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........2024\LDN MA SOUTĚŽ O2\"/>
    </mc:Choice>
  </mc:AlternateContent>
  <xr:revisionPtr revIDLastSave="0" documentId="13_ncr:1_{716B6B77-CBA9-4E7A-AD38-ECE19B6976A4}" xr6:coauthVersionLast="47" xr6:coauthVersionMax="47" xr10:uidLastSave="{00000000-0000-0000-0000-000000000000}"/>
  <bookViews>
    <workbookView xWindow="-120" yWindow="-120" windowWidth="38640" windowHeight="21840" tabRatio="965" activeTab="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  <sheet name="01 08 Pol" sheetId="19" r:id="rId11"/>
    <sheet name="01 09 Pol" sheetId="20" r:id="rId12"/>
    <sheet name="01 10 Pol" sheetId="21" r:id="rId13"/>
    <sheet name="01 11 Pol" sheetId="22" r:id="rId14"/>
    <sheet name="01 12 Pol" sheetId="23" r:id="rId15"/>
    <sheet name="01 13 Pol" sheetId="24" r:id="rId16"/>
    <sheet name="01 14 Pol" sheetId="25" r:id="rId17"/>
    <sheet name="01 15 Pol" sheetId="26" r:id="rId18"/>
    <sheet name="01 16 Pol" sheetId="27" r:id="rId19"/>
    <sheet name="01 17 Pol" sheetId="28" r:id="rId20"/>
    <sheet name="01 18 Pol" sheetId="29" r:id="rId21"/>
    <sheet name="01 19 Pol" sheetId="30" r:id="rId22"/>
    <sheet name="01 20 Pol" sheetId="31" r:id="rId23"/>
    <sheet name="01 21 Pol" sheetId="32" r:id="rId24"/>
    <sheet name="01 22 Pol" sheetId="33" r:id="rId25"/>
    <sheet name="01 23 Pol" sheetId="34" r:id="rId26"/>
    <sheet name="01 30 Pol" sheetId="35" r:id="rId27"/>
    <sheet name="01 31 Pol" sheetId="36" r:id="rId28"/>
    <sheet name="01 32 Pol" sheetId="37" r:id="rId29"/>
    <sheet name="01 33 Pol" sheetId="38" r:id="rId30"/>
    <sheet name="01 34 Pol" sheetId="39" r:id="rId31"/>
    <sheet name="01 35 Pol" sheetId="40" r:id="rId32"/>
    <sheet name="01 36 Pol" sheetId="41" r:id="rId33"/>
    <sheet name="01 40 Pol" sheetId="42" r:id="rId34"/>
    <sheet name="01 50 Pol" sheetId="43" r:id="rId35"/>
  </sheets>
  <externalReferences>
    <externalReference r:id="rId36"/>
  </externalReferences>
  <definedNames>
    <definedName name="CelkemDPHVypocet" localSheetId="1">Stavba!$H$74</definedName>
    <definedName name="CenaCelkem">Stavba!$G$29</definedName>
    <definedName name="CenaCelkemBezDPH">Stavba!$G$28</definedName>
    <definedName name="CenaCelkemVypocet" localSheetId="1">Stavba!$I$74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'01 06 Pol'!$1:$7</definedName>
    <definedName name="_xlnm.Print_Titles" localSheetId="9">'01 07 Pol'!$1:$7</definedName>
    <definedName name="_xlnm.Print_Titles" localSheetId="10">'01 08 Pol'!$1:$7</definedName>
    <definedName name="_xlnm.Print_Titles" localSheetId="11">'01 09 Pol'!$1:$7</definedName>
    <definedName name="_xlnm.Print_Titles" localSheetId="12">'01 10 Pol'!$1:$7</definedName>
    <definedName name="_xlnm.Print_Titles" localSheetId="13">'01 11 Pol'!$1:$7</definedName>
    <definedName name="_xlnm.Print_Titles" localSheetId="14">'01 12 Pol'!$1:$7</definedName>
    <definedName name="_xlnm.Print_Titles" localSheetId="15">'01 13 Pol'!$1:$7</definedName>
    <definedName name="_xlnm.Print_Titles" localSheetId="16">'01 14 Pol'!$1:$7</definedName>
    <definedName name="_xlnm.Print_Titles" localSheetId="17">'01 15 Pol'!$1:$7</definedName>
    <definedName name="_xlnm.Print_Titles" localSheetId="18">'01 16 Pol'!$1:$7</definedName>
    <definedName name="_xlnm.Print_Titles" localSheetId="19">'01 17 Pol'!$1:$7</definedName>
    <definedName name="_xlnm.Print_Titles" localSheetId="20">'01 18 Pol'!$1:$7</definedName>
    <definedName name="_xlnm.Print_Titles" localSheetId="21">'01 19 Pol'!$1:$7</definedName>
    <definedName name="_xlnm.Print_Titles" localSheetId="22">'01 20 Pol'!$1:$7</definedName>
    <definedName name="_xlnm.Print_Titles" localSheetId="23">'01 21 Pol'!$1:$7</definedName>
    <definedName name="_xlnm.Print_Titles" localSheetId="24">'01 22 Pol'!$1:$7</definedName>
    <definedName name="_xlnm.Print_Titles" localSheetId="25">'01 23 Pol'!$1:$7</definedName>
    <definedName name="_xlnm.Print_Titles" localSheetId="26">'01 30 Pol'!$1:$7</definedName>
    <definedName name="_xlnm.Print_Titles" localSheetId="27">'01 31 Pol'!$1:$7</definedName>
    <definedName name="_xlnm.Print_Titles" localSheetId="28">'01 32 Pol'!$1:$7</definedName>
    <definedName name="_xlnm.Print_Titles" localSheetId="29">'01 33 Pol'!$1:$7</definedName>
    <definedName name="_xlnm.Print_Titles" localSheetId="30">'01 34 Pol'!$1:$7</definedName>
    <definedName name="_xlnm.Print_Titles" localSheetId="31">'01 35 Pol'!$1:$7</definedName>
    <definedName name="_xlnm.Print_Titles" localSheetId="32">'01 36 Pol'!$1:$7</definedName>
    <definedName name="_xlnm.Print_Titles" localSheetId="33">'01 40 Pol'!$1:$7</definedName>
    <definedName name="_xlnm.Print_Titles" localSheetId="34">'01 50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Pol'!$A$1:$Y$43</definedName>
    <definedName name="_xlnm.Print_Area" localSheetId="4">'01 02 Pol'!$A$1:$Y$35</definedName>
    <definedName name="_xlnm.Print_Area" localSheetId="5">'01 03 Pol'!$A$1:$Y$197</definedName>
    <definedName name="_xlnm.Print_Area" localSheetId="6">'01 04 Pol'!$A$1:$Y$119</definedName>
    <definedName name="_xlnm.Print_Area" localSheetId="7">'01 05 Pol'!$A$1:$Y$203</definedName>
    <definedName name="_xlnm.Print_Area" localSheetId="8">'01 06 Pol'!$A$1:$Y$350</definedName>
    <definedName name="_xlnm.Print_Area" localSheetId="9">'01 07 Pol'!$A$1:$Y$546</definedName>
    <definedName name="_xlnm.Print_Area" localSheetId="10">'01 08 Pol'!$A$1:$Y$48</definedName>
    <definedName name="_xlnm.Print_Area" localSheetId="11">'01 09 Pol'!$A$1:$Y$76</definedName>
    <definedName name="_xlnm.Print_Area" localSheetId="12">'01 10 Pol'!$A$1:$Y$97</definedName>
    <definedName name="_xlnm.Print_Area" localSheetId="13">'01 11 Pol'!$A$1:$Y$122</definedName>
    <definedName name="_xlnm.Print_Area" localSheetId="14">'01 12 Pol'!$A$1:$Y$251</definedName>
    <definedName name="_xlnm.Print_Area" localSheetId="15">'01 13 Pol'!$A$1:$Y$304</definedName>
    <definedName name="_xlnm.Print_Area" localSheetId="16">'01 14 Pol'!$A$1:$Y$168</definedName>
    <definedName name="_xlnm.Print_Area" localSheetId="17">'01 15 Pol'!$A$1:$Y$133</definedName>
    <definedName name="_xlnm.Print_Area" localSheetId="18">'01 16 Pol'!$A$1:$Y$43</definedName>
    <definedName name="_xlnm.Print_Area" localSheetId="19">'01 17 Pol'!$A$1:$Y$72</definedName>
    <definedName name="_xlnm.Print_Area" localSheetId="20">'01 18 Pol'!$A$1:$Y$23</definedName>
    <definedName name="_xlnm.Print_Area" localSheetId="21">'01 19 Pol'!$A$1:$Y$111</definedName>
    <definedName name="_xlnm.Print_Area" localSheetId="22">'01 20 Pol'!$A$1:$Y$234</definedName>
    <definedName name="_xlnm.Print_Area" localSheetId="23">'01 21 Pol'!$A$1:$Y$229</definedName>
    <definedName name="_xlnm.Print_Area" localSheetId="24">'01 22 Pol'!$A$1:$Y$86</definedName>
    <definedName name="_xlnm.Print_Area" localSheetId="25">'01 23 Pol'!$A$1:$Y$16</definedName>
    <definedName name="_xlnm.Print_Area" localSheetId="26">'01 30 Pol'!$A$1:$Y$967</definedName>
    <definedName name="_xlnm.Print_Area" localSheetId="27">'01 31 Pol'!$A$1:$Y$39</definedName>
    <definedName name="_xlnm.Print_Area" localSheetId="28">'01 32 Pol'!$A$1:$Y$91</definedName>
    <definedName name="_xlnm.Print_Area" localSheetId="29">'01 33 Pol'!$A$1:$Y$113</definedName>
    <definedName name="_xlnm.Print_Area" localSheetId="30">'01 34 Pol'!$A$1:$Y$118</definedName>
    <definedName name="_xlnm.Print_Area" localSheetId="31">'01 35 Pol'!$A$1:$Y$17</definedName>
    <definedName name="_xlnm.Print_Area" localSheetId="32">'01 36 Pol'!$A$1:$Y$96</definedName>
    <definedName name="_xlnm.Print_Area" localSheetId="33">'01 40 Pol'!$A$1:$Y$164</definedName>
    <definedName name="_xlnm.Print_Area" localSheetId="34">'01 50 Pol'!$A$1:$Y$247</definedName>
    <definedName name="_xlnm.Print_Area" localSheetId="1">Stavba!$A$1:$J$252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Stavba!$F$74</definedName>
    <definedName name="ZakladDPHZakl">Stavba!$G$25</definedName>
    <definedName name="ZakladDPHZaklVypocet" localSheetId="1">Stavba!$G$74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5" i="29" l="1"/>
  <c r="G112" i="29"/>
  <c r="G109" i="29"/>
  <c r="G106" i="29"/>
  <c r="G103" i="29"/>
  <c r="G100" i="29"/>
  <c r="G97" i="29"/>
  <c r="G94" i="29"/>
  <c r="G91" i="29"/>
  <c r="G89" i="29"/>
  <c r="G87" i="29"/>
  <c r="G85" i="29"/>
  <c r="G83" i="29"/>
  <c r="G81" i="29"/>
  <c r="G78" i="29"/>
  <c r="G75" i="29"/>
  <c r="G72" i="29"/>
  <c r="G69" i="29"/>
  <c r="G66" i="29"/>
  <c r="G63" i="29"/>
  <c r="G60" i="29"/>
  <c r="G57" i="29"/>
  <c r="G54" i="29"/>
  <c r="G51" i="29"/>
  <c r="G48" i="29"/>
  <c r="G45" i="29"/>
  <c r="G42" i="29"/>
  <c r="G39" i="29"/>
  <c r="G36" i="29"/>
  <c r="G33" i="29"/>
  <c r="G30" i="29"/>
  <c r="G27" i="29"/>
  <c r="G24" i="29"/>
  <c r="G21" i="29"/>
  <c r="G117" i="29" l="1"/>
  <c r="G59" i="1" s="1"/>
  <c r="E51" i="30" l="1"/>
  <c r="G48" i="1"/>
  <c r="N48" i="1" s="1"/>
  <c r="G71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3" i="1"/>
  <c r="M63" i="1"/>
  <c r="N62" i="1"/>
  <c r="M62" i="1"/>
  <c r="N61" i="1"/>
  <c r="M61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7" i="1"/>
  <c r="M47" i="1"/>
  <c r="N46" i="1"/>
  <c r="M46" i="1"/>
  <c r="N45" i="1"/>
  <c r="M45" i="1"/>
  <c r="N44" i="1"/>
  <c r="M44" i="1"/>
  <c r="N43" i="1"/>
  <c r="M43" i="1"/>
  <c r="N42" i="1"/>
  <c r="M42" i="1"/>
  <c r="M48" i="1" l="1"/>
  <c r="I251" i="1" l="1"/>
  <c r="I250" i="1"/>
  <c r="I249" i="1"/>
  <c r="I247" i="1"/>
  <c r="I246" i="1"/>
  <c r="I245" i="1"/>
  <c r="I244" i="1"/>
  <c r="I243" i="1"/>
  <c r="I241" i="1"/>
  <c r="I240" i="1"/>
  <c r="I239" i="1"/>
  <c r="I238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G73" i="1"/>
  <c r="F73" i="1"/>
  <c r="G72" i="1"/>
  <c r="F72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3" i="1"/>
  <c r="F63" i="1"/>
  <c r="G62" i="1"/>
  <c r="F62" i="1"/>
  <c r="G61" i="1"/>
  <c r="F61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246" i="43"/>
  <c r="BA171" i="43"/>
  <c r="BA168" i="43"/>
  <c r="BA108" i="43"/>
  <c r="G9" i="43"/>
  <c r="M9" i="43" s="1"/>
  <c r="I9" i="43"/>
  <c r="K9" i="43"/>
  <c r="K8" i="43" s="1"/>
  <c r="O9" i="43"/>
  <c r="Q9" i="43"/>
  <c r="Q8" i="43" s="1"/>
  <c r="V9" i="43"/>
  <c r="G11" i="43"/>
  <c r="M11" i="43" s="1"/>
  <c r="I11" i="43"/>
  <c r="K11" i="43"/>
  <c r="O11" i="43"/>
  <c r="O8" i="43" s="1"/>
  <c r="Q11" i="43"/>
  <c r="V11" i="43"/>
  <c r="G13" i="43"/>
  <c r="I13" i="43"/>
  <c r="K13" i="43"/>
  <c r="M13" i="43"/>
  <c r="O13" i="43"/>
  <c r="Q13" i="43"/>
  <c r="V13" i="43"/>
  <c r="G15" i="43"/>
  <c r="I15" i="43"/>
  <c r="K15" i="43"/>
  <c r="M15" i="43"/>
  <c r="O15" i="43"/>
  <c r="Q15" i="43"/>
  <c r="V15" i="43"/>
  <c r="G17" i="43"/>
  <c r="I17" i="43"/>
  <c r="I8" i="43" s="1"/>
  <c r="K17" i="43"/>
  <c r="M17" i="43"/>
  <c r="O17" i="43"/>
  <c r="Q17" i="43"/>
  <c r="V17" i="43"/>
  <c r="G19" i="43"/>
  <c r="M19" i="43" s="1"/>
  <c r="I19" i="43"/>
  <c r="K19" i="43"/>
  <c r="O19" i="43"/>
  <c r="Q19" i="43"/>
  <c r="V19" i="43"/>
  <c r="V8" i="43" s="1"/>
  <c r="G21" i="43"/>
  <c r="M21" i="43" s="1"/>
  <c r="I21" i="43"/>
  <c r="K21" i="43"/>
  <c r="O21" i="43"/>
  <c r="Q21" i="43"/>
  <c r="V21" i="43"/>
  <c r="G23" i="43"/>
  <c r="M23" i="43" s="1"/>
  <c r="I23" i="43"/>
  <c r="K23" i="43"/>
  <c r="O23" i="43"/>
  <c r="Q23" i="43"/>
  <c r="V23" i="43"/>
  <c r="G25" i="43"/>
  <c r="I25" i="43"/>
  <c r="K25" i="43"/>
  <c r="M25" i="43"/>
  <c r="O25" i="43"/>
  <c r="Q25" i="43"/>
  <c r="V25" i="43"/>
  <c r="G27" i="43"/>
  <c r="I27" i="43"/>
  <c r="K27" i="43"/>
  <c r="M27" i="43"/>
  <c r="O27" i="43"/>
  <c r="Q27" i="43"/>
  <c r="V27" i="43"/>
  <c r="G29" i="43"/>
  <c r="I29" i="43"/>
  <c r="K29" i="43"/>
  <c r="M29" i="43"/>
  <c r="O29" i="43"/>
  <c r="Q29" i="43"/>
  <c r="V29" i="43"/>
  <c r="G31" i="43"/>
  <c r="M31" i="43" s="1"/>
  <c r="I31" i="43"/>
  <c r="K31" i="43"/>
  <c r="O31" i="43"/>
  <c r="Q31" i="43"/>
  <c r="V31" i="43"/>
  <c r="G33" i="43"/>
  <c r="M33" i="43" s="1"/>
  <c r="I33" i="43"/>
  <c r="K33" i="43"/>
  <c r="O33" i="43"/>
  <c r="Q33" i="43"/>
  <c r="V33" i="43"/>
  <c r="G35" i="43"/>
  <c r="M35" i="43" s="1"/>
  <c r="I35" i="43"/>
  <c r="K35" i="43"/>
  <c r="O35" i="43"/>
  <c r="Q35" i="43"/>
  <c r="V35" i="43"/>
  <c r="G37" i="43"/>
  <c r="I37" i="43"/>
  <c r="K37" i="43"/>
  <c r="M37" i="43"/>
  <c r="O37" i="43"/>
  <c r="Q37" i="43"/>
  <c r="V37" i="43"/>
  <c r="G39" i="43"/>
  <c r="I39" i="43"/>
  <c r="K39" i="43"/>
  <c r="M39" i="43"/>
  <c r="O39" i="43"/>
  <c r="Q39" i="43"/>
  <c r="V39" i="43"/>
  <c r="G41" i="43"/>
  <c r="I41" i="43"/>
  <c r="K41" i="43"/>
  <c r="M41" i="43"/>
  <c r="O41" i="43"/>
  <c r="Q41" i="43"/>
  <c r="V41" i="43"/>
  <c r="G43" i="43"/>
  <c r="M43" i="43" s="1"/>
  <c r="I43" i="43"/>
  <c r="K43" i="43"/>
  <c r="O43" i="43"/>
  <c r="Q43" i="43"/>
  <c r="V43" i="43"/>
  <c r="G45" i="43"/>
  <c r="M45" i="43" s="1"/>
  <c r="I45" i="43"/>
  <c r="K45" i="43"/>
  <c r="O45" i="43"/>
  <c r="Q45" i="43"/>
  <c r="V45" i="43"/>
  <c r="G47" i="43"/>
  <c r="M47" i="43" s="1"/>
  <c r="I47" i="43"/>
  <c r="K47" i="43"/>
  <c r="O47" i="43"/>
  <c r="Q47" i="43"/>
  <c r="V47" i="43"/>
  <c r="G49" i="43"/>
  <c r="I49" i="43"/>
  <c r="K49" i="43"/>
  <c r="M49" i="43"/>
  <c r="O49" i="43"/>
  <c r="Q49" i="43"/>
  <c r="V49" i="43"/>
  <c r="G51" i="43"/>
  <c r="I51" i="43"/>
  <c r="K51" i="43"/>
  <c r="M51" i="43"/>
  <c r="O51" i="43"/>
  <c r="Q51" i="43"/>
  <c r="V51" i="43"/>
  <c r="G53" i="43"/>
  <c r="I53" i="43"/>
  <c r="K53" i="43"/>
  <c r="M53" i="43"/>
  <c r="O53" i="43"/>
  <c r="Q53" i="43"/>
  <c r="V53" i="43"/>
  <c r="G55" i="43"/>
  <c r="M55" i="43" s="1"/>
  <c r="I55" i="43"/>
  <c r="K55" i="43"/>
  <c r="O55" i="43"/>
  <c r="Q55" i="43"/>
  <c r="V55" i="43"/>
  <c r="G57" i="43"/>
  <c r="M57" i="43" s="1"/>
  <c r="I57" i="43"/>
  <c r="K57" i="43"/>
  <c r="O57" i="43"/>
  <c r="Q57" i="43"/>
  <c r="V57" i="43"/>
  <c r="G59" i="43"/>
  <c r="M59" i="43" s="1"/>
  <c r="I59" i="43"/>
  <c r="K59" i="43"/>
  <c r="O59" i="43"/>
  <c r="Q59" i="43"/>
  <c r="V59" i="43"/>
  <c r="G61" i="43"/>
  <c r="I61" i="43"/>
  <c r="K61" i="43"/>
  <c r="M61" i="43"/>
  <c r="O61" i="43"/>
  <c r="Q61" i="43"/>
  <c r="V61" i="43"/>
  <c r="G63" i="43"/>
  <c r="I63" i="43"/>
  <c r="K63" i="43"/>
  <c r="M63" i="43"/>
  <c r="O63" i="43"/>
  <c r="Q63" i="43"/>
  <c r="V63" i="43"/>
  <c r="G66" i="43"/>
  <c r="I66" i="43"/>
  <c r="K66" i="43"/>
  <c r="M66" i="43"/>
  <c r="O66" i="43"/>
  <c r="Q66" i="43"/>
  <c r="V66" i="43"/>
  <c r="G68" i="43"/>
  <c r="M68" i="43" s="1"/>
  <c r="I68" i="43"/>
  <c r="K68" i="43"/>
  <c r="O68" i="43"/>
  <c r="Q68" i="43"/>
  <c r="V68" i="43"/>
  <c r="G70" i="43"/>
  <c r="M70" i="43" s="1"/>
  <c r="I70" i="43"/>
  <c r="K70" i="43"/>
  <c r="O70" i="43"/>
  <c r="Q70" i="43"/>
  <c r="V70" i="43"/>
  <c r="G72" i="43"/>
  <c r="M72" i="43" s="1"/>
  <c r="I72" i="43"/>
  <c r="K72" i="43"/>
  <c r="O72" i="43"/>
  <c r="Q72" i="43"/>
  <c r="V72" i="43"/>
  <c r="G74" i="43"/>
  <c r="I74" i="43"/>
  <c r="K74" i="43"/>
  <c r="M74" i="43"/>
  <c r="O74" i="43"/>
  <c r="Q74" i="43"/>
  <c r="V74" i="43"/>
  <c r="G76" i="43"/>
  <c r="I76" i="43"/>
  <c r="K76" i="43"/>
  <c r="M76" i="43"/>
  <c r="O76" i="43"/>
  <c r="Q76" i="43"/>
  <c r="V76" i="43"/>
  <c r="G79" i="43"/>
  <c r="M79" i="43" s="1"/>
  <c r="I79" i="43"/>
  <c r="K79" i="43"/>
  <c r="O79" i="43"/>
  <c r="Q79" i="43"/>
  <c r="V79" i="43"/>
  <c r="G81" i="43"/>
  <c r="M81" i="43" s="1"/>
  <c r="I81" i="43"/>
  <c r="K81" i="43"/>
  <c r="O81" i="43"/>
  <c r="Q81" i="43"/>
  <c r="V81" i="43"/>
  <c r="G83" i="43"/>
  <c r="M83" i="43" s="1"/>
  <c r="I83" i="43"/>
  <c r="K83" i="43"/>
  <c r="O83" i="43"/>
  <c r="Q83" i="43"/>
  <c r="V83" i="43"/>
  <c r="G85" i="43"/>
  <c r="I85" i="43"/>
  <c r="K85" i="43"/>
  <c r="M85" i="43"/>
  <c r="O85" i="43"/>
  <c r="Q85" i="43"/>
  <c r="V85" i="43"/>
  <c r="G87" i="43"/>
  <c r="I87" i="43"/>
  <c r="K87" i="43"/>
  <c r="M87" i="43"/>
  <c r="O87" i="43"/>
  <c r="Q87" i="43"/>
  <c r="V87" i="43"/>
  <c r="G89" i="43"/>
  <c r="I89" i="43"/>
  <c r="K89" i="43"/>
  <c r="M89" i="43"/>
  <c r="O89" i="43"/>
  <c r="Q89" i="43"/>
  <c r="V89" i="43"/>
  <c r="G91" i="43"/>
  <c r="M91" i="43" s="1"/>
  <c r="I91" i="43"/>
  <c r="K91" i="43"/>
  <c r="O91" i="43"/>
  <c r="Q91" i="43"/>
  <c r="V91" i="43"/>
  <c r="G93" i="43"/>
  <c r="M93" i="43" s="1"/>
  <c r="I93" i="43"/>
  <c r="K93" i="43"/>
  <c r="O93" i="43"/>
  <c r="Q93" i="43"/>
  <c r="V93" i="43"/>
  <c r="G95" i="43"/>
  <c r="M95" i="43" s="1"/>
  <c r="I95" i="43"/>
  <c r="K95" i="43"/>
  <c r="O95" i="43"/>
  <c r="Q95" i="43"/>
  <c r="V95" i="43"/>
  <c r="G97" i="43"/>
  <c r="I97" i="43"/>
  <c r="K97" i="43"/>
  <c r="M97" i="43"/>
  <c r="O97" i="43"/>
  <c r="Q97" i="43"/>
  <c r="V97" i="43"/>
  <c r="G99" i="43"/>
  <c r="I99" i="43"/>
  <c r="K99" i="43"/>
  <c r="M99" i="43"/>
  <c r="O99" i="43"/>
  <c r="Q99" i="43"/>
  <c r="V99" i="43"/>
  <c r="G101" i="43"/>
  <c r="I101" i="43"/>
  <c r="K101" i="43"/>
  <c r="M101" i="43"/>
  <c r="O101" i="43"/>
  <c r="Q101" i="43"/>
  <c r="V101" i="43"/>
  <c r="G103" i="43"/>
  <c r="M103" i="43" s="1"/>
  <c r="I103" i="43"/>
  <c r="K103" i="43"/>
  <c r="O103" i="43"/>
  <c r="Q103" i="43"/>
  <c r="V103" i="43"/>
  <c r="G106" i="43"/>
  <c r="M106" i="43" s="1"/>
  <c r="I106" i="43"/>
  <c r="K106" i="43"/>
  <c r="O106" i="43"/>
  <c r="Q106" i="43"/>
  <c r="V106" i="43"/>
  <c r="G109" i="43"/>
  <c r="M109" i="43" s="1"/>
  <c r="I109" i="43"/>
  <c r="K109" i="43"/>
  <c r="O109" i="43"/>
  <c r="Q109" i="43"/>
  <c r="V109" i="43"/>
  <c r="G111" i="43"/>
  <c r="I111" i="43"/>
  <c r="K111" i="43"/>
  <c r="M111" i="43"/>
  <c r="O111" i="43"/>
  <c r="Q111" i="43"/>
  <c r="V111" i="43"/>
  <c r="G112" i="43"/>
  <c r="I112" i="43"/>
  <c r="K112" i="43"/>
  <c r="M112" i="43"/>
  <c r="O112" i="43"/>
  <c r="Q112" i="43"/>
  <c r="V112" i="43"/>
  <c r="G113" i="43"/>
  <c r="I113" i="43"/>
  <c r="K113" i="43"/>
  <c r="M113" i="43"/>
  <c r="O113" i="43"/>
  <c r="Q113" i="43"/>
  <c r="V113" i="43"/>
  <c r="G114" i="43"/>
  <c r="M114" i="43" s="1"/>
  <c r="I114" i="43"/>
  <c r="K114" i="43"/>
  <c r="O114" i="43"/>
  <c r="Q114" i="43"/>
  <c r="V114" i="43"/>
  <c r="G115" i="43"/>
  <c r="M115" i="43" s="1"/>
  <c r="I115" i="43"/>
  <c r="K115" i="43"/>
  <c r="O115" i="43"/>
  <c r="Q115" i="43"/>
  <c r="V115" i="43"/>
  <c r="G117" i="43"/>
  <c r="I117" i="43"/>
  <c r="I116" i="43" s="1"/>
  <c r="K117" i="43"/>
  <c r="K116" i="43" s="1"/>
  <c r="M117" i="43"/>
  <c r="O117" i="43"/>
  <c r="O116" i="43" s="1"/>
  <c r="Q117" i="43"/>
  <c r="Q116" i="43" s="1"/>
  <c r="V117" i="43"/>
  <c r="G119" i="43"/>
  <c r="I119" i="43"/>
  <c r="K119" i="43"/>
  <c r="M119" i="43"/>
  <c r="O119" i="43"/>
  <c r="Q119" i="43"/>
  <c r="V119" i="43"/>
  <c r="G121" i="43"/>
  <c r="I121" i="43"/>
  <c r="K121" i="43"/>
  <c r="M121" i="43"/>
  <c r="O121" i="43"/>
  <c r="Q121" i="43"/>
  <c r="V121" i="43"/>
  <c r="G123" i="43"/>
  <c r="M123" i="43" s="1"/>
  <c r="I123" i="43"/>
  <c r="K123" i="43"/>
  <c r="O123" i="43"/>
  <c r="Q123" i="43"/>
  <c r="V123" i="43"/>
  <c r="G125" i="43"/>
  <c r="M125" i="43" s="1"/>
  <c r="I125" i="43"/>
  <c r="K125" i="43"/>
  <c r="O125" i="43"/>
  <c r="Q125" i="43"/>
  <c r="V125" i="43"/>
  <c r="V116" i="43" s="1"/>
  <c r="G127" i="43"/>
  <c r="M127" i="43" s="1"/>
  <c r="I127" i="43"/>
  <c r="K127" i="43"/>
  <c r="O127" i="43"/>
  <c r="Q127" i="43"/>
  <c r="V127" i="43"/>
  <c r="G129" i="43"/>
  <c r="I129" i="43"/>
  <c r="K129" i="43"/>
  <c r="M129" i="43"/>
  <c r="O129" i="43"/>
  <c r="Q129" i="43"/>
  <c r="V129" i="43"/>
  <c r="G131" i="43"/>
  <c r="I131" i="43"/>
  <c r="K131" i="43"/>
  <c r="M131" i="43"/>
  <c r="O131" i="43"/>
  <c r="Q131" i="43"/>
  <c r="V131" i="43"/>
  <c r="G133" i="43"/>
  <c r="I133" i="43"/>
  <c r="K133" i="43"/>
  <c r="M133" i="43"/>
  <c r="O133" i="43"/>
  <c r="Q133" i="43"/>
  <c r="V133" i="43"/>
  <c r="G135" i="43"/>
  <c r="I135" i="43"/>
  <c r="K135" i="43"/>
  <c r="M135" i="43"/>
  <c r="O135" i="43"/>
  <c r="Q135" i="43"/>
  <c r="V135" i="43"/>
  <c r="G137" i="43"/>
  <c r="M137" i="43" s="1"/>
  <c r="I137" i="43"/>
  <c r="K137" i="43"/>
  <c r="O137" i="43"/>
  <c r="Q137" i="43"/>
  <c r="V137" i="43"/>
  <c r="G139" i="43"/>
  <c r="M139" i="43" s="1"/>
  <c r="I139" i="43"/>
  <c r="K139" i="43"/>
  <c r="O139" i="43"/>
  <c r="Q139" i="43"/>
  <c r="V139" i="43"/>
  <c r="G141" i="43"/>
  <c r="M141" i="43" s="1"/>
  <c r="I141" i="43"/>
  <c r="K141" i="43"/>
  <c r="O141" i="43"/>
  <c r="Q141" i="43"/>
  <c r="V141" i="43"/>
  <c r="G143" i="43"/>
  <c r="I143" i="43"/>
  <c r="K143" i="43"/>
  <c r="M143" i="43"/>
  <c r="O143" i="43"/>
  <c r="Q143" i="43"/>
  <c r="V143" i="43"/>
  <c r="G145" i="43"/>
  <c r="I145" i="43"/>
  <c r="K145" i="43"/>
  <c r="M145" i="43"/>
  <c r="O145" i="43"/>
  <c r="Q145" i="43"/>
  <c r="V145" i="43"/>
  <c r="G147" i="43"/>
  <c r="M147" i="43" s="1"/>
  <c r="I147" i="43"/>
  <c r="K147" i="43"/>
  <c r="O147" i="43"/>
  <c r="Q147" i="43"/>
  <c r="V147" i="43"/>
  <c r="G149" i="43"/>
  <c r="M149" i="43" s="1"/>
  <c r="I149" i="43"/>
  <c r="K149" i="43"/>
  <c r="O149" i="43"/>
  <c r="Q149" i="43"/>
  <c r="V149" i="43"/>
  <c r="G151" i="43"/>
  <c r="M151" i="43" s="1"/>
  <c r="I151" i="43"/>
  <c r="K151" i="43"/>
  <c r="O151" i="43"/>
  <c r="Q151" i="43"/>
  <c r="V151" i="43"/>
  <c r="G153" i="43"/>
  <c r="I153" i="43"/>
  <c r="K153" i="43"/>
  <c r="M153" i="43"/>
  <c r="O153" i="43"/>
  <c r="Q153" i="43"/>
  <c r="V153" i="43"/>
  <c r="G155" i="43"/>
  <c r="I155" i="43"/>
  <c r="K155" i="43"/>
  <c r="M155" i="43"/>
  <c r="O155" i="43"/>
  <c r="Q155" i="43"/>
  <c r="V155" i="43"/>
  <c r="G157" i="43"/>
  <c r="I157" i="43"/>
  <c r="K157" i="43"/>
  <c r="M157" i="43"/>
  <c r="O157" i="43"/>
  <c r="Q157" i="43"/>
  <c r="V157" i="43"/>
  <c r="G160" i="43"/>
  <c r="I160" i="43"/>
  <c r="K160" i="43"/>
  <c r="M160" i="43"/>
  <c r="O160" i="43"/>
  <c r="Q160" i="43"/>
  <c r="V160" i="43"/>
  <c r="G164" i="43"/>
  <c r="M164" i="43" s="1"/>
  <c r="I164" i="43"/>
  <c r="K164" i="43"/>
  <c r="O164" i="43"/>
  <c r="Q164" i="43"/>
  <c r="V164" i="43"/>
  <c r="G166" i="43"/>
  <c r="M166" i="43" s="1"/>
  <c r="I166" i="43"/>
  <c r="K166" i="43"/>
  <c r="O166" i="43"/>
  <c r="Q166" i="43"/>
  <c r="V166" i="43"/>
  <c r="G169" i="43"/>
  <c r="M169" i="43" s="1"/>
  <c r="I169" i="43"/>
  <c r="K169" i="43"/>
  <c r="O169" i="43"/>
  <c r="Q169" i="43"/>
  <c r="V169" i="43"/>
  <c r="G172" i="43"/>
  <c r="I172" i="43"/>
  <c r="K172" i="43"/>
  <c r="M172" i="43"/>
  <c r="O172" i="43"/>
  <c r="Q172" i="43"/>
  <c r="V172" i="43"/>
  <c r="G175" i="43"/>
  <c r="I175" i="43"/>
  <c r="K175" i="43"/>
  <c r="M175" i="43"/>
  <c r="O175" i="43"/>
  <c r="Q175" i="43"/>
  <c r="V175" i="43"/>
  <c r="G177" i="43"/>
  <c r="I177" i="43"/>
  <c r="K177" i="43"/>
  <c r="M177" i="43"/>
  <c r="O177" i="43"/>
  <c r="Q177" i="43"/>
  <c r="V177" i="43"/>
  <c r="G179" i="43"/>
  <c r="M179" i="43" s="1"/>
  <c r="I179" i="43"/>
  <c r="K179" i="43"/>
  <c r="O179" i="43"/>
  <c r="Q179" i="43"/>
  <c r="V179" i="43"/>
  <c r="G181" i="43"/>
  <c r="M181" i="43" s="1"/>
  <c r="I181" i="43"/>
  <c r="K181" i="43"/>
  <c r="O181" i="43"/>
  <c r="Q181" i="43"/>
  <c r="V181" i="43"/>
  <c r="G183" i="43"/>
  <c r="M183" i="43" s="1"/>
  <c r="I183" i="43"/>
  <c r="K183" i="43"/>
  <c r="O183" i="43"/>
  <c r="Q183" i="43"/>
  <c r="V183" i="43"/>
  <c r="G185" i="43"/>
  <c r="I185" i="43"/>
  <c r="K185" i="43"/>
  <c r="M185" i="43"/>
  <c r="O185" i="43"/>
  <c r="Q185" i="43"/>
  <c r="V185" i="43"/>
  <c r="G187" i="43"/>
  <c r="I187" i="43"/>
  <c r="K187" i="43"/>
  <c r="M187" i="43"/>
  <c r="O187" i="43"/>
  <c r="Q187" i="43"/>
  <c r="V187" i="43"/>
  <c r="G189" i="43"/>
  <c r="I189" i="43"/>
  <c r="K189" i="43"/>
  <c r="M189" i="43"/>
  <c r="O189" i="43"/>
  <c r="Q189" i="43"/>
  <c r="V189" i="43"/>
  <c r="G191" i="43"/>
  <c r="M191" i="43" s="1"/>
  <c r="I191" i="43"/>
  <c r="K191" i="43"/>
  <c r="O191" i="43"/>
  <c r="Q191" i="43"/>
  <c r="V191" i="43"/>
  <c r="G193" i="43"/>
  <c r="M193" i="43" s="1"/>
  <c r="I193" i="43"/>
  <c r="K193" i="43"/>
  <c r="O193" i="43"/>
  <c r="Q193" i="43"/>
  <c r="V193" i="43"/>
  <c r="G195" i="43"/>
  <c r="M195" i="43" s="1"/>
  <c r="I195" i="43"/>
  <c r="K195" i="43"/>
  <c r="O195" i="43"/>
  <c r="Q195" i="43"/>
  <c r="V195" i="43"/>
  <c r="G197" i="43"/>
  <c r="I197" i="43"/>
  <c r="K197" i="43"/>
  <c r="M197" i="43"/>
  <c r="O197" i="43"/>
  <c r="Q197" i="43"/>
  <c r="V197" i="43"/>
  <c r="G199" i="43"/>
  <c r="I199" i="43"/>
  <c r="K199" i="43"/>
  <c r="M199" i="43"/>
  <c r="O199" i="43"/>
  <c r="Q199" i="43"/>
  <c r="V199" i="43"/>
  <c r="G201" i="43"/>
  <c r="I201" i="43"/>
  <c r="K201" i="43"/>
  <c r="M201" i="43"/>
  <c r="O201" i="43"/>
  <c r="Q201" i="43"/>
  <c r="V201" i="43"/>
  <c r="G204" i="43"/>
  <c r="M204" i="43" s="1"/>
  <c r="I204" i="43"/>
  <c r="K204" i="43"/>
  <c r="O204" i="43"/>
  <c r="Q204" i="43"/>
  <c r="V204" i="43"/>
  <c r="G206" i="43"/>
  <c r="M206" i="43" s="1"/>
  <c r="I206" i="43"/>
  <c r="K206" i="43"/>
  <c r="O206" i="43"/>
  <c r="Q206" i="43"/>
  <c r="V206" i="43"/>
  <c r="G208" i="43"/>
  <c r="M208" i="43" s="1"/>
  <c r="I208" i="43"/>
  <c r="K208" i="43"/>
  <c r="O208" i="43"/>
  <c r="Q208" i="43"/>
  <c r="V208" i="43"/>
  <c r="G210" i="43"/>
  <c r="I210" i="43"/>
  <c r="K210" i="43"/>
  <c r="M210" i="43"/>
  <c r="O210" i="43"/>
  <c r="Q210" i="43"/>
  <c r="V210" i="43"/>
  <c r="G212" i="43"/>
  <c r="I212" i="43"/>
  <c r="K212" i="43"/>
  <c r="M212" i="43"/>
  <c r="O212" i="43"/>
  <c r="Q212" i="43"/>
  <c r="V212" i="43"/>
  <c r="G213" i="43"/>
  <c r="I213" i="43"/>
  <c r="K213" i="43"/>
  <c r="M213" i="43"/>
  <c r="O213" i="43"/>
  <c r="Q213" i="43"/>
  <c r="V213" i="43"/>
  <c r="G214" i="43"/>
  <c r="M214" i="43" s="1"/>
  <c r="I214" i="43"/>
  <c r="K214" i="43"/>
  <c r="O214" i="43"/>
  <c r="Q214" i="43"/>
  <c r="V214" i="43"/>
  <c r="G215" i="43"/>
  <c r="M215" i="43" s="1"/>
  <c r="I215" i="43"/>
  <c r="K215" i="43"/>
  <c r="O215" i="43"/>
  <c r="Q215" i="43"/>
  <c r="V215" i="43"/>
  <c r="G217" i="43"/>
  <c r="I217" i="43"/>
  <c r="I216" i="43" s="1"/>
  <c r="K217" i="43"/>
  <c r="M217" i="43"/>
  <c r="O217" i="43"/>
  <c r="O216" i="43" s="1"/>
  <c r="Q217" i="43"/>
  <c r="V217" i="43"/>
  <c r="G219" i="43"/>
  <c r="G216" i="43" s="1"/>
  <c r="I219" i="43"/>
  <c r="K219" i="43"/>
  <c r="K216" i="43" s="1"/>
  <c r="M219" i="43"/>
  <c r="O219" i="43"/>
  <c r="Q219" i="43"/>
  <c r="V219" i="43"/>
  <c r="V216" i="43" s="1"/>
  <c r="G221" i="43"/>
  <c r="I221" i="43"/>
  <c r="K221" i="43"/>
  <c r="M221" i="43"/>
  <c r="O221" i="43"/>
  <c r="Q221" i="43"/>
  <c r="V221" i="43"/>
  <c r="G223" i="43"/>
  <c r="M223" i="43" s="1"/>
  <c r="I223" i="43"/>
  <c r="K223" i="43"/>
  <c r="O223" i="43"/>
  <c r="Q223" i="43"/>
  <c r="V223" i="43"/>
  <c r="G225" i="43"/>
  <c r="M225" i="43" s="1"/>
  <c r="I225" i="43"/>
  <c r="K225" i="43"/>
  <c r="O225" i="43"/>
  <c r="Q225" i="43"/>
  <c r="Q216" i="43" s="1"/>
  <c r="V225" i="43"/>
  <c r="G227" i="43"/>
  <c r="M227" i="43" s="1"/>
  <c r="I227" i="43"/>
  <c r="K227" i="43"/>
  <c r="O227" i="43"/>
  <c r="Q227" i="43"/>
  <c r="V227" i="43"/>
  <c r="G229" i="43"/>
  <c r="I229" i="43"/>
  <c r="K229" i="43"/>
  <c r="M229" i="43"/>
  <c r="O229" i="43"/>
  <c r="Q229" i="43"/>
  <c r="V229" i="43"/>
  <c r="G231" i="43"/>
  <c r="I231" i="43"/>
  <c r="K231" i="43"/>
  <c r="M231" i="43"/>
  <c r="O231" i="43"/>
  <c r="Q231" i="43"/>
  <c r="V231" i="43"/>
  <c r="G233" i="43"/>
  <c r="I233" i="43"/>
  <c r="K233" i="43"/>
  <c r="M233" i="43"/>
  <c r="O233" i="43"/>
  <c r="Q233" i="43"/>
  <c r="V233" i="43"/>
  <c r="G235" i="43"/>
  <c r="M235" i="43" s="1"/>
  <c r="I235" i="43"/>
  <c r="K235" i="43"/>
  <c r="O235" i="43"/>
  <c r="Q235" i="43"/>
  <c r="V235" i="43"/>
  <c r="G237" i="43"/>
  <c r="M237" i="43" s="1"/>
  <c r="I237" i="43"/>
  <c r="K237" i="43"/>
  <c r="O237" i="43"/>
  <c r="Q237" i="43"/>
  <c r="V237" i="43"/>
  <c r="G239" i="43"/>
  <c r="M239" i="43" s="1"/>
  <c r="I239" i="43"/>
  <c r="K239" i="43"/>
  <c r="O239" i="43"/>
  <c r="Q239" i="43"/>
  <c r="V239" i="43"/>
  <c r="G240" i="43"/>
  <c r="I240" i="43"/>
  <c r="K240" i="43"/>
  <c r="M240" i="43"/>
  <c r="O240" i="43"/>
  <c r="Q240" i="43"/>
  <c r="V240" i="43"/>
  <c r="G241" i="43"/>
  <c r="I241" i="43"/>
  <c r="K241" i="43"/>
  <c r="M241" i="43"/>
  <c r="O241" i="43"/>
  <c r="Q241" i="43"/>
  <c r="V241" i="43"/>
  <c r="G242" i="43"/>
  <c r="I242" i="43"/>
  <c r="K242" i="43"/>
  <c r="M242" i="43"/>
  <c r="O242" i="43"/>
  <c r="Q242" i="43"/>
  <c r="V242" i="43"/>
  <c r="G243" i="43"/>
  <c r="M243" i="43" s="1"/>
  <c r="I243" i="43"/>
  <c r="K243" i="43"/>
  <c r="O243" i="43"/>
  <c r="Q243" i="43"/>
  <c r="V243" i="43"/>
  <c r="G244" i="43"/>
  <c r="M244" i="43" s="1"/>
  <c r="I244" i="43"/>
  <c r="K244" i="43"/>
  <c r="O244" i="43"/>
  <c r="Q244" i="43"/>
  <c r="V244" i="43"/>
  <c r="AE246" i="43"/>
  <c r="G163" i="42"/>
  <c r="BA84" i="42"/>
  <c r="BA47" i="42"/>
  <c r="G9" i="42"/>
  <c r="I9" i="42"/>
  <c r="I8" i="42" s="1"/>
  <c r="K9" i="42"/>
  <c r="M9" i="42"/>
  <c r="O9" i="42"/>
  <c r="O8" i="42" s="1"/>
  <c r="Q9" i="42"/>
  <c r="Q8" i="42" s="1"/>
  <c r="V9" i="42"/>
  <c r="G12" i="42"/>
  <c r="I12" i="42"/>
  <c r="K12" i="42"/>
  <c r="M12" i="42"/>
  <c r="O12" i="42"/>
  <c r="Q12" i="42"/>
  <c r="V12" i="42"/>
  <c r="G15" i="42"/>
  <c r="I15" i="42"/>
  <c r="K15" i="42"/>
  <c r="K8" i="42" s="1"/>
  <c r="M15" i="42"/>
  <c r="O15" i="42"/>
  <c r="Q15" i="42"/>
  <c r="V15" i="42"/>
  <c r="G17" i="42"/>
  <c r="M17" i="42" s="1"/>
  <c r="I17" i="42"/>
  <c r="K17" i="42"/>
  <c r="O17" i="42"/>
  <c r="Q17" i="42"/>
  <c r="V17" i="42"/>
  <c r="G21" i="42"/>
  <c r="M21" i="42" s="1"/>
  <c r="I21" i="42"/>
  <c r="K21" i="42"/>
  <c r="O21" i="42"/>
  <c r="Q21" i="42"/>
  <c r="V21" i="42"/>
  <c r="G25" i="42"/>
  <c r="G8" i="42" s="1"/>
  <c r="I25" i="42"/>
  <c r="K25" i="42"/>
  <c r="O25" i="42"/>
  <c r="Q25" i="42"/>
  <c r="V25" i="42"/>
  <c r="V8" i="42" s="1"/>
  <c r="G29" i="42"/>
  <c r="I29" i="42"/>
  <c r="K29" i="42"/>
  <c r="M29" i="42"/>
  <c r="O29" i="42"/>
  <c r="Q29" i="42"/>
  <c r="V29" i="42"/>
  <c r="G31" i="42"/>
  <c r="I31" i="42"/>
  <c r="K31" i="42"/>
  <c r="M31" i="42"/>
  <c r="O31" i="42"/>
  <c r="Q31" i="42"/>
  <c r="V31" i="42"/>
  <c r="G33" i="42"/>
  <c r="I33" i="42"/>
  <c r="K33" i="42"/>
  <c r="M33" i="42"/>
  <c r="O33" i="42"/>
  <c r="Q33" i="42"/>
  <c r="V33" i="42"/>
  <c r="G37" i="42"/>
  <c r="M37" i="42" s="1"/>
  <c r="I37" i="42"/>
  <c r="K37" i="42"/>
  <c r="O37" i="42"/>
  <c r="Q37" i="42"/>
  <c r="V37" i="42"/>
  <c r="G41" i="42"/>
  <c r="M41" i="42" s="1"/>
  <c r="I41" i="42"/>
  <c r="K41" i="42"/>
  <c r="O41" i="42"/>
  <c r="Q41" i="42"/>
  <c r="V41" i="42"/>
  <c r="G45" i="42"/>
  <c r="M45" i="42" s="1"/>
  <c r="I45" i="42"/>
  <c r="K45" i="42"/>
  <c r="O45" i="42"/>
  <c r="Q45" i="42"/>
  <c r="V45" i="42"/>
  <c r="G51" i="42"/>
  <c r="I51" i="42"/>
  <c r="K51" i="42"/>
  <c r="M51" i="42"/>
  <c r="O51" i="42"/>
  <c r="Q51" i="42"/>
  <c r="V51" i="42"/>
  <c r="G55" i="42"/>
  <c r="I55" i="42"/>
  <c r="K55" i="42"/>
  <c r="M55" i="42"/>
  <c r="O55" i="42"/>
  <c r="Q55" i="42"/>
  <c r="V55" i="42"/>
  <c r="G58" i="42"/>
  <c r="I58" i="42"/>
  <c r="K58" i="42"/>
  <c r="M58" i="42"/>
  <c r="O58" i="42"/>
  <c r="Q58" i="42"/>
  <c r="V58" i="42"/>
  <c r="G61" i="42"/>
  <c r="M61" i="42" s="1"/>
  <c r="I61" i="42"/>
  <c r="K61" i="42"/>
  <c r="O61" i="42"/>
  <c r="Q61" i="42"/>
  <c r="V61" i="42"/>
  <c r="G64" i="42"/>
  <c r="M64" i="42" s="1"/>
  <c r="I64" i="42"/>
  <c r="K64" i="42"/>
  <c r="O64" i="42"/>
  <c r="Q64" i="42"/>
  <c r="V64" i="42"/>
  <c r="G66" i="42"/>
  <c r="M66" i="42" s="1"/>
  <c r="I66" i="42"/>
  <c r="K66" i="42"/>
  <c r="O66" i="42"/>
  <c r="Q66" i="42"/>
  <c r="V66" i="42"/>
  <c r="G69" i="42"/>
  <c r="I69" i="42"/>
  <c r="K69" i="42"/>
  <c r="M69" i="42"/>
  <c r="O69" i="42"/>
  <c r="Q69" i="42"/>
  <c r="V69" i="42"/>
  <c r="G72" i="42"/>
  <c r="V72" i="42"/>
  <c r="G73" i="42"/>
  <c r="I73" i="42"/>
  <c r="I72" i="42" s="1"/>
  <c r="K73" i="42"/>
  <c r="K72" i="42" s="1"/>
  <c r="M73" i="42"/>
  <c r="M72" i="42" s="1"/>
  <c r="O73" i="42"/>
  <c r="Q73" i="42"/>
  <c r="Q72" i="42" s="1"/>
  <c r="V73" i="42"/>
  <c r="G74" i="42"/>
  <c r="M74" i="42" s="1"/>
  <c r="I74" i="42"/>
  <c r="K74" i="42"/>
  <c r="O74" i="42"/>
  <c r="O72" i="42" s="1"/>
  <c r="Q74" i="42"/>
  <c r="V74" i="42"/>
  <c r="G77" i="42"/>
  <c r="I77" i="42"/>
  <c r="K77" i="42"/>
  <c r="M77" i="42"/>
  <c r="O77" i="42"/>
  <c r="Q77" i="42"/>
  <c r="V77" i="42"/>
  <c r="G79" i="42"/>
  <c r="K79" i="42"/>
  <c r="V79" i="42"/>
  <c r="G80" i="42"/>
  <c r="I80" i="42"/>
  <c r="I79" i="42" s="1"/>
  <c r="K80" i="42"/>
  <c r="M80" i="42"/>
  <c r="M79" i="42" s="1"/>
  <c r="O80" i="42"/>
  <c r="O79" i="42" s="1"/>
  <c r="Q80" i="42"/>
  <c r="Q79" i="42" s="1"/>
  <c r="V80" i="42"/>
  <c r="G82" i="42"/>
  <c r="V82" i="42"/>
  <c r="G83" i="42"/>
  <c r="I83" i="42"/>
  <c r="I82" i="42" s="1"/>
  <c r="K83" i="42"/>
  <c r="K82" i="42" s="1"/>
  <c r="M83" i="42"/>
  <c r="O83" i="42"/>
  <c r="Q83" i="42"/>
  <c r="Q82" i="42" s="1"/>
  <c r="V83" i="42"/>
  <c r="G94" i="42"/>
  <c r="M94" i="42" s="1"/>
  <c r="I94" i="42"/>
  <c r="K94" i="42"/>
  <c r="O94" i="42"/>
  <c r="O82" i="42" s="1"/>
  <c r="Q94" i="42"/>
  <c r="V94" i="42"/>
  <c r="G100" i="42"/>
  <c r="I100" i="42"/>
  <c r="K100" i="42"/>
  <c r="M100" i="42"/>
  <c r="O100" i="42"/>
  <c r="Q100" i="42"/>
  <c r="V100" i="42"/>
  <c r="K103" i="42"/>
  <c r="G104" i="42"/>
  <c r="I104" i="42"/>
  <c r="I103" i="42" s="1"/>
  <c r="K104" i="42"/>
  <c r="M104" i="42"/>
  <c r="O104" i="42"/>
  <c r="O103" i="42" s="1"/>
  <c r="Q104" i="42"/>
  <c r="Q103" i="42" s="1"/>
  <c r="V104" i="42"/>
  <c r="G107" i="42"/>
  <c r="M107" i="42" s="1"/>
  <c r="I107" i="42"/>
  <c r="K107" i="42"/>
  <c r="O107" i="42"/>
  <c r="Q107" i="42"/>
  <c r="V107" i="42"/>
  <c r="V103" i="42" s="1"/>
  <c r="Q109" i="42"/>
  <c r="G110" i="42"/>
  <c r="M110" i="42" s="1"/>
  <c r="M109" i="42" s="1"/>
  <c r="I110" i="42"/>
  <c r="I109" i="42" s="1"/>
  <c r="K110" i="42"/>
  <c r="K109" i="42" s="1"/>
  <c r="O110" i="42"/>
  <c r="O109" i="42" s="1"/>
  <c r="Q110" i="42"/>
  <c r="V110" i="42"/>
  <c r="V109" i="42" s="1"/>
  <c r="G112" i="42"/>
  <c r="I112" i="42"/>
  <c r="K112" i="42"/>
  <c r="M112" i="42"/>
  <c r="O112" i="42"/>
  <c r="Q112" i="42"/>
  <c r="V112" i="42"/>
  <c r="G115" i="42"/>
  <c r="I115" i="42"/>
  <c r="I114" i="42" s="1"/>
  <c r="K115" i="42"/>
  <c r="M115" i="42"/>
  <c r="O115" i="42"/>
  <c r="O114" i="42" s="1"/>
  <c r="Q115" i="42"/>
  <c r="Q114" i="42" s="1"/>
  <c r="V115" i="42"/>
  <c r="G118" i="42"/>
  <c r="M118" i="42" s="1"/>
  <c r="I118" i="42"/>
  <c r="K118" i="42"/>
  <c r="O118" i="42"/>
  <c r="Q118" i="42"/>
  <c r="V118" i="42"/>
  <c r="V114" i="42" s="1"/>
  <c r="G120" i="42"/>
  <c r="I120" i="42"/>
  <c r="K120" i="42"/>
  <c r="M120" i="42"/>
  <c r="O120" i="42"/>
  <c r="Q120" i="42"/>
  <c r="V120" i="42"/>
  <c r="G123" i="42"/>
  <c r="M123" i="42" s="1"/>
  <c r="I123" i="42"/>
  <c r="K123" i="42"/>
  <c r="K114" i="42" s="1"/>
  <c r="O123" i="42"/>
  <c r="Q123" i="42"/>
  <c r="V123" i="42"/>
  <c r="I125" i="42"/>
  <c r="G126" i="42"/>
  <c r="G125" i="42" s="1"/>
  <c r="I126" i="42"/>
  <c r="K126" i="42"/>
  <c r="K125" i="42" s="1"/>
  <c r="O126" i="42"/>
  <c r="O125" i="42" s="1"/>
  <c r="Q126" i="42"/>
  <c r="Q125" i="42" s="1"/>
  <c r="V126" i="42"/>
  <c r="V125" i="42" s="1"/>
  <c r="I127" i="42"/>
  <c r="Q127" i="42"/>
  <c r="G128" i="42"/>
  <c r="M128" i="42" s="1"/>
  <c r="M127" i="42" s="1"/>
  <c r="I128" i="42"/>
  <c r="K128" i="42"/>
  <c r="K127" i="42" s="1"/>
  <c r="O128" i="42"/>
  <c r="O127" i="42" s="1"/>
  <c r="Q128" i="42"/>
  <c r="V128" i="42"/>
  <c r="V127" i="42" s="1"/>
  <c r="Q129" i="42"/>
  <c r="G130" i="42"/>
  <c r="M130" i="42" s="1"/>
  <c r="M129" i="42" s="1"/>
  <c r="I130" i="42"/>
  <c r="I129" i="42" s="1"/>
  <c r="K130" i="42"/>
  <c r="K129" i="42" s="1"/>
  <c r="O130" i="42"/>
  <c r="O129" i="42" s="1"/>
  <c r="Q130" i="42"/>
  <c r="V130" i="42"/>
  <c r="V129" i="42" s="1"/>
  <c r="G132" i="42"/>
  <c r="I132" i="42"/>
  <c r="K132" i="42"/>
  <c r="M132" i="42"/>
  <c r="O132" i="42"/>
  <c r="Q132" i="42"/>
  <c r="V132" i="42"/>
  <c r="G134" i="42"/>
  <c r="M134" i="42" s="1"/>
  <c r="I134" i="42"/>
  <c r="K134" i="42"/>
  <c r="O134" i="42"/>
  <c r="Q134" i="42"/>
  <c r="V134" i="42"/>
  <c r="I135" i="42"/>
  <c r="G136" i="42"/>
  <c r="M136" i="42" s="1"/>
  <c r="M135" i="42" s="1"/>
  <c r="I136" i="42"/>
  <c r="K136" i="42"/>
  <c r="K135" i="42" s="1"/>
  <c r="O136" i="42"/>
  <c r="O135" i="42" s="1"/>
  <c r="Q136" i="42"/>
  <c r="V136" i="42"/>
  <c r="V135" i="42" s="1"/>
  <c r="G139" i="42"/>
  <c r="I139" i="42"/>
  <c r="K139" i="42"/>
  <c r="M139" i="42"/>
  <c r="O139" i="42"/>
  <c r="Q139" i="42"/>
  <c r="Q135" i="42" s="1"/>
  <c r="V139" i="42"/>
  <c r="K140" i="42"/>
  <c r="O140" i="42"/>
  <c r="G141" i="42"/>
  <c r="G140" i="42" s="1"/>
  <c r="I141" i="42"/>
  <c r="I140" i="42" s="1"/>
  <c r="K141" i="42"/>
  <c r="M141" i="42"/>
  <c r="M140" i="42" s="1"/>
  <c r="O141" i="42"/>
  <c r="Q141" i="42"/>
  <c r="Q140" i="42" s="1"/>
  <c r="V141" i="42"/>
  <c r="V140" i="42" s="1"/>
  <c r="G143" i="42"/>
  <c r="K143" i="42"/>
  <c r="V143" i="42"/>
  <c r="G144" i="42"/>
  <c r="I144" i="42"/>
  <c r="I143" i="42" s="1"/>
  <c r="K144" i="42"/>
  <c r="M144" i="42"/>
  <c r="M143" i="42" s="1"/>
  <c r="O144" i="42"/>
  <c r="O143" i="42" s="1"/>
  <c r="Q144" i="42"/>
  <c r="Q143" i="42" s="1"/>
  <c r="V144" i="42"/>
  <c r="G146" i="42"/>
  <c r="V146" i="42"/>
  <c r="G147" i="42"/>
  <c r="I147" i="42"/>
  <c r="I146" i="42" s="1"/>
  <c r="K147" i="42"/>
  <c r="K146" i="42" s="1"/>
  <c r="M147" i="42"/>
  <c r="O147" i="42"/>
  <c r="Q147" i="42"/>
  <c r="Q146" i="42" s="1"/>
  <c r="V147" i="42"/>
  <c r="G149" i="42"/>
  <c r="M149" i="42" s="1"/>
  <c r="I149" i="42"/>
  <c r="K149" i="42"/>
  <c r="O149" i="42"/>
  <c r="O146" i="42" s="1"/>
  <c r="Q149" i="42"/>
  <c r="V149" i="42"/>
  <c r="G152" i="42"/>
  <c r="G151" i="42" s="1"/>
  <c r="I152" i="42"/>
  <c r="K152" i="42"/>
  <c r="K151" i="42" s="1"/>
  <c r="O152" i="42"/>
  <c r="O151" i="42" s="1"/>
  <c r="Q152" i="42"/>
  <c r="Q151" i="42" s="1"/>
  <c r="V152" i="42"/>
  <c r="V151" i="42" s="1"/>
  <c r="G154" i="42"/>
  <c r="I154" i="42"/>
  <c r="I151" i="42" s="1"/>
  <c r="K154" i="42"/>
  <c r="M154" i="42"/>
  <c r="O154" i="42"/>
  <c r="Q154" i="42"/>
  <c r="V154" i="42"/>
  <c r="G155" i="42"/>
  <c r="M155" i="42" s="1"/>
  <c r="I155" i="42"/>
  <c r="K155" i="42"/>
  <c r="O155" i="42"/>
  <c r="Q155" i="42"/>
  <c r="V155" i="42"/>
  <c r="G156" i="42"/>
  <c r="I156" i="42"/>
  <c r="K156" i="42"/>
  <c r="M156" i="42"/>
  <c r="O156" i="42"/>
  <c r="Q156" i="42"/>
  <c r="V156" i="42"/>
  <c r="G157" i="42"/>
  <c r="M157" i="42" s="1"/>
  <c r="I157" i="42"/>
  <c r="K157" i="42"/>
  <c r="O157" i="42"/>
  <c r="Q157" i="42"/>
  <c r="V157" i="42"/>
  <c r="G158" i="42"/>
  <c r="I158" i="42"/>
  <c r="K158" i="42"/>
  <c r="M158" i="42"/>
  <c r="O158" i="42"/>
  <c r="Q158" i="42"/>
  <c r="V158" i="42"/>
  <c r="G160" i="42"/>
  <c r="M160" i="42" s="1"/>
  <c r="I160" i="42"/>
  <c r="K160" i="42"/>
  <c r="O160" i="42"/>
  <c r="Q160" i="42"/>
  <c r="V160" i="42"/>
  <c r="AE163" i="42"/>
  <c r="AF163" i="42"/>
  <c r="G95" i="41"/>
  <c r="G9" i="41"/>
  <c r="I9" i="41"/>
  <c r="I8" i="41" s="1"/>
  <c r="K9" i="41"/>
  <c r="K8" i="41" s="1"/>
  <c r="M9" i="41"/>
  <c r="O9" i="41"/>
  <c r="Q9" i="41"/>
  <c r="Q8" i="41" s="1"/>
  <c r="V9" i="41"/>
  <c r="G13" i="41"/>
  <c r="G8" i="41" s="1"/>
  <c r="I13" i="41"/>
  <c r="K13" i="41"/>
  <c r="O13" i="41"/>
  <c r="O8" i="41" s="1"/>
  <c r="Q13" i="41"/>
  <c r="V13" i="41"/>
  <c r="G17" i="41"/>
  <c r="I17" i="41"/>
  <c r="K17" i="41"/>
  <c r="M17" i="41"/>
  <c r="O17" i="41"/>
  <c r="Q17" i="41"/>
  <c r="V17" i="41"/>
  <c r="G21" i="41"/>
  <c r="M21" i="41" s="1"/>
  <c r="I21" i="41"/>
  <c r="K21" i="41"/>
  <c r="O21" i="41"/>
  <c r="Q21" i="41"/>
  <c r="V21" i="41"/>
  <c r="V8" i="41" s="1"/>
  <c r="G23" i="41"/>
  <c r="I23" i="41"/>
  <c r="K23" i="41"/>
  <c r="M23" i="41"/>
  <c r="O23" i="41"/>
  <c r="Q23" i="41"/>
  <c r="V23" i="41"/>
  <c r="G28" i="41"/>
  <c r="M28" i="41" s="1"/>
  <c r="I28" i="41"/>
  <c r="K28" i="41"/>
  <c r="O28" i="41"/>
  <c r="Q28" i="41"/>
  <c r="V28" i="41"/>
  <c r="G32" i="41"/>
  <c r="I32" i="41"/>
  <c r="K32" i="41"/>
  <c r="M32" i="41"/>
  <c r="O32" i="41"/>
  <c r="Q32" i="41"/>
  <c r="V32" i="41"/>
  <c r="G34" i="41"/>
  <c r="M34" i="41" s="1"/>
  <c r="I34" i="41"/>
  <c r="K34" i="41"/>
  <c r="O34" i="41"/>
  <c r="Q34" i="41"/>
  <c r="V34" i="41"/>
  <c r="G35" i="41"/>
  <c r="I35" i="41"/>
  <c r="K35" i="41"/>
  <c r="M35" i="41"/>
  <c r="O35" i="41"/>
  <c r="Q35" i="41"/>
  <c r="V35" i="41"/>
  <c r="G38" i="41"/>
  <c r="M38" i="41" s="1"/>
  <c r="I38" i="41"/>
  <c r="K38" i="41"/>
  <c r="O38" i="41"/>
  <c r="Q38" i="41"/>
  <c r="V38" i="41"/>
  <c r="G43" i="41"/>
  <c r="I43" i="41"/>
  <c r="K43" i="41"/>
  <c r="M43" i="41"/>
  <c r="O43" i="41"/>
  <c r="Q43" i="41"/>
  <c r="V43" i="41"/>
  <c r="G45" i="41"/>
  <c r="M45" i="41" s="1"/>
  <c r="I45" i="41"/>
  <c r="K45" i="41"/>
  <c r="O45" i="41"/>
  <c r="Q45" i="41"/>
  <c r="V45" i="41"/>
  <c r="G46" i="41"/>
  <c r="I46" i="41"/>
  <c r="K46" i="41"/>
  <c r="M46" i="41"/>
  <c r="O46" i="41"/>
  <c r="Q46" i="41"/>
  <c r="V46" i="41"/>
  <c r="G47" i="41"/>
  <c r="M47" i="41" s="1"/>
  <c r="I47" i="41"/>
  <c r="K47" i="41"/>
  <c r="O47" i="41"/>
  <c r="Q47" i="41"/>
  <c r="V47" i="41"/>
  <c r="G48" i="41"/>
  <c r="I48" i="41"/>
  <c r="K48" i="41"/>
  <c r="M48" i="41"/>
  <c r="O48" i="41"/>
  <c r="Q48" i="41"/>
  <c r="V48" i="41"/>
  <c r="G49" i="41"/>
  <c r="M49" i="41" s="1"/>
  <c r="I49" i="41"/>
  <c r="K49" i="41"/>
  <c r="O49" i="41"/>
  <c r="Q49" i="41"/>
  <c r="V49" i="41"/>
  <c r="G51" i="41"/>
  <c r="I51" i="41"/>
  <c r="K51" i="41"/>
  <c r="M51" i="41"/>
  <c r="O51" i="41"/>
  <c r="Q51" i="41"/>
  <c r="V51" i="41"/>
  <c r="G53" i="41"/>
  <c r="M53" i="41" s="1"/>
  <c r="I53" i="41"/>
  <c r="K53" i="41"/>
  <c r="O53" i="41"/>
  <c r="Q53" i="41"/>
  <c r="V53" i="41"/>
  <c r="G54" i="41"/>
  <c r="I54" i="41"/>
  <c r="K54" i="41"/>
  <c r="M54" i="41"/>
  <c r="O54" i="41"/>
  <c r="Q54" i="41"/>
  <c r="V54" i="41"/>
  <c r="G55" i="41"/>
  <c r="M55" i="41" s="1"/>
  <c r="I55" i="41"/>
  <c r="K55" i="41"/>
  <c r="O55" i="41"/>
  <c r="Q55" i="41"/>
  <c r="V55" i="41"/>
  <c r="G56" i="41"/>
  <c r="I56" i="41"/>
  <c r="K56" i="41"/>
  <c r="M56" i="41"/>
  <c r="O56" i="41"/>
  <c r="Q56" i="41"/>
  <c r="V56" i="41"/>
  <c r="G58" i="41"/>
  <c r="M58" i="41" s="1"/>
  <c r="I58" i="41"/>
  <c r="K58" i="41"/>
  <c r="O58" i="41"/>
  <c r="Q58" i="41"/>
  <c r="V58" i="41"/>
  <c r="G59" i="41"/>
  <c r="I59" i="41"/>
  <c r="K59" i="41"/>
  <c r="M59" i="41"/>
  <c r="O59" i="41"/>
  <c r="Q59" i="41"/>
  <c r="V59" i="41"/>
  <c r="G61" i="41"/>
  <c r="M61" i="41" s="1"/>
  <c r="I61" i="41"/>
  <c r="K61" i="41"/>
  <c r="O61" i="41"/>
  <c r="Q61" i="41"/>
  <c r="V61" i="41"/>
  <c r="G62" i="41"/>
  <c r="I62" i="41"/>
  <c r="K62" i="41"/>
  <c r="M62" i="41"/>
  <c r="O62" i="41"/>
  <c r="Q62" i="41"/>
  <c r="V62" i="41"/>
  <c r="G64" i="41"/>
  <c r="M64" i="41" s="1"/>
  <c r="I64" i="41"/>
  <c r="K64" i="41"/>
  <c r="O64" i="41"/>
  <c r="Q64" i="41"/>
  <c r="V64" i="41"/>
  <c r="G66" i="41"/>
  <c r="I66" i="41"/>
  <c r="K66" i="41"/>
  <c r="M66" i="41"/>
  <c r="O66" i="41"/>
  <c r="Q66" i="41"/>
  <c r="V66" i="41"/>
  <c r="G68" i="41"/>
  <c r="M68" i="41" s="1"/>
  <c r="I68" i="41"/>
  <c r="K68" i="41"/>
  <c r="O68" i="41"/>
  <c r="Q68" i="41"/>
  <c r="V68" i="41"/>
  <c r="G70" i="41"/>
  <c r="I70" i="41"/>
  <c r="K70" i="41"/>
  <c r="M70" i="41"/>
  <c r="O70" i="41"/>
  <c r="Q70" i="41"/>
  <c r="V70" i="41"/>
  <c r="G72" i="41"/>
  <c r="V72" i="41"/>
  <c r="G73" i="41"/>
  <c r="I73" i="41"/>
  <c r="I72" i="41" s="1"/>
  <c r="K73" i="41"/>
  <c r="M73" i="41"/>
  <c r="M72" i="41" s="1"/>
  <c r="O73" i="41"/>
  <c r="Q73" i="41"/>
  <c r="Q72" i="41" s="1"/>
  <c r="V73" i="41"/>
  <c r="G77" i="41"/>
  <c r="M77" i="41" s="1"/>
  <c r="I77" i="41"/>
  <c r="K77" i="41"/>
  <c r="K72" i="41" s="1"/>
  <c r="O77" i="41"/>
  <c r="O72" i="41" s="1"/>
  <c r="Q77" i="41"/>
  <c r="V77" i="41"/>
  <c r="G79" i="41"/>
  <c r="I79" i="41"/>
  <c r="K79" i="41"/>
  <c r="M79" i="41"/>
  <c r="O79" i="41"/>
  <c r="Q79" i="41"/>
  <c r="V79" i="41"/>
  <c r="G83" i="41"/>
  <c r="I83" i="41"/>
  <c r="I82" i="41" s="1"/>
  <c r="K83" i="41"/>
  <c r="M83" i="41"/>
  <c r="O83" i="41"/>
  <c r="Q83" i="41"/>
  <c r="Q82" i="41" s="1"/>
  <c r="V83" i="41"/>
  <c r="G85" i="41"/>
  <c r="M85" i="41" s="1"/>
  <c r="I85" i="41"/>
  <c r="K85" i="41"/>
  <c r="O85" i="41"/>
  <c r="O82" i="41" s="1"/>
  <c r="Q85" i="41"/>
  <c r="V85" i="41"/>
  <c r="G87" i="41"/>
  <c r="I87" i="41"/>
  <c r="K87" i="41"/>
  <c r="M87" i="41"/>
  <c r="O87" i="41"/>
  <c r="Q87" i="41"/>
  <c r="V87" i="41"/>
  <c r="G88" i="41"/>
  <c r="M88" i="41" s="1"/>
  <c r="I88" i="41"/>
  <c r="K88" i="41"/>
  <c r="K82" i="41" s="1"/>
  <c r="O88" i="41"/>
  <c r="Q88" i="41"/>
  <c r="V88" i="41"/>
  <c r="G89" i="41"/>
  <c r="I89" i="41"/>
  <c r="K89" i="41"/>
  <c r="M89" i="41"/>
  <c r="O89" i="41"/>
  <c r="Q89" i="41"/>
  <c r="V89" i="41"/>
  <c r="G90" i="41"/>
  <c r="M90" i="41" s="1"/>
  <c r="I90" i="41"/>
  <c r="K90" i="41"/>
  <c r="O90" i="41"/>
  <c r="Q90" i="41"/>
  <c r="V90" i="41"/>
  <c r="V82" i="41" s="1"/>
  <c r="G91" i="41"/>
  <c r="I91" i="41"/>
  <c r="K91" i="41"/>
  <c r="M91" i="41"/>
  <c r="O91" i="41"/>
  <c r="Q91" i="41"/>
  <c r="V91" i="41"/>
  <c r="G93" i="41"/>
  <c r="M93" i="41" s="1"/>
  <c r="I93" i="41"/>
  <c r="K93" i="41"/>
  <c r="O93" i="41"/>
  <c r="Q93" i="41"/>
  <c r="V93" i="41"/>
  <c r="AE95" i="41"/>
  <c r="G16" i="40"/>
  <c r="BA13" i="40"/>
  <c r="G8" i="40"/>
  <c r="V8" i="40"/>
  <c r="G9" i="40"/>
  <c r="M9" i="40" s="1"/>
  <c r="I9" i="40"/>
  <c r="I8" i="40" s="1"/>
  <c r="K9" i="40"/>
  <c r="K8" i="40" s="1"/>
  <c r="O9" i="40"/>
  <c r="O8" i="40" s="1"/>
  <c r="Q9" i="40"/>
  <c r="Q8" i="40" s="1"/>
  <c r="V9" i="40"/>
  <c r="G12" i="40"/>
  <c r="M12" i="40" s="1"/>
  <c r="I12" i="40"/>
  <c r="K12" i="40"/>
  <c r="O12" i="40"/>
  <c r="Q12" i="40"/>
  <c r="V12" i="40"/>
  <c r="AE16" i="40"/>
  <c r="G117" i="39"/>
  <c r="BA43" i="39"/>
  <c r="G8" i="39"/>
  <c r="I8" i="39"/>
  <c r="V8" i="39"/>
  <c r="G9" i="39"/>
  <c r="M9" i="39" s="1"/>
  <c r="M8" i="39" s="1"/>
  <c r="I9" i="39"/>
  <c r="K9" i="39"/>
  <c r="K8" i="39" s="1"/>
  <c r="O9" i="39"/>
  <c r="O8" i="39" s="1"/>
  <c r="Q9" i="39"/>
  <c r="Q8" i="39" s="1"/>
  <c r="V9" i="39"/>
  <c r="I11" i="39"/>
  <c r="O11" i="39"/>
  <c r="Q11" i="39"/>
  <c r="G12" i="39"/>
  <c r="G11" i="39" s="1"/>
  <c r="I12" i="39"/>
  <c r="K12" i="39"/>
  <c r="K11" i="39" s="1"/>
  <c r="M12" i="39"/>
  <c r="M11" i="39" s="1"/>
  <c r="O12" i="39"/>
  <c r="Q12" i="39"/>
  <c r="V12" i="39"/>
  <c r="V11" i="39" s="1"/>
  <c r="K14" i="39"/>
  <c r="G15" i="39"/>
  <c r="M15" i="39" s="1"/>
  <c r="I15" i="39"/>
  <c r="I14" i="39" s="1"/>
  <c r="K15" i="39"/>
  <c r="O15" i="39"/>
  <c r="O14" i="39" s="1"/>
  <c r="Q15" i="39"/>
  <c r="V15" i="39"/>
  <c r="V14" i="39" s="1"/>
  <c r="G17" i="39"/>
  <c r="M17" i="39" s="1"/>
  <c r="I17" i="39"/>
  <c r="K17" i="39"/>
  <c r="O17" i="39"/>
  <c r="Q17" i="39"/>
  <c r="V17" i="39"/>
  <c r="G20" i="39"/>
  <c r="M20" i="39" s="1"/>
  <c r="I20" i="39"/>
  <c r="K20" i="39"/>
  <c r="O20" i="39"/>
  <c r="Q20" i="39"/>
  <c r="Q14" i="39" s="1"/>
  <c r="V20" i="39"/>
  <c r="G22" i="39"/>
  <c r="I22" i="39"/>
  <c r="K22" i="39"/>
  <c r="M22" i="39"/>
  <c r="O22" i="39"/>
  <c r="Q22" i="39"/>
  <c r="V22" i="39"/>
  <c r="G24" i="39"/>
  <c r="M24" i="39"/>
  <c r="O24" i="39"/>
  <c r="V24" i="39"/>
  <c r="G25" i="39"/>
  <c r="I25" i="39"/>
  <c r="I24" i="39" s="1"/>
  <c r="K25" i="39"/>
  <c r="K24" i="39" s="1"/>
  <c r="M25" i="39"/>
  <c r="O25" i="39"/>
  <c r="Q25" i="39"/>
  <c r="Q24" i="39" s="1"/>
  <c r="V25" i="39"/>
  <c r="G27" i="39"/>
  <c r="G26" i="39" s="1"/>
  <c r="I27" i="39"/>
  <c r="K27" i="39"/>
  <c r="O27" i="39"/>
  <c r="Q27" i="39"/>
  <c r="Q26" i="39" s="1"/>
  <c r="V27" i="39"/>
  <c r="V26" i="39" s="1"/>
  <c r="G32" i="39"/>
  <c r="M32" i="39" s="1"/>
  <c r="I32" i="39"/>
  <c r="K32" i="39"/>
  <c r="K26" i="39" s="1"/>
  <c r="O32" i="39"/>
  <c r="Q32" i="39"/>
  <c r="V32" i="39"/>
  <c r="G33" i="39"/>
  <c r="I33" i="39"/>
  <c r="I26" i="39" s="1"/>
  <c r="K33" i="39"/>
  <c r="M33" i="39"/>
  <c r="O33" i="39"/>
  <c r="O26" i="39" s="1"/>
  <c r="Q33" i="39"/>
  <c r="V33" i="39"/>
  <c r="G39" i="39"/>
  <c r="V39" i="39"/>
  <c r="G40" i="39"/>
  <c r="I40" i="39"/>
  <c r="I39" i="39" s="1"/>
  <c r="K40" i="39"/>
  <c r="K39" i="39" s="1"/>
  <c r="M40" i="39"/>
  <c r="O40" i="39"/>
  <c r="Q40" i="39"/>
  <c r="Q39" i="39" s="1"/>
  <c r="V40" i="39"/>
  <c r="G49" i="39"/>
  <c r="M49" i="39" s="1"/>
  <c r="M39" i="39" s="1"/>
  <c r="I49" i="39"/>
  <c r="K49" i="39"/>
  <c r="O49" i="39"/>
  <c r="O39" i="39" s="1"/>
  <c r="Q49" i="39"/>
  <c r="V49" i="39"/>
  <c r="G52" i="39"/>
  <c r="I52" i="39"/>
  <c r="K52" i="39"/>
  <c r="M52" i="39"/>
  <c r="O52" i="39"/>
  <c r="Q52" i="39"/>
  <c r="V52" i="39"/>
  <c r="G54" i="39"/>
  <c r="M54" i="39" s="1"/>
  <c r="I54" i="39"/>
  <c r="K54" i="39"/>
  <c r="O54" i="39"/>
  <c r="Q54" i="39"/>
  <c r="V54" i="39"/>
  <c r="I57" i="39"/>
  <c r="O57" i="39"/>
  <c r="G58" i="39"/>
  <c r="M58" i="39" s="1"/>
  <c r="M57" i="39" s="1"/>
  <c r="I58" i="39"/>
  <c r="K58" i="39"/>
  <c r="K57" i="39" s="1"/>
  <c r="O58" i="39"/>
  <c r="Q58" i="39"/>
  <c r="V58" i="39"/>
  <c r="V57" i="39" s="1"/>
  <c r="G60" i="39"/>
  <c r="I60" i="39"/>
  <c r="K60" i="39"/>
  <c r="M60" i="39"/>
  <c r="O60" i="39"/>
  <c r="Q60" i="39"/>
  <c r="Q57" i="39" s="1"/>
  <c r="V60" i="39"/>
  <c r="G62" i="39"/>
  <c r="G61" i="39" s="1"/>
  <c r="I62" i="39"/>
  <c r="K62" i="39"/>
  <c r="M62" i="39"/>
  <c r="O62" i="39"/>
  <c r="Q62" i="39"/>
  <c r="Q61" i="39" s="1"/>
  <c r="V62" i="39"/>
  <c r="V61" i="39" s="1"/>
  <c r="G64" i="39"/>
  <c r="M64" i="39" s="1"/>
  <c r="I64" i="39"/>
  <c r="K64" i="39"/>
  <c r="K61" i="39" s="1"/>
  <c r="O64" i="39"/>
  <c r="Q64" i="39"/>
  <c r="V64" i="39"/>
  <c r="G67" i="39"/>
  <c r="I67" i="39"/>
  <c r="I61" i="39" s="1"/>
  <c r="K67" i="39"/>
  <c r="M67" i="39"/>
  <c r="O67" i="39"/>
  <c r="Q67" i="39"/>
  <c r="V67" i="39"/>
  <c r="G70" i="39"/>
  <c r="M70" i="39" s="1"/>
  <c r="I70" i="39"/>
  <c r="K70" i="39"/>
  <c r="O70" i="39"/>
  <c r="Q70" i="39"/>
  <c r="V70" i="39"/>
  <c r="G73" i="39"/>
  <c r="I73" i="39"/>
  <c r="K73" i="39"/>
  <c r="M73" i="39"/>
  <c r="O73" i="39"/>
  <c r="Q73" i="39"/>
  <c r="V73" i="39"/>
  <c r="G76" i="39"/>
  <c r="M76" i="39" s="1"/>
  <c r="I76" i="39"/>
  <c r="K76" i="39"/>
  <c r="O76" i="39"/>
  <c r="O61" i="39" s="1"/>
  <c r="Q76" i="39"/>
  <c r="V76" i="39"/>
  <c r="G79" i="39"/>
  <c r="I79" i="39"/>
  <c r="K79" i="39"/>
  <c r="M79" i="39"/>
  <c r="O79" i="39"/>
  <c r="Q79" i="39"/>
  <c r="V79" i="39"/>
  <c r="G82" i="39"/>
  <c r="M82" i="39" s="1"/>
  <c r="I82" i="39"/>
  <c r="K82" i="39"/>
  <c r="O82" i="39"/>
  <c r="Q82" i="39"/>
  <c r="V82" i="39"/>
  <c r="G85" i="39"/>
  <c r="I85" i="39"/>
  <c r="K85" i="39"/>
  <c r="M85" i="39"/>
  <c r="O85" i="39"/>
  <c r="Q85" i="39"/>
  <c r="V85" i="39"/>
  <c r="G88" i="39"/>
  <c r="M88" i="39" s="1"/>
  <c r="I88" i="39"/>
  <c r="K88" i="39"/>
  <c r="O88" i="39"/>
  <c r="Q88" i="39"/>
  <c r="V88" i="39"/>
  <c r="G91" i="39"/>
  <c r="I91" i="39"/>
  <c r="K91" i="39"/>
  <c r="M91" i="39"/>
  <c r="O91" i="39"/>
  <c r="Q91" i="39"/>
  <c r="V91" i="39"/>
  <c r="G94" i="39"/>
  <c r="M94" i="39" s="1"/>
  <c r="I94" i="39"/>
  <c r="K94" i="39"/>
  <c r="O94" i="39"/>
  <c r="Q94" i="39"/>
  <c r="V94" i="39"/>
  <c r="G99" i="39"/>
  <c r="I99" i="39"/>
  <c r="K99" i="39"/>
  <c r="M99" i="39"/>
  <c r="O99" i="39"/>
  <c r="Q99" i="39"/>
  <c r="V99" i="39"/>
  <c r="G107" i="39"/>
  <c r="I107" i="39"/>
  <c r="I106" i="39" s="1"/>
  <c r="K107" i="39"/>
  <c r="M107" i="39"/>
  <c r="O107" i="39"/>
  <c r="O106" i="39" s="1"/>
  <c r="Q107" i="39"/>
  <c r="Q106" i="39" s="1"/>
  <c r="V107" i="39"/>
  <c r="G109" i="39"/>
  <c r="M109" i="39" s="1"/>
  <c r="I109" i="39"/>
  <c r="K109" i="39"/>
  <c r="O109" i="39"/>
  <c r="Q109" i="39"/>
  <c r="V109" i="39"/>
  <c r="V106" i="39" s="1"/>
  <c r="G110" i="39"/>
  <c r="I110" i="39"/>
  <c r="K110" i="39"/>
  <c r="M110" i="39"/>
  <c r="O110" i="39"/>
  <c r="Q110" i="39"/>
  <c r="V110" i="39"/>
  <c r="G111" i="39"/>
  <c r="M111" i="39" s="1"/>
  <c r="I111" i="39"/>
  <c r="K111" i="39"/>
  <c r="O111" i="39"/>
  <c r="Q111" i="39"/>
  <c r="V111" i="39"/>
  <c r="G112" i="39"/>
  <c r="I112" i="39"/>
  <c r="K112" i="39"/>
  <c r="M112" i="39"/>
  <c r="O112" i="39"/>
  <c r="Q112" i="39"/>
  <c r="V112" i="39"/>
  <c r="G113" i="39"/>
  <c r="M113" i="39" s="1"/>
  <c r="I113" i="39"/>
  <c r="K113" i="39"/>
  <c r="K106" i="39" s="1"/>
  <c r="O113" i="39"/>
  <c r="Q113" i="39"/>
  <c r="V113" i="39"/>
  <c r="G114" i="39"/>
  <c r="I114" i="39"/>
  <c r="K114" i="39"/>
  <c r="M114" i="39"/>
  <c r="O114" i="39"/>
  <c r="Q114" i="39"/>
  <c r="V114" i="39"/>
  <c r="AE117" i="39"/>
  <c r="G112" i="38"/>
  <c r="BA23" i="38"/>
  <c r="G9" i="38"/>
  <c r="I9" i="38"/>
  <c r="I8" i="38" s="1"/>
  <c r="K9" i="38"/>
  <c r="K8" i="38" s="1"/>
  <c r="M9" i="38"/>
  <c r="O9" i="38"/>
  <c r="O8" i="38" s="1"/>
  <c r="Q9" i="38"/>
  <c r="V9" i="38"/>
  <c r="G11" i="38"/>
  <c r="M11" i="38" s="1"/>
  <c r="I11" i="38"/>
  <c r="K11" i="38"/>
  <c r="O11" i="38"/>
  <c r="Q11" i="38"/>
  <c r="V11" i="38"/>
  <c r="V8" i="38" s="1"/>
  <c r="G13" i="38"/>
  <c r="M13" i="38" s="1"/>
  <c r="I13" i="38"/>
  <c r="K13" i="38"/>
  <c r="O13" i="38"/>
  <c r="Q13" i="38"/>
  <c r="Q8" i="38" s="1"/>
  <c r="V13" i="38"/>
  <c r="G15" i="38"/>
  <c r="M15" i="38" s="1"/>
  <c r="I15" i="38"/>
  <c r="K15" i="38"/>
  <c r="O15" i="38"/>
  <c r="Q15" i="38"/>
  <c r="V15" i="38"/>
  <c r="G17" i="38"/>
  <c r="I17" i="38"/>
  <c r="K17" i="38"/>
  <c r="M17" i="38"/>
  <c r="O17" i="38"/>
  <c r="Q17" i="38"/>
  <c r="V17" i="38"/>
  <c r="G19" i="38"/>
  <c r="I19" i="38"/>
  <c r="K19" i="38"/>
  <c r="M19" i="38"/>
  <c r="O19" i="38"/>
  <c r="Q19" i="38"/>
  <c r="V19" i="38"/>
  <c r="G21" i="38"/>
  <c r="I21" i="38"/>
  <c r="K21" i="38"/>
  <c r="M21" i="38"/>
  <c r="O21" i="38"/>
  <c r="Q21" i="38"/>
  <c r="V21" i="38"/>
  <c r="G25" i="38"/>
  <c r="M25" i="38" s="1"/>
  <c r="I25" i="38"/>
  <c r="K25" i="38"/>
  <c r="O25" i="38"/>
  <c r="Q25" i="38"/>
  <c r="V25" i="38"/>
  <c r="G27" i="38"/>
  <c r="M27" i="38" s="1"/>
  <c r="I27" i="38"/>
  <c r="K27" i="38"/>
  <c r="O27" i="38"/>
  <c r="Q27" i="38"/>
  <c r="V27" i="38"/>
  <c r="I30" i="38"/>
  <c r="K30" i="38"/>
  <c r="Q30" i="38"/>
  <c r="G31" i="38"/>
  <c r="G30" i="38" s="1"/>
  <c r="I31" i="38"/>
  <c r="K31" i="38"/>
  <c r="M31" i="38"/>
  <c r="M30" i="38" s="1"/>
  <c r="O31" i="38"/>
  <c r="O30" i="38" s="1"/>
  <c r="Q31" i="38"/>
  <c r="V31" i="38"/>
  <c r="V30" i="38" s="1"/>
  <c r="G34" i="38"/>
  <c r="I34" i="38"/>
  <c r="I33" i="38" s="1"/>
  <c r="K34" i="38"/>
  <c r="K33" i="38" s="1"/>
  <c r="M34" i="38"/>
  <c r="O34" i="38"/>
  <c r="O33" i="38" s="1"/>
  <c r="Q34" i="38"/>
  <c r="V34" i="38"/>
  <c r="G36" i="38"/>
  <c r="M36" i="38" s="1"/>
  <c r="I36" i="38"/>
  <c r="K36" i="38"/>
  <c r="O36" i="38"/>
  <c r="Q36" i="38"/>
  <c r="V36" i="38"/>
  <c r="V33" i="38" s="1"/>
  <c r="G38" i="38"/>
  <c r="M38" i="38" s="1"/>
  <c r="I38" i="38"/>
  <c r="K38" i="38"/>
  <c r="O38" i="38"/>
  <c r="Q38" i="38"/>
  <c r="Q33" i="38" s="1"/>
  <c r="V38" i="38"/>
  <c r="I40" i="38"/>
  <c r="K40" i="38"/>
  <c r="Q40" i="38"/>
  <c r="G41" i="38"/>
  <c r="G40" i="38" s="1"/>
  <c r="I41" i="38"/>
  <c r="K41" i="38"/>
  <c r="M41" i="38"/>
  <c r="M40" i="38" s="1"/>
  <c r="O41" i="38"/>
  <c r="O40" i="38" s="1"/>
  <c r="Q41" i="38"/>
  <c r="V41" i="38"/>
  <c r="V40" i="38" s="1"/>
  <c r="G45" i="38"/>
  <c r="I45" i="38"/>
  <c r="I44" i="38" s="1"/>
  <c r="K45" i="38"/>
  <c r="K44" i="38" s="1"/>
  <c r="M45" i="38"/>
  <c r="O45" i="38"/>
  <c r="O44" i="38" s="1"/>
  <c r="Q45" i="38"/>
  <c r="V45" i="38"/>
  <c r="G47" i="38"/>
  <c r="M47" i="38" s="1"/>
  <c r="I47" i="38"/>
  <c r="K47" i="38"/>
  <c r="O47" i="38"/>
  <c r="Q47" i="38"/>
  <c r="V47" i="38"/>
  <c r="V44" i="38" s="1"/>
  <c r="G49" i="38"/>
  <c r="M49" i="38" s="1"/>
  <c r="I49" i="38"/>
  <c r="K49" i="38"/>
  <c r="O49" i="38"/>
  <c r="Q49" i="38"/>
  <c r="Q44" i="38" s="1"/>
  <c r="V49" i="38"/>
  <c r="I51" i="38"/>
  <c r="Q51" i="38"/>
  <c r="G52" i="38"/>
  <c r="G51" i="38" s="1"/>
  <c r="I52" i="38"/>
  <c r="K52" i="38"/>
  <c r="M52" i="38"/>
  <c r="M51" i="38" s="1"/>
  <c r="O52" i="38"/>
  <c r="O51" i="38" s="1"/>
  <c r="Q52" i="38"/>
  <c r="V52" i="38"/>
  <c r="V51" i="38" s="1"/>
  <c r="G54" i="38"/>
  <c r="I54" i="38"/>
  <c r="K54" i="38"/>
  <c r="K51" i="38" s="1"/>
  <c r="M54" i="38"/>
  <c r="O54" i="38"/>
  <c r="Q54" i="38"/>
  <c r="V54" i="38"/>
  <c r="K56" i="38"/>
  <c r="O56" i="38"/>
  <c r="Q56" i="38"/>
  <c r="G57" i="38"/>
  <c r="M57" i="38" s="1"/>
  <c r="M56" i="38" s="1"/>
  <c r="I57" i="38"/>
  <c r="I56" i="38" s="1"/>
  <c r="K57" i="38"/>
  <c r="O57" i="38"/>
  <c r="Q57" i="38"/>
  <c r="V57" i="38"/>
  <c r="V56" i="38" s="1"/>
  <c r="G60" i="38"/>
  <c r="K60" i="38"/>
  <c r="V60" i="38"/>
  <c r="G61" i="38"/>
  <c r="M61" i="38" s="1"/>
  <c r="M60" i="38" s="1"/>
  <c r="I61" i="38"/>
  <c r="I60" i="38" s="1"/>
  <c r="K61" i="38"/>
  <c r="O61" i="38"/>
  <c r="O60" i="38" s="1"/>
  <c r="Q61" i="38"/>
  <c r="Q60" i="38" s="1"/>
  <c r="V61" i="38"/>
  <c r="G63" i="38"/>
  <c r="I63" i="38"/>
  <c r="K63" i="38"/>
  <c r="K62" i="38" s="1"/>
  <c r="M63" i="38"/>
  <c r="O63" i="38"/>
  <c r="Q63" i="38"/>
  <c r="Q62" i="38" s="1"/>
  <c r="V63" i="38"/>
  <c r="G65" i="38"/>
  <c r="I65" i="38"/>
  <c r="I62" i="38" s="1"/>
  <c r="K65" i="38"/>
  <c r="M65" i="38"/>
  <c r="O65" i="38"/>
  <c r="Q65" i="38"/>
  <c r="V65" i="38"/>
  <c r="G68" i="38"/>
  <c r="G62" i="38" s="1"/>
  <c r="I68" i="38"/>
  <c r="K68" i="38"/>
  <c r="M68" i="38"/>
  <c r="O68" i="38"/>
  <c r="Q68" i="38"/>
  <c r="V68" i="38"/>
  <c r="V62" i="38" s="1"/>
  <c r="G70" i="38"/>
  <c r="M70" i="38" s="1"/>
  <c r="I70" i="38"/>
  <c r="K70" i="38"/>
  <c r="O70" i="38"/>
  <c r="Q70" i="38"/>
  <c r="V70" i="38"/>
  <c r="G73" i="38"/>
  <c r="M73" i="38" s="1"/>
  <c r="I73" i="38"/>
  <c r="K73" i="38"/>
  <c r="O73" i="38"/>
  <c r="Q73" i="38"/>
  <c r="V73" i="38"/>
  <c r="G75" i="38"/>
  <c r="M75" i="38" s="1"/>
  <c r="I75" i="38"/>
  <c r="K75" i="38"/>
  <c r="O75" i="38"/>
  <c r="O62" i="38" s="1"/>
  <c r="Q75" i="38"/>
  <c r="V75" i="38"/>
  <c r="G77" i="38"/>
  <c r="I77" i="38"/>
  <c r="K77" i="38"/>
  <c r="M77" i="38"/>
  <c r="O77" i="38"/>
  <c r="Q77" i="38"/>
  <c r="V77" i="38"/>
  <c r="G79" i="38"/>
  <c r="I79" i="38"/>
  <c r="K79" i="38"/>
  <c r="M79" i="38"/>
  <c r="O79" i="38"/>
  <c r="Q79" i="38"/>
  <c r="V79" i="38"/>
  <c r="G81" i="38"/>
  <c r="I81" i="38"/>
  <c r="K81" i="38"/>
  <c r="M81" i="38"/>
  <c r="O81" i="38"/>
  <c r="Q81" i="38"/>
  <c r="V81" i="38"/>
  <c r="G83" i="38"/>
  <c r="M83" i="38" s="1"/>
  <c r="I83" i="38"/>
  <c r="K83" i="38"/>
  <c r="O83" i="38"/>
  <c r="Q83" i="38"/>
  <c r="V83" i="38"/>
  <c r="I85" i="38"/>
  <c r="K85" i="38"/>
  <c r="Q85" i="38"/>
  <c r="G86" i="38"/>
  <c r="M86" i="38" s="1"/>
  <c r="M85" i="38" s="1"/>
  <c r="I86" i="38"/>
  <c r="K86" i="38"/>
  <c r="O86" i="38"/>
  <c r="O85" i="38" s="1"/>
  <c r="Q86" i="38"/>
  <c r="V86" i="38"/>
  <c r="V85" i="38" s="1"/>
  <c r="M88" i="38"/>
  <c r="Q88" i="38"/>
  <c r="G89" i="38"/>
  <c r="I89" i="38"/>
  <c r="I88" i="38" s="1"/>
  <c r="K89" i="38"/>
  <c r="K88" i="38" s="1"/>
  <c r="M89" i="38"/>
  <c r="O89" i="38"/>
  <c r="O88" i="38" s="1"/>
  <c r="Q89" i="38"/>
  <c r="V89" i="38"/>
  <c r="G91" i="38"/>
  <c r="G88" i="38" s="1"/>
  <c r="I91" i="38"/>
  <c r="K91" i="38"/>
  <c r="M91" i="38"/>
  <c r="O91" i="38"/>
  <c r="Q91" i="38"/>
  <c r="V91" i="38"/>
  <c r="V88" i="38" s="1"/>
  <c r="G93" i="38"/>
  <c r="K93" i="38"/>
  <c r="V93" i="38"/>
  <c r="G94" i="38"/>
  <c r="M94" i="38" s="1"/>
  <c r="I94" i="38"/>
  <c r="I93" i="38" s="1"/>
  <c r="K94" i="38"/>
  <c r="O94" i="38"/>
  <c r="O93" i="38" s="1"/>
  <c r="Q94" i="38"/>
  <c r="Q93" i="38" s="1"/>
  <c r="V94" i="38"/>
  <c r="G96" i="38"/>
  <c r="M96" i="38" s="1"/>
  <c r="I96" i="38"/>
  <c r="K96" i="38"/>
  <c r="O96" i="38"/>
  <c r="Q96" i="38"/>
  <c r="V96" i="38"/>
  <c r="G98" i="38"/>
  <c r="I98" i="38"/>
  <c r="I97" i="38" s="1"/>
  <c r="K98" i="38"/>
  <c r="K97" i="38" s="1"/>
  <c r="M98" i="38"/>
  <c r="O98" i="38"/>
  <c r="O97" i="38" s="1"/>
  <c r="Q98" i="38"/>
  <c r="V98" i="38"/>
  <c r="G100" i="38"/>
  <c r="G97" i="38" s="1"/>
  <c r="I100" i="38"/>
  <c r="K100" i="38"/>
  <c r="M100" i="38"/>
  <c r="O100" i="38"/>
  <c r="Q100" i="38"/>
  <c r="V100" i="38"/>
  <c r="V97" i="38" s="1"/>
  <c r="G102" i="38"/>
  <c r="M102" i="38" s="1"/>
  <c r="I102" i="38"/>
  <c r="K102" i="38"/>
  <c r="O102" i="38"/>
  <c r="Q102" i="38"/>
  <c r="V102" i="38"/>
  <c r="G104" i="38"/>
  <c r="M104" i="38" s="1"/>
  <c r="I104" i="38"/>
  <c r="K104" i="38"/>
  <c r="O104" i="38"/>
  <c r="Q104" i="38"/>
  <c r="Q97" i="38" s="1"/>
  <c r="V104" i="38"/>
  <c r="G106" i="38"/>
  <c r="M106" i="38" s="1"/>
  <c r="I106" i="38"/>
  <c r="K106" i="38"/>
  <c r="O106" i="38"/>
  <c r="Q106" i="38"/>
  <c r="V106" i="38"/>
  <c r="G108" i="38"/>
  <c r="I108" i="38"/>
  <c r="K108" i="38"/>
  <c r="M108" i="38"/>
  <c r="O108" i="38"/>
  <c r="Q108" i="38"/>
  <c r="V108" i="38"/>
  <c r="G110" i="38"/>
  <c r="I110" i="38"/>
  <c r="K110" i="38"/>
  <c r="M110" i="38"/>
  <c r="O110" i="38"/>
  <c r="Q110" i="38"/>
  <c r="V110" i="38"/>
  <c r="AE112" i="38"/>
  <c r="AF112" i="38"/>
  <c r="G90" i="37"/>
  <c r="BA52" i="37"/>
  <c r="G8" i="37"/>
  <c r="I8" i="37"/>
  <c r="O8" i="37"/>
  <c r="Q8" i="37"/>
  <c r="V8" i="37"/>
  <c r="G9" i="37"/>
  <c r="I9" i="37"/>
  <c r="K9" i="37"/>
  <c r="K8" i="37" s="1"/>
  <c r="M9" i="37"/>
  <c r="M8" i="37" s="1"/>
  <c r="O9" i="37"/>
  <c r="Q9" i="37"/>
  <c r="V9" i="37"/>
  <c r="K11" i="37"/>
  <c r="G12" i="37"/>
  <c r="M12" i="37" s="1"/>
  <c r="I12" i="37"/>
  <c r="I11" i="37" s="1"/>
  <c r="K12" i="37"/>
  <c r="O12" i="37"/>
  <c r="Q12" i="37"/>
  <c r="Q11" i="37" s="1"/>
  <c r="V12" i="37"/>
  <c r="V11" i="37" s="1"/>
  <c r="G14" i="37"/>
  <c r="M14" i="37" s="1"/>
  <c r="I14" i="37"/>
  <c r="K14" i="37"/>
  <c r="O14" i="37"/>
  <c r="O11" i="37" s="1"/>
  <c r="Q14" i="37"/>
  <c r="V14" i="37"/>
  <c r="G16" i="37"/>
  <c r="M16" i="37" s="1"/>
  <c r="I16" i="37"/>
  <c r="K16" i="37"/>
  <c r="O16" i="37"/>
  <c r="Q16" i="37"/>
  <c r="V16" i="37"/>
  <c r="G20" i="37"/>
  <c r="O20" i="37"/>
  <c r="Q20" i="37"/>
  <c r="V20" i="37"/>
  <c r="G21" i="37"/>
  <c r="I21" i="37"/>
  <c r="I20" i="37" s="1"/>
  <c r="K21" i="37"/>
  <c r="K20" i="37" s="1"/>
  <c r="M21" i="37"/>
  <c r="M20" i="37" s="1"/>
  <c r="O21" i="37"/>
  <c r="Q21" i="37"/>
  <c r="V21" i="37"/>
  <c r="K22" i="37"/>
  <c r="G23" i="37"/>
  <c r="M23" i="37" s="1"/>
  <c r="I23" i="37"/>
  <c r="I22" i="37" s="1"/>
  <c r="K23" i="37"/>
  <c r="O23" i="37"/>
  <c r="Q23" i="37"/>
  <c r="Q22" i="37" s="1"/>
  <c r="V23" i="37"/>
  <c r="V22" i="37" s="1"/>
  <c r="G25" i="37"/>
  <c r="M25" i="37" s="1"/>
  <c r="I25" i="37"/>
  <c r="K25" i="37"/>
  <c r="O25" i="37"/>
  <c r="O22" i="37" s="1"/>
  <c r="Q25" i="37"/>
  <c r="V25" i="37"/>
  <c r="G27" i="37"/>
  <c r="I27" i="37"/>
  <c r="K27" i="37"/>
  <c r="K26" i="37" s="1"/>
  <c r="M27" i="37"/>
  <c r="O27" i="37"/>
  <c r="O26" i="37" s="1"/>
  <c r="Q27" i="37"/>
  <c r="V27" i="37"/>
  <c r="G29" i="37"/>
  <c r="I29" i="37"/>
  <c r="I26" i="37" s="1"/>
  <c r="K29" i="37"/>
  <c r="M29" i="37"/>
  <c r="O29" i="37"/>
  <c r="Q29" i="37"/>
  <c r="V29" i="37"/>
  <c r="G31" i="37"/>
  <c r="I31" i="37"/>
  <c r="K31" i="37"/>
  <c r="M31" i="37"/>
  <c r="O31" i="37"/>
  <c r="Q31" i="37"/>
  <c r="V31" i="37"/>
  <c r="G33" i="37"/>
  <c r="G26" i="37" s="1"/>
  <c r="I33" i="37"/>
  <c r="K33" i="37"/>
  <c r="O33" i="37"/>
  <c r="Q33" i="37"/>
  <c r="V33" i="37"/>
  <c r="V26" i="37" s="1"/>
  <c r="G35" i="37"/>
  <c r="M35" i="37" s="1"/>
  <c r="I35" i="37"/>
  <c r="K35" i="37"/>
  <c r="O35" i="37"/>
  <c r="Q35" i="37"/>
  <c r="V35" i="37"/>
  <c r="G37" i="37"/>
  <c r="M37" i="37" s="1"/>
  <c r="I37" i="37"/>
  <c r="K37" i="37"/>
  <c r="O37" i="37"/>
  <c r="Q37" i="37"/>
  <c r="Q26" i="37" s="1"/>
  <c r="V37" i="37"/>
  <c r="G39" i="37"/>
  <c r="I39" i="37"/>
  <c r="K39" i="37"/>
  <c r="M39" i="37"/>
  <c r="O39" i="37"/>
  <c r="Q39" i="37"/>
  <c r="V39" i="37"/>
  <c r="G41" i="37"/>
  <c r="I41" i="37"/>
  <c r="K41" i="37"/>
  <c r="M41" i="37"/>
  <c r="O41" i="37"/>
  <c r="Q41" i="37"/>
  <c r="V41" i="37"/>
  <c r="G45" i="37"/>
  <c r="I45" i="37"/>
  <c r="K45" i="37"/>
  <c r="M45" i="37"/>
  <c r="O45" i="37"/>
  <c r="Q45" i="37"/>
  <c r="V45" i="37"/>
  <c r="G47" i="37"/>
  <c r="M47" i="37" s="1"/>
  <c r="I47" i="37"/>
  <c r="K47" i="37"/>
  <c r="O47" i="37"/>
  <c r="Q47" i="37"/>
  <c r="V47" i="37"/>
  <c r="G49" i="37"/>
  <c r="M49" i="37" s="1"/>
  <c r="I49" i="37"/>
  <c r="K49" i="37"/>
  <c r="O49" i="37"/>
  <c r="Q49" i="37"/>
  <c r="V49" i="37"/>
  <c r="G54" i="37"/>
  <c r="M54" i="37" s="1"/>
  <c r="I54" i="37"/>
  <c r="K54" i="37"/>
  <c r="O54" i="37"/>
  <c r="Q54" i="37"/>
  <c r="V54" i="37"/>
  <c r="G56" i="37"/>
  <c r="I56" i="37"/>
  <c r="K56" i="37"/>
  <c r="M56" i="37"/>
  <c r="O56" i="37"/>
  <c r="Q56" i="37"/>
  <c r="V56" i="37"/>
  <c r="G58" i="37"/>
  <c r="I58" i="37"/>
  <c r="K58" i="37"/>
  <c r="M58" i="37"/>
  <c r="O58" i="37"/>
  <c r="Q58" i="37"/>
  <c r="V58" i="37"/>
  <c r="G61" i="37"/>
  <c r="I61" i="37"/>
  <c r="K61" i="37"/>
  <c r="M61" i="37"/>
  <c r="O61" i="37"/>
  <c r="Q61" i="37"/>
  <c r="V61" i="37"/>
  <c r="G63" i="37"/>
  <c r="M63" i="37" s="1"/>
  <c r="I63" i="37"/>
  <c r="K63" i="37"/>
  <c r="O63" i="37"/>
  <c r="Q63" i="37"/>
  <c r="V63" i="37"/>
  <c r="G68" i="37"/>
  <c r="M68" i="37" s="1"/>
  <c r="I68" i="37"/>
  <c r="K68" i="37"/>
  <c r="O68" i="37"/>
  <c r="Q68" i="37"/>
  <c r="V68" i="37"/>
  <c r="G70" i="37"/>
  <c r="M70" i="37" s="1"/>
  <c r="I70" i="37"/>
  <c r="K70" i="37"/>
  <c r="O70" i="37"/>
  <c r="Q70" i="37"/>
  <c r="V70" i="37"/>
  <c r="G72" i="37"/>
  <c r="I72" i="37"/>
  <c r="K72" i="37"/>
  <c r="M72" i="37"/>
  <c r="O72" i="37"/>
  <c r="Q72" i="37"/>
  <c r="V72" i="37"/>
  <c r="G73" i="37"/>
  <c r="I73" i="37"/>
  <c r="K73" i="37"/>
  <c r="M73" i="37"/>
  <c r="O73" i="37"/>
  <c r="Q73" i="37"/>
  <c r="V73" i="37"/>
  <c r="G75" i="37"/>
  <c r="I75" i="37"/>
  <c r="K75" i="37"/>
  <c r="M75" i="37"/>
  <c r="O75" i="37"/>
  <c r="Q75" i="37"/>
  <c r="V75" i="37"/>
  <c r="G80" i="37"/>
  <c r="M80" i="37" s="1"/>
  <c r="I80" i="37"/>
  <c r="K80" i="37"/>
  <c r="O80" i="37"/>
  <c r="O79" i="37" s="1"/>
  <c r="Q80" i="37"/>
  <c r="Q79" i="37" s="1"/>
  <c r="V80" i="37"/>
  <c r="V79" i="37" s="1"/>
  <c r="G82" i="37"/>
  <c r="M82" i="37" s="1"/>
  <c r="I82" i="37"/>
  <c r="K82" i="37"/>
  <c r="O82" i="37"/>
  <c r="Q82" i="37"/>
  <c r="V82" i="37"/>
  <c r="G83" i="37"/>
  <c r="I83" i="37"/>
  <c r="K83" i="37"/>
  <c r="M83" i="37"/>
  <c r="O83" i="37"/>
  <c r="Q83" i="37"/>
  <c r="V83" i="37"/>
  <c r="G84" i="37"/>
  <c r="I84" i="37"/>
  <c r="K84" i="37"/>
  <c r="K79" i="37" s="1"/>
  <c r="M84" i="37"/>
  <c r="O84" i="37"/>
  <c r="Q84" i="37"/>
  <c r="V84" i="37"/>
  <c r="G85" i="37"/>
  <c r="I85" i="37"/>
  <c r="K85" i="37"/>
  <c r="M85" i="37"/>
  <c r="O85" i="37"/>
  <c r="Q85" i="37"/>
  <c r="V85" i="37"/>
  <c r="G86" i="37"/>
  <c r="M86" i="37" s="1"/>
  <c r="I86" i="37"/>
  <c r="I79" i="37" s="1"/>
  <c r="K86" i="37"/>
  <c r="O86" i="37"/>
  <c r="Q86" i="37"/>
  <c r="V86" i="37"/>
  <c r="G87" i="37"/>
  <c r="M87" i="37" s="1"/>
  <c r="I87" i="37"/>
  <c r="K87" i="37"/>
  <c r="O87" i="37"/>
  <c r="Q87" i="37"/>
  <c r="V87" i="37"/>
  <c r="AE90" i="37"/>
  <c r="G38" i="36"/>
  <c r="BA10" i="36"/>
  <c r="G8" i="36"/>
  <c r="M8" i="36"/>
  <c r="Q8" i="36"/>
  <c r="V8" i="36"/>
  <c r="G9" i="36"/>
  <c r="I9" i="36"/>
  <c r="I8" i="36" s="1"/>
  <c r="K9" i="36"/>
  <c r="K8" i="36" s="1"/>
  <c r="M9" i="36"/>
  <c r="O9" i="36"/>
  <c r="O8" i="36" s="1"/>
  <c r="Q9" i="36"/>
  <c r="V9" i="36"/>
  <c r="G15" i="36"/>
  <c r="I15" i="36"/>
  <c r="O15" i="36"/>
  <c r="V15" i="36"/>
  <c r="G16" i="36"/>
  <c r="M16" i="36" s="1"/>
  <c r="M15" i="36" s="1"/>
  <c r="I16" i="36"/>
  <c r="K16" i="36"/>
  <c r="K15" i="36" s="1"/>
  <c r="O16" i="36"/>
  <c r="Q16" i="36"/>
  <c r="Q15" i="36" s="1"/>
  <c r="V16" i="36"/>
  <c r="G25" i="36"/>
  <c r="G24" i="36" s="1"/>
  <c r="I25" i="36"/>
  <c r="K25" i="36"/>
  <c r="M25" i="36"/>
  <c r="O25" i="36"/>
  <c r="Q25" i="36"/>
  <c r="V25" i="36"/>
  <c r="V24" i="36" s="1"/>
  <c r="G27" i="36"/>
  <c r="I27" i="36"/>
  <c r="K27" i="36"/>
  <c r="K24" i="36" s="1"/>
  <c r="M27" i="36"/>
  <c r="O27" i="36"/>
  <c r="Q27" i="36"/>
  <c r="V27" i="36"/>
  <c r="G29" i="36"/>
  <c r="I29" i="36"/>
  <c r="I24" i="36" s="1"/>
  <c r="K29" i="36"/>
  <c r="M29" i="36"/>
  <c r="O29" i="36"/>
  <c r="Q29" i="36"/>
  <c r="V29" i="36"/>
  <c r="G30" i="36"/>
  <c r="M30" i="36" s="1"/>
  <c r="I30" i="36"/>
  <c r="K30" i="36"/>
  <c r="O30" i="36"/>
  <c r="Q30" i="36"/>
  <c r="V30" i="36"/>
  <c r="G31" i="36"/>
  <c r="M31" i="36" s="1"/>
  <c r="I31" i="36"/>
  <c r="K31" i="36"/>
  <c r="O31" i="36"/>
  <c r="Q31" i="36"/>
  <c r="Q24" i="36" s="1"/>
  <c r="V31" i="36"/>
  <c r="G32" i="36"/>
  <c r="M32" i="36" s="1"/>
  <c r="I32" i="36"/>
  <c r="K32" i="36"/>
  <c r="O32" i="36"/>
  <c r="O24" i="36" s="1"/>
  <c r="Q32" i="36"/>
  <c r="V32" i="36"/>
  <c r="G33" i="36"/>
  <c r="I33" i="36"/>
  <c r="K33" i="36"/>
  <c r="M33" i="36"/>
  <c r="O33" i="36"/>
  <c r="Q33" i="36"/>
  <c r="V33" i="36"/>
  <c r="G35" i="36"/>
  <c r="I35" i="36"/>
  <c r="K35" i="36"/>
  <c r="M35" i="36"/>
  <c r="O35" i="36"/>
  <c r="Q35" i="36"/>
  <c r="V35" i="36"/>
  <c r="AE38" i="36"/>
  <c r="AF38" i="36"/>
  <c r="G966" i="35"/>
  <c r="BA751" i="35"/>
  <c r="BA724" i="35"/>
  <c r="BA713" i="35"/>
  <c r="BA652" i="35"/>
  <c r="BA611" i="35"/>
  <c r="BA459" i="35"/>
  <c r="BA105" i="35"/>
  <c r="BA75" i="35"/>
  <c r="BA23" i="35"/>
  <c r="G9" i="35"/>
  <c r="M9" i="35" s="1"/>
  <c r="I9" i="35"/>
  <c r="K9" i="35"/>
  <c r="K8" i="35" s="1"/>
  <c r="O9" i="35"/>
  <c r="O8" i="35" s="1"/>
  <c r="Q9" i="35"/>
  <c r="V9" i="35"/>
  <c r="V8" i="35" s="1"/>
  <c r="G11" i="35"/>
  <c r="I11" i="35"/>
  <c r="K11" i="35"/>
  <c r="M11" i="35"/>
  <c r="O11" i="35"/>
  <c r="Q11" i="35"/>
  <c r="Q8" i="35" s="1"/>
  <c r="V11" i="35"/>
  <c r="G13" i="35"/>
  <c r="M13" i="35" s="1"/>
  <c r="I13" i="35"/>
  <c r="I8" i="35" s="1"/>
  <c r="K13" i="35"/>
  <c r="O13" i="35"/>
  <c r="Q13" i="35"/>
  <c r="V13" i="35"/>
  <c r="G15" i="35"/>
  <c r="M15" i="35" s="1"/>
  <c r="I15" i="35"/>
  <c r="K15" i="35"/>
  <c r="O15" i="35"/>
  <c r="Q15" i="35"/>
  <c r="V15" i="35"/>
  <c r="G17" i="35"/>
  <c r="M17" i="35" s="1"/>
  <c r="I17" i="35"/>
  <c r="K17" i="35"/>
  <c r="O17" i="35"/>
  <c r="Q17" i="35"/>
  <c r="V17" i="35"/>
  <c r="G19" i="35"/>
  <c r="I19" i="35"/>
  <c r="K19" i="35"/>
  <c r="M19" i="35"/>
  <c r="O19" i="35"/>
  <c r="Q19" i="35"/>
  <c r="V19" i="35"/>
  <c r="G21" i="35"/>
  <c r="I21" i="35"/>
  <c r="K21" i="35"/>
  <c r="M21" i="35"/>
  <c r="O21" i="35"/>
  <c r="Q21" i="35"/>
  <c r="V21" i="35"/>
  <c r="G26" i="35"/>
  <c r="M26" i="35" s="1"/>
  <c r="I26" i="35"/>
  <c r="I25" i="35" s="1"/>
  <c r="K26" i="35"/>
  <c r="K25" i="35" s="1"/>
  <c r="O26" i="35"/>
  <c r="O25" i="35" s="1"/>
  <c r="Q26" i="35"/>
  <c r="V26" i="35"/>
  <c r="V25" i="35" s="1"/>
  <c r="G29" i="35"/>
  <c r="I29" i="35"/>
  <c r="K29" i="35"/>
  <c r="M29" i="35"/>
  <c r="O29" i="35"/>
  <c r="Q29" i="35"/>
  <c r="V29" i="35"/>
  <c r="G32" i="35"/>
  <c r="M32" i="35" s="1"/>
  <c r="I32" i="35"/>
  <c r="K32" i="35"/>
  <c r="O32" i="35"/>
  <c r="Q32" i="35"/>
  <c r="Q25" i="35" s="1"/>
  <c r="V32" i="35"/>
  <c r="G34" i="35"/>
  <c r="I34" i="35"/>
  <c r="K34" i="35"/>
  <c r="M34" i="35"/>
  <c r="O34" i="35"/>
  <c r="Q34" i="35"/>
  <c r="V34" i="35"/>
  <c r="G36" i="35"/>
  <c r="M36" i="35" s="1"/>
  <c r="I36" i="35"/>
  <c r="K36" i="35"/>
  <c r="O36" i="35"/>
  <c r="Q36" i="35"/>
  <c r="V36" i="35"/>
  <c r="G40" i="35"/>
  <c r="M40" i="35" s="1"/>
  <c r="I40" i="35"/>
  <c r="I39" i="35" s="1"/>
  <c r="K40" i="35"/>
  <c r="K39" i="35" s="1"/>
  <c r="O40" i="35"/>
  <c r="O39" i="35" s="1"/>
  <c r="Q40" i="35"/>
  <c r="V40" i="35"/>
  <c r="V39" i="35" s="1"/>
  <c r="G42" i="35"/>
  <c r="I42" i="35"/>
  <c r="K42" i="35"/>
  <c r="M42" i="35"/>
  <c r="O42" i="35"/>
  <c r="Q42" i="35"/>
  <c r="V42" i="35"/>
  <c r="G44" i="35"/>
  <c r="M44" i="35" s="1"/>
  <c r="I44" i="35"/>
  <c r="K44" i="35"/>
  <c r="O44" i="35"/>
  <c r="Q44" i="35"/>
  <c r="Q39" i="35" s="1"/>
  <c r="V44" i="35"/>
  <c r="G48" i="35"/>
  <c r="I48" i="35"/>
  <c r="K48" i="35"/>
  <c r="M48" i="35"/>
  <c r="O48" i="35"/>
  <c r="Q48" i="35"/>
  <c r="V48" i="35"/>
  <c r="G53" i="35"/>
  <c r="M53" i="35" s="1"/>
  <c r="I53" i="35"/>
  <c r="K53" i="35"/>
  <c r="O53" i="35"/>
  <c r="Q53" i="35"/>
  <c r="V53" i="35"/>
  <c r="G56" i="35"/>
  <c r="I56" i="35"/>
  <c r="K56" i="35"/>
  <c r="M56" i="35"/>
  <c r="O56" i="35"/>
  <c r="Q56" i="35"/>
  <c r="V56" i="35"/>
  <c r="G59" i="35"/>
  <c r="M59" i="35" s="1"/>
  <c r="I59" i="35"/>
  <c r="K59" i="35"/>
  <c r="O59" i="35"/>
  <c r="Q59" i="35"/>
  <c r="V59" i="35"/>
  <c r="G61" i="35"/>
  <c r="I61" i="35"/>
  <c r="K61" i="35"/>
  <c r="M61" i="35"/>
  <c r="O61" i="35"/>
  <c r="Q61" i="35"/>
  <c r="V61" i="35"/>
  <c r="G63" i="35"/>
  <c r="M63" i="35" s="1"/>
  <c r="I63" i="35"/>
  <c r="K63" i="35"/>
  <c r="O63" i="35"/>
  <c r="Q63" i="35"/>
  <c r="V63" i="35"/>
  <c r="G65" i="35"/>
  <c r="I65" i="35"/>
  <c r="K65" i="35"/>
  <c r="M65" i="35"/>
  <c r="O65" i="35"/>
  <c r="Q65" i="35"/>
  <c r="V65" i="35"/>
  <c r="G67" i="35"/>
  <c r="M67" i="35" s="1"/>
  <c r="I67" i="35"/>
  <c r="K67" i="35"/>
  <c r="O67" i="35"/>
  <c r="Q67" i="35"/>
  <c r="V67" i="35"/>
  <c r="G69" i="35"/>
  <c r="I69" i="35"/>
  <c r="K69" i="35"/>
  <c r="M69" i="35"/>
  <c r="O69" i="35"/>
  <c r="Q69" i="35"/>
  <c r="V69" i="35"/>
  <c r="G72" i="35"/>
  <c r="M72" i="35" s="1"/>
  <c r="I72" i="35"/>
  <c r="K72" i="35"/>
  <c r="O72" i="35"/>
  <c r="Q72" i="35"/>
  <c r="V72" i="35"/>
  <c r="G77" i="35"/>
  <c r="I77" i="35"/>
  <c r="K77" i="35"/>
  <c r="M77" i="35"/>
  <c r="O77" i="35"/>
  <c r="Q77" i="35"/>
  <c r="V77" i="35"/>
  <c r="G80" i="35"/>
  <c r="M80" i="35" s="1"/>
  <c r="I80" i="35"/>
  <c r="K80" i="35"/>
  <c r="O80" i="35"/>
  <c r="Q80" i="35"/>
  <c r="V80" i="35"/>
  <c r="G84" i="35"/>
  <c r="I84" i="35"/>
  <c r="K84" i="35"/>
  <c r="M84" i="35"/>
  <c r="O84" i="35"/>
  <c r="Q84" i="35"/>
  <c r="V84" i="35"/>
  <c r="G88" i="35"/>
  <c r="M88" i="35" s="1"/>
  <c r="I88" i="35"/>
  <c r="K88" i="35"/>
  <c r="O88" i="35"/>
  <c r="Q88" i="35"/>
  <c r="V88" i="35"/>
  <c r="G90" i="35"/>
  <c r="I90" i="35"/>
  <c r="K90" i="35"/>
  <c r="M90" i="35"/>
  <c r="O90" i="35"/>
  <c r="Q90" i="35"/>
  <c r="V90" i="35"/>
  <c r="G93" i="35"/>
  <c r="M93" i="35" s="1"/>
  <c r="I93" i="35"/>
  <c r="K93" i="35"/>
  <c r="O93" i="35"/>
  <c r="Q93" i="35"/>
  <c r="V93" i="35"/>
  <c r="G97" i="35"/>
  <c r="M97" i="35" s="1"/>
  <c r="I97" i="35"/>
  <c r="K97" i="35"/>
  <c r="K96" i="35" s="1"/>
  <c r="O97" i="35"/>
  <c r="O96" i="35" s="1"/>
  <c r="Q97" i="35"/>
  <c r="Q96" i="35" s="1"/>
  <c r="V97" i="35"/>
  <c r="G99" i="35"/>
  <c r="I99" i="35"/>
  <c r="I96" i="35" s="1"/>
  <c r="K99" i="35"/>
  <c r="M99" i="35"/>
  <c r="O99" i="35"/>
  <c r="Q99" i="35"/>
  <c r="V99" i="35"/>
  <c r="G101" i="35"/>
  <c r="I101" i="35"/>
  <c r="K101" i="35"/>
  <c r="M101" i="35"/>
  <c r="O101" i="35"/>
  <c r="Q101" i="35"/>
  <c r="V101" i="35"/>
  <c r="G104" i="35"/>
  <c r="I104" i="35"/>
  <c r="K104" i="35"/>
  <c r="M104" i="35"/>
  <c r="O104" i="35"/>
  <c r="Q104" i="35"/>
  <c r="V104" i="35"/>
  <c r="G108" i="35"/>
  <c r="M108" i="35" s="1"/>
  <c r="I108" i="35"/>
  <c r="K108" i="35"/>
  <c r="O108" i="35"/>
  <c r="Q108" i="35"/>
  <c r="V108" i="35"/>
  <c r="G110" i="35"/>
  <c r="G96" i="35" s="1"/>
  <c r="I110" i="35"/>
  <c r="K110" i="35"/>
  <c r="O110" i="35"/>
  <c r="Q110" i="35"/>
  <c r="V110" i="35"/>
  <c r="V96" i="35" s="1"/>
  <c r="G115" i="35"/>
  <c r="M115" i="35" s="1"/>
  <c r="I115" i="35"/>
  <c r="K115" i="35"/>
  <c r="O115" i="35"/>
  <c r="Q115" i="35"/>
  <c r="V115" i="35"/>
  <c r="G117" i="35"/>
  <c r="I117" i="35"/>
  <c r="K117" i="35"/>
  <c r="M117" i="35"/>
  <c r="O117" i="35"/>
  <c r="Q117" i="35"/>
  <c r="V117" i="35"/>
  <c r="G119" i="35"/>
  <c r="I119" i="35"/>
  <c r="K119" i="35"/>
  <c r="M119" i="35"/>
  <c r="O119" i="35"/>
  <c r="Q119" i="35"/>
  <c r="V119" i="35"/>
  <c r="G122" i="35"/>
  <c r="I122" i="35"/>
  <c r="K122" i="35"/>
  <c r="M122" i="35"/>
  <c r="O122" i="35"/>
  <c r="Q122" i="35"/>
  <c r="V122" i="35"/>
  <c r="G125" i="35"/>
  <c r="M125" i="35" s="1"/>
  <c r="I125" i="35"/>
  <c r="K125" i="35"/>
  <c r="O125" i="35"/>
  <c r="Q125" i="35"/>
  <c r="V125" i="35"/>
  <c r="G129" i="35"/>
  <c r="M129" i="35" s="1"/>
  <c r="I129" i="35"/>
  <c r="K129" i="35"/>
  <c r="O129" i="35"/>
  <c r="Q129" i="35"/>
  <c r="V129" i="35"/>
  <c r="G134" i="35"/>
  <c r="I134" i="35"/>
  <c r="I133" i="35" s="1"/>
  <c r="K134" i="35"/>
  <c r="M134" i="35"/>
  <c r="O134" i="35"/>
  <c r="O133" i="35" s="1"/>
  <c r="Q134" i="35"/>
  <c r="Q133" i="35" s="1"/>
  <c r="V134" i="35"/>
  <c r="G137" i="35"/>
  <c r="I137" i="35"/>
  <c r="K137" i="35"/>
  <c r="M137" i="35"/>
  <c r="O137" i="35"/>
  <c r="Q137" i="35"/>
  <c r="V137" i="35"/>
  <c r="G146" i="35"/>
  <c r="I146" i="35"/>
  <c r="K146" i="35"/>
  <c r="K133" i="35" s="1"/>
  <c r="M146" i="35"/>
  <c r="O146" i="35"/>
  <c r="Q146" i="35"/>
  <c r="V146" i="35"/>
  <c r="G155" i="35"/>
  <c r="M155" i="35" s="1"/>
  <c r="I155" i="35"/>
  <c r="K155" i="35"/>
  <c r="O155" i="35"/>
  <c r="Q155" i="35"/>
  <c r="V155" i="35"/>
  <c r="G161" i="35"/>
  <c r="M161" i="35" s="1"/>
  <c r="I161" i="35"/>
  <c r="K161" i="35"/>
  <c r="O161" i="35"/>
  <c r="Q161" i="35"/>
  <c r="V161" i="35"/>
  <c r="G164" i="35"/>
  <c r="G133" i="35" s="1"/>
  <c r="I164" i="35"/>
  <c r="K164" i="35"/>
  <c r="O164" i="35"/>
  <c r="Q164" i="35"/>
  <c r="V164" i="35"/>
  <c r="V133" i="35" s="1"/>
  <c r="G175" i="35"/>
  <c r="I175" i="35"/>
  <c r="K175" i="35"/>
  <c r="M175" i="35"/>
  <c r="O175" i="35"/>
  <c r="Q175" i="35"/>
  <c r="V175" i="35"/>
  <c r="G182" i="35"/>
  <c r="I182" i="35"/>
  <c r="K182" i="35"/>
  <c r="M182" i="35"/>
  <c r="O182" i="35"/>
  <c r="Q182" i="35"/>
  <c r="V182" i="35"/>
  <c r="G190" i="35"/>
  <c r="M190" i="35" s="1"/>
  <c r="I190" i="35"/>
  <c r="I189" i="35" s="1"/>
  <c r="K190" i="35"/>
  <c r="K189" i="35" s="1"/>
  <c r="O190" i="35"/>
  <c r="O189" i="35" s="1"/>
  <c r="Q190" i="35"/>
  <c r="V190" i="35"/>
  <c r="V189" i="35" s="1"/>
  <c r="G194" i="35"/>
  <c r="M194" i="35" s="1"/>
  <c r="I194" i="35"/>
  <c r="K194" i="35"/>
  <c r="O194" i="35"/>
  <c r="Q194" i="35"/>
  <c r="V194" i="35"/>
  <c r="G200" i="35"/>
  <c r="M200" i="35" s="1"/>
  <c r="I200" i="35"/>
  <c r="K200" i="35"/>
  <c r="O200" i="35"/>
  <c r="Q200" i="35"/>
  <c r="Q189" i="35" s="1"/>
  <c r="V200" i="35"/>
  <c r="G207" i="35"/>
  <c r="I207" i="35"/>
  <c r="K207" i="35"/>
  <c r="M207" i="35"/>
  <c r="O207" i="35"/>
  <c r="Q207" i="35"/>
  <c r="V207" i="35"/>
  <c r="G215" i="35"/>
  <c r="I215" i="35"/>
  <c r="K215" i="35"/>
  <c r="M215" i="35"/>
  <c r="O215" i="35"/>
  <c r="Q215" i="35"/>
  <c r="V215" i="35"/>
  <c r="G221" i="35"/>
  <c r="I221" i="35"/>
  <c r="K221" i="35"/>
  <c r="M221" i="35"/>
  <c r="O221" i="35"/>
  <c r="Q221" i="35"/>
  <c r="V221" i="35"/>
  <c r="G227" i="35"/>
  <c r="M227" i="35" s="1"/>
  <c r="I227" i="35"/>
  <c r="K227" i="35"/>
  <c r="O227" i="35"/>
  <c r="Q227" i="35"/>
  <c r="V227" i="35"/>
  <c r="G234" i="35"/>
  <c r="M234" i="35" s="1"/>
  <c r="I234" i="35"/>
  <c r="K234" i="35"/>
  <c r="O234" i="35"/>
  <c r="Q234" i="35"/>
  <c r="V234" i="35"/>
  <c r="G241" i="35"/>
  <c r="M241" i="35" s="1"/>
  <c r="I241" i="35"/>
  <c r="K241" i="35"/>
  <c r="O241" i="35"/>
  <c r="Q241" i="35"/>
  <c r="V241" i="35"/>
  <c r="G249" i="35"/>
  <c r="I249" i="35"/>
  <c r="K249" i="35"/>
  <c r="M249" i="35"/>
  <c r="O249" i="35"/>
  <c r="Q249" i="35"/>
  <c r="V249" i="35"/>
  <c r="G251" i="35"/>
  <c r="I251" i="35"/>
  <c r="K251" i="35"/>
  <c r="M251" i="35"/>
  <c r="O251" i="35"/>
  <c r="Q251" i="35"/>
  <c r="V251" i="35"/>
  <c r="G257" i="35"/>
  <c r="M257" i="35" s="1"/>
  <c r="I257" i="35"/>
  <c r="I256" i="35" s="1"/>
  <c r="K257" i="35"/>
  <c r="K256" i="35" s="1"/>
  <c r="O257" i="35"/>
  <c r="O256" i="35" s="1"/>
  <c r="Q257" i="35"/>
  <c r="V257" i="35"/>
  <c r="V256" i="35" s="1"/>
  <c r="G264" i="35"/>
  <c r="M264" i="35" s="1"/>
  <c r="I264" i="35"/>
  <c r="K264" i="35"/>
  <c r="O264" i="35"/>
  <c r="Q264" i="35"/>
  <c r="V264" i="35"/>
  <c r="G266" i="35"/>
  <c r="M266" i="35" s="1"/>
  <c r="I266" i="35"/>
  <c r="K266" i="35"/>
  <c r="O266" i="35"/>
  <c r="Q266" i="35"/>
  <c r="Q256" i="35" s="1"/>
  <c r="V266" i="35"/>
  <c r="G269" i="35"/>
  <c r="I269" i="35"/>
  <c r="K269" i="35"/>
  <c r="M269" i="35"/>
  <c r="O269" i="35"/>
  <c r="Q269" i="35"/>
  <c r="V269" i="35"/>
  <c r="G272" i="35"/>
  <c r="I272" i="35"/>
  <c r="K272" i="35"/>
  <c r="M272" i="35"/>
  <c r="O272" i="35"/>
  <c r="Q272" i="35"/>
  <c r="V272" i="35"/>
  <c r="G274" i="35"/>
  <c r="I274" i="35"/>
  <c r="K274" i="35"/>
  <c r="M274" i="35"/>
  <c r="O274" i="35"/>
  <c r="Q274" i="35"/>
  <c r="V274" i="35"/>
  <c r="K276" i="35"/>
  <c r="G277" i="35"/>
  <c r="G276" i="35" s="1"/>
  <c r="I277" i="35"/>
  <c r="I276" i="35" s="1"/>
  <c r="K277" i="35"/>
  <c r="O277" i="35"/>
  <c r="Q277" i="35"/>
  <c r="Q276" i="35" s="1"/>
  <c r="V277" i="35"/>
  <c r="V276" i="35" s="1"/>
  <c r="G285" i="35"/>
  <c r="M285" i="35" s="1"/>
  <c r="I285" i="35"/>
  <c r="K285" i="35"/>
  <c r="O285" i="35"/>
  <c r="Q285" i="35"/>
  <c r="V285" i="35"/>
  <c r="G287" i="35"/>
  <c r="I287" i="35"/>
  <c r="K287" i="35"/>
  <c r="M287" i="35"/>
  <c r="O287" i="35"/>
  <c r="O276" i="35" s="1"/>
  <c r="Q287" i="35"/>
  <c r="V287" i="35"/>
  <c r="G289" i="35"/>
  <c r="I289" i="35"/>
  <c r="K289" i="35"/>
  <c r="M289" i="35"/>
  <c r="O289" i="35"/>
  <c r="Q289" i="35"/>
  <c r="V289" i="35"/>
  <c r="G292" i="35"/>
  <c r="I292" i="35"/>
  <c r="K292" i="35"/>
  <c r="M292" i="35"/>
  <c r="O292" i="35"/>
  <c r="Q292" i="35"/>
  <c r="V292" i="35"/>
  <c r="G296" i="35"/>
  <c r="G295" i="35" s="1"/>
  <c r="I296" i="35"/>
  <c r="I295" i="35" s="1"/>
  <c r="K296" i="35"/>
  <c r="O296" i="35"/>
  <c r="Q296" i="35"/>
  <c r="Q295" i="35" s="1"/>
  <c r="V296" i="35"/>
  <c r="V295" i="35" s="1"/>
  <c r="G299" i="35"/>
  <c r="M299" i="35" s="1"/>
  <c r="I299" i="35"/>
  <c r="K299" i="35"/>
  <c r="O299" i="35"/>
  <c r="Q299" i="35"/>
  <c r="V299" i="35"/>
  <c r="G303" i="35"/>
  <c r="I303" i="35"/>
  <c r="K303" i="35"/>
  <c r="M303" i="35"/>
  <c r="O303" i="35"/>
  <c r="O295" i="35" s="1"/>
  <c r="Q303" i="35"/>
  <c r="V303" i="35"/>
  <c r="G306" i="35"/>
  <c r="I306" i="35"/>
  <c r="K306" i="35"/>
  <c r="M306" i="35"/>
  <c r="O306" i="35"/>
  <c r="Q306" i="35"/>
  <c r="V306" i="35"/>
  <c r="G308" i="35"/>
  <c r="I308" i="35"/>
  <c r="K308" i="35"/>
  <c r="M308" i="35"/>
  <c r="O308" i="35"/>
  <c r="Q308" i="35"/>
  <c r="V308" i="35"/>
  <c r="G311" i="35"/>
  <c r="M311" i="35" s="1"/>
  <c r="I311" i="35"/>
  <c r="K311" i="35"/>
  <c r="K295" i="35" s="1"/>
  <c r="O311" i="35"/>
  <c r="Q311" i="35"/>
  <c r="V311" i="35"/>
  <c r="G313" i="35"/>
  <c r="M313" i="35" s="1"/>
  <c r="I313" i="35"/>
  <c r="K313" i="35"/>
  <c r="O313" i="35"/>
  <c r="Q313" i="35"/>
  <c r="V313" i="35"/>
  <c r="G315" i="35"/>
  <c r="M315" i="35" s="1"/>
  <c r="I315" i="35"/>
  <c r="K315" i="35"/>
  <c r="O315" i="35"/>
  <c r="Q315" i="35"/>
  <c r="V315" i="35"/>
  <c r="G317" i="35"/>
  <c r="I317" i="35"/>
  <c r="K317" i="35"/>
  <c r="M317" i="35"/>
  <c r="O317" i="35"/>
  <c r="Q317" i="35"/>
  <c r="V317" i="35"/>
  <c r="G319" i="35"/>
  <c r="I319" i="35"/>
  <c r="K319" i="35"/>
  <c r="M319" i="35"/>
  <c r="O319" i="35"/>
  <c r="Q319" i="35"/>
  <c r="V319" i="35"/>
  <c r="G322" i="35"/>
  <c r="I322" i="35"/>
  <c r="K322" i="35"/>
  <c r="M322" i="35"/>
  <c r="O322" i="35"/>
  <c r="Q322" i="35"/>
  <c r="V322" i="35"/>
  <c r="G325" i="35"/>
  <c r="M325" i="35" s="1"/>
  <c r="I325" i="35"/>
  <c r="K325" i="35"/>
  <c r="O325" i="35"/>
  <c r="Q325" i="35"/>
  <c r="V325" i="35"/>
  <c r="I328" i="35"/>
  <c r="G329" i="35"/>
  <c r="G328" i="35" s="1"/>
  <c r="I329" i="35"/>
  <c r="K329" i="35"/>
  <c r="K328" i="35" s="1"/>
  <c r="O329" i="35"/>
  <c r="O328" i="35" s="1"/>
  <c r="Q329" i="35"/>
  <c r="Q328" i="35" s="1"/>
  <c r="V329" i="35"/>
  <c r="V328" i="35" s="1"/>
  <c r="G331" i="35"/>
  <c r="I331" i="35"/>
  <c r="K331" i="35"/>
  <c r="M331" i="35"/>
  <c r="O331" i="35"/>
  <c r="Q331" i="35"/>
  <c r="V331" i="35"/>
  <c r="G342" i="35"/>
  <c r="I342" i="35"/>
  <c r="K342" i="35"/>
  <c r="M342" i="35"/>
  <c r="O342" i="35"/>
  <c r="Q342" i="35"/>
  <c r="V342" i="35"/>
  <c r="G345" i="35"/>
  <c r="I345" i="35"/>
  <c r="K345" i="35"/>
  <c r="M345" i="35"/>
  <c r="O345" i="35"/>
  <c r="Q345" i="35"/>
  <c r="V345" i="35"/>
  <c r="G350" i="35"/>
  <c r="G349" i="35" s="1"/>
  <c r="I350" i="35"/>
  <c r="I349" i="35" s="1"/>
  <c r="K350" i="35"/>
  <c r="O350" i="35"/>
  <c r="Q350" i="35"/>
  <c r="Q349" i="35" s="1"/>
  <c r="V350" i="35"/>
  <c r="V349" i="35" s="1"/>
  <c r="G354" i="35"/>
  <c r="M354" i="35" s="1"/>
  <c r="I354" i="35"/>
  <c r="K354" i="35"/>
  <c r="O354" i="35"/>
  <c r="Q354" i="35"/>
  <c r="V354" i="35"/>
  <c r="G358" i="35"/>
  <c r="I358" i="35"/>
  <c r="K358" i="35"/>
  <c r="M358" i="35"/>
  <c r="O358" i="35"/>
  <c r="O349" i="35" s="1"/>
  <c r="Q358" i="35"/>
  <c r="V358" i="35"/>
  <c r="G361" i="35"/>
  <c r="I361" i="35"/>
  <c r="K361" i="35"/>
  <c r="M361" i="35"/>
  <c r="O361" i="35"/>
  <c r="Q361" i="35"/>
  <c r="V361" i="35"/>
  <c r="G363" i="35"/>
  <c r="I363" i="35"/>
  <c r="K363" i="35"/>
  <c r="M363" i="35"/>
  <c r="O363" i="35"/>
  <c r="Q363" i="35"/>
  <c r="V363" i="35"/>
  <c r="G365" i="35"/>
  <c r="M365" i="35" s="1"/>
  <c r="I365" i="35"/>
  <c r="K365" i="35"/>
  <c r="K349" i="35" s="1"/>
  <c r="O365" i="35"/>
  <c r="Q365" i="35"/>
  <c r="V365" i="35"/>
  <c r="G367" i="35"/>
  <c r="M367" i="35" s="1"/>
  <c r="I367" i="35"/>
  <c r="K367" i="35"/>
  <c r="O367" i="35"/>
  <c r="Q367" i="35"/>
  <c r="V367" i="35"/>
  <c r="G371" i="35"/>
  <c r="M371" i="35" s="1"/>
  <c r="I371" i="35"/>
  <c r="K371" i="35"/>
  <c r="O371" i="35"/>
  <c r="Q371" i="35"/>
  <c r="V371" i="35"/>
  <c r="G374" i="35"/>
  <c r="I374" i="35"/>
  <c r="K374" i="35"/>
  <c r="M374" i="35"/>
  <c r="O374" i="35"/>
  <c r="Q374" i="35"/>
  <c r="V374" i="35"/>
  <c r="G376" i="35"/>
  <c r="I376" i="35"/>
  <c r="K376" i="35"/>
  <c r="M376" i="35"/>
  <c r="O376" i="35"/>
  <c r="Q376" i="35"/>
  <c r="V376" i="35"/>
  <c r="G380" i="35"/>
  <c r="I380" i="35"/>
  <c r="K380" i="35"/>
  <c r="M380" i="35"/>
  <c r="O380" i="35"/>
  <c r="Q380" i="35"/>
  <c r="V380" i="35"/>
  <c r="G382" i="35"/>
  <c r="M382" i="35" s="1"/>
  <c r="I382" i="35"/>
  <c r="K382" i="35"/>
  <c r="O382" i="35"/>
  <c r="Q382" i="35"/>
  <c r="V382" i="35"/>
  <c r="G385" i="35"/>
  <c r="M385" i="35" s="1"/>
  <c r="I385" i="35"/>
  <c r="K385" i="35"/>
  <c r="O385" i="35"/>
  <c r="Q385" i="35"/>
  <c r="V385" i="35"/>
  <c r="G389" i="35"/>
  <c r="M389" i="35" s="1"/>
  <c r="I389" i="35"/>
  <c r="K389" i="35"/>
  <c r="O389" i="35"/>
  <c r="Q389" i="35"/>
  <c r="V389" i="35"/>
  <c r="G392" i="35"/>
  <c r="I392" i="35"/>
  <c r="K392" i="35"/>
  <c r="M392" i="35"/>
  <c r="O392" i="35"/>
  <c r="Q392" i="35"/>
  <c r="V392" i="35"/>
  <c r="G394" i="35"/>
  <c r="I394" i="35"/>
  <c r="K394" i="35"/>
  <c r="M394" i="35"/>
  <c r="O394" i="35"/>
  <c r="Q394" i="35"/>
  <c r="V394" i="35"/>
  <c r="G396" i="35"/>
  <c r="I396" i="35"/>
  <c r="K396" i="35"/>
  <c r="M396" i="35"/>
  <c r="O396" i="35"/>
  <c r="Q396" i="35"/>
  <c r="V396" i="35"/>
  <c r="G398" i="35"/>
  <c r="M398" i="35" s="1"/>
  <c r="I398" i="35"/>
  <c r="K398" i="35"/>
  <c r="O398" i="35"/>
  <c r="Q398" i="35"/>
  <c r="V398" i="35"/>
  <c r="G405" i="35"/>
  <c r="M405" i="35" s="1"/>
  <c r="I405" i="35"/>
  <c r="K405" i="35"/>
  <c r="O405" i="35"/>
  <c r="Q405" i="35"/>
  <c r="V405" i="35"/>
  <c r="G407" i="35"/>
  <c r="M407" i="35" s="1"/>
  <c r="I407" i="35"/>
  <c r="K407" i="35"/>
  <c r="O407" i="35"/>
  <c r="Q407" i="35"/>
  <c r="V407" i="35"/>
  <c r="G409" i="35"/>
  <c r="I409" i="35"/>
  <c r="K409" i="35"/>
  <c r="M409" i="35"/>
  <c r="O409" i="35"/>
  <c r="Q409" i="35"/>
  <c r="V409" i="35"/>
  <c r="G412" i="35"/>
  <c r="I412" i="35"/>
  <c r="I411" i="35" s="1"/>
  <c r="K412" i="35"/>
  <c r="K411" i="35" s="1"/>
  <c r="M412" i="35"/>
  <c r="O412" i="35"/>
  <c r="Q412" i="35"/>
  <c r="Q411" i="35" s="1"/>
  <c r="V412" i="35"/>
  <c r="G415" i="35"/>
  <c r="M415" i="35" s="1"/>
  <c r="I415" i="35"/>
  <c r="K415" i="35"/>
  <c r="O415" i="35"/>
  <c r="Q415" i="35"/>
  <c r="V415" i="35"/>
  <c r="G418" i="35"/>
  <c r="I418" i="35"/>
  <c r="K418" i="35"/>
  <c r="M418" i="35"/>
  <c r="O418" i="35"/>
  <c r="Q418" i="35"/>
  <c r="V418" i="35"/>
  <c r="G420" i="35"/>
  <c r="G411" i="35" s="1"/>
  <c r="I420" i="35"/>
  <c r="K420" i="35"/>
  <c r="O420" i="35"/>
  <c r="Q420" i="35"/>
  <c r="V420" i="35"/>
  <c r="V411" i="35" s="1"/>
  <c r="G422" i="35"/>
  <c r="I422" i="35"/>
  <c r="K422" i="35"/>
  <c r="M422" i="35"/>
  <c r="O422" i="35"/>
  <c r="Q422" i="35"/>
  <c r="V422" i="35"/>
  <c r="G424" i="35"/>
  <c r="M424" i="35" s="1"/>
  <c r="I424" i="35"/>
  <c r="K424" i="35"/>
  <c r="O424" i="35"/>
  <c r="O411" i="35" s="1"/>
  <c r="Q424" i="35"/>
  <c r="V424" i="35"/>
  <c r="G426" i="35"/>
  <c r="I426" i="35"/>
  <c r="K426" i="35"/>
  <c r="M426" i="35"/>
  <c r="O426" i="35"/>
  <c r="Q426" i="35"/>
  <c r="V426" i="35"/>
  <c r="G428" i="35"/>
  <c r="M428" i="35" s="1"/>
  <c r="I428" i="35"/>
  <c r="K428" i="35"/>
  <c r="O428" i="35"/>
  <c r="Q428" i="35"/>
  <c r="V428" i="35"/>
  <c r="G435" i="35"/>
  <c r="I435" i="35"/>
  <c r="K435" i="35"/>
  <c r="M435" i="35"/>
  <c r="O435" i="35"/>
  <c r="Q435" i="35"/>
  <c r="V435" i="35"/>
  <c r="G442" i="35"/>
  <c r="M442" i="35" s="1"/>
  <c r="I442" i="35"/>
  <c r="K442" i="35"/>
  <c r="O442" i="35"/>
  <c r="Q442" i="35"/>
  <c r="V442" i="35"/>
  <c r="G449" i="35"/>
  <c r="I449" i="35"/>
  <c r="K449" i="35"/>
  <c r="M449" i="35"/>
  <c r="O449" i="35"/>
  <c r="Q449" i="35"/>
  <c r="V449" i="35"/>
  <c r="G451" i="35"/>
  <c r="M451" i="35" s="1"/>
  <c r="I451" i="35"/>
  <c r="K451" i="35"/>
  <c r="O451" i="35"/>
  <c r="Q451" i="35"/>
  <c r="V451" i="35"/>
  <c r="Q455" i="35"/>
  <c r="G456" i="35"/>
  <c r="M456" i="35" s="1"/>
  <c r="M455" i="35" s="1"/>
  <c r="I456" i="35"/>
  <c r="I455" i="35" s="1"/>
  <c r="K456" i="35"/>
  <c r="K455" i="35" s="1"/>
  <c r="O456" i="35"/>
  <c r="O455" i="35" s="1"/>
  <c r="Q456" i="35"/>
  <c r="V456" i="35"/>
  <c r="V455" i="35" s="1"/>
  <c r="I457" i="35"/>
  <c r="G458" i="35"/>
  <c r="G457" i="35" s="1"/>
  <c r="I458" i="35"/>
  <c r="K458" i="35"/>
  <c r="K457" i="35" s="1"/>
  <c r="O458" i="35"/>
  <c r="O457" i="35" s="1"/>
  <c r="Q458" i="35"/>
  <c r="Q457" i="35" s="1"/>
  <c r="V458" i="35"/>
  <c r="V457" i="35" s="1"/>
  <c r="G465" i="35"/>
  <c r="M465" i="35" s="1"/>
  <c r="M464" i="35" s="1"/>
  <c r="I465" i="35"/>
  <c r="K465" i="35"/>
  <c r="K464" i="35" s="1"/>
  <c r="O465" i="35"/>
  <c r="O464" i="35" s="1"/>
  <c r="Q465" i="35"/>
  <c r="V465" i="35"/>
  <c r="V464" i="35" s="1"/>
  <c r="G468" i="35"/>
  <c r="I468" i="35"/>
  <c r="K468" i="35"/>
  <c r="M468" i="35"/>
  <c r="O468" i="35"/>
  <c r="Q468" i="35"/>
  <c r="V468" i="35"/>
  <c r="G471" i="35"/>
  <c r="M471" i="35" s="1"/>
  <c r="I471" i="35"/>
  <c r="K471" i="35"/>
  <c r="O471" i="35"/>
  <c r="Q471" i="35"/>
  <c r="V471" i="35"/>
  <c r="G473" i="35"/>
  <c r="I473" i="35"/>
  <c r="I464" i="35" s="1"/>
  <c r="K473" i="35"/>
  <c r="M473" i="35"/>
  <c r="O473" i="35"/>
  <c r="Q473" i="35"/>
  <c r="V473" i="35"/>
  <c r="G476" i="35"/>
  <c r="M476" i="35" s="1"/>
  <c r="I476" i="35"/>
  <c r="K476" i="35"/>
  <c r="O476" i="35"/>
  <c r="Q476" i="35"/>
  <c r="V476" i="35"/>
  <c r="G479" i="35"/>
  <c r="I479" i="35"/>
  <c r="K479" i="35"/>
  <c r="M479" i="35"/>
  <c r="O479" i="35"/>
  <c r="Q479" i="35"/>
  <c r="Q464" i="35" s="1"/>
  <c r="V479" i="35"/>
  <c r="G483" i="35"/>
  <c r="M483" i="35" s="1"/>
  <c r="I483" i="35"/>
  <c r="K483" i="35"/>
  <c r="O483" i="35"/>
  <c r="Q483" i="35"/>
  <c r="V483" i="35"/>
  <c r="G484" i="35"/>
  <c r="I484" i="35"/>
  <c r="K484" i="35"/>
  <c r="M484" i="35"/>
  <c r="O484" i="35"/>
  <c r="Q484" i="35"/>
  <c r="V484" i="35"/>
  <c r="G489" i="35"/>
  <c r="M489" i="35" s="1"/>
  <c r="I489" i="35"/>
  <c r="K489" i="35"/>
  <c r="O489" i="35"/>
  <c r="Q489" i="35"/>
  <c r="V489" i="35"/>
  <c r="I494" i="35"/>
  <c r="G495" i="35"/>
  <c r="G494" i="35" s="1"/>
  <c r="I495" i="35"/>
  <c r="K495" i="35"/>
  <c r="K494" i="35" s="1"/>
  <c r="O495" i="35"/>
  <c r="O494" i="35" s="1"/>
  <c r="Q495" i="35"/>
  <c r="Q494" i="35" s="1"/>
  <c r="V495" i="35"/>
  <c r="V494" i="35" s="1"/>
  <c r="G502" i="35"/>
  <c r="I502" i="35"/>
  <c r="K502" i="35"/>
  <c r="M502" i="35"/>
  <c r="O502" i="35"/>
  <c r="Q502" i="35"/>
  <c r="V502" i="35"/>
  <c r="G504" i="35"/>
  <c r="M504" i="35" s="1"/>
  <c r="I504" i="35"/>
  <c r="K504" i="35"/>
  <c r="O504" i="35"/>
  <c r="Q504" i="35"/>
  <c r="V504" i="35"/>
  <c r="G512" i="35"/>
  <c r="I512" i="35"/>
  <c r="K512" i="35"/>
  <c r="M512" i="35"/>
  <c r="O512" i="35"/>
  <c r="Q512" i="35"/>
  <c r="V512" i="35"/>
  <c r="G514" i="35"/>
  <c r="G513" i="35" s="1"/>
  <c r="I514" i="35"/>
  <c r="I513" i="35" s="1"/>
  <c r="K514" i="35"/>
  <c r="M514" i="35"/>
  <c r="O514" i="35"/>
  <c r="Q514" i="35"/>
  <c r="Q513" i="35" s="1"/>
  <c r="V514" i="35"/>
  <c r="V513" i="35" s="1"/>
  <c r="G516" i="35"/>
  <c r="M516" i="35" s="1"/>
  <c r="I516" i="35"/>
  <c r="K516" i="35"/>
  <c r="O516" i="35"/>
  <c r="Q516" i="35"/>
  <c r="V516" i="35"/>
  <c r="G518" i="35"/>
  <c r="I518" i="35"/>
  <c r="K518" i="35"/>
  <c r="M518" i="35"/>
  <c r="O518" i="35"/>
  <c r="Q518" i="35"/>
  <c r="V518" i="35"/>
  <c r="G520" i="35"/>
  <c r="M520" i="35" s="1"/>
  <c r="I520" i="35"/>
  <c r="K520" i="35"/>
  <c r="O520" i="35"/>
  <c r="O513" i="35" s="1"/>
  <c r="Q520" i="35"/>
  <c r="V520" i="35"/>
  <c r="G522" i="35"/>
  <c r="I522" i="35"/>
  <c r="K522" i="35"/>
  <c r="M522" i="35"/>
  <c r="O522" i="35"/>
  <c r="Q522" i="35"/>
  <c r="V522" i="35"/>
  <c r="G524" i="35"/>
  <c r="M524" i="35" s="1"/>
  <c r="I524" i="35"/>
  <c r="K524" i="35"/>
  <c r="K513" i="35" s="1"/>
  <c r="O524" i="35"/>
  <c r="Q524" i="35"/>
  <c r="V524" i="35"/>
  <c r="G526" i="35"/>
  <c r="I526" i="35"/>
  <c r="K526" i="35"/>
  <c r="M526" i="35"/>
  <c r="O526" i="35"/>
  <c r="Q526" i="35"/>
  <c r="V526" i="35"/>
  <c r="G527" i="35"/>
  <c r="M527" i="35" s="1"/>
  <c r="I527" i="35"/>
  <c r="K527" i="35"/>
  <c r="O527" i="35"/>
  <c r="Q527" i="35"/>
  <c r="V527" i="35"/>
  <c r="G529" i="35"/>
  <c r="I529" i="35"/>
  <c r="K529" i="35"/>
  <c r="M529" i="35"/>
  <c r="O529" i="35"/>
  <c r="Q529" i="35"/>
  <c r="V529" i="35"/>
  <c r="G532" i="35"/>
  <c r="M532" i="35" s="1"/>
  <c r="I532" i="35"/>
  <c r="K532" i="35"/>
  <c r="O532" i="35"/>
  <c r="Q532" i="35"/>
  <c r="V532" i="35"/>
  <c r="G535" i="35"/>
  <c r="M535" i="35" s="1"/>
  <c r="I535" i="35"/>
  <c r="I534" i="35" s="1"/>
  <c r="K535" i="35"/>
  <c r="K534" i="35" s="1"/>
  <c r="O535" i="35"/>
  <c r="O534" i="35" s="1"/>
  <c r="Q535" i="35"/>
  <c r="V535" i="35"/>
  <c r="V534" i="35" s="1"/>
  <c r="G537" i="35"/>
  <c r="I537" i="35"/>
  <c r="K537" i="35"/>
  <c r="M537" i="35"/>
  <c r="O537" i="35"/>
  <c r="Q537" i="35"/>
  <c r="V537" i="35"/>
  <c r="G541" i="35"/>
  <c r="M541" i="35" s="1"/>
  <c r="I541" i="35"/>
  <c r="K541" i="35"/>
  <c r="O541" i="35"/>
  <c r="Q541" i="35"/>
  <c r="V541" i="35"/>
  <c r="G547" i="35"/>
  <c r="I547" i="35"/>
  <c r="K547" i="35"/>
  <c r="M547" i="35"/>
  <c r="O547" i="35"/>
  <c r="Q547" i="35"/>
  <c r="Q534" i="35" s="1"/>
  <c r="V547" i="35"/>
  <c r="G552" i="35"/>
  <c r="M552" i="35" s="1"/>
  <c r="I552" i="35"/>
  <c r="K552" i="35"/>
  <c r="O552" i="35"/>
  <c r="Q552" i="35"/>
  <c r="V552" i="35"/>
  <c r="G555" i="35"/>
  <c r="I555" i="35"/>
  <c r="K555" i="35"/>
  <c r="M555" i="35"/>
  <c r="O555" i="35"/>
  <c r="Q555" i="35"/>
  <c r="V555" i="35"/>
  <c r="G559" i="35"/>
  <c r="M559" i="35" s="1"/>
  <c r="I559" i="35"/>
  <c r="K559" i="35"/>
  <c r="O559" i="35"/>
  <c r="Q559" i="35"/>
  <c r="V559" i="35"/>
  <c r="G562" i="35"/>
  <c r="I562" i="35"/>
  <c r="K562" i="35"/>
  <c r="M562" i="35"/>
  <c r="O562" i="35"/>
  <c r="Q562" i="35"/>
  <c r="V562" i="35"/>
  <c r="G565" i="35"/>
  <c r="M565" i="35" s="1"/>
  <c r="I565" i="35"/>
  <c r="K565" i="35"/>
  <c r="O565" i="35"/>
  <c r="Q565" i="35"/>
  <c r="V565" i="35"/>
  <c r="G569" i="35"/>
  <c r="I569" i="35"/>
  <c r="K569" i="35"/>
  <c r="M569" i="35"/>
  <c r="O569" i="35"/>
  <c r="Q569" i="35"/>
  <c r="V569" i="35"/>
  <c r="G571" i="35"/>
  <c r="M571" i="35" s="1"/>
  <c r="I571" i="35"/>
  <c r="K571" i="35"/>
  <c r="O571" i="35"/>
  <c r="Q571" i="35"/>
  <c r="V571" i="35"/>
  <c r="G573" i="35"/>
  <c r="I573" i="35"/>
  <c r="K573" i="35"/>
  <c r="M573" i="35"/>
  <c r="O573" i="35"/>
  <c r="Q573" i="35"/>
  <c r="V573" i="35"/>
  <c r="G575" i="35"/>
  <c r="M575" i="35" s="1"/>
  <c r="I575" i="35"/>
  <c r="K575" i="35"/>
  <c r="O575" i="35"/>
  <c r="Q575" i="35"/>
  <c r="V575" i="35"/>
  <c r="G577" i="35"/>
  <c r="I577" i="35"/>
  <c r="K577" i="35"/>
  <c r="M577" i="35"/>
  <c r="O577" i="35"/>
  <c r="Q577" i="35"/>
  <c r="V577" i="35"/>
  <c r="G586" i="35"/>
  <c r="M586" i="35" s="1"/>
  <c r="I586" i="35"/>
  <c r="K586" i="35"/>
  <c r="O586" i="35"/>
  <c r="Q586" i="35"/>
  <c r="V586" i="35"/>
  <c r="G589" i="35"/>
  <c r="I589" i="35"/>
  <c r="K589" i="35"/>
  <c r="M589" i="35"/>
  <c r="O589" i="35"/>
  <c r="Q589" i="35"/>
  <c r="V589" i="35"/>
  <c r="G592" i="35"/>
  <c r="M592" i="35" s="1"/>
  <c r="I592" i="35"/>
  <c r="K592" i="35"/>
  <c r="O592" i="35"/>
  <c r="Q592" i="35"/>
  <c r="V592" i="35"/>
  <c r="G594" i="35"/>
  <c r="I594" i="35"/>
  <c r="K594" i="35"/>
  <c r="M594" i="35"/>
  <c r="O594" i="35"/>
  <c r="Q594" i="35"/>
  <c r="V594" i="35"/>
  <c r="O595" i="35"/>
  <c r="G596" i="35"/>
  <c r="G595" i="35" s="1"/>
  <c r="I596" i="35"/>
  <c r="I595" i="35" s="1"/>
  <c r="K596" i="35"/>
  <c r="M596" i="35"/>
  <c r="O596" i="35"/>
  <c r="Q596" i="35"/>
  <c r="Q595" i="35" s="1"/>
  <c r="V596" i="35"/>
  <c r="V595" i="35" s="1"/>
  <c r="G599" i="35"/>
  <c r="M599" i="35" s="1"/>
  <c r="I599" i="35"/>
  <c r="K599" i="35"/>
  <c r="K595" i="35" s="1"/>
  <c r="O599" i="35"/>
  <c r="Q599" i="35"/>
  <c r="V599" i="35"/>
  <c r="G603" i="35"/>
  <c r="I603" i="35"/>
  <c r="K603" i="35"/>
  <c r="M603" i="35"/>
  <c r="O603" i="35"/>
  <c r="Q603" i="35"/>
  <c r="V603" i="35"/>
  <c r="G605" i="35"/>
  <c r="I605" i="35"/>
  <c r="I604" i="35" s="1"/>
  <c r="K605" i="35"/>
  <c r="K604" i="35" s="1"/>
  <c r="M605" i="35"/>
  <c r="O605" i="35"/>
  <c r="Q605" i="35"/>
  <c r="Q604" i="35" s="1"/>
  <c r="V605" i="35"/>
  <c r="G607" i="35"/>
  <c r="M607" i="35" s="1"/>
  <c r="I607" i="35"/>
  <c r="K607" i="35"/>
  <c r="O607" i="35"/>
  <c r="O604" i="35" s="1"/>
  <c r="Q607" i="35"/>
  <c r="V607" i="35"/>
  <c r="G610" i="35"/>
  <c r="I610" i="35"/>
  <c r="K610" i="35"/>
  <c r="M610" i="35"/>
  <c r="O610" i="35"/>
  <c r="Q610" i="35"/>
  <c r="V610" i="35"/>
  <c r="G613" i="35"/>
  <c r="M613" i="35" s="1"/>
  <c r="I613" i="35"/>
  <c r="K613" i="35"/>
  <c r="O613" i="35"/>
  <c r="Q613" i="35"/>
  <c r="V613" i="35"/>
  <c r="G615" i="35"/>
  <c r="I615" i="35"/>
  <c r="K615" i="35"/>
  <c r="M615" i="35"/>
  <c r="O615" i="35"/>
  <c r="Q615" i="35"/>
  <c r="V615" i="35"/>
  <c r="G617" i="35"/>
  <c r="M617" i="35" s="1"/>
  <c r="I617" i="35"/>
  <c r="K617" i="35"/>
  <c r="O617" i="35"/>
  <c r="Q617" i="35"/>
  <c r="V617" i="35"/>
  <c r="V604" i="35" s="1"/>
  <c r="G621" i="35"/>
  <c r="I621" i="35"/>
  <c r="K621" i="35"/>
  <c r="M621" i="35"/>
  <c r="O621" i="35"/>
  <c r="Q621" i="35"/>
  <c r="V621" i="35"/>
  <c r="G623" i="35"/>
  <c r="M623" i="35" s="1"/>
  <c r="I623" i="35"/>
  <c r="K623" i="35"/>
  <c r="O623" i="35"/>
  <c r="Q623" i="35"/>
  <c r="V623" i="35"/>
  <c r="G625" i="35"/>
  <c r="I625" i="35"/>
  <c r="K625" i="35"/>
  <c r="M625" i="35"/>
  <c r="O625" i="35"/>
  <c r="Q625" i="35"/>
  <c r="V625" i="35"/>
  <c r="G627" i="35"/>
  <c r="M627" i="35" s="1"/>
  <c r="I627" i="35"/>
  <c r="K627" i="35"/>
  <c r="O627" i="35"/>
  <c r="Q627" i="35"/>
  <c r="V627" i="35"/>
  <c r="G630" i="35"/>
  <c r="I630" i="35"/>
  <c r="K630" i="35"/>
  <c r="M630" i="35"/>
  <c r="O630" i="35"/>
  <c r="Q630" i="35"/>
  <c r="V630" i="35"/>
  <c r="G633" i="35"/>
  <c r="M633" i="35" s="1"/>
  <c r="I633" i="35"/>
  <c r="K633" i="35"/>
  <c r="O633" i="35"/>
  <c r="Q633" i="35"/>
  <c r="V633" i="35"/>
  <c r="G635" i="35"/>
  <c r="I635" i="35"/>
  <c r="K635" i="35"/>
  <c r="M635" i="35"/>
  <c r="O635" i="35"/>
  <c r="Q635" i="35"/>
  <c r="V635" i="35"/>
  <c r="G638" i="35"/>
  <c r="M638" i="35" s="1"/>
  <c r="I638" i="35"/>
  <c r="K638" i="35"/>
  <c r="O638" i="35"/>
  <c r="Q638" i="35"/>
  <c r="V638" i="35"/>
  <c r="G641" i="35"/>
  <c r="I641" i="35"/>
  <c r="K641" i="35"/>
  <c r="M641" i="35"/>
  <c r="O641" i="35"/>
  <c r="Q641" i="35"/>
  <c r="V641" i="35"/>
  <c r="G645" i="35"/>
  <c r="M645" i="35" s="1"/>
  <c r="I645" i="35"/>
  <c r="K645" i="35"/>
  <c r="O645" i="35"/>
  <c r="Q645" i="35"/>
  <c r="V645" i="35"/>
  <c r="G649" i="35"/>
  <c r="I649" i="35"/>
  <c r="K649" i="35"/>
  <c r="M649" i="35"/>
  <c r="O649" i="35"/>
  <c r="Q649" i="35"/>
  <c r="V649" i="35"/>
  <c r="G651" i="35"/>
  <c r="M651" i="35" s="1"/>
  <c r="I651" i="35"/>
  <c r="K651" i="35"/>
  <c r="O651" i="35"/>
  <c r="Q651" i="35"/>
  <c r="V651" i="35"/>
  <c r="G654" i="35"/>
  <c r="I654" i="35"/>
  <c r="K654" i="35"/>
  <c r="M654" i="35"/>
  <c r="O654" i="35"/>
  <c r="Q654" i="35"/>
  <c r="V654" i="35"/>
  <c r="G657" i="35"/>
  <c r="I657" i="35"/>
  <c r="K657" i="35"/>
  <c r="M657" i="35"/>
  <c r="O657" i="35"/>
  <c r="Q657" i="35"/>
  <c r="V657" i="35"/>
  <c r="G659" i="35"/>
  <c r="I659" i="35"/>
  <c r="K659" i="35"/>
  <c r="M659" i="35"/>
  <c r="O659" i="35"/>
  <c r="Q659" i="35"/>
  <c r="V659" i="35"/>
  <c r="G661" i="35"/>
  <c r="M661" i="35" s="1"/>
  <c r="I661" i="35"/>
  <c r="K661" i="35"/>
  <c r="O661" i="35"/>
  <c r="Q661" i="35"/>
  <c r="V661" i="35"/>
  <c r="G663" i="35"/>
  <c r="M663" i="35" s="1"/>
  <c r="I663" i="35"/>
  <c r="K663" i="35"/>
  <c r="O663" i="35"/>
  <c r="Q663" i="35"/>
  <c r="V663" i="35"/>
  <c r="G665" i="35"/>
  <c r="M665" i="35" s="1"/>
  <c r="I665" i="35"/>
  <c r="K665" i="35"/>
  <c r="O665" i="35"/>
  <c r="Q665" i="35"/>
  <c r="V665" i="35"/>
  <c r="G667" i="35"/>
  <c r="I667" i="35"/>
  <c r="K667" i="35"/>
  <c r="M667" i="35"/>
  <c r="O667" i="35"/>
  <c r="Q667" i="35"/>
  <c r="V667" i="35"/>
  <c r="G668" i="35"/>
  <c r="I668" i="35"/>
  <c r="K668" i="35"/>
  <c r="M668" i="35"/>
  <c r="O668" i="35"/>
  <c r="Q668" i="35"/>
  <c r="V668" i="35"/>
  <c r="G672" i="35"/>
  <c r="G671" i="35" s="1"/>
  <c r="I672" i="35"/>
  <c r="K672" i="35"/>
  <c r="K671" i="35" s="1"/>
  <c r="O672" i="35"/>
  <c r="O671" i="35" s="1"/>
  <c r="Q672" i="35"/>
  <c r="Q671" i="35" s="1"/>
  <c r="V672" i="35"/>
  <c r="V671" i="35" s="1"/>
  <c r="G674" i="35"/>
  <c r="M674" i="35" s="1"/>
  <c r="I674" i="35"/>
  <c r="I671" i="35" s="1"/>
  <c r="K674" i="35"/>
  <c r="O674" i="35"/>
  <c r="Q674" i="35"/>
  <c r="V674" i="35"/>
  <c r="G678" i="35"/>
  <c r="M678" i="35" s="1"/>
  <c r="I678" i="35"/>
  <c r="K678" i="35"/>
  <c r="O678" i="35"/>
  <c r="Q678" i="35"/>
  <c r="V678" i="35"/>
  <c r="G687" i="35"/>
  <c r="I687" i="35"/>
  <c r="K687" i="35"/>
  <c r="M687" i="35"/>
  <c r="O687" i="35"/>
  <c r="Q687" i="35"/>
  <c r="V687" i="35"/>
  <c r="G692" i="35"/>
  <c r="I692" i="35"/>
  <c r="K692" i="35"/>
  <c r="M692" i="35"/>
  <c r="O692" i="35"/>
  <c r="Q692" i="35"/>
  <c r="V692" i="35"/>
  <c r="G695" i="35"/>
  <c r="I695" i="35"/>
  <c r="K695" i="35"/>
  <c r="M695" i="35"/>
  <c r="O695" i="35"/>
  <c r="Q695" i="35"/>
  <c r="V695" i="35"/>
  <c r="G700" i="35"/>
  <c r="M700" i="35" s="1"/>
  <c r="I700" i="35"/>
  <c r="K700" i="35"/>
  <c r="O700" i="35"/>
  <c r="Q700" i="35"/>
  <c r="V700" i="35"/>
  <c r="G709" i="35"/>
  <c r="I709" i="35"/>
  <c r="K709" i="35"/>
  <c r="M709" i="35"/>
  <c r="O709" i="35"/>
  <c r="Q709" i="35"/>
  <c r="V709" i="35"/>
  <c r="G712" i="35"/>
  <c r="M712" i="35" s="1"/>
  <c r="I712" i="35"/>
  <c r="K712" i="35"/>
  <c r="O712" i="35"/>
  <c r="Q712" i="35"/>
  <c r="V712" i="35"/>
  <c r="G719" i="35"/>
  <c r="I719" i="35"/>
  <c r="K719" i="35"/>
  <c r="M719" i="35"/>
  <c r="O719" i="35"/>
  <c r="Q719" i="35"/>
  <c r="V719" i="35"/>
  <c r="G721" i="35"/>
  <c r="M721" i="35" s="1"/>
  <c r="I721" i="35"/>
  <c r="K721" i="35"/>
  <c r="O721" i="35"/>
  <c r="Q721" i="35"/>
  <c r="V721" i="35"/>
  <c r="G723" i="35"/>
  <c r="I723" i="35"/>
  <c r="K723" i="35"/>
  <c r="M723" i="35"/>
  <c r="O723" i="35"/>
  <c r="Q723" i="35"/>
  <c r="V723" i="35"/>
  <c r="G726" i="35"/>
  <c r="M726" i="35" s="1"/>
  <c r="I726" i="35"/>
  <c r="K726" i="35"/>
  <c r="O726" i="35"/>
  <c r="Q726" i="35"/>
  <c r="V726" i="35"/>
  <c r="G728" i="35"/>
  <c r="M728" i="35" s="1"/>
  <c r="M727" i="35" s="1"/>
  <c r="I728" i="35"/>
  <c r="K728" i="35"/>
  <c r="K727" i="35" s="1"/>
  <c r="O728" i="35"/>
  <c r="O727" i="35" s="1"/>
  <c r="Q728" i="35"/>
  <c r="V728" i="35"/>
  <c r="V727" i="35" s="1"/>
  <c r="G730" i="35"/>
  <c r="I730" i="35"/>
  <c r="K730" i="35"/>
  <c r="M730" i="35"/>
  <c r="O730" i="35"/>
  <c r="Q730" i="35"/>
  <c r="Q727" i="35" s="1"/>
  <c r="V730" i="35"/>
  <c r="G732" i="35"/>
  <c r="I732" i="35"/>
  <c r="K732" i="35"/>
  <c r="M732" i="35"/>
  <c r="O732" i="35"/>
  <c r="Q732" i="35"/>
  <c r="V732" i="35"/>
  <c r="G734" i="35"/>
  <c r="I734" i="35"/>
  <c r="K734" i="35"/>
  <c r="M734" i="35"/>
  <c r="O734" i="35"/>
  <c r="Q734" i="35"/>
  <c r="V734" i="35"/>
  <c r="G736" i="35"/>
  <c r="M736" i="35" s="1"/>
  <c r="I736" i="35"/>
  <c r="K736" i="35"/>
  <c r="O736" i="35"/>
  <c r="Q736" i="35"/>
  <c r="V736" i="35"/>
  <c r="G738" i="35"/>
  <c r="M738" i="35" s="1"/>
  <c r="I738" i="35"/>
  <c r="I727" i="35" s="1"/>
  <c r="K738" i="35"/>
  <c r="O738" i="35"/>
  <c r="Q738" i="35"/>
  <c r="V738" i="35"/>
  <c r="G740" i="35"/>
  <c r="M740" i="35" s="1"/>
  <c r="I740" i="35"/>
  <c r="K740" i="35"/>
  <c r="O740" i="35"/>
  <c r="Q740" i="35"/>
  <c r="V740" i="35"/>
  <c r="G741" i="35"/>
  <c r="I741" i="35"/>
  <c r="K741" i="35"/>
  <c r="M741" i="35"/>
  <c r="O741" i="35"/>
  <c r="Q741" i="35"/>
  <c r="V741" i="35"/>
  <c r="G745" i="35"/>
  <c r="I745" i="35"/>
  <c r="K745" i="35"/>
  <c r="M745" i="35"/>
  <c r="O745" i="35"/>
  <c r="Q745" i="35"/>
  <c r="V745" i="35"/>
  <c r="G750" i="35"/>
  <c r="I750" i="35"/>
  <c r="K750" i="35"/>
  <c r="M750" i="35"/>
  <c r="O750" i="35"/>
  <c r="Q750" i="35"/>
  <c r="V750" i="35"/>
  <c r="G757" i="35"/>
  <c r="M757" i="35" s="1"/>
  <c r="I757" i="35"/>
  <c r="I756" i="35" s="1"/>
  <c r="K757" i="35"/>
  <c r="O757" i="35"/>
  <c r="O756" i="35" s="1"/>
  <c r="Q757" i="35"/>
  <c r="Q756" i="35" s="1"/>
  <c r="V757" i="35"/>
  <c r="G760" i="35"/>
  <c r="M760" i="35" s="1"/>
  <c r="I760" i="35"/>
  <c r="K760" i="35"/>
  <c r="O760" i="35"/>
  <c r="Q760" i="35"/>
  <c r="V760" i="35"/>
  <c r="V756" i="35" s="1"/>
  <c r="G763" i="35"/>
  <c r="I763" i="35"/>
  <c r="K763" i="35"/>
  <c r="M763" i="35"/>
  <c r="O763" i="35"/>
  <c r="Q763" i="35"/>
  <c r="V763" i="35"/>
  <c r="G765" i="35"/>
  <c r="I765" i="35"/>
  <c r="K765" i="35"/>
  <c r="M765" i="35"/>
  <c r="O765" i="35"/>
  <c r="Q765" i="35"/>
  <c r="V765" i="35"/>
  <c r="G770" i="35"/>
  <c r="I770" i="35"/>
  <c r="K770" i="35"/>
  <c r="M770" i="35"/>
  <c r="O770" i="35"/>
  <c r="Q770" i="35"/>
  <c r="V770" i="35"/>
  <c r="G773" i="35"/>
  <c r="M773" i="35" s="1"/>
  <c r="I773" i="35"/>
  <c r="K773" i="35"/>
  <c r="K756" i="35" s="1"/>
  <c r="O773" i="35"/>
  <c r="Q773" i="35"/>
  <c r="V773" i="35"/>
  <c r="G778" i="35"/>
  <c r="I778" i="35"/>
  <c r="K778" i="35"/>
  <c r="M778" i="35"/>
  <c r="O778" i="35"/>
  <c r="Q778" i="35"/>
  <c r="V778" i="35"/>
  <c r="G781" i="35"/>
  <c r="M781" i="35" s="1"/>
  <c r="I781" i="35"/>
  <c r="K781" i="35"/>
  <c r="O781" i="35"/>
  <c r="Q781" i="35"/>
  <c r="V781" i="35"/>
  <c r="G784" i="35"/>
  <c r="I784" i="35"/>
  <c r="K784" i="35"/>
  <c r="M784" i="35"/>
  <c r="O784" i="35"/>
  <c r="Q784" i="35"/>
  <c r="V784" i="35"/>
  <c r="G786" i="35"/>
  <c r="I786" i="35"/>
  <c r="K786" i="35"/>
  <c r="M786" i="35"/>
  <c r="O786" i="35"/>
  <c r="Q786" i="35"/>
  <c r="V786" i="35"/>
  <c r="G789" i="35"/>
  <c r="I789" i="35"/>
  <c r="K789" i="35"/>
  <c r="M789" i="35"/>
  <c r="O789" i="35"/>
  <c r="Q789" i="35"/>
  <c r="V789" i="35"/>
  <c r="G791" i="35"/>
  <c r="M791" i="35" s="1"/>
  <c r="I791" i="35"/>
  <c r="K791" i="35"/>
  <c r="O791" i="35"/>
  <c r="Q791" i="35"/>
  <c r="V791" i="35"/>
  <c r="G792" i="35"/>
  <c r="M792" i="35" s="1"/>
  <c r="I792" i="35"/>
  <c r="K792" i="35"/>
  <c r="O792" i="35"/>
  <c r="Q792" i="35"/>
  <c r="V792" i="35"/>
  <c r="G796" i="35"/>
  <c r="M796" i="35" s="1"/>
  <c r="I796" i="35"/>
  <c r="K796" i="35"/>
  <c r="O796" i="35"/>
  <c r="Q796" i="35"/>
  <c r="V796" i="35"/>
  <c r="G799" i="35"/>
  <c r="I799" i="35"/>
  <c r="K799" i="35"/>
  <c r="M799" i="35"/>
  <c r="O799" i="35"/>
  <c r="Q799" i="35"/>
  <c r="V799" i="35"/>
  <c r="G802" i="35"/>
  <c r="I802" i="35"/>
  <c r="K802" i="35"/>
  <c r="M802" i="35"/>
  <c r="O802" i="35"/>
  <c r="Q802" i="35"/>
  <c r="V802" i="35"/>
  <c r="G805" i="35"/>
  <c r="I805" i="35"/>
  <c r="K805" i="35"/>
  <c r="M805" i="35"/>
  <c r="O805" i="35"/>
  <c r="Q805" i="35"/>
  <c r="V805" i="35"/>
  <c r="K808" i="35"/>
  <c r="G809" i="35"/>
  <c r="I809" i="35"/>
  <c r="I808" i="35" s="1"/>
  <c r="K809" i="35"/>
  <c r="M809" i="35"/>
  <c r="O809" i="35"/>
  <c r="O808" i="35" s="1"/>
  <c r="Q809" i="35"/>
  <c r="Q808" i="35" s="1"/>
  <c r="V809" i="35"/>
  <c r="G812" i="35"/>
  <c r="M812" i="35" s="1"/>
  <c r="I812" i="35"/>
  <c r="K812" i="35"/>
  <c r="O812" i="35"/>
  <c r="Q812" i="35"/>
  <c r="V812" i="35"/>
  <c r="V808" i="35" s="1"/>
  <c r="G813" i="35"/>
  <c r="I813" i="35"/>
  <c r="K813" i="35"/>
  <c r="M813" i="35"/>
  <c r="O813" i="35"/>
  <c r="Q813" i="35"/>
  <c r="V813" i="35"/>
  <c r="G845" i="35"/>
  <c r="G844" i="35" s="1"/>
  <c r="I845" i="35"/>
  <c r="I844" i="35" s="1"/>
  <c r="K845" i="35"/>
  <c r="M845" i="35"/>
  <c r="O845" i="35"/>
  <c r="Q845" i="35"/>
  <c r="Q844" i="35" s="1"/>
  <c r="V845" i="35"/>
  <c r="V844" i="35" s="1"/>
  <c r="G849" i="35"/>
  <c r="M849" i="35" s="1"/>
  <c r="I849" i="35"/>
  <c r="K849" i="35"/>
  <c r="K844" i="35" s="1"/>
  <c r="O849" i="35"/>
  <c r="Q849" i="35"/>
  <c r="V849" i="35"/>
  <c r="G850" i="35"/>
  <c r="I850" i="35"/>
  <c r="K850" i="35"/>
  <c r="M850" i="35"/>
  <c r="O850" i="35"/>
  <c r="Q850" i="35"/>
  <c r="V850" i="35"/>
  <c r="G853" i="35"/>
  <c r="M853" i="35" s="1"/>
  <c r="I853" i="35"/>
  <c r="K853" i="35"/>
  <c r="O853" i="35"/>
  <c r="Q853" i="35"/>
  <c r="V853" i="35"/>
  <c r="G856" i="35"/>
  <c r="I856" i="35"/>
  <c r="K856" i="35"/>
  <c r="M856" i="35"/>
  <c r="O856" i="35"/>
  <c r="Q856" i="35"/>
  <c r="V856" i="35"/>
  <c r="G859" i="35"/>
  <c r="M859" i="35" s="1"/>
  <c r="I859" i="35"/>
  <c r="K859" i="35"/>
  <c r="O859" i="35"/>
  <c r="O844" i="35" s="1"/>
  <c r="Q859" i="35"/>
  <c r="V859" i="35"/>
  <c r="G863" i="35"/>
  <c r="G862" i="35" s="1"/>
  <c r="I863" i="35"/>
  <c r="K863" i="35"/>
  <c r="K862" i="35" s="1"/>
  <c r="O863" i="35"/>
  <c r="O862" i="35" s="1"/>
  <c r="Q863" i="35"/>
  <c r="Q862" i="35" s="1"/>
  <c r="V863" i="35"/>
  <c r="V862" i="35" s="1"/>
  <c r="G865" i="35"/>
  <c r="I865" i="35"/>
  <c r="I862" i="35" s="1"/>
  <c r="K865" i="35"/>
  <c r="M865" i="35"/>
  <c r="O865" i="35"/>
  <c r="Q865" i="35"/>
  <c r="V865" i="35"/>
  <c r="G867" i="35"/>
  <c r="M867" i="35" s="1"/>
  <c r="I867" i="35"/>
  <c r="K867" i="35"/>
  <c r="O867" i="35"/>
  <c r="Q867" i="35"/>
  <c r="V867" i="35"/>
  <c r="G869" i="35"/>
  <c r="I869" i="35"/>
  <c r="K869" i="35"/>
  <c r="M869" i="35"/>
  <c r="O869" i="35"/>
  <c r="Q869" i="35"/>
  <c r="V869" i="35"/>
  <c r="G871" i="35"/>
  <c r="I871" i="35"/>
  <c r="K871" i="35"/>
  <c r="M871" i="35"/>
  <c r="O871" i="35"/>
  <c r="Q871" i="35"/>
  <c r="V871" i="35"/>
  <c r="G874" i="35"/>
  <c r="I874" i="35"/>
  <c r="K874" i="35"/>
  <c r="M874" i="35"/>
  <c r="O874" i="35"/>
  <c r="Q874" i="35"/>
  <c r="V874" i="35"/>
  <c r="G876" i="35"/>
  <c r="M876" i="35" s="1"/>
  <c r="I876" i="35"/>
  <c r="K876" i="35"/>
  <c r="O876" i="35"/>
  <c r="Q876" i="35"/>
  <c r="V876" i="35"/>
  <c r="G879" i="35"/>
  <c r="I879" i="35"/>
  <c r="K879" i="35"/>
  <c r="M879" i="35"/>
  <c r="O879" i="35"/>
  <c r="Q879" i="35"/>
  <c r="V879" i="35"/>
  <c r="G882" i="35"/>
  <c r="M882" i="35" s="1"/>
  <c r="I882" i="35"/>
  <c r="K882" i="35"/>
  <c r="O882" i="35"/>
  <c r="Q882" i="35"/>
  <c r="V882" i="35"/>
  <c r="G883" i="35"/>
  <c r="I883" i="35"/>
  <c r="K883" i="35"/>
  <c r="M883" i="35"/>
  <c r="O883" i="35"/>
  <c r="Q883" i="35"/>
  <c r="V883" i="35"/>
  <c r="G887" i="35"/>
  <c r="I887" i="35"/>
  <c r="K887" i="35"/>
  <c r="M887" i="35"/>
  <c r="O887" i="35"/>
  <c r="Q887" i="35"/>
  <c r="V887" i="35"/>
  <c r="G892" i="35"/>
  <c r="G891" i="35" s="1"/>
  <c r="I892" i="35"/>
  <c r="K892" i="35"/>
  <c r="K891" i="35" s="1"/>
  <c r="O892" i="35"/>
  <c r="O891" i="35" s="1"/>
  <c r="Q892" i="35"/>
  <c r="Q891" i="35" s="1"/>
  <c r="V892" i="35"/>
  <c r="G894" i="35"/>
  <c r="I894" i="35"/>
  <c r="I891" i="35" s="1"/>
  <c r="K894" i="35"/>
  <c r="M894" i="35"/>
  <c r="O894" i="35"/>
  <c r="Q894" i="35"/>
  <c r="V894" i="35"/>
  <c r="G895" i="35"/>
  <c r="M895" i="35" s="1"/>
  <c r="I895" i="35"/>
  <c r="K895" i="35"/>
  <c r="O895" i="35"/>
  <c r="Q895" i="35"/>
  <c r="V895" i="35"/>
  <c r="G900" i="35"/>
  <c r="M900" i="35" s="1"/>
  <c r="I900" i="35"/>
  <c r="K900" i="35"/>
  <c r="K899" i="35" s="1"/>
  <c r="O900" i="35"/>
  <c r="O899" i="35" s="1"/>
  <c r="Q900" i="35"/>
  <c r="V900" i="35"/>
  <c r="G902" i="35"/>
  <c r="G899" i="35" s="1"/>
  <c r="I902" i="35"/>
  <c r="K902" i="35"/>
  <c r="M902" i="35"/>
  <c r="O902" i="35"/>
  <c r="Q902" i="35"/>
  <c r="V902" i="35"/>
  <c r="G904" i="35"/>
  <c r="M904" i="35" s="1"/>
  <c r="I904" i="35"/>
  <c r="K904" i="35"/>
  <c r="O904" i="35"/>
  <c r="Q904" i="35"/>
  <c r="V904" i="35"/>
  <c r="G906" i="35"/>
  <c r="I906" i="35"/>
  <c r="K906" i="35"/>
  <c r="M906" i="35"/>
  <c r="O906" i="35"/>
  <c r="Q906" i="35"/>
  <c r="Q899" i="35" s="1"/>
  <c r="V906" i="35"/>
  <c r="V907" i="35"/>
  <c r="G908" i="35"/>
  <c r="I908" i="35"/>
  <c r="K908" i="35"/>
  <c r="M908" i="35"/>
  <c r="O908" i="35"/>
  <c r="Q908" i="35"/>
  <c r="Q907" i="35" s="1"/>
  <c r="V908" i="35"/>
  <c r="G911" i="35"/>
  <c r="I911" i="35"/>
  <c r="K911" i="35"/>
  <c r="M911" i="35"/>
  <c r="O911" i="35"/>
  <c r="O907" i="35" s="1"/>
  <c r="Q911" i="35"/>
  <c r="V911" i="35"/>
  <c r="G914" i="35"/>
  <c r="I914" i="35"/>
  <c r="I907" i="35" s="1"/>
  <c r="K914" i="35"/>
  <c r="M914" i="35"/>
  <c r="O914" i="35"/>
  <c r="Q914" i="35"/>
  <c r="V914" i="35"/>
  <c r="G921" i="35"/>
  <c r="M921" i="35" s="1"/>
  <c r="I921" i="35"/>
  <c r="K921" i="35"/>
  <c r="O921" i="35"/>
  <c r="Q921" i="35"/>
  <c r="V921" i="35"/>
  <c r="G930" i="35"/>
  <c r="I930" i="35"/>
  <c r="K930" i="35"/>
  <c r="M930" i="35"/>
  <c r="O930" i="35"/>
  <c r="Q930" i="35"/>
  <c r="V930" i="35"/>
  <c r="O933" i="35"/>
  <c r="G934" i="35"/>
  <c r="I934" i="35"/>
  <c r="K934" i="35"/>
  <c r="K933" i="35" s="1"/>
  <c r="M934" i="35"/>
  <c r="O934" i="35"/>
  <c r="Q934" i="35"/>
  <c r="Q933" i="35" s="1"/>
  <c r="V934" i="35"/>
  <c r="G939" i="35"/>
  <c r="I939" i="35"/>
  <c r="K939" i="35"/>
  <c r="M939" i="35"/>
  <c r="O939" i="35"/>
  <c r="Q939" i="35"/>
  <c r="V939" i="35"/>
  <c r="G945" i="35"/>
  <c r="I945" i="35"/>
  <c r="I933" i="35" s="1"/>
  <c r="K945" i="35"/>
  <c r="M945" i="35"/>
  <c r="O945" i="35"/>
  <c r="Q945" i="35"/>
  <c r="V945" i="35"/>
  <c r="G948" i="35"/>
  <c r="M948" i="35" s="1"/>
  <c r="I948" i="35"/>
  <c r="K948" i="35"/>
  <c r="O948" i="35"/>
  <c r="Q948" i="35"/>
  <c r="V948" i="35"/>
  <c r="V933" i="35" s="1"/>
  <c r="G953" i="35"/>
  <c r="I953" i="35"/>
  <c r="I952" i="35" s="1"/>
  <c r="K953" i="35"/>
  <c r="O953" i="35"/>
  <c r="Q953" i="35"/>
  <c r="V953" i="35"/>
  <c r="G955" i="35"/>
  <c r="I955" i="35"/>
  <c r="K955" i="35"/>
  <c r="M955" i="35"/>
  <c r="O955" i="35"/>
  <c r="Q955" i="35"/>
  <c r="Q952" i="35" s="1"/>
  <c r="V955" i="35"/>
  <c r="G957" i="35"/>
  <c r="I957" i="35"/>
  <c r="K957" i="35"/>
  <c r="K952" i="35" s="1"/>
  <c r="M957" i="35"/>
  <c r="O957" i="35"/>
  <c r="Q957" i="35"/>
  <c r="V957" i="35"/>
  <c r="G958" i="35"/>
  <c r="I958" i="35"/>
  <c r="K958" i="35"/>
  <c r="M958" i="35"/>
  <c r="O958" i="35"/>
  <c r="Q958" i="35"/>
  <c r="V958" i="35"/>
  <c r="G959" i="35"/>
  <c r="M959" i="35" s="1"/>
  <c r="I959" i="35"/>
  <c r="K959" i="35"/>
  <c r="O959" i="35"/>
  <c r="Q959" i="35"/>
  <c r="V959" i="35"/>
  <c r="G960" i="35"/>
  <c r="I960" i="35"/>
  <c r="K960" i="35"/>
  <c r="M960" i="35"/>
  <c r="O960" i="35"/>
  <c r="Q960" i="35"/>
  <c r="V960" i="35"/>
  <c r="G961" i="35"/>
  <c r="M961" i="35" s="1"/>
  <c r="I961" i="35"/>
  <c r="K961" i="35"/>
  <c r="O961" i="35"/>
  <c r="Q961" i="35"/>
  <c r="V961" i="35"/>
  <c r="G963" i="35"/>
  <c r="I963" i="35"/>
  <c r="K963" i="35"/>
  <c r="M963" i="35"/>
  <c r="O963" i="35"/>
  <c r="Q963" i="35"/>
  <c r="V963" i="35"/>
  <c r="AE966" i="35"/>
  <c r="G9" i="34"/>
  <c r="I9" i="34"/>
  <c r="I8" i="34" s="1"/>
  <c r="K9" i="34"/>
  <c r="M9" i="34"/>
  <c r="O9" i="34"/>
  <c r="Q9" i="34"/>
  <c r="Q8" i="34" s="1"/>
  <c r="V9" i="34"/>
  <c r="G12" i="34"/>
  <c r="G8" i="34" s="1"/>
  <c r="G15" i="34" s="1"/>
  <c r="I12" i="34"/>
  <c r="K12" i="34"/>
  <c r="K8" i="34" s="1"/>
  <c r="O12" i="34"/>
  <c r="O8" i="34" s="1"/>
  <c r="Q12" i="34"/>
  <c r="V12" i="34"/>
  <c r="V8" i="34" s="1"/>
  <c r="AE15" i="34"/>
  <c r="AF15" i="34"/>
  <c r="G85" i="33"/>
  <c r="G9" i="33"/>
  <c r="I9" i="33"/>
  <c r="I8" i="33" s="1"/>
  <c r="K9" i="33"/>
  <c r="K8" i="33" s="1"/>
  <c r="M9" i="33"/>
  <c r="O9" i="33"/>
  <c r="Q9" i="33"/>
  <c r="Q8" i="33" s="1"/>
  <c r="V9" i="33"/>
  <c r="G10" i="33"/>
  <c r="I10" i="33"/>
  <c r="K10" i="33"/>
  <c r="M10" i="33"/>
  <c r="O10" i="33"/>
  <c r="O8" i="33" s="1"/>
  <c r="Q10" i="33"/>
  <c r="V10" i="33"/>
  <c r="G11" i="33"/>
  <c r="G8" i="33" s="1"/>
  <c r="I11" i="33"/>
  <c r="K11" i="33"/>
  <c r="O11" i="33"/>
  <c r="Q11" i="33"/>
  <c r="V11" i="33"/>
  <c r="V8" i="33" s="1"/>
  <c r="G14" i="33"/>
  <c r="V14" i="33"/>
  <c r="G15" i="33"/>
  <c r="M15" i="33" s="1"/>
  <c r="M14" i="33" s="1"/>
  <c r="I15" i="33"/>
  <c r="I14" i="33" s="1"/>
  <c r="K15" i="33"/>
  <c r="O15" i="33"/>
  <c r="O14" i="33" s="1"/>
  <c r="Q15" i="33"/>
  <c r="Q14" i="33" s="1"/>
  <c r="V15" i="33"/>
  <c r="G17" i="33"/>
  <c r="I17" i="33"/>
  <c r="K17" i="33"/>
  <c r="M17" i="33"/>
  <c r="O17" i="33"/>
  <c r="Q17" i="33"/>
  <c r="V17" i="33"/>
  <c r="G19" i="33"/>
  <c r="I19" i="33"/>
  <c r="K19" i="33"/>
  <c r="K14" i="33" s="1"/>
  <c r="M19" i="33"/>
  <c r="O19" i="33"/>
  <c r="Q19" i="33"/>
  <c r="V19" i="33"/>
  <c r="G20" i="33"/>
  <c r="I20" i="33"/>
  <c r="K20" i="33"/>
  <c r="M20" i="33"/>
  <c r="O20" i="33"/>
  <c r="Q20" i="33"/>
  <c r="V20" i="33"/>
  <c r="I21" i="33"/>
  <c r="O21" i="33"/>
  <c r="G22" i="33"/>
  <c r="M22" i="33" s="1"/>
  <c r="M21" i="33" s="1"/>
  <c r="I22" i="33"/>
  <c r="K22" i="33"/>
  <c r="K21" i="33" s="1"/>
  <c r="O22" i="33"/>
  <c r="Q22" i="33"/>
  <c r="Q21" i="33" s="1"/>
  <c r="V22" i="33"/>
  <c r="V21" i="33" s="1"/>
  <c r="I23" i="33"/>
  <c r="K23" i="33"/>
  <c r="Q23" i="33"/>
  <c r="G24" i="33"/>
  <c r="G23" i="33" s="1"/>
  <c r="I24" i="33"/>
  <c r="K24" i="33"/>
  <c r="M24" i="33"/>
  <c r="M23" i="33" s="1"/>
  <c r="O24" i="33"/>
  <c r="O23" i="33" s="1"/>
  <c r="Q24" i="33"/>
  <c r="V24" i="33"/>
  <c r="V23" i="33" s="1"/>
  <c r="G25" i="33"/>
  <c r="M25" i="33"/>
  <c r="Q25" i="33"/>
  <c r="V25" i="33"/>
  <c r="G26" i="33"/>
  <c r="I26" i="33"/>
  <c r="I25" i="33" s="1"/>
  <c r="K26" i="33"/>
  <c r="K25" i="33" s="1"/>
  <c r="M26" i="33"/>
  <c r="O26" i="33"/>
  <c r="O25" i="33" s="1"/>
  <c r="Q26" i="33"/>
  <c r="V26" i="33"/>
  <c r="G29" i="33"/>
  <c r="M29" i="33" s="1"/>
  <c r="I29" i="33"/>
  <c r="K29" i="33"/>
  <c r="K28" i="33" s="1"/>
  <c r="O29" i="33"/>
  <c r="Q29" i="33"/>
  <c r="Q28" i="33" s="1"/>
  <c r="V29" i="33"/>
  <c r="G31" i="33"/>
  <c r="M31" i="33" s="1"/>
  <c r="I31" i="33"/>
  <c r="K31" i="33"/>
  <c r="O31" i="33"/>
  <c r="O28" i="33" s="1"/>
  <c r="Q31" i="33"/>
  <c r="V31" i="33"/>
  <c r="G35" i="33"/>
  <c r="I35" i="33"/>
  <c r="K35" i="33"/>
  <c r="M35" i="33"/>
  <c r="O35" i="33"/>
  <c r="Q35" i="33"/>
  <c r="V35" i="33"/>
  <c r="G40" i="33"/>
  <c r="I40" i="33"/>
  <c r="K40" i="33"/>
  <c r="M40" i="33"/>
  <c r="O40" i="33"/>
  <c r="Q40" i="33"/>
  <c r="V40" i="33"/>
  <c r="G41" i="33"/>
  <c r="I41" i="33"/>
  <c r="I28" i="33" s="1"/>
  <c r="K41" i="33"/>
  <c r="M41" i="33"/>
  <c r="O41" i="33"/>
  <c r="Q41" i="33"/>
  <c r="V41" i="33"/>
  <c r="G46" i="33"/>
  <c r="M46" i="33" s="1"/>
  <c r="I46" i="33"/>
  <c r="K46" i="33"/>
  <c r="O46" i="33"/>
  <c r="Q46" i="33"/>
  <c r="V46" i="33"/>
  <c r="V28" i="33" s="1"/>
  <c r="G47" i="33"/>
  <c r="M47" i="33" s="1"/>
  <c r="I47" i="33"/>
  <c r="K47" i="33"/>
  <c r="O47" i="33"/>
  <c r="Q47" i="33"/>
  <c r="V47" i="33"/>
  <c r="G48" i="33"/>
  <c r="M48" i="33" s="1"/>
  <c r="I48" i="33"/>
  <c r="K48" i="33"/>
  <c r="O48" i="33"/>
  <c r="Q48" i="33"/>
  <c r="V48" i="33"/>
  <c r="G49" i="33"/>
  <c r="I49" i="33"/>
  <c r="K49" i="33"/>
  <c r="M49" i="33"/>
  <c r="O49" i="33"/>
  <c r="Q49" i="33"/>
  <c r="V49" i="33"/>
  <c r="G50" i="33"/>
  <c r="I50" i="33"/>
  <c r="K50" i="33"/>
  <c r="M50" i="33"/>
  <c r="O50" i="33"/>
  <c r="Q50" i="33"/>
  <c r="V50" i="33"/>
  <c r="G53" i="33"/>
  <c r="I53" i="33"/>
  <c r="K53" i="33"/>
  <c r="M53" i="33"/>
  <c r="O53" i="33"/>
  <c r="Q53" i="33"/>
  <c r="V53" i="33"/>
  <c r="G54" i="33"/>
  <c r="M54" i="33" s="1"/>
  <c r="I54" i="33"/>
  <c r="K54" i="33"/>
  <c r="O54" i="33"/>
  <c r="Q54" i="33"/>
  <c r="V54" i="33"/>
  <c r="G55" i="33"/>
  <c r="M55" i="33" s="1"/>
  <c r="I55" i="33"/>
  <c r="K55" i="33"/>
  <c r="O55" i="33"/>
  <c r="Q55" i="33"/>
  <c r="V55" i="33"/>
  <c r="G57" i="33"/>
  <c r="M57" i="33" s="1"/>
  <c r="I57" i="33"/>
  <c r="K57" i="33"/>
  <c r="O57" i="33"/>
  <c r="Q57" i="33"/>
  <c r="V57" i="33"/>
  <c r="G62" i="33"/>
  <c r="I62" i="33"/>
  <c r="K62" i="33"/>
  <c r="M62" i="33"/>
  <c r="O62" i="33"/>
  <c r="Q62" i="33"/>
  <c r="V62" i="33"/>
  <c r="G64" i="33"/>
  <c r="I64" i="33"/>
  <c r="K64" i="33"/>
  <c r="M64" i="33"/>
  <c r="O64" i="33"/>
  <c r="Q64" i="33"/>
  <c r="V64" i="33"/>
  <c r="G65" i="33"/>
  <c r="I65" i="33"/>
  <c r="K65" i="33"/>
  <c r="M65" i="33"/>
  <c r="O65" i="33"/>
  <c r="Q65" i="33"/>
  <c r="V65" i="33"/>
  <c r="G66" i="33"/>
  <c r="M66" i="33" s="1"/>
  <c r="I66" i="33"/>
  <c r="K66" i="33"/>
  <c r="O66" i="33"/>
  <c r="Q66" i="33"/>
  <c r="V66" i="33"/>
  <c r="G68" i="33"/>
  <c r="M68" i="33" s="1"/>
  <c r="I68" i="33"/>
  <c r="K68" i="33"/>
  <c r="O68" i="33"/>
  <c r="Q68" i="33"/>
  <c r="V68" i="33"/>
  <c r="G69" i="33"/>
  <c r="M69" i="33" s="1"/>
  <c r="I69" i="33"/>
  <c r="K69" i="33"/>
  <c r="O69" i="33"/>
  <c r="Q69" i="33"/>
  <c r="V69" i="33"/>
  <c r="G70" i="33"/>
  <c r="I70" i="33"/>
  <c r="K70" i="33"/>
  <c r="M70" i="33"/>
  <c r="O70" i="33"/>
  <c r="Q70" i="33"/>
  <c r="V70" i="33"/>
  <c r="G71" i="33"/>
  <c r="I71" i="33"/>
  <c r="K71" i="33"/>
  <c r="M71" i="33"/>
  <c r="O71" i="33"/>
  <c r="Q71" i="33"/>
  <c r="V71" i="33"/>
  <c r="G73" i="33"/>
  <c r="I73" i="33"/>
  <c r="K73" i="33"/>
  <c r="M73" i="33"/>
  <c r="O73" i="33"/>
  <c r="Q73" i="33"/>
  <c r="V73" i="33"/>
  <c r="G75" i="33"/>
  <c r="M75" i="33" s="1"/>
  <c r="I75" i="33"/>
  <c r="K75" i="33"/>
  <c r="K74" i="33" s="1"/>
  <c r="O75" i="33"/>
  <c r="Q75" i="33"/>
  <c r="Q74" i="33" s="1"/>
  <c r="V75" i="33"/>
  <c r="G77" i="33"/>
  <c r="M77" i="33" s="1"/>
  <c r="I77" i="33"/>
  <c r="K77" i="33"/>
  <c r="O77" i="33"/>
  <c r="O74" i="33" s="1"/>
  <c r="Q77" i="33"/>
  <c r="V77" i="33"/>
  <c r="G78" i="33"/>
  <c r="I78" i="33"/>
  <c r="K78" i="33"/>
  <c r="M78" i="33"/>
  <c r="O78" i="33"/>
  <c r="Q78" i="33"/>
  <c r="V78" i="33"/>
  <c r="G79" i="33"/>
  <c r="I79" i="33"/>
  <c r="K79" i="33"/>
  <c r="M79" i="33"/>
  <c r="O79" i="33"/>
  <c r="Q79" i="33"/>
  <c r="V79" i="33"/>
  <c r="G80" i="33"/>
  <c r="I80" i="33"/>
  <c r="I74" i="33" s="1"/>
  <c r="K80" i="33"/>
  <c r="M80" i="33"/>
  <c r="O80" i="33"/>
  <c r="Q80" i="33"/>
  <c r="V80" i="33"/>
  <c r="G81" i="33"/>
  <c r="M81" i="33" s="1"/>
  <c r="I81" i="33"/>
  <c r="K81" i="33"/>
  <c r="O81" i="33"/>
  <c r="Q81" i="33"/>
  <c r="V81" i="33"/>
  <c r="V74" i="33" s="1"/>
  <c r="G83" i="33"/>
  <c r="M83" i="33" s="1"/>
  <c r="I83" i="33"/>
  <c r="K83" i="33"/>
  <c r="O83" i="33"/>
  <c r="Q83" i="33"/>
  <c r="V83" i="33"/>
  <c r="AE85" i="33"/>
  <c r="G228" i="32"/>
  <c r="BA90" i="32"/>
  <c r="BA88" i="32"/>
  <c r="G9" i="32"/>
  <c r="M9" i="32" s="1"/>
  <c r="I9" i="32"/>
  <c r="K9" i="32"/>
  <c r="K8" i="32" s="1"/>
  <c r="O9" i="32"/>
  <c r="Q9" i="32"/>
  <c r="Q8" i="32" s="1"/>
  <c r="V9" i="32"/>
  <c r="G10" i="32"/>
  <c r="I10" i="32"/>
  <c r="I8" i="32" s="1"/>
  <c r="K10" i="32"/>
  <c r="M10" i="32"/>
  <c r="O10" i="32"/>
  <c r="O8" i="32" s="1"/>
  <c r="Q10" i="32"/>
  <c r="V10" i="32"/>
  <c r="G11" i="32"/>
  <c r="G8" i="32" s="1"/>
  <c r="I11" i="32"/>
  <c r="K11" i="32"/>
  <c r="O11" i="32"/>
  <c r="Q11" i="32"/>
  <c r="V11" i="32"/>
  <c r="V8" i="32" s="1"/>
  <c r="Q14" i="32"/>
  <c r="G15" i="32"/>
  <c r="M15" i="32" s="1"/>
  <c r="M14" i="32" s="1"/>
  <c r="I15" i="32"/>
  <c r="I14" i="32" s="1"/>
  <c r="K15" i="32"/>
  <c r="O15" i="32"/>
  <c r="O14" i="32" s="1"/>
  <c r="Q15" i="32"/>
  <c r="V15" i="32"/>
  <c r="G17" i="32"/>
  <c r="G14" i="32" s="1"/>
  <c r="I17" i="32"/>
  <c r="K17" i="32"/>
  <c r="M17" i="32"/>
  <c r="O17" i="32"/>
  <c r="Q17" i="32"/>
  <c r="V17" i="32"/>
  <c r="V14" i="32" s="1"/>
  <c r="G19" i="32"/>
  <c r="M19" i="32" s="1"/>
  <c r="I19" i="32"/>
  <c r="K19" i="32"/>
  <c r="K14" i="32" s="1"/>
  <c r="O19" i="32"/>
  <c r="Q19" i="32"/>
  <c r="V19" i="32"/>
  <c r="G24" i="32"/>
  <c r="I24" i="32"/>
  <c r="K24" i="32"/>
  <c r="M24" i="32"/>
  <c r="O24" i="32"/>
  <c r="Q24" i="32"/>
  <c r="V24" i="32"/>
  <c r="G26" i="32"/>
  <c r="M26" i="32" s="1"/>
  <c r="I26" i="32"/>
  <c r="K26" i="32"/>
  <c r="O26" i="32"/>
  <c r="Q26" i="32"/>
  <c r="V26" i="32"/>
  <c r="G28" i="32"/>
  <c r="K28" i="32"/>
  <c r="M28" i="32"/>
  <c r="Q28" i="32"/>
  <c r="V28" i="32"/>
  <c r="G29" i="32"/>
  <c r="I29" i="32"/>
  <c r="I28" i="32" s="1"/>
  <c r="K29" i="32"/>
  <c r="M29" i="32"/>
  <c r="O29" i="32"/>
  <c r="O28" i="32" s="1"/>
  <c r="Q29" i="32"/>
  <c r="V29" i="32"/>
  <c r="G30" i="32"/>
  <c r="I30" i="32"/>
  <c r="M30" i="32"/>
  <c r="O30" i="32"/>
  <c r="V30" i="32"/>
  <c r="G31" i="32"/>
  <c r="I31" i="32"/>
  <c r="K31" i="32"/>
  <c r="K30" i="32" s="1"/>
  <c r="M31" i="32"/>
  <c r="O31" i="32"/>
  <c r="Q31" i="32"/>
  <c r="Q30" i="32" s="1"/>
  <c r="V31" i="32"/>
  <c r="G33" i="32"/>
  <c r="M33" i="32" s="1"/>
  <c r="I33" i="32"/>
  <c r="K33" i="32"/>
  <c r="O33" i="32"/>
  <c r="Q33" i="32"/>
  <c r="V33" i="32"/>
  <c r="V32" i="32" s="1"/>
  <c r="G35" i="32"/>
  <c r="M35" i="32" s="1"/>
  <c r="I35" i="32"/>
  <c r="K35" i="32"/>
  <c r="K32" i="32" s="1"/>
  <c r="O35" i="32"/>
  <c r="Q35" i="32"/>
  <c r="Q32" i="32" s="1"/>
  <c r="V35" i="32"/>
  <c r="G37" i="32"/>
  <c r="I37" i="32"/>
  <c r="K37" i="32"/>
  <c r="M37" i="32"/>
  <c r="O37" i="32"/>
  <c r="O32" i="32" s="1"/>
  <c r="Q37" i="32"/>
  <c r="V37" i="32"/>
  <c r="G41" i="32"/>
  <c r="I41" i="32"/>
  <c r="K41" i="32"/>
  <c r="M41" i="32"/>
  <c r="O41" i="32"/>
  <c r="Q41" i="32"/>
  <c r="V41" i="32"/>
  <c r="G44" i="32"/>
  <c r="I44" i="32"/>
  <c r="K44" i="32"/>
  <c r="M44" i="32"/>
  <c r="O44" i="32"/>
  <c r="Q44" i="32"/>
  <c r="V44" i="32"/>
  <c r="G48" i="32"/>
  <c r="M48" i="32" s="1"/>
  <c r="I48" i="32"/>
  <c r="I32" i="32" s="1"/>
  <c r="K48" i="32"/>
  <c r="O48" i="32"/>
  <c r="Q48" i="32"/>
  <c r="V48" i="32"/>
  <c r="G50" i="32"/>
  <c r="M50" i="32" s="1"/>
  <c r="I50" i="32"/>
  <c r="K50" i="32"/>
  <c r="O50" i="32"/>
  <c r="Q50" i="32"/>
  <c r="V50" i="32"/>
  <c r="G54" i="32"/>
  <c r="M54" i="32" s="1"/>
  <c r="I54" i="32"/>
  <c r="K54" i="32"/>
  <c r="O54" i="32"/>
  <c r="Q54" i="32"/>
  <c r="V54" i="32"/>
  <c r="G56" i="32"/>
  <c r="I56" i="32"/>
  <c r="K56" i="32"/>
  <c r="M56" i="32"/>
  <c r="O56" i="32"/>
  <c r="Q56" i="32"/>
  <c r="V56" i="32"/>
  <c r="G60" i="32"/>
  <c r="I60" i="32"/>
  <c r="K60" i="32"/>
  <c r="M60" i="32"/>
  <c r="O60" i="32"/>
  <c r="Q60" i="32"/>
  <c r="V60" i="32"/>
  <c r="G65" i="32"/>
  <c r="I65" i="32"/>
  <c r="K65" i="32"/>
  <c r="M65" i="32"/>
  <c r="O65" i="32"/>
  <c r="Q65" i="32"/>
  <c r="V65" i="32"/>
  <c r="G67" i="32"/>
  <c r="M67" i="32" s="1"/>
  <c r="I67" i="32"/>
  <c r="K67" i="32"/>
  <c r="O67" i="32"/>
  <c r="Q67" i="32"/>
  <c r="V67" i="32"/>
  <c r="G71" i="32"/>
  <c r="M71" i="32" s="1"/>
  <c r="I71" i="32"/>
  <c r="K71" i="32"/>
  <c r="O71" i="32"/>
  <c r="Q71" i="32"/>
  <c r="V71" i="32"/>
  <c r="G75" i="32"/>
  <c r="M75" i="32" s="1"/>
  <c r="I75" i="32"/>
  <c r="K75" i="32"/>
  <c r="O75" i="32"/>
  <c r="Q75" i="32"/>
  <c r="V75" i="32"/>
  <c r="G81" i="32"/>
  <c r="I81" i="32"/>
  <c r="K81" i="32"/>
  <c r="M81" i="32"/>
  <c r="O81" i="32"/>
  <c r="Q81" i="32"/>
  <c r="V81" i="32"/>
  <c r="G85" i="32"/>
  <c r="I85" i="32"/>
  <c r="K85" i="32"/>
  <c r="M85" i="32"/>
  <c r="O85" i="32"/>
  <c r="Q85" i="32"/>
  <c r="V85" i="32"/>
  <c r="G87" i="32"/>
  <c r="I87" i="32"/>
  <c r="K87" i="32"/>
  <c r="M87" i="32"/>
  <c r="O87" i="32"/>
  <c r="Q87" i="32"/>
  <c r="V87" i="32"/>
  <c r="G89" i="32"/>
  <c r="M89" i="32" s="1"/>
  <c r="I89" i="32"/>
  <c r="K89" i="32"/>
  <c r="O89" i="32"/>
  <c r="Q89" i="32"/>
  <c r="V89" i="32"/>
  <c r="G91" i="32"/>
  <c r="M91" i="32" s="1"/>
  <c r="I91" i="32"/>
  <c r="K91" i="32"/>
  <c r="O91" i="32"/>
  <c r="Q91" i="32"/>
  <c r="V91" i="32"/>
  <c r="G93" i="32"/>
  <c r="M93" i="32" s="1"/>
  <c r="I93" i="32"/>
  <c r="K93" i="32"/>
  <c r="O93" i="32"/>
  <c r="Q93" i="32"/>
  <c r="V93" i="32"/>
  <c r="G95" i="32"/>
  <c r="I95" i="32"/>
  <c r="K95" i="32"/>
  <c r="M95" i="32"/>
  <c r="O95" i="32"/>
  <c r="Q95" i="32"/>
  <c r="V95" i="32"/>
  <c r="G99" i="32"/>
  <c r="I99" i="32"/>
  <c r="K99" i="32"/>
  <c r="M99" i="32"/>
  <c r="O99" i="32"/>
  <c r="Q99" i="32"/>
  <c r="V99" i="32"/>
  <c r="G111" i="32"/>
  <c r="I111" i="32"/>
  <c r="K111" i="32"/>
  <c r="M111" i="32"/>
  <c r="O111" i="32"/>
  <c r="Q111" i="32"/>
  <c r="V111" i="32"/>
  <c r="G115" i="32"/>
  <c r="M115" i="32" s="1"/>
  <c r="I115" i="32"/>
  <c r="K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M119" i="32" s="1"/>
  <c r="I119" i="32"/>
  <c r="K119" i="32"/>
  <c r="O119" i="32"/>
  <c r="Q119" i="32"/>
  <c r="V119" i="32"/>
  <c r="G121" i="32"/>
  <c r="I121" i="32"/>
  <c r="K121" i="32"/>
  <c r="M121" i="32"/>
  <c r="O121" i="32"/>
  <c r="Q121" i="32"/>
  <c r="V121" i="32"/>
  <c r="G125" i="32"/>
  <c r="I125" i="32"/>
  <c r="K125" i="32"/>
  <c r="M125" i="32"/>
  <c r="O125" i="32"/>
  <c r="Q125" i="32"/>
  <c r="V125" i="32"/>
  <c r="G127" i="32"/>
  <c r="I127" i="32"/>
  <c r="K127" i="32"/>
  <c r="M127" i="32"/>
  <c r="O127" i="32"/>
  <c r="Q127" i="32"/>
  <c r="V127" i="32"/>
  <c r="G132" i="32"/>
  <c r="M132" i="32" s="1"/>
  <c r="I132" i="32"/>
  <c r="K132" i="32"/>
  <c r="O132" i="32"/>
  <c r="Q132" i="32"/>
  <c r="V132" i="32"/>
  <c r="G136" i="32"/>
  <c r="M136" i="32" s="1"/>
  <c r="I136" i="32"/>
  <c r="K136" i="32"/>
  <c r="O136" i="32"/>
  <c r="Q136" i="32"/>
  <c r="V136" i="32"/>
  <c r="G138" i="32"/>
  <c r="M138" i="32" s="1"/>
  <c r="I138" i="32"/>
  <c r="K138" i="32"/>
  <c r="O138" i="32"/>
  <c r="Q138" i="32"/>
  <c r="V138" i="32"/>
  <c r="G140" i="32"/>
  <c r="I140" i="32"/>
  <c r="K140" i="32"/>
  <c r="M140" i="32"/>
  <c r="O140" i="32"/>
  <c r="Q140" i="32"/>
  <c r="V140" i="32"/>
  <c r="G142" i="32"/>
  <c r="I142" i="32"/>
  <c r="K142" i="32"/>
  <c r="M142" i="32"/>
  <c r="O142" i="32"/>
  <c r="Q142" i="32"/>
  <c r="V142" i="32"/>
  <c r="G143" i="32"/>
  <c r="I143" i="32"/>
  <c r="K143" i="32"/>
  <c r="M143" i="32"/>
  <c r="O143" i="32"/>
  <c r="Q143" i="32"/>
  <c r="V143" i="32"/>
  <c r="G145" i="32"/>
  <c r="M145" i="32" s="1"/>
  <c r="I145" i="32"/>
  <c r="K145" i="32"/>
  <c r="O145" i="32"/>
  <c r="Q145" i="32"/>
  <c r="V145" i="32"/>
  <c r="G146" i="32"/>
  <c r="M146" i="32" s="1"/>
  <c r="I146" i="32"/>
  <c r="K146" i="32"/>
  <c r="O146" i="32"/>
  <c r="Q146" i="32"/>
  <c r="V146" i="32"/>
  <c r="G147" i="32"/>
  <c r="M147" i="32" s="1"/>
  <c r="I147" i="32"/>
  <c r="K147" i="32"/>
  <c r="O147" i="32"/>
  <c r="Q147" i="32"/>
  <c r="V147" i="32"/>
  <c r="G148" i="32"/>
  <c r="I148" i="32"/>
  <c r="K148" i="32"/>
  <c r="M148" i="32"/>
  <c r="O148" i="32"/>
  <c r="Q148" i="32"/>
  <c r="V148" i="32"/>
  <c r="G150" i="32"/>
  <c r="I150" i="32"/>
  <c r="K150" i="32"/>
  <c r="M150" i="32"/>
  <c r="O150" i="32"/>
  <c r="Q150" i="32"/>
  <c r="V150" i="32"/>
  <c r="G152" i="32"/>
  <c r="I152" i="32"/>
  <c r="K152" i="32"/>
  <c r="M152" i="32"/>
  <c r="O152" i="32"/>
  <c r="Q152" i="32"/>
  <c r="V152" i="32"/>
  <c r="G154" i="32"/>
  <c r="M154" i="32" s="1"/>
  <c r="I154" i="32"/>
  <c r="K154" i="32"/>
  <c r="O154" i="32"/>
  <c r="Q154" i="32"/>
  <c r="V154" i="32"/>
  <c r="G156" i="32"/>
  <c r="M156" i="32" s="1"/>
  <c r="I156" i="32"/>
  <c r="K156" i="32"/>
  <c r="O156" i="32"/>
  <c r="Q156" i="32"/>
  <c r="V156" i="32"/>
  <c r="G158" i="32"/>
  <c r="M158" i="32" s="1"/>
  <c r="I158" i="32"/>
  <c r="K158" i="32"/>
  <c r="O158" i="32"/>
  <c r="Q158" i="32"/>
  <c r="V158" i="32"/>
  <c r="G160" i="32"/>
  <c r="I160" i="32"/>
  <c r="K160" i="32"/>
  <c r="M160" i="32"/>
  <c r="O160" i="32"/>
  <c r="Q160" i="32"/>
  <c r="V160" i="32"/>
  <c r="G162" i="32"/>
  <c r="I162" i="32"/>
  <c r="K162" i="32"/>
  <c r="M162" i="32"/>
  <c r="O162" i="32"/>
  <c r="Q162" i="32"/>
  <c r="V162" i="32"/>
  <c r="G164" i="32"/>
  <c r="I164" i="32"/>
  <c r="K164" i="32"/>
  <c r="M164" i="32"/>
  <c r="O164" i="32"/>
  <c r="Q164" i="32"/>
  <c r="V164" i="32"/>
  <c r="G166" i="32"/>
  <c r="M166" i="32" s="1"/>
  <c r="I166" i="32"/>
  <c r="K166" i="32"/>
  <c r="O166" i="32"/>
  <c r="Q166" i="32"/>
  <c r="V166" i="32"/>
  <c r="G170" i="32"/>
  <c r="M170" i="32" s="1"/>
  <c r="I170" i="32"/>
  <c r="K170" i="32"/>
  <c r="O170" i="32"/>
  <c r="Q170" i="32"/>
  <c r="V170" i="32"/>
  <c r="G174" i="32"/>
  <c r="M174" i="32" s="1"/>
  <c r="I174" i="32"/>
  <c r="K174" i="32"/>
  <c r="O174" i="32"/>
  <c r="Q174" i="32"/>
  <c r="V174" i="32"/>
  <c r="G178" i="32"/>
  <c r="I178" i="32"/>
  <c r="K178" i="32"/>
  <c r="M178" i="32"/>
  <c r="O178" i="32"/>
  <c r="Q178" i="32"/>
  <c r="V178" i="32"/>
  <c r="G179" i="32"/>
  <c r="I179" i="32"/>
  <c r="K179" i="32"/>
  <c r="M179" i="32"/>
  <c r="O179" i="32"/>
  <c r="Q179" i="32"/>
  <c r="V179" i="32"/>
  <c r="G182" i="32"/>
  <c r="I182" i="32"/>
  <c r="K182" i="32"/>
  <c r="M182" i="32"/>
  <c r="O182" i="32"/>
  <c r="Q182" i="32"/>
  <c r="V182" i="32"/>
  <c r="G186" i="32"/>
  <c r="M186" i="32" s="1"/>
  <c r="I186" i="32"/>
  <c r="K186" i="32"/>
  <c r="O186" i="32"/>
  <c r="Q186" i="32"/>
  <c r="V186" i="32"/>
  <c r="V185" i="32" s="1"/>
  <c r="G188" i="32"/>
  <c r="M188" i="32" s="1"/>
  <c r="I188" i="32"/>
  <c r="K188" i="32"/>
  <c r="K185" i="32" s="1"/>
  <c r="O188" i="32"/>
  <c r="Q188" i="32"/>
  <c r="Q185" i="32" s="1"/>
  <c r="V188" i="32"/>
  <c r="G192" i="32"/>
  <c r="I192" i="32"/>
  <c r="K192" i="32"/>
  <c r="M192" i="32"/>
  <c r="O192" i="32"/>
  <c r="O185" i="32" s="1"/>
  <c r="Q192" i="32"/>
  <c r="V192" i="32"/>
  <c r="G194" i="32"/>
  <c r="I194" i="32"/>
  <c r="K194" i="32"/>
  <c r="M194" i="32"/>
  <c r="O194" i="32"/>
  <c r="Q194" i="32"/>
  <c r="V194" i="32"/>
  <c r="G196" i="32"/>
  <c r="I196" i="32"/>
  <c r="K196" i="32"/>
  <c r="M196" i="32"/>
  <c r="O196" i="32"/>
  <c r="Q196" i="32"/>
  <c r="V196" i="32"/>
  <c r="G198" i="32"/>
  <c r="M198" i="32" s="1"/>
  <c r="I198" i="32"/>
  <c r="I185" i="32" s="1"/>
  <c r="K198" i="32"/>
  <c r="O198" i="32"/>
  <c r="Q198" i="32"/>
  <c r="V198" i="32"/>
  <c r="G203" i="32"/>
  <c r="M203" i="32" s="1"/>
  <c r="I203" i="32"/>
  <c r="K203" i="32"/>
  <c r="O203" i="32"/>
  <c r="Q203" i="32"/>
  <c r="V203" i="32"/>
  <c r="G205" i="32"/>
  <c r="M205" i="32" s="1"/>
  <c r="I205" i="32"/>
  <c r="K205" i="32"/>
  <c r="O205" i="32"/>
  <c r="Q205" i="32"/>
  <c r="V205" i="32"/>
  <c r="G207" i="32"/>
  <c r="I207" i="32"/>
  <c r="K207" i="32"/>
  <c r="M207" i="32"/>
  <c r="O207" i="32"/>
  <c r="Q207" i="32"/>
  <c r="V207" i="32"/>
  <c r="G209" i="32"/>
  <c r="I209" i="32"/>
  <c r="K209" i="32"/>
  <c r="M209" i="32"/>
  <c r="O209" i="32"/>
  <c r="Q209" i="32"/>
  <c r="V209" i="32"/>
  <c r="G211" i="32"/>
  <c r="I211" i="32"/>
  <c r="K211" i="32"/>
  <c r="M211" i="32"/>
  <c r="O211" i="32"/>
  <c r="Q211" i="32"/>
  <c r="V211" i="32"/>
  <c r="G213" i="32"/>
  <c r="M213" i="32" s="1"/>
  <c r="I213" i="32"/>
  <c r="K213" i="32"/>
  <c r="O213" i="32"/>
  <c r="Q213" i="32"/>
  <c r="V213" i="32"/>
  <c r="G215" i="32"/>
  <c r="M215" i="32" s="1"/>
  <c r="I215" i="32"/>
  <c r="K215" i="32"/>
  <c r="O215" i="32"/>
  <c r="Q215" i="32"/>
  <c r="V215" i="32"/>
  <c r="G218" i="32"/>
  <c r="I218" i="32"/>
  <c r="I217" i="32" s="1"/>
  <c r="K218" i="32"/>
  <c r="M218" i="32"/>
  <c r="O218" i="32"/>
  <c r="O217" i="32" s="1"/>
  <c r="Q218" i="32"/>
  <c r="V218" i="32"/>
  <c r="G220" i="32"/>
  <c r="G217" i="32" s="1"/>
  <c r="I220" i="32"/>
  <c r="K220" i="32"/>
  <c r="M220" i="32"/>
  <c r="O220" i="32"/>
  <c r="Q220" i="32"/>
  <c r="V220" i="32"/>
  <c r="V217" i="32" s="1"/>
  <c r="G221" i="32"/>
  <c r="I221" i="32"/>
  <c r="K221" i="32"/>
  <c r="K217" i="32" s="1"/>
  <c r="M221" i="32"/>
  <c r="O221" i="32"/>
  <c r="Q221" i="32"/>
  <c r="V221" i="32"/>
  <c r="G222" i="32"/>
  <c r="M222" i="32" s="1"/>
  <c r="I222" i="32"/>
  <c r="K222" i="32"/>
  <c r="O222" i="32"/>
  <c r="Q222" i="32"/>
  <c r="V222" i="32"/>
  <c r="G223" i="32"/>
  <c r="M223" i="32" s="1"/>
  <c r="I223" i="32"/>
  <c r="K223" i="32"/>
  <c r="O223" i="32"/>
  <c r="Q223" i="32"/>
  <c r="V223" i="32"/>
  <c r="G224" i="32"/>
  <c r="M224" i="32" s="1"/>
  <c r="I224" i="32"/>
  <c r="K224" i="32"/>
  <c r="O224" i="32"/>
  <c r="Q224" i="32"/>
  <c r="Q217" i="32" s="1"/>
  <c r="V224" i="32"/>
  <c r="G226" i="32"/>
  <c r="I226" i="32"/>
  <c r="K226" i="32"/>
  <c r="M226" i="32"/>
  <c r="O226" i="32"/>
  <c r="Q226" i="32"/>
  <c r="V226" i="32"/>
  <c r="AE228" i="32"/>
  <c r="G233" i="31"/>
  <c r="BA223" i="31"/>
  <c r="BA123" i="31"/>
  <c r="BA80" i="31"/>
  <c r="BA77" i="31"/>
  <c r="G8" i="31"/>
  <c r="V8" i="31"/>
  <c r="G9" i="31"/>
  <c r="I9" i="31"/>
  <c r="I8" i="31" s="1"/>
  <c r="K9" i="31"/>
  <c r="K8" i="31" s="1"/>
  <c r="M9" i="31"/>
  <c r="O9" i="31"/>
  <c r="Q9" i="31"/>
  <c r="Q8" i="31" s="1"/>
  <c r="V9" i="31"/>
  <c r="G12" i="31"/>
  <c r="M12" i="31" s="1"/>
  <c r="I12" i="31"/>
  <c r="K12" i="31"/>
  <c r="O12" i="31"/>
  <c r="O8" i="31" s="1"/>
  <c r="Q12" i="31"/>
  <c r="V12" i="31"/>
  <c r="G15" i="31"/>
  <c r="I15" i="31"/>
  <c r="K15" i="31"/>
  <c r="M15" i="31"/>
  <c r="O15" i="31"/>
  <c r="Q15" i="31"/>
  <c r="V15" i="31"/>
  <c r="K19" i="31"/>
  <c r="G20" i="31"/>
  <c r="I20" i="31"/>
  <c r="I19" i="31" s="1"/>
  <c r="K20" i="31"/>
  <c r="M20" i="31"/>
  <c r="O20" i="31"/>
  <c r="O19" i="31" s="1"/>
  <c r="Q20" i="31"/>
  <c r="Q19" i="31" s="1"/>
  <c r="V20" i="31"/>
  <c r="G23" i="31"/>
  <c r="M23" i="31" s="1"/>
  <c r="I23" i="31"/>
  <c r="K23" i="31"/>
  <c r="O23" i="31"/>
  <c r="Q23" i="31"/>
  <c r="V23" i="31"/>
  <c r="V19" i="31" s="1"/>
  <c r="G25" i="31"/>
  <c r="I25" i="31"/>
  <c r="K25" i="31"/>
  <c r="M25" i="31"/>
  <c r="O25" i="31"/>
  <c r="Q25" i="31"/>
  <c r="V25" i="31"/>
  <c r="G27" i="31"/>
  <c r="M27" i="31" s="1"/>
  <c r="I27" i="31"/>
  <c r="K27" i="31"/>
  <c r="O27" i="31"/>
  <c r="Q27" i="31"/>
  <c r="V27" i="31"/>
  <c r="G29" i="31"/>
  <c r="I29" i="31"/>
  <c r="K29" i="31"/>
  <c r="M29" i="31"/>
  <c r="O29" i="31"/>
  <c r="Q29" i="31"/>
  <c r="V29" i="31"/>
  <c r="G34" i="31"/>
  <c r="K34" i="31"/>
  <c r="V34" i="31"/>
  <c r="G35" i="31"/>
  <c r="I35" i="31"/>
  <c r="I34" i="31" s="1"/>
  <c r="K35" i="31"/>
  <c r="M35" i="31"/>
  <c r="M34" i="31" s="1"/>
  <c r="O35" i="31"/>
  <c r="O34" i="31" s="1"/>
  <c r="Q35" i="31"/>
  <c r="Q34" i="31" s="1"/>
  <c r="V35" i="31"/>
  <c r="G37" i="31"/>
  <c r="O37" i="31"/>
  <c r="V37" i="31"/>
  <c r="G38" i="31"/>
  <c r="I38" i="31"/>
  <c r="I37" i="31" s="1"/>
  <c r="K38" i="31"/>
  <c r="K37" i="31" s="1"/>
  <c r="M38" i="31"/>
  <c r="M37" i="31" s="1"/>
  <c r="O38" i="31"/>
  <c r="Q38" i="31"/>
  <c r="Q37" i="31" s="1"/>
  <c r="V38" i="31"/>
  <c r="G40" i="31"/>
  <c r="I40" i="31"/>
  <c r="I39" i="31" s="1"/>
  <c r="K40" i="31"/>
  <c r="M40" i="31"/>
  <c r="O40" i="31"/>
  <c r="Q40" i="31"/>
  <c r="Q39" i="31" s="1"/>
  <c r="V40" i="31"/>
  <c r="G45" i="31"/>
  <c r="G39" i="31" s="1"/>
  <c r="I45" i="31"/>
  <c r="K45" i="31"/>
  <c r="K39" i="31" s="1"/>
  <c r="O45" i="31"/>
  <c r="Q45" i="31"/>
  <c r="V45" i="31"/>
  <c r="V39" i="31" s="1"/>
  <c r="G51" i="31"/>
  <c r="I51" i="31"/>
  <c r="K51" i="31"/>
  <c r="M51" i="31"/>
  <c r="O51" i="31"/>
  <c r="Q51" i="31"/>
  <c r="V51" i="31"/>
  <c r="G55" i="31"/>
  <c r="M55" i="31" s="1"/>
  <c r="I55" i="31"/>
  <c r="K55" i="31"/>
  <c r="O55" i="31"/>
  <c r="Q55" i="31"/>
  <c r="V55" i="31"/>
  <c r="G58" i="31"/>
  <c r="I58" i="31"/>
  <c r="K58" i="31"/>
  <c r="M58" i="31"/>
  <c r="O58" i="31"/>
  <c r="Q58" i="31"/>
  <c r="V58" i="31"/>
  <c r="G61" i="31"/>
  <c r="M61" i="31" s="1"/>
  <c r="I61" i="31"/>
  <c r="K61" i="31"/>
  <c r="O61" i="31"/>
  <c r="O39" i="31" s="1"/>
  <c r="Q61" i="31"/>
  <c r="V61" i="31"/>
  <c r="G65" i="31"/>
  <c r="I65" i="31"/>
  <c r="K65" i="31"/>
  <c r="M65" i="31"/>
  <c r="O65" i="31"/>
  <c r="Q65" i="31"/>
  <c r="V65" i="31"/>
  <c r="G70" i="31"/>
  <c r="M70" i="31" s="1"/>
  <c r="I70" i="31"/>
  <c r="K70" i="31"/>
  <c r="O70" i="31"/>
  <c r="Q70" i="31"/>
  <c r="V70" i="31"/>
  <c r="G76" i="31"/>
  <c r="I76" i="31"/>
  <c r="K76" i="31"/>
  <c r="M76" i="31"/>
  <c r="O76" i="31"/>
  <c r="Q76" i="31"/>
  <c r="V76" i="31"/>
  <c r="G79" i="31"/>
  <c r="M79" i="31" s="1"/>
  <c r="I79" i="31"/>
  <c r="K79" i="31"/>
  <c r="O79" i="31"/>
  <c r="Q79" i="31"/>
  <c r="V79" i="31"/>
  <c r="G82" i="31"/>
  <c r="I82" i="31"/>
  <c r="K82" i="31"/>
  <c r="M82" i="31"/>
  <c r="O82" i="31"/>
  <c r="Q82" i="31"/>
  <c r="V82" i="31"/>
  <c r="G88" i="31"/>
  <c r="M88" i="31" s="1"/>
  <c r="I88" i="31"/>
  <c r="K88" i="31"/>
  <c r="O88" i="31"/>
  <c r="Q88" i="31"/>
  <c r="V88" i="31"/>
  <c r="G90" i="31"/>
  <c r="I90" i="31"/>
  <c r="K90" i="31"/>
  <c r="M90" i="31"/>
  <c r="O90" i="31"/>
  <c r="Q90" i="31"/>
  <c r="V90" i="31"/>
  <c r="G92" i="31"/>
  <c r="M92" i="31" s="1"/>
  <c r="I92" i="31"/>
  <c r="K92" i="31"/>
  <c r="O92" i="31"/>
  <c r="Q92" i="31"/>
  <c r="V92" i="31"/>
  <c r="G96" i="31"/>
  <c r="I96" i="31"/>
  <c r="K96" i="31"/>
  <c r="M96" i="31"/>
  <c r="O96" i="31"/>
  <c r="Q96" i="31"/>
  <c r="V96" i="31"/>
  <c r="G98" i="31"/>
  <c r="M98" i="31" s="1"/>
  <c r="I98" i="31"/>
  <c r="K98" i="31"/>
  <c r="O98" i="31"/>
  <c r="Q98" i="31"/>
  <c r="V98" i="31"/>
  <c r="G100" i="31"/>
  <c r="I100" i="31"/>
  <c r="K100" i="31"/>
  <c r="M100" i="31"/>
  <c r="O100" i="31"/>
  <c r="Q100" i="31"/>
  <c r="V100" i="31"/>
  <c r="G102" i="31"/>
  <c r="M102" i="31" s="1"/>
  <c r="I102" i="31"/>
  <c r="K102" i="31"/>
  <c r="O102" i="31"/>
  <c r="Q102" i="31"/>
  <c r="V102" i="31"/>
  <c r="G103" i="31"/>
  <c r="I103" i="31"/>
  <c r="K103" i="31"/>
  <c r="M103" i="31"/>
  <c r="O103" i="31"/>
  <c r="Q103" i="31"/>
  <c r="V103" i="31"/>
  <c r="G107" i="31"/>
  <c r="M107" i="31" s="1"/>
  <c r="I107" i="31"/>
  <c r="K107" i="31"/>
  <c r="O107" i="31"/>
  <c r="Q107" i="31"/>
  <c r="V107" i="31"/>
  <c r="G108" i="31"/>
  <c r="I108" i="31"/>
  <c r="K108" i="31"/>
  <c r="M108" i="31"/>
  <c r="O108" i="31"/>
  <c r="Q108" i="31"/>
  <c r="V108" i="31"/>
  <c r="G110" i="31"/>
  <c r="M110" i="31" s="1"/>
  <c r="I110" i="31"/>
  <c r="K110" i="31"/>
  <c r="O110" i="31"/>
  <c r="Q110" i="31"/>
  <c r="V110" i="31"/>
  <c r="G112" i="31"/>
  <c r="I112" i="31"/>
  <c r="K112" i="31"/>
  <c r="M112" i="31"/>
  <c r="O112" i="31"/>
  <c r="Q112" i="31"/>
  <c r="V112" i="31"/>
  <c r="G114" i="31"/>
  <c r="M114" i="31" s="1"/>
  <c r="I114" i="31"/>
  <c r="K114" i="31"/>
  <c r="O114" i="31"/>
  <c r="Q114" i="31"/>
  <c r="V114" i="31"/>
  <c r="G116" i="31"/>
  <c r="I116" i="31"/>
  <c r="K116" i="31"/>
  <c r="M116" i="31"/>
  <c r="O116" i="31"/>
  <c r="Q116" i="31"/>
  <c r="V116" i="31"/>
  <c r="G120" i="31"/>
  <c r="M120" i="31" s="1"/>
  <c r="I120" i="31"/>
  <c r="K120" i="31"/>
  <c r="O120" i="31"/>
  <c r="Q120" i="31"/>
  <c r="V120" i="31"/>
  <c r="G122" i="31"/>
  <c r="I122" i="31"/>
  <c r="K122" i="31"/>
  <c r="M122" i="31"/>
  <c r="O122" i="31"/>
  <c r="Q122" i="31"/>
  <c r="V122" i="31"/>
  <c r="G124" i="31"/>
  <c r="M124" i="31" s="1"/>
  <c r="I124" i="31"/>
  <c r="K124" i="31"/>
  <c r="O124" i="31"/>
  <c r="Q124" i="31"/>
  <c r="V124" i="31"/>
  <c r="G126" i="31"/>
  <c r="I126" i="31"/>
  <c r="K126" i="31"/>
  <c r="M126" i="31"/>
  <c r="O126" i="31"/>
  <c r="Q126" i="31"/>
  <c r="V126" i="31"/>
  <c r="G130" i="31"/>
  <c r="M130" i="31" s="1"/>
  <c r="I130" i="31"/>
  <c r="K130" i="31"/>
  <c r="O130" i="31"/>
  <c r="Q130" i="31"/>
  <c r="V130" i="31"/>
  <c r="G133" i="31"/>
  <c r="I133" i="31"/>
  <c r="K133" i="31"/>
  <c r="M133" i="31"/>
  <c r="O133" i="31"/>
  <c r="Q133" i="31"/>
  <c r="V133" i="31"/>
  <c r="G135" i="31"/>
  <c r="M135" i="31" s="1"/>
  <c r="I135" i="31"/>
  <c r="K135" i="31"/>
  <c r="O135" i="31"/>
  <c r="Q135" i="31"/>
  <c r="V135" i="31"/>
  <c r="G136" i="31"/>
  <c r="I136" i="31"/>
  <c r="K136" i="31"/>
  <c r="M136" i="31"/>
  <c r="O136" i="31"/>
  <c r="Q136" i="31"/>
  <c r="V136" i="31"/>
  <c r="G138" i="31"/>
  <c r="M138" i="31" s="1"/>
  <c r="I138" i="31"/>
  <c r="K138" i="31"/>
  <c r="O138" i="31"/>
  <c r="Q138" i="31"/>
  <c r="V138" i="31"/>
  <c r="G140" i="31"/>
  <c r="I140" i="31"/>
  <c r="K140" i="31"/>
  <c r="M140" i="31"/>
  <c r="O140" i="31"/>
  <c r="Q140" i="31"/>
  <c r="V140" i="31"/>
  <c r="G142" i="31"/>
  <c r="M142" i="31" s="1"/>
  <c r="I142" i="31"/>
  <c r="K142" i="31"/>
  <c r="O142" i="31"/>
  <c r="Q142" i="31"/>
  <c r="V142" i="31"/>
  <c r="G144" i="31"/>
  <c r="I144" i="31"/>
  <c r="K144" i="31"/>
  <c r="M144" i="31"/>
  <c r="O144" i="31"/>
  <c r="Q144" i="31"/>
  <c r="V144" i="31"/>
  <c r="G147" i="31"/>
  <c r="M147" i="31" s="1"/>
  <c r="I147" i="31"/>
  <c r="K147" i="31"/>
  <c r="O147" i="31"/>
  <c r="Q147" i="31"/>
  <c r="V147" i="31"/>
  <c r="G149" i="31"/>
  <c r="I149" i="31"/>
  <c r="K149" i="31"/>
  <c r="M149" i="31"/>
  <c r="O149" i="31"/>
  <c r="Q149" i="31"/>
  <c r="V149" i="31"/>
  <c r="G151" i="31"/>
  <c r="M151" i="31" s="1"/>
  <c r="I151" i="31"/>
  <c r="K151" i="31"/>
  <c r="O151" i="31"/>
  <c r="Q151" i="31"/>
  <c r="V151" i="31"/>
  <c r="G155" i="31"/>
  <c r="I155" i="31"/>
  <c r="K155" i="31"/>
  <c r="M155" i="31"/>
  <c r="O155" i="31"/>
  <c r="Q155" i="31"/>
  <c r="V155" i="31"/>
  <c r="G157" i="31"/>
  <c r="M157" i="31" s="1"/>
  <c r="I157" i="31"/>
  <c r="K157" i="31"/>
  <c r="O157" i="31"/>
  <c r="Q157" i="31"/>
  <c r="V157" i="31"/>
  <c r="G158" i="31"/>
  <c r="I158" i="31"/>
  <c r="K158" i="31"/>
  <c r="M158" i="31"/>
  <c r="O158" i="31"/>
  <c r="Q158" i="31"/>
  <c r="V158" i="31"/>
  <c r="G160" i="31"/>
  <c r="M160" i="31" s="1"/>
  <c r="I160" i="31"/>
  <c r="K160" i="31"/>
  <c r="O160" i="31"/>
  <c r="Q160" i="31"/>
  <c r="V160" i="31"/>
  <c r="G161" i="31"/>
  <c r="I161" i="31"/>
  <c r="K161" i="31"/>
  <c r="M161" i="31"/>
  <c r="O161" i="31"/>
  <c r="Q161" i="31"/>
  <c r="V161" i="31"/>
  <c r="G162" i="31"/>
  <c r="M162" i="31" s="1"/>
  <c r="I162" i="31"/>
  <c r="K162" i="31"/>
  <c r="O162" i="31"/>
  <c r="Q162" i="31"/>
  <c r="V162" i="31"/>
  <c r="G163" i="31"/>
  <c r="I163" i="31"/>
  <c r="K163" i="31"/>
  <c r="M163" i="31"/>
  <c r="O163" i="31"/>
  <c r="Q163" i="31"/>
  <c r="V163" i="31"/>
  <c r="G165" i="31"/>
  <c r="M165" i="31" s="1"/>
  <c r="I165" i="31"/>
  <c r="K165" i="31"/>
  <c r="O165" i="31"/>
  <c r="Q165" i="31"/>
  <c r="V165" i="31"/>
  <c r="G167" i="31"/>
  <c r="I167" i="31"/>
  <c r="K167" i="31"/>
  <c r="M167" i="31"/>
  <c r="O167" i="31"/>
  <c r="Q167" i="31"/>
  <c r="V167" i="31"/>
  <c r="G169" i="31"/>
  <c r="M169" i="31" s="1"/>
  <c r="I169" i="31"/>
  <c r="K169" i="31"/>
  <c r="O169" i="31"/>
  <c r="Q169" i="31"/>
  <c r="V169" i="31"/>
  <c r="G171" i="31"/>
  <c r="I171" i="31"/>
  <c r="K171" i="31"/>
  <c r="M171" i="31"/>
  <c r="O171" i="31"/>
  <c r="Q171" i="31"/>
  <c r="V171" i="31"/>
  <c r="G173" i="31"/>
  <c r="M173" i="31" s="1"/>
  <c r="I173" i="31"/>
  <c r="K173" i="31"/>
  <c r="O173" i="31"/>
  <c r="Q173" i="31"/>
  <c r="V173" i="31"/>
  <c r="G175" i="31"/>
  <c r="I175" i="31"/>
  <c r="K175" i="31"/>
  <c r="M175" i="31"/>
  <c r="O175" i="31"/>
  <c r="Q175" i="31"/>
  <c r="V175" i="31"/>
  <c r="G178" i="31"/>
  <c r="M178" i="31" s="1"/>
  <c r="I178" i="31"/>
  <c r="K178" i="31"/>
  <c r="O178" i="31"/>
  <c r="Q178" i="31"/>
  <c r="V178" i="31"/>
  <c r="G181" i="31"/>
  <c r="I181" i="31"/>
  <c r="K181" i="31"/>
  <c r="M181" i="31"/>
  <c r="O181" i="31"/>
  <c r="Q181" i="31"/>
  <c r="V181" i="31"/>
  <c r="G182" i="31"/>
  <c r="M182" i="31" s="1"/>
  <c r="I182" i="31"/>
  <c r="K182" i="31"/>
  <c r="O182" i="31"/>
  <c r="Q182" i="31"/>
  <c r="V182" i="31"/>
  <c r="G186" i="31"/>
  <c r="AF233" i="31" s="1"/>
  <c r="I186" i="31"/>
  <c r="K186" i="31"/>
  <c r="K185" i="31" s="1"/>
  <c r="O186" i="31"/>
  <c r="O185" i="31" s="1"/>
  <c r="Q186" i="31"/>
  <c r="V186" i="31"/>
  <c r="V185" i="31" s="1"/>
  <c r="G188" i="31"/>
  <c r="I188" i="31"/>
  <c r="K188" i="31"/>
  <c r="M188" i="31"/>
  <c r="O188" i="31"/>
  <c r="Q188" i="31"/>
  <c r="Q185" i="31" s="1"/>
  <c r="V188" i="31"/>
  <c r="G192" i="31"/>
  <c r="M192" i="31" s="1"/>
  <c r="I192" i="31"/>
  <c r="K192" i="31"/>
  <c r="O192" i="31"/>
  <c r="Q192" i="31"/>
  <c r="V192" i="31"/>
  <c r="G194" i="31"/>
  <c r="I194" i="31"/>
  <c r="K194" i="31"/>
  <c r="M194" i="31"/>
  <c r="O194" i="31"/>
  <c r="Q194" i="31"/>
  <c r="V194" i="31"/>
  <c r="G196" i="31"/>
  <c r="M196" i="31" s="1"/>
  <c r="I196" i="31"/>
  <c r="K196" i="31"/>
  <c r="O196" i="31"/>
  <c r="Q196" i="31"/>
  <c r="V196" i="31"/>
  <c r="G198" i="31"/>
  <c r="I198" i="31"/>
  <c r="I185" i="31" s="1"/>
  <c r="K198" i="31"/>
  <c r="M198" i="31"/>
  <c r="O198" i="31"/>
  <c r="Q198" i="31"/>
  <c r="V198" i="31"/>
  <c r="G200" i="31"/>
  <c r="M200" i="31" s="1"/>
  <c r="I200" i="31"/>
  <c r="K200" i="31"/>
  <c r="O200" i="31"/>
  <c r="Q200" i="31"/>
  <c r="V200" i="31"/>
  <c r="G202" i="31"/>
  <c r="I202" i="31"/>
  <c r="K202" i="31"/>
  <c r="M202" i="31"/>
  <c r="O202" i="31"/>
  <c r="Q202" i="31"/>
  <c r="V202" i="31"/>
  <c r="G204" i="31"/>
  <c r="M204" i="31" s="1"/>
  <c r="I204" i="31"/>
  <c r="K204" i="31"/>
  <c r="O204" i="31"/>
  <c r="Q204" i="31"/>
  <c r="V204" i="31"/>
  <c r="G206" i="31"/>
  <c r="I206" i="31"/>
  <c r="K206" i="31"/>
  <c r="M206" i="31"/>
  <c r="O206" i="31"/>
  <c r="Q206" i="31"/>
  <c r="V206" i="31"/>
  <c r="G208" i="31"/>
  <c r="M208" i="31" s="1"/>
  <c r="I208" i="31"/>
  <c r="K208" i="31"/>
  <c r="O208" i="31"/>
  <c r="Q208" i="31"/>
  <c r="V208" i="31"/>
  <c r="G209" i="31"/>
  <c r="I209" i="31"/>
  <c r="K209" i="31"/>
  <c r="M209" i="31"/>
  <c r="O209" i="31"/>
  <c r="Q209" i="31"/>
  <c r="V209" i="31"/>
  <c r="G211" i="31"/>
  <c r="M211" i="31" s="1"/>
  <c r="I211" i="31"/>
  <c r="K211" i="31"/>
  <c r="O211" i="31"/>
  <c r="Q211" i="31"/>
  <c r="V211" i="31"/>
  <c r="G213" i="31"/>
  <c r="I213" i="31"/>
  <c r="K213" i="31"/>
  <c r="M213" i="31"/>
  <c r="O213" i="31"/>
  <c r="Q213" i="31"/>
  <c r="V213" i="31"/>
  <c r="G215" i="31"/>
  <c r="M215" i="31" s="1"/>
  <c r="I215" i="31"/>
  <c r="K215" i="31"/>
  <c r="O215" i="31"/>
  <c r="Q215" i="31"/>
  <c r="V215" i="31"/>
  <c r="G217" i="31"/>
  <c r="I217" i="31"/>
  <c r="K217" i="31"/>
  <c r="M217" i="31"/>
  <c r="O217" i="31"/>
  <c r="Q217" i="31"/>
  <c r="V217" i="31"/>
  <c r="G219" i="31"/>
  <c r="M219" i="31" s="1"/>
  <c r="I219" i="31"/>
  <c r="K219" i="31"/>
  <c r="O219" i="31"/>
  <c r="Q219" i="31"/>
  <c r="V219" i="31"/>
  <c r="G222" i="31"/>
  <c r="M222" i="31" s="1"/>
  <c r="M221" i="31" s="1"/>
  <c r="I222" i="31"/>
  <c r="K222" i="31"/>
  <c r="K221" i="31" s="1"/>
  <c r="O222" i="31"/>
  <c r="O221" i="31" s="1"/>
  <c r="Q222" i="31"/>
  <c r="V222" i="31"/>
  <c r="V221" i="31" s="1"/>
  <c r="G225" i="31"/>
  <c r="I225" i="31"/>
  <c r="K225" i="31"/>
  <c r="M225" i="31"/>
  <c r="O225" i="31"/>
  <c r="Q225" i="31"/>
  <c r="Q221" i="31" s="1"/>
  <c r="V225" i="31"/>
  <c r="G226" i="31"/>
  <c r="M226" i="31" s="1"/>
  <c r="I226" i="31"/>
  <c r="K226" i="31"/>
  <c r="O226" i="31"/>
  <c r="Q226" i="31"/>
  <c r="V226" i="31"/>
  <c r="G227" i="31"/>
  <c r="I227" i="31"/>
  <c r="K227" i="31"/>
  <c r="M227" i="31"/>
  <c r="O227" i="31"/>
  <c r="Q227" i="31"/>
  <c r="V227" i="31"/>
  <c r="G228" i="31"/>
  <c r="M228" i="31" s="1"/>
  <c r="I228" i="31"/>
  <c r="K228" i="31"/>
  <c r="O228" i="31"/>
  <c r="Q228" i="31"/>
  <c r="V228" i="31"/>
  <c r="G229" i="31"/>
  <c r="I229" i="31"/>
  <c r="I221" i="31" s="1"/>
  <c r="K229" i="31"/>
  <c r="M229" i="31"/>
  <c r="O229" i="31"/>
  <c r="Q229" i="31"/>
  <c r="V229" i="31"/>
  <c r="G230" i="31"/>
  <c r="M230" i="31" s="1"/>
  <c r="I230" i="31"/>
  <c r="K230" i="31"/>
  <c r="O230" i="31"/>
  <c r="Q230" i="31"/>
  <c r="V230" i="31"/>
  <c r="AE233" i="31"/>
  <c r="BA98" i="30"/>
  <c r="BA95" i="30"/>
  <c r="G9" i="30"/>
  <c r="M9" i="30" s="1"/>
  <c r="M8" i="30" s="1"/>
  <c r="I9" i="30"/>
  <c r="K9" i="30"/>
  <c r="K8" i="30" s="1"/>
  <c r="O9" i="30"/>
  <c r="O8" i="30" s="1"/>
  <c r="Q9" i="30"/>
  <c r="V9" i="30"/>
  <c r="V8" i="30" s="1"/>
  <c r="G11" i="30"/>
  <c r="I11" i="30"/>
  <c r="K11" i="30"/>
  <c r="M11" i="30"/>
  <c r="O11" i="30"/>
  <c r="Q11" i="30"/>
  <c r="Q8" i="30" s="1"/>
  <c r="V11" i="30"/>
  <c r="G15" i="30"/>
  <c r="I15" i="30"/>
  <c r="K15" i="30"/>
  <c r="M15" i="30"/>
  <c r="O15" i="30"/>
  <c r="Q15" i="30"/>
  <c r="V15" i="30"/>
  <c r="G17" i="30"/>
  <c r="I17" i="30"/>
  <c r="I8" i="30" s="1"/>
  <c r="K17" i="30"/>
  <c r="M17" i="30"/>
  <c r="O17" i="30"/>
  <c r="Q17" i="30"/>
  <c r="V17" i="30"/>
  <c r="G20" i="30"/>
  <c r="K20" i="30"/>
  <c r="V20" i="30"/>
  <c r="G21" i="30"/>
  <c r="M21" i="30" s="1"/>
  <c r="I21" i="30"/>
  <c r="I20" i="30" s="1"/>
  <c r="K21" i="30"/>
  <c r="O21" i="30"/>
  <c r="O20" i="30" s="1"/>
  <c r="Q21" i="30"/>
  <c r="Q20" i="30" s="1"/>
  <c r="V21" i="30"/>
  <c r="G23" i="30"/>
  <c r="M23" i="30" s="1"/>
  <c r="I23" i="30"/>
  <c r="K23" i="30"/>
  <c r="O23" i="30"/>
  <c r="Q23" i="30"/>
  <c r="V23" i="30"/>
  <c r="G26" i="30"/>
  <c r="I26" i="30"/>
  <c r="K26" i="30"/>
  <c r="M26" i="30"/>
  <c r="O26" i="30"/>
  <c r="Q26" i="30"/>
  <c r="V26" i="30"/>
  <c r="K29" i="30"/>
  <c r="O29" i="30"/>
  <c r="G30" i="30"/>
  <c r="G29" i="30" s="1"/>
  <c r="I30" i="30"/>
  <c r="I29" i="30" s="1"/>
  <c r="K30" i="30"/>
  <c r="M30" i="30"/>
  <c r="M29" i="30" s="1"/>
  <c r="O30" i="30"/>
  <c r="Q30" i="30"/>
  <c r="Q29" i="30" s="1"/>
  <c r="V30" i="30"/>
  <c r="V29" i="30" s="1"/>
  <c r="G33" i="30"/>
  <c r="M33" i="30" s="1"/>
  <c r="I33" i="30"/>
  <c r="K33" i="30"/>
  <c r="O33" i="30"/>
  <c r="Q33" i="30"/>
  <c r="V33" i="30"/>
  <c r="G35" i="30"/>
  <c r="M35" i="30" s="1"/>
  <c r="I35" i="30"/>
  <c r="K35" i="30"/>
  <c r="O35" i="30"/>
  <c r="Q35" i="30"/>
  <c r="V35" i="30"/>
  <c r="G37" i="30"/>
  <c r="I37" i="30"/>
  <c r="K37" i="30"/>
  <c r="M37" i="30"/>
  <c r="O37" i="30"/>
  <c r="Q37" i="30"/>
  <c r="V37" i="30"/>
  <c r="G41" i="30"/>
  <c r="I41" i="30"/>
  <c r="K41" i="30"/>
  <c r="M41" i="30"/>
  <c r="O41" i="30"/>
  <c r="Q41" i="30"/>
  <c r="V41" i="30"/>
  <c r="G43" i="30"/>
  <c r="I43" i="30"/>
  <c r="K43" i="30"/>
  <c r="M43" i="30"/>
  <c r="O43" i="30"/>
  <c r="Q43" i="30"/>
  <c r="V43" i="30"/>
  <c r="G45" i="30"/>
  <c r="I45" i="30"/>
  <c r="K45" i="30"/>
  <c r="O45" i="30"/>
  <c r="Q45" i="30"/>
  <c r="V45" i="30"/>
  <c r="G47" i="30"/>
  <c r="M47" i="30" s="1"/>
  <c r="I47" i="30"/>
  <c r="K47" i="30"/>
  <c r="O47" i="30"/>
  <c r="Q47" i="30"/>
  <c r="V47" i="30"/>
  <c r="G49" i="30"/>
  <c r="M49" i="30" s="1"/>
  <c r="I49" i="30"/>
  <c r="K49" i="30"/>
  <c r="O49" i="30"/>
  <c r="Q49" i="30"/>
  <c r="V49" i="30"/>
  <c r="G51" i="30"/>
  <c r="I51" i="30"/>
  <c r="K51" i="30"/>
  <c r="M51" i="30"/>
  <c r="O51" i="30"/>
  <c r="Q51" i="30"/>
  <c r="V51" i="30"/>
  <c r="K66" i="30"/>
  <c r="G67" i="30"/>
  <c r="G66" i="30" s="1"/>
  <c r="I67" i="30"/>
  <c r="I66" i="30" s="1"/>
  <c r="K67" i="30"/>
  <c r="M67" i="30"/>
  <c r="O67" i="30"/>
  <c r="Q67" i="30"/>
  <c r="Q66" i="30" s="1"/>
  <c r="V67" i="30"/>
  <c r="V66" i="30" s="1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O66" i="30" s="1"/>
  <c r="Q73" i="30"/>
  <c r="V73" i="30"/>
  <c r="G76" i="30"/>
  <c r="M76" i="30" s="1"/>
  <c r="I76" i="30"/>
  <c r="I75" i="30" s="1"/>
  <c r="K76" i="30"/>
  <c r="K75" i="30" s="1"/>
  <c r="O76" i="30"/>
  <c r="O75" i="30" s="1"/>
  <c r="Q76" i="30"/>
  <c r="V76" i="30"/>
  <c r="V75" i="30" s="1"/>
  <c r="G78" i="30"/>
  <c r="I78" i="30"/>
  <c r="K78" i="30"/>
  <c r="M78" i="30"/>
  <c r="O78" i="30"/>
  <c r="Q78" i="30"/>
  <c r="V78" i="30"/>
  <c r="G80" i="30"/>
  <c r="M80" i="30" s="1"/>
  <c r="I80" i="30"/>
  <c r="K80" i="30"/>
  <c r="O80" i="30"/>
  <c r="Q80" i="30"/>
  <c r="V80" i="30"/>
  <c r="G83" i="30"/>
  <c r="I83" i="30"/>
  <c r="K83" i="30"/>
  <c r="M83" i="30"/>
  <c r="O83" i="30"/>
  <c r="Q83" i="30"/>
  <c r="Q75" i="30" s="1"/>
  <c r="V83" i="30"/>
  <c r="G85" i="30"/>
  <c r="M85" i="30" s="1"/>
  <c r="I85" i="30"/>
  <c r="K85" i="30"/>
  <c r="O85" i="30"/>
  <c r="Q85" i="30"/>
  <c r="V85" i="30"/>
  <c r="G88" i="30"/>
  <c r="I88" i="30"/>
  <c r="K88" i="30"/>
  <c r="M88" i="30"/>
  <c r="O88" i="30"/>
  <c r="Q88" i="30"/>
  <c r="V88" i="30"/>
  <c r="G90" i="30"/>
  <c r="M90" i="30" s="1"/>
  <c r="I90" i="30"/>
  <c r="K90" i="30"/>
  <c r="O90" i="30"/>
  <c r="Q90" i="30"/>
  <c r="V90" i="30"/>
  <c r="G94" i="30"/>
  <c r="G93" i="30" s="1"/>
  <c r="I94" i="30"/>
  <c r="K94" i="30"/>
  <c r="K93" i="30" s="1"/>
  <c r="O94" i="30"/>
  <c r="O93" i="30" s="1"/>
  <c r="Q94" i="30"/>
  <c r="Q93" i="30" s="1"/>
  <c r="V94" i="30"/>
  <c r="V93" i="30" s="1"/>
  <c r="G97" i="30"/>
  <c r="I97" i="30"/>
  <c r="K97" i="30"/>
  <c r="M97" i="30"/>
  <c r="O97" i="30"/>
  <c r="Q97" i="30"/>
  <c r="V97" i="30"/>
  <c r="G100" i="30"/>
  <c r="M100" i="30" s="1"/>
  <c r="I100" i="30"/>
  <c r="K100" i="30"/>
  <c r="O100" i="30"/>
  <c r="Q100" i="30"/>
  <c r="V100" i="30"/>
  <c r="G102" i="30"/>
  <c r="I102" i="30"/>
  <c r="K102" i="30"/>
  <c r="M102" i="30"/>
  <c r="O102" i="30"/>
  <c r="Q102" i="30"/>
  <c r="V102" i="30"/>
  <c r="G104" i="30"/>
  <c r="M104" i="30" s="1"/>
  <c r="I104" i="30"/>
  <c r="K104" i="30"/>
  <c r="O104" i="30"/>
  <c r="Q104" i="30"/>
  <c r="V104" i="30"/>
  <c r="G106" i="30"/>
  <c r="I106" i="30"/>
  <c r="I93" i="30" s="1"/>
  <c r="K106" i="30"/>
  <c r="M106" i="30"/>
  <c r="O106" i="30"/>
  <c r="Q106" i="30"/>
  <c r="V106" i="30"/>
  <c r="G108" i="30"/>
  <c r="M108" i="30" s="1"/>
  <c r="I108" i="30"/>
  <c r="K108" i="30"/>
  <c r="O108" i="30"/>
  <c r="Q108" i="30"/>
  <c r="V108" i="30"/>
  <c r="AE110" i="30"/>
  <c r="F60" i="1" s="1"/>
  <c r="I8" i="29"/>
  <c r="K8" i="29"/>
  <c r="Q8" i="29"/>
  <c r="V9" i="29"/>
  <c r="G10" i="29"/>
  <c r="I10" i="29"/>
  <c r="K10" i="29"/>
  <c r="M10" i="29"/>
  <c r="O10" i="29"/>
  <c r="O8" i="29" s="1"/>
  <c r="Q10" i="29"/>
  <c r="V10" i="29"/>
  <c r="G11" i="29"/>
  <c r="I11" i="29"/>
  <c r="K11" i="29"/>
  <c r="M11" i="29"/>
  <c r="O11" i="29"/>
  <c r="Q11" i="29"/>
  <c r="V11" i="29"/>
  <c r="G12" i="29"/>
  <c r="M12" i="29" s="1"/>
  <c r="I12" i="29"/>
  <c r="K12" i="29"/>
  <c r="O12" i="29"/>
  <c r="Q12" i="29"/>
  <c r="V12" i="29"/>
  <c r="G14" i="29"/>
  <c r="M14" i="29" s="1"/>
  <c r="I14" i="29"/>
  <c r="K14" i="29"/>
  <c r="O14" i="29"/>
  <c r="Q14" i="29"/>
  <c r="V14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0" i="29"/>
  <c r="M20" i="29" s="1"/>
  <c r="I20" i="29"/>
  <c r="K20" i="29"/>
  <c r="O20" i="29"/>
  <c r="Q20" i="29"/>
  <c r="V20" i="29"/>
  <c r="AE53" i="29"/>
  <c r="BA52" i="28"/>
  <c r="BA36" i="28"/>
  <c r="BA30" i="28"/>
  <c r="BA27" i="28"/>
  <c r="BA24" i="28"/>
  <c r="BA21" i="28"/>
  <c r="BA13" i="28"/>
  <c r="G9" i="28"/>
  <c r="M9" i="28" s="1"/>
  <c r="I9" i="28"/>
  <c r="I8" i="28" s="1"/>
  <c r="K9" i="28"/>
  <c r="K8" i="28" s="1"/>
  <c r="O9" i="28"/>
  <c r="O8" i="28" s="1"/>
  <c r="Q9" i="28"/>
  <c r="Q8" i="28" s="1"/>
  <c r="V9" i="28"/>
  <c r="G12" i="28"/>
  <c r="M12" i="28" s="1"/>
  <c r="I12" i="28"/>
  <c r="K12" i="28"/>
  <c r="O12" i="28"/>
  <c r="Q12" i="28"/>
  <c r="V12" i="28"/>
  <c r="G15" i="28"/>
  <c r="I15" i="28"/>
  <c r="K15" i="28"/>
  <c r="M15" i="28"/>
  <c r="O15" i="28"/>
  <c r="Q15" i="28"/>
  <c r="V15" i="28"/>
  <c r="G18" i="28"/>
  <c r="I18" i="28"/>
  <c r="K18" i="28"/>
  <c r="M18" i="28"/>
  <c r="O18" i="28"/>
  <c r="Q18" i="28"/>
  <c r="V18" i="28"/>
  <c r="G20" i="28"/>
  <c r="I20" i="28"/>
  <c r="K20" i="28"/>
  <c r="M20" i="28"/>
  <c r="O20" i="28"/>
  <c r="Q20" i="28"/>
  <c r="V20" i="28"/>
  <c r="G23" i="28"/>
  <c r="I23" i="28"/>
  <c r="K23" i="28"/>
  <c r="O23" i="28"/>
  <c r="Q23" i="28"/>
  <c r="V23" i="28"/>
  <c r="V8" i="28" s="1"/>
  <c r="G26" i="28"/>
  <c r="M26" i="28" s="1"/>
  <c r="I26" i="28"/>
  <c r="K26" i="28"/>
  <c r="O26" i="28"/>
  <c r="Q26" i="28"/>
  <c r="V26" i="28"/>
  <c r="G29" i="28"/>
  <c r="M29" i="28" s="1"/>
  <c r="I29" i="28"/>
  <c r="K29" i="28"/>
  <c r="O29" i="28"/>
  <c r="Q29" i="28"/>
  <c r="V29" i="28"/>
  <c r="G32" i="28"/>
  <c r="I32" i="28"/>
  <c r="K32" i="28"/>
  <c r="M32" i="28"/>
  <c r="O32" i="28"/>
  <c r="Q32" i="28"/>
  <c r="V32" i="28"/>
  <c r="G35" i="28"/>
  <c r="I35" i="28"/>
  <c r="K35" i="28"/>
  <c r="M35" i="28"/>
  <c r="O35" i="28"/>
  <c r="Q35" i="28"/>
  <c r="V35" i="28"/>
  <c r="G38" i="28"/>
  <c r="I38" i="28"/>
  <c r="K38" i="28"/>
  <c r="M38" i="28"/>
  <c r="O38" i="28"/>
  <c r="Q38" i="28"/>
  <c r="V38" i="28"/>
  <c r="G43" i="28"/>
  <c r="M43" i="28" s="1"/>
  <c r="I43" i="28"/>
  <c r="K43" i="28"/>
  <c r="O43" i="28"/>
  <c r="Q43" i="28"/>
  <c r="V43" i="28"/>
  <c r="G48" i="28"/>
  <c r="M48" i="28" s="1"/>
  <c r="I48" i="28"/>
  <c r="K48" i="28"/>
  <c r="O48" i="28"/>
  <c r="Q48" i="28"/>
  <c r="V48" i="28"/>
  <c r="G51" i="28"/>
  <c r="M51" i="28" s="1"/>
  <c r="I51" i="28"/>
  <c r="K51" i="28"/>
  <c r="O51" i="28"/>
  <c r="Q51" i="28"/>
  <c r="V51" i="28"/>
  <c r="G55" i="28"/>
  <c r="I55" i="28"/>
  <c r="K55" i="28"/>
  <c r="M55" i="28"/>
  <c r="O55" i="28"/>
  <c r="Q55" i="28"/>
  <c r="V55" i="28"/>
  <c r="G59" i="28"/>
  <c r="I59" i="28"/>
  <c r="K59" i="28"/>
  <c r="M59" i="28"/>
  <c r="O59" i="28"/>
  <c r="Q59" i="28"/>
  <c r="V59" i="28"/>
  <c r="G62" i="28"/>
  <c r="I62" i="28"/>
  <c r="K62" i="28"/>
  <c r="M62" i="28"/>
  <c r="O62" i="28"/>
  <c r="Q62" i="28"/>
  <c r="V62" i="28"/>
  <c r="G65" i="28"/>
  <c r="M65" i="28" s="1"/>
  <c r="I65" i="28"/>
  <c r="K65" i="28"/>
  <c r="O65" i="28"/>
  <c r="Q65" i="28"/>
  <c r="V65" i="28"/>
  <c r="G68" i="28"/>
  <c r="M68" i="28" s="1"/>
  <c r="I68" i="28"/>
  <c r="K68" i="28"/>
  <c r="O68" i="28"/>
  <c r="Q68" i="28"/>
  <c r="V68" i="28"/>
  <c r="AE71" i="28"/>
  <c r="F58" i="1" s="1"/>
  <c r="G42" i="27"/>
  <c r="BA31" i="27"/>
  <c r="BA27" i="27"/>
  <c r="BA24" i="27"/>
  <c r="BA21" i="27"/>
  <c r="BA13" i="27"/>
  <c r="G9" i="27"/>
  <c r="G8" i="27" s="1"/>
  <c r="I9" i="27"/>
  <c r="K9" i="27"/>
  <c r="K8" i="27" s="1"/>
  <c r="M9" i="27"/>
  <c r="O9" i="27"/>
  <c r="O8" i="27" s="1"/>
  <c r="Q9" i="27"/>
  <c r="V9" i="27"/>
  <c r="V8" i="27" s="1"/>
  <c r="G12" i="27"/>
  <c r="I12" i="27"/>
  <c r="I8" i="27" s="1"/>
  <c r="K12" i="27"/>
  <c r="M12" i="27"/>
  <c r="O12" i="27"/>
  <c r="Q12" i="27"/>
  <c r="V12" i="27"/>
  <c r="G15" i="27"/>
  <c r="AF42" i="27" s="1"/>
  <c r="I15" i="27"/>
  <c r="K15" i="27"/>
  <c r="O15" i="27"/>
  <c r="Q15" i="27"/>
  <c r="V15" i="27"/>
  <c r="G18" i="27"/>
  <c r="M18" i="27" s="1"/>
  <c r="I18" i="27"/>
  <c r="K18" i="27"/>
  <c r="O18" i="27"/>
  <c r="Q18" i="27"/>
  <c r="Q8" i="27" s="1"/>
  <c r="V18" i="27"/>
  <c r="G20" i="27"/>
  <c r="M20" i="27" s="1"/>
  <c r="I20" i="27"/>
  <c r="K20" i="27"/>
  <c r="O20" i="27"/>
  <c r="Q20" i="27"/>
  <c r="V20" i="27"/>
  <c r="G23" i="27"/>
  <c r="I23" i="27"/>
  <c r="K23" i="27"/>
  <c r="M23" i="27"/>
  <c r="O23" i="27"/>
  <c r="Q23" i="27"/>
  <c r="V23" i="27"/>
  <c r="G26" i="27"/>
  <c r="I26" i="27"/>
  <c r="K26" i="27"/>
  <c r="M26" i="27"/>
  <c r="O26" i="27"/>
  <c r="Q26" i="27"/>
  <c r="V26" i="27"/>
  <c r="G30" i="27"/>
  <c r="I30" i="27"/>
  <c r="K30" i="27"/>
  <c r="M30" i="27"/>
  <c r="O30" i="27"/>
  <c r="Q30" i="27"/>
  <c r="V30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G39" i="27"/>
  <c r="M39" i="27" s="1"/>
  <c r="I39" i="27"/>
  <c r="K39" i="27"/>
  <c r="O39" i="27"/>
  <c r="Q39" i="27"/>
  <c r="V39" i="27"/>
  <c r="AE42" i="27"/>
  <c r="G132" i="26"/>
  <c r="BA102" i="26"/>
  <c r="BA99" i="26"/>
  <c r="BA94" i="26"/>
  <c r="BA91" i="26"/>
  <c r="G8" i="26"/>
  <c r="V8" i="26"/>
  <c r="G9" i="26"/>
  <c r="M9" i="26" s="1"/>
  <c r="M8" i="26" s="1"/>
  <c r="I9" i="26"/>
  <c r="I8" i="26" s="1"/>
  <c r="K9" i="26"/>
  <c r="K8" i="26" s="1"/>
  <c r="O9" i="26"/>
  <c r="O8" i="26" s="1"/>
  <c r="Q9" i="26"/>
  <c r="Q8" i="26" s="1"/>
  <c r="V9" i="26"/>
  <c r="I11" i="26"/>
  <c r="O11" i="26"/>
  <c r="G12" i="26"/>
  <c r="G11" i="26" s="1"/>
  <c r="I12" i="26"/>
  <c r="K12" i="26"/>
  <c r="K11" i="26" s="1"/>
  <c r="M12" i="26"/>
  <c r="M11" i="26" s="1"/>
  <c r="O12" i="26"/>
  <c r="Q12" i="26"/>
  <c r="Q11" i="26" s="1"/>
  <c r="V12" i="26"/>
  <c r="V11" i="26" s="1"/>
  <c r="K14" i="26"/>
  <c r="Q14" i="26"/>
  <c r="G15" i="26"/>
  <c r="M15" i="26" s="1"/>
  <c r="M14" i="26" s="1"/>
  <c r="I15" i="26"/>
  <c r="I14" i="26" s="1"/>
  <c r="K15" i="26"/>
  <c r="O15" i="26"/>
  <c r="O14" i="26" s="1"/>
  <c r="Q15" i="26"/>
  <c r="V15" i="26"/>
  <c r="V14" i="26" s="1"/>
  <c r="G16" i="26"/>
  <c r="V16" i="26"/>
  <c r="G17" i="26"/>
  <c r="I17" i="26"/>
  <c r="I16" i="26" s="1"/>
  <c r="K17" i="26"/>
  <c r="K16" i="26" s="1"/>
  <c r="M17" i="26"/>
  <c r="O17" i="26"/>
  <c r="O16" i="26" s="1"/>
  <c r="Q17" i="26"/>
  <c r="Q16" i="26" s="1"/>
  <c r="V17" i="26"/>
  <c r="G20" i="26"/>
  <c r="I20" i="26"/>
  <c r="K20" i="26"/>
  <c r="M20" i="26"/>
  <c r="O20" i="26"/>
  <c r="Q20" i="26"/>
  <c r="V20" i="26"/>
  <c r="G22" i="26"/>
  <c r="I22" i="26"/>
  <c r="K22" i="26"/>
  <c r="M22" i="26"/>
  <c r="O22" i="26"/>
  <c r="Q22" i="26"/>
  <c r="V22" i="26"/>
  <c r="G24" i="26"/>
  <c r="M24" i="26" s="1"/>
  <c r="I24" i="26"/>
  <c r="K24" i="26"/>
  <c r="O24" i="26"/>
  <c r="Q24" i="26"/>
  <c r="V24" i="26"/>
  <c r="G27" i="26"/>
  <c r="I27" i="26"/>
  <c r="V27" i="26"/>
  <c r="G28" i="26"/>
  <c r="M28" i="26" s="1"/>
  <c r="M27" i="26" s="1"/>
  <c r="I28" i="26"/>
  <c r="K28" i="26"/>
  <c r="K27" i="26" s="1"/>
  <c r="O28" i="26"/>
  <c r="Q28" i="26"/>
  <c r="Q27" i="26" s="1"/>
  <c r="V28" i="26"/>
  <c r="G30" i="26"/>
  <c r="I30" i="26"/>
  <c r="K30" i="26"/>
  <c r="M30" i="26"/>
  <c r="O30" i="26"/>
  <c r="O27" i="26" s="1"/>
  <c r="Q30" i="26"/>
  <c r="V30" i="26"/>
  <c r="G32" i="26"/>
  <c r="G31" i="26" s="1"/>
  <c r="I32" i="26"/>
  <c r="K32" i="26"/>
  <c r="K31" i="26" s="1"/>
  <c r="M32" i="26"/>
  <c r="O32" i="26"/>
  <c r="Q32" i="26"/>
  <c r="Q31" i="26" s="1"/>
  <c r="V32" i="26"/>
  <c r="V31" i="26" s="1"/>
  <c r="G34" i="26"/>
  <c r="M34" i="26" s="1"/>
  <c r="I34" i="26"/>
  <c r="I31" i="26" s="1"/>
  <c r="K34" i="26"/>
  <c r="O34" i="26"/>
  <c r="Q34" i="26"/>
  <c r="V34" i="26"/>
  <c r="G39" i="26"/>
  <c r="M39" i="26" s="1"/>
  <c r="I39" i="26"/>
  <c r="K39" i="26"/>
  <c r="O39" i="26"/>
  <c r="Q39" i="26"/>
  <c r="V39" i="26"/>
  <c r="G42" i="26"/>
  <c r="M42" i="26" s="1"/>
  <c r="I42" i="26"/>
  <c r="K42" i="26"/>
  <c r="O42" i="26"/>
  <c r="Q42" i="26"/>
  <c r="V42" i="26"/>
  <c r="G45" i="26"/>
  <c r="I45" i="26"/>
  <c r="K45" i="26"/>
  <c r="M45" i="26"/>
  <c r="O45" i="26"/>
  <c r="O31" i="26" s="1"/>
  <c r="Q45" i="26"/>
  <c r="V45" i="26"/>
  <c r="G47" i="26"/>
  <c r="I47" i="26"/>
  <c r="K47" i="26"/>
  <c r="M47" i="26"/>
  <c r="O47" i="26"/>
  <c r="Q47" i="26"/>
  <c r="V47" i="26"/>
  <c r="G49" i="26"/>
  <c r="I49" i="26"/>
  <c r="K49" i="26"/>
  <c r="M49" i="26"/>
  <c r="O49" i="26"/>
  <c r="Q49" i="26"/>
  <c r="V49" i="26"/>
  <c r="G53" i="26"/>
  <c r="M53" i="26" s="1"/>
  <c r="I53" i="26"/>
  <c r="K53" i="26"/>
  <c r="O53" i="26"/>
  <c r="O52" i="26" s="1"/>
  <c r="Q53" i="26"/>
  <c r="V53" i="26"/>
  <c r="V52" i="26" s="1"/>
  <c r="G55" i="26"/>
  <c r="M55" i="26" s="1"/>
  <c r="I55" i="26"/>
  <c r="K55" i="26"/>
  <c r="O55" i="26"/>
  <c r="Q55" i="26"/>
  <c r="Q52" i="26" s="1"/>
  <c r="V55" i="26"/>
  <c r="G58" i="26"/>
  <c r="I58" i="26"/>
  <c r="K58" i="26"/>
  <c r="M58" i="26"/>
  <c r="O58" i="26"/>
  <c r="Q58" i="26"/>
  <c r="V58" i="26"/>
  <c r="G61" i="26"/>
  <c r="I61" i="26"/>
  <c r="K61" i="26"/>
  <c r="M61" i="26"/>
  <c r="O61" i="26"/>
  <c r="Q61" i="26"/>
  <c r="V61" i="26"/>
  <c r="G64" i="26"/>
  <c r="I64" i="26"/>
  <c r="K64" i="26"/>
  <c r="K52" i="26" s="1"/>
  <c r="M64" i="26"/>
  <c r="O64" i="26"/>
  <c r="Q64" i="26"/>
  <c r="V64" i="26"/>
  <c r="G66" i="26"/>
  <c r="M66" i="26" s="1"/>
  <c r="I66" i="26"/>
  <c r="I52" i="26" s="1"/>
  <c r="K66" i="26"/>
  <c r="O66" i="26"/>
  <c r="Q66" i="26"/>
  <c r="V66" i="26"/>
  <c r="G70" i="26"/>
  <c r="M70" i="26" s="1"/>
  <c r="I70" i="26"/>
  <c r="K70" i="26"/>
  <c r="K69" i="26" s="1"/>
  <c r="O70" i="26"/>
  <c r="Q70" i="26"/>
  <c r="Q69" i="26" s="1"/>
  <c r="V70" i="26"/>
  <c r="G72" i="26"/>
  <c r="I72" i="26"/>
  <c r="K72" i="26"/>
  <c r="M72" i="26"/>
  <c r="O72" i="26"/>
  <c r="O69" i="26" s="1"/>
  <c r="Q72" i="26"/>
  <c r="V72" i="26"/>
  <c r="G75" i="26"/>
  <c r="I75" i="26"/>
  <c r="K75" i="26"/>
  <c r="M75" i="26"/>
  <c r="O75" i="26"/>
  <c r="Q75" i="26"/>
  <c r="V75" i="26"/>
  <c r="G77" i="26"/>
  <c r="I77" i="26"/>
  <c r="K77" i="26"/>
  <c r="M77" i="26"/>
  <c r="O77" i="26"/>
  <c r="Q77" i="26"/>
  <c r="V77" i="26"/>
  <c r="G79" i="26"/>
  <c r="M79" i="26" s="1"/>
  <c r="I79" i="26"/>
  <c r="I69" i="26" s="1"/>
  <c r="K79" i="26"/>
  <c r="O79" i="26"/>
  <c r="Q79" i="26"/>
  <c r="V79" i="26"/>
  <c r="G81" i="26"/>
  <c r="M81" i="26" s="1"/>
  <c r="I81" i="26"/>
  <c r="K81" i="26"/>
  <c r="O81" i="26"/>
  <c r="Q81" i="26"/>
  <c r="V81" i="26"/>
  <c r="V69" i="26" s="1"/>
  <c r="G83" i="26"/>
  <c r="M83" i="26" s="1"/>
  <c r="I83" i="26"/>
  <c r="K83" i="26"/>
  <c r="O83" i="26"/>
  <c r="Q83" i="26"/>
  <c r="V83" i="26"/>
  <c r="G85" i="26"/>
  <c r="I85" i="26"/>
  <c r="K85" i="26"/>
  <c r="M85" i="26"/>
  <c r="O85" i="26"/>
  <c r="Q85" i="26"/>
  <c r="V85" i="26"/>
  <c r="G87" i="26"/>
  <c r="I87" i="26"/>
  <c r="K87" i="26"/>
  <c r="M87" i="26"/>
  <c r="O87" i="26"/>
  <c r="Q87" i="26"/>
  <c r="V87" i="26"/>
  <c r="G88" i="26"/>
  <c r="I88" i="26"/>
  <c r="K88" i="26"/>
  <c r="M88" i="26"/>
  <c r="O88" i="26"/>
  <c r="Q88" i="26"/>
  <c r="V88" i="26"/>
  <c r="G90" i="26"/>
  <c r="M90" i="26" s="1"/>
  <c r="I90" i="26"/>
  <c r="K90" i="26"/>
  <c r="O90" i="26"/>
  <c r="Q90" i="26"/>
  <c r="V90" i="26"/>
  <c r="G93" i="26"/>
  <c r="M93" i="26" s="1"/>
  <c r="I93" i="26"/>
  <c r="K93" i="26"/>
  <c r="O93" i="26"/>
  <c r="Q93" i="26"/>
  <c r="V93" i="26"/>
  <c r="G96" i="26"/>
  <c r="M96" i="26" s="1"/>
  <c r="I96" i="26"/>
  <c r="K96" i="26"/>
  <c r="O96" i="26"/>
  <c r="Q96" i="26"/>
  <c r="V96" i="26"/>
  <c r="G98" i="26"/>
  <c r="I98" i="26"/>
  <c r="K98" i="26"/>
  <c r="M98" i="26"/>
  <c r="O98" i="26"/>
  <c r="Q98" i="26"/>
  <c r="V98" i="26"/>
  <c r="G101" i="26"/>
  <c r="I101" i="26"/>
  <c r="K101" i="26"/>
  <c r="M101" i="26"/>
  <c r="O101" i="26"/>
  <c r="Q101" i="26"/>
  <c r="V101" i="26"/>
  <c r="G105" i="26"/>
  <c r="I105" i="26"/>
  <c r="K105" i="26"/>
  <c r="M105" i="26"/>
  <c r="O105" i="26"/>
  <c r="Q105" i="26"/>
  <c r="V105" i="26"/>
  <c r="I107" i="26"/>
  <c r="K107" i="26"/>
  <c r="G108" i="26"/>
  <c r="M108" i="26" s="1"/>
  <c r="I108" i="26"/>
  <c r="K108" i="26"/>
  <c r="O108" i="26"/>
  <c r="O107" i="26" s="1"/>
  <c r="Q108" i="26"/>
  <c r="V108" i="26"/>
  <c r="V107" i="26" s="1"/>
  <c r="G110" i="26"/>
  <c r="M110" i="26" s="1"/>
  <c r="I110" i="26"/>
  <c r="K110" i="26"/>
  <c r="O110" i="26"/>
  <c r="Q110" i="26"/>
  <c r="Q107" i="26" s="1"/>
  <c r="V110" i="26"/>
  <c r="O111" i="26"/>
  <c r="Q111" i="26"/>
  <c r="G112" i="26"/>
  <c r="G111" i="26" s="1"/>
  <c r="I112" i="26"/>
  <c r="I111" i="26" s="1"/>
  <c r="K112" i="26"/>
  <c r="M112" i="26"/>
  <c r="M111" i="26" s="1"/>
  <c r="O112" i="26"/>
  <c r="Q112" i="26"/>
  <c r="V112" i="26"/>
  <c r="V111" i="26" s="1"/>
  <c r="G114" i="26"/>
  <c r="I114" i="26"/>
  <c r="K114" i="26"/>
  <c r="K111" i="26" s="1"/>
  <c r="M114" i="26"/>
  <c r="O114" i="26"/>
  <c r="Q114" i="26"/>
  <c r="V114" i="26"/>
  <c r="G118" i="26"/>
  <c r="M118" i="26" s="1"/>
  <c r="I118" i="26"/>
  <c r="K118" i="26"/>
  <c r="O118" i="26"/>
  <c r="O117" i="26" s="1"/>
  <c r="Q118" i="26"/>
  <c r="V118" i="26"/>
  <c r="V117" i="26" s="1"/>
  <c r="G120" i="26"/>
  <c r="M120" i="26" s="1"/>
  <c r="I120" i="26"/>
  <c r="K120" i="26"/>
  <c r="O120" i="26"/>
  <c r="Q120" i="26"/>
  <c r="Q117" i="26" s="1"/>
  <c r="V120" i="26"/>
  <c r="G122" i="26"/>
  <c r="I122" i="26"/>
  <c r="K122" i="26"/>
  <c r="M122" i="26"/>
  <c r="O122" i="26"/>
  <c r="Q122" i="26"/>
  <c r="V122" i="26"/>
  <c r="G124" i="26"/>
  <c r="I124" i="26"/>
  <c r="K124" i="26"/>
  <c r="M124" i="26"/>
  <c r="O124" i="26"/>
  <c r="Q124" i="26"/>
  <c r="V124" i="26"/>
  <c r="G126" i="26"/>
  <c r="I126" i="26"/>
  <c r="K126" i="26"/>
  <c r="K117" i="26" s="1"/>
  <c r="M126" i="26"/>
  <c r="O126" i="26"/>
  <c r="Q126" i="26"/>
  <c r="V126" i="26"/>
  <c r="G128" i="26"/>
  <c r="M128" i="26" s="1"/>
  <c r="I128" i="26"/>
  <c r="I117" i="26" s="1"/>
  <c r="K128" i="26"/>
  <c r="O128" i="26"/>
  <c r="Q128" i="26"/>
  <c r="V128" i="26"/>
  <c r="G130" i="26"/>
  <c r="M130" i="26" s="1"/>
  <c r="I130" i="26"/>
  <c r="K130" i="26"/>
  <c r="O130" i="26"/>
  <c r="Q130" i="26"/>
  <c r="V130" i="26"/>
  <c r="AE132" i="26"/>
  <c r="G167" i="25"/>
  <c r="BA133" i="25"/>
  <c r="BA130" i="25"/>
  <c r="BA126" i="25"/>
  <c r="I8" i="25"/>
  <c r="O8" i="25"/>
  <c r="G9" i="25"/>
  <c r="G8" i="25" s="1"/>
  <c r="I9" i="25"/>
  <c r="K9" i="25"/>
  <c r="K8" i="25" s="1"/>
  <c r="M9" i="25"/>
  <c r="M8" i="25" s="1"/>
  <c r="O9" i="25"/>
  <c r="Q9" i="25"/>
  <c r="Q8" i="25" s="1"/>
  <c r="V9" i="25"/>
  <c r="V8" i="25" s="1"/>
  <c r="K12" i="25"/>
  <c r="Q12" i="25"/>
  <c r="G13" i="25"/>
  <c r="M13" i="25" s="1"/>
  <c r="M12" i="25" s="1"/>
  <c r="I13" i="25"/>
  <c r="I12" i="25" s="1"/>
  <c r="K13" i="25"/>
  <c r="O13" i="25"/>
  <c r="O12" i="25" s="1"/>
  <c r="Q13" i="25"/>
  <c r="V13" i="25"/>
  <c r="V12" i="25" s="1"/>
  <c r="G16" i="25"/>
  <c r="M16" i="25"/>
  <c r="V16" i="25"/>
  <c r="G17" i="25"/>
  <c r="I17" i="25"/>
  <c r="I16" i="25" s="1"/>
  <c r="K17" i="25"/>
  <c r="K16" i="25" s="1"/>
  <c r="M17" i="25"/>
  <c r="O17" i="25"/>
  <c r="O16" i="25" s="1"/>
  <c r="Q17" i="25"/>
  <c r="Q16" i="25" s="1"/>
  <c r="V17" i="25"/>
  <c r="G19" i="25"/>
  <c r="G18" i="25" s="1"/>
  <c r="I19" i="25"/>
  <c r="K19" i="25"/>
  <c r="K18" i="25" s="1"/>
  <c r="M19" i="25"/>
  <c r="O19" i="25"/>
  <c r="Q19" i="25"/>
  <c r="Q18" i="25" s="1"/>
  <c r="V19" i="25"/>
  <c r="V18" i="25" s="1"/>
  <c r="G21" i="25"/>
  <c r="M21" i="25" s="1"/>
  <c r="I21" i="25"/>
  <c r="K21" i="25"/>
  <c r="O21" i="25"/>
  <c r="Q21" i="25"/>
  <c r="V21" i="25"/>
  <c r="G24" i="25"/>
  <c r="M24" i="25" s="1"/>
  <c r="I24" i="25"/>
  <c r="I18" i="25" s="1"/>
  <c r="K24" i="25"/>
  <c r="O24" i="25"/>
  <c r="Q24" i="25"/>
  <c r="V24" i="25"/>
  <c r="G27" i="25"/>
  <c r="M27" i="25" s="1"/>
  <c r="I27" i="25"/>
  <c r="K27" i="25"/>
  <c r="O27" i="25"/>
  <c r="Q27" i="25"/>
  <c r="V27" i="25"/>
  <c r="G30" i="25"/>
  <c r="I30" i="25"/>
  <c r="K30" i="25"/>
  <c r="M30" i="25"/>
  <c r="O30" i="25"/>
  <c r="Q30" i="25"/>
  <c r="V30" i="25"/>
  <c r="G32" i="25"/>
  <c r="I32" i="25"/>
  <c r="K32" i="25"/>
  <c r="M32" i="25"/>
  <c r="O32" i="25"/>
  <c r="O18" i="25" s="1"/>
  <c r="Q32" i="25"/>
  <c r="V32" i="25"/>
  <c r="G34" i="25"/>
  <c r="I34" i="25"/>
  <c r="K34" i="25"/>
  <c r="M34" i="25"/>
  <c r="O34" i="25"/>
  <c r="Q34" i="25"/>
  <c r="V34" i="25"/>
  <c r="G38" i="25"/>
  <c r="M38" i="25" s="1"/>
  <c r="I38" i="25"/>
  <c r="I37" i="25" s="1"/>
  <c r="K38" i="25"/>
  <c r="O38" i="25"/>
  <c r="O37" i="25" s="1"/>
  <c r="Q38" i="25"/>
  <c r="V38" i="25"/>
  <c r="V37" i="25" s="1"/>
  <c r="G40" i="25"/>
  <c r="M40" i="25" s="1"/>
  <c r="I40" i="25"/>
  <c r="K40" i="25"/>
  <c r="O40" i="25"/>
  <c r="Q40" i="25"/>
  <c r="V40" i="25"/>
  <c r="G42" i="25"/>
  <c r="I42" i="25"/>
  <c r="K42" i="25"/>
  <c r="M42" i="25"/>
  <c r="O42" i="25"/>
  <c r="Q42" i="25"/>
  <c r="Q37" i="25" s="1"/>
  <c r="V42" i="25"/>
  <c r="G44" i="25"/>
  <c r="I44" i="25"/>
  <c r="K44" i="25"/>
  <c r="M44" i="25"/>
  <c r="O44" i="25"/>
  <c r="Q44" i="25"/>
  <c r="V44" i="25"/>
  <c r="G47" i="25"/>
  <c r="I47" i="25"/>
  <c r="K47" i="25"/>
  <c r="M47" i="25"/>
  <c r="O47" i="25"/>
  <c r="Q47" i="25"/>
  <c r="V47" i="25"/>
  <c r="G50" i="25"/>
  <c r="M50" i="25" s="1"/>
  <c r="I50" i="25"/>
  <c r="K50" i="25"/>
  <c r="K37" i="25" s="1"/>
  <c r="O50" i="25"/>
  <c r="Q50" i="25"/>
  <c r="V50" i="25"/>
  <c r="G53" i="25"/>
  <c r="M53" i="25" s="1"/>
  <c r="I53" i="25"/>
  <c r="K53" i="25"/>
  <c r="O53" i="25"/>
  <c r="Q53" i="25"/>
  <c r="V53" i="25"/>
  <c r="G56" i="25"/>
  <c r="M56" i="25" s="1"/>
  <c r="I56" i="25"/>
  <c r="K56" i="25"/>
  <c r="O56" i="25"/>
  <c r="Q56" i="25"/>
  <c r="V56" i="25"/>
  <c r="G59" i="25"/>
  <c r="I59" i="25"/>
  <c r="K59" i="25"/>
  <c r="M59" i="25"/>
  <c r="O59" i="25"/>
  <c r="Q59" i="25"/>
  <c r="V59" i="25"/>
  <c r="G61" i="25"/>
  <c r="I61" i="25"/>
  <c r="K61" i="25"/>
  <c r="M61" i="25"/>
  <c r="O61" i="25"/>
  <c r="Q61" i="25"/>
  <c r="V61" i="25"/>
  <c r="G63" i="25"/>
  <c r="I63" i="25"/>
  <c r="K63" i="25"/>
  <c r="M63" i="25"/>
  <c r="O63" i="25"/>
  <c r="Q63" i="25"/>
  <c r="V63" i="25"/>
  <c r="G66" i="25"/>
  <c r="M66" i="25" s="1"/>
  <c r="I66" i="25"/>
  <c r="K66" i="25"/>
  <c r="O66" i="25"/>
  <c r="Q66" i="25"/>
  <c r="V66" i="25"/>
  <c r="G68" i="25"/>
  <c r="M68" i="25" s="1"/>
  <c r="I68" i="25"/>
  <c r="K68" i="25"/>
  <c r="O68" i="25"/>
  <c r="Q68" i="25"/>
  <c r="V68" i="25"/>
  <c r="G71" i="25"/>
  <c r="M71" i="25" s="1"/>
  <c r="I71" i="25"/>
  <c r="K71" i="25"/>
  <c r="O71" i="25"/>
  <c r="Q71" i="25"/>
  <c r="V71" i="25"/>
  <c r="G74" i="25"/>
  <c r="I74" i="25"/>
  <c r="K74" i="25"/>
  <c r="M74" i="25"/>
  <c r="O74" i="25"/>
  <c r="Q74" i="25"/>
  <c r="V74" i="25"/>
  <c r="G77" i="25"/>
  <c r="G76" i="25" s="1"/>
  <c r="I77" i="25"/>
  <c r="K77" i="25"/>
  <c r="K76" i="25" s="1"/>
  <c r="M77" i="25"/>
  <c r="O77" i="25"/>
  <c r="Q77" i="25"/>
  <c r="Q76" i="25" s="1"/>
  <c r="V77" i="25"/>
  <c r="V76" i="25" s="1"/>
  <c r="G80" i="25"/>
  <c r="M80" i="25" s="1"/>
  <c r="I80" i="25"/>
  <c r="K80" i="25"/>
  <c r="O80" i="25"/>
  <c r="Q80" i="25"/>
  <c r="V80" i="25"/>
  <c r="G82" i="25"/>
  <c r="M82" i="25" s="1"/>
  <c r="I82" i="25"/>
  <c r="I76" i="25" s="1"/>
  <c r="K82" i="25"/>
  <c r="O82" i="25"/>
  <c r="Q82" i="25"/>
  <c r="V82" i="25"/>
  <c r="G85" i="25"/>
  <c r="AF167" i="25" s="1"/>
  <c r="I85" i="25"/>
  <c r="K85" i="25"/>
  <c r="O85" i="25"/>
  <c r="Q85" i="25"/>
  <c r="V85" i="25"/>
  <c r="G88" i="25"/>
  <c r="I88" i="25"/>
  <c r="K88" i="25"/>
  <c r="M88" i="25"/>
  <c r="O88" i="25"/>
  <c r="Q88" i="25"/>
  <c r="V88" i="25"/>
  <c r="G91" i="25"/>
  <c r="I91" i="25"/>
  <c r="K91" i="25"/>
  <c r="M91" i="25"/>
  <c r="O91" i="25"/>
  <c r="O76" i="25" s="1"/>
  <c r="Q91" i="25"/>
  <c r="V91" i="25"/>
  <c r="G93" i="25"/>
  <c r="I93" i="25"/>
  <c r="K93" i="25"/>
  <c r="M93" i="25"/>
  <c r="O93" i="25"/>
  <c r="Q93" i="25"/>
  <c r="V93" i="25"/>
  <c r="G96" i="25"/>
  <c r="M96" i="25" s="1"/>
  <c r="I96" i="25"/>
  <c r="K96" i="25"/>
  <c r="O96" i="25"/>
  <c r="Q96" i="25"/>
  <c r="V96" i="25"/>
  <c r="G100" i="25"/>
  <c r="G99" i="25" s="1"/>
  <c r="I100" i="25"/>
  <c r="K100" i="25"/>
  <c r="K99" i="25" s="1"/>
  <c r="O100" i="25"/>
  <c r="Q100" i="25"/>
  <c r="Q99" i="25" s="1"/>
  <c r="V100" i="25"/>
  <c r="V99" i="25" s="1"/>
  <c r="G102" i="25"/>
  <c r="I102" i="25"/>
  <c r="K102" i="25"/>
  <c r="M102" i="25"/>
  <c r="O102" i="25"/>
  <c r="O99" i="25" s="1"/>
  <c r="Q102" i="25"/>
  <c r="V102" i="25"/>
  <c r="G105" i="25"/>
  <c r="I105" i="25"/>
  <c r="K105" i="25"/>
  <c r="M105" i="25"/>
  <c r="O105" i="25"/>
  <c r="Q105" i="25"/>
  <c r="V105" i="25"/>
  <c r="G107" i="25"/>
  <c r="I107" i="25"/>
  <c r="K107" i="25"/>
  <c r="M107" i="25"/>
  <c r="O107" i="25"/>
  <c r="Q107" i="25"/>
  <c r="V107" i="25"/>
  <c r="G109" i="25"/>
  <c r="M109" i="25" s="1"/>
  <c r="I109" i="25"/>
  <c r="K109" i="25"/>
  <c r="O109" i="25"/>
  <c r="Q109" i="25"/>
  <c r="V109" i="25"/>
  <c r="G111" i="25"/>
  <c r="M111" i="25" s="1"/>
  <c r="I111" i="25"/>
  <c r="I99" i="25" s="1"/>
  <c r="K111" i="25"/>
  <c r="O111" i="25"/>
  <c r="Q111" i="25"/>
  <c r="V111" i="25"/>
  <c r="G113" i="25"/>
  <c r="M113" i="25" s="1"/>
  <c r="I113" i="25"/>
  <c r="K113" i="25"/>
  <c r="O113" i="25"/>
  <c r="Q113" i="25"/>
  <c r="V113" i="25"/>
  <c r="G115" i="25"/>
  <c r="I115" i="25"/>
  <c r="K115" i="25"/>
  <c r="M115" i="25"/>
  <c r="O115" i="25"/>
  <c r="Q115" i="25"/>
  <c r="V115" i="25"/>
  <c r="G117" i="25"/>
  <c r="I117" i="25"/>
  <c r="K117" i="25"/>
  <c r="M117" i="25"/>
  <c r="O117" i="25"/>
  <c r="Q117" i="25"/>
  <c r="V117" i="25"/>
  <c r="G119" i="25"/>
  <c r="I119" i="25"/>
  <c r="K119" i="25"/>
  <c r="M119" i="25"/>
  <c r="O119" i="25"/>
  <c r="Q119" i="25"/>
  <c r="V119" i="25"/>
  <c r="G122" i="25"/>
  <c r="M122" i="25" s="1"/>
  <c r="I122" i="25"/>
  <c r="K122" i="25"/>
  <c r="O122" i="25"/>
  <c r="Q122" i="25"/>
  <c r="V122" i="25"/>
  <c r="G123" i="25"/>
  <c r="M123" i="25" s="1"/>
  <c r="I123" i="25"/>
  <c r="K123" i="25"/>
  <c r="O123" i="25"/>
  <c r="Q123" i="25"/>
  <c r="V123" i="25"/>
  <c r="G125" i="25"/>
  <c r="M125" i="25" s="1"/>
  <c r="I125" i="25"/>
  <c r="K125" i="25"/>
  <c r="O125" i="25"/>
  <c r="Q125" i="25"/>
  <c r="V125" i="25"/>
  <c r="G129" i="25"/>
  <c r="I129" i="25"/>
  <c r="K129" i="25"/>
  <c r="M129" i="25"/>
  <c r="O129" i="25"/>
  <c r="Q129" i="25"/>
  <c r="V129" i="25"/>
  <c r="G132" i="25"/>
  <c r="I132" i="25"/>
  <c r="K132" i="25"/>
  <c r="M132" i="25"/>
  <c r="O132" i="25"/>
  <c r="Q132" i="25"/>
  <c r="V132" i="25"/>
  <c r="G136" i="25"/>
  <c r="I136" i="25"/>
  <c r="K136" i="25"/>
  <c r="M136" i="25"/>
  <c r="O136" i="25"/>
  <c r="Q136" i="25"/>
  <c r="V136" i="25"/>
  <c r="G139" i="25"/>
  <c r="M139" i="25" s="1"/>
  <c r="I139" i="25"/>
  <c r="K139" i="25"/>
  <c r="O139" i="25"/>
  <c r="Q139" i="25"/>
  <c r="V139" i="25"/>
  <c r="I142" i="25"/>
  <c r="G143" i="25"/>
  <c r="G142" i="25" s="1"/>
  <c r="I143" i="25"/>
  <c r="K143" i="25"/>
  <c r="K142" i="25" s="1"/>
  <c r="O143" i="25"/>
  <c r="Q143" i="25"/>
  <c r="Q142" i="25" s="1"/>
  <c r="V143" i="25"/>
  <c r="V142" i="25" s="1"/>
  <c r="G145" i="25"/>
  <c r="I145" i="25"/>
  <c r="K145" i="25"/>
  <c r="M145" i="25"/>
  <c r="O145" i="25"/>
  <c r="O142" i="25" s="1"/>
  <c r="Q145" i="25"/>
  <c r="V145" i="25"/>
  <c r="O146" i="25"/>
  <c r="G147" i="25"/>
  <c r="G146" i="25" s="1"/>
  <c r="I147" i="25"/>
  <c r="K147" i="25"/>
  <c r="K146" i="25" s="1"/>
  <c r="M147" i="25"/>
  <c r="M146" i="25" s="1"/>
  <c r="O147" i="25"/>
  <c r="Q147" i="25"/>
  <c r="Q146" i="25" s="1"/>
  <c r="V147" i="25"/>
  <c r="V146" i="25" s="1"/>
  <c r="G149" i="25"/>
  <c r="M149" i="25" s="1"/>
  <c r="I149" i="25"/>
  <c r="I146" i="25" s="1"/>
  <c r="K149" i="25"/>
  <c r="O149" i="25"/>
  <c r="Q149" i="25"/>
  <c r="V149" i="25"/>
  <c r="G153" i="25"/>
  <c r="G152" i="25" s="1"/>
  <c r="I153" i="25"/>
  <c r="K153" i="25"/>
  <c r="K152" i="25" s="1"/>
  <c r="O153" i="25"/>
  <c r="Q153" i="25"/>
  <c r="Q152" i="25" s="1"/>
  <c r="V153" i="25"/>
  <c r="V152" i="25" s="1"/>
  <c r="G155" i="25"/>
  <c r="I155" i="25"/>
  <c r="K155" i="25"/>
  <c r="M155" i="25"/>
  <c r="O155" i="25"/>
  <c r="O152" i="25" s="1"/>
  <c r="Q155" i="25"/>
  <c r="V155" i="25"/>
  <c r="G157" i="25"/>
  <c r="I157" i="25"/>
  <c r="K157" i="25"/>
  <c r="M157" i="25"/>
  <c r="O157" i="25"/>
  <c r="Q157" i="25"/>
  <c r="V157" i="25"/>
  <c r="G159" i="25"/>
  <c r="I159" i="25"/>
  <c r="K159" i="25"/>
  <c r="M159" i="25"/>
  <c r="O159" i="25"/>
  <c r="Q159" i="25"/>
  <c r="V159" i="25"/>
  <c r="G161" i="25"/>
  <c r="M161" i="25" s="1"/>
  <c r="I161" i="25"/>
  <c r="K161" i="25"/>
  <c r="O161" i="25"/>
  <c r="Q161" i="25"/>
  <c r="V161" i="25"/>
  <c r="G163" i="25"/>
  <c r="M163" i="25" s="1"/>
  <c r="I163" i="25"/>
  <c r="I152" i="25" s="1"/>
  <c r="K163" i="25"/>
  <c r="O163" i="25"/>
  <c r="Q163" i="25"/>
  <c r="V163" i="25"/>
  <c r="G165" i="25"/>
  <c r="M165" i="25" s="1"/>
  <c r="I165" i="25"/>
  <c r="K165" i="25"/>
  <c r="O165" i="25"/>
  <c r="Q165" i="25"/>
  <c r="V165" i="25"/>
  <c r="AE167" i="25"/>
  <c r="G303" i="24"/>
  <c r="I8" i="24"/>
  <c r="K8" i="24"/>
  <c r="O8" i="24"/>
  <c r="G9" i="24"/>
  <c r="G8" i="24" s="1"/>
  <c r="I9" i="24"/>
  <c r="K9" i="24"/>
  <c r="O9" i="24"/>
  <c r="Q9" i="24"/>
  <c r="Q8" i="24" s="1"/>
  <c r="V9" i="24"/>
  <c r="V8" i="24" s="1"/>
  <c r="G11" i="24"/>
  <c r="V11" i="24"/>
  <c r="G12" i="24"/>
  <c r="I12" i="24"/>
  <c r="I11" i="24" s="1"/>
  <c r="K12" i="24"/>
  <c r="M12" i="24"/>
  <c r="M11" i="24" s="1"/>
  <c r="O12" i="24"/>
  <c r="O11" i="24" s="1"/>
  <c r="Q12" i="24"/>
  <c r="Q11" i="24" s="1"/>
  <c r="V12" i="24"/>
  <c r="G14" i="24"/>
  <c r="I14" i="24"/>
  <c r="K14" i="24"/>
  <c r="M14" i="24"/>
  <c r="O14" i="24"/>
  <c r="Q14" i="24"/>
  <c r="V14" i="24"/>
  <c r="G16" i="24"/>
  <c r="I16" i="24"/>
  <c r="K16" i="24"/>
  <c r="K11" i="24" s="1"/>
  <c r="M16" i="24"/>
  <c r="O16" i="24"/>
  <c r="Q16" i="24"/>
  <c r="V16" i="24"/>
  <c r="K20" i="24"/>
  <c r="O20" i="24"/>
  <c r="G21" i="24"/>
  <c r="G20" i="24" s="1"/>
  <c r="I21" i="24"/>
  <c r="I20" i="24" s="1"/>
  <c r="K21" i="24"/>
  <c r="O21" i="24"/>
  <c r="Q21" i="24"/>
  <c r="Q20" i="24" s="1"/>
  <c r="V21" i="24"/>
  <c r="V20" i="24" s="1"/>
  <c r="G24" i="24"/>
  <c r="I24" i="24"/>
  <c r="I23" i="24" s="1"/>
  <c r="K24" i="24"/>
  <c r="M24" i="24"/>
  <c r="O24" i="24"/>
  <c r="O23" i="24" s="1"/>
  <c r="Q24" i="24"/>
  <c r="Q23" i="24" s="1"/>
  <c r="V24" i="24"/>
  <c r="G26" i="24"/>
  <c r="I26" i="24"/>
  <c r="K26" i="24"/>
  <c r="M26" i="24"/>
  <c r="O26" i="24"/>
  <c r="Q26" i="24"/>
  <c r="V26" i="24"/>
  <c r="G28" i="24"/>
  <c r="I28" i="24"/>
  <c r="K28" i="24"/>
  <c r="K23" i="24" s="1"/>
  <c r="M28" i="24"/>
  <c r="O28" i="24"/>
  <c r="Q28" i="24"/>
  <c r="V28" i="24"/>
  <c r="G30" i="24"/>
  <c r="M30" i="24" s="1"/>
  <c r="I30" i="24"/>
  <c r="K30" i="24"/>
  <c r="O30" i="24"/>
  <c r="Q30" i="24"/>
  <c r="V30" i="24"/>
  <c r="G33" i="24"/>
  <c r="M33" i="24" s="1"/>
  <c r="I33" i="24"/>
  <c r="K33" i="24"/>
  <c r="O33" i="24"/>
  <c r="Q33" i="24"/>
  <c r="V33" i="24"/>
  <c r="G36" i="24"/>
  <c r="G23" i="24" s="1"/>
  <c r="I36" i="24"/>
  <c r="K36" i="24"/>
  <c r="O36" i="24"/>
  <c r="Q36" i="24"/>
  <c r="V36" i="24"/>
  <c r="V23" i="24" s="1"/>
  <c r="G38" i="24"/>
  <c r="I38" i="24"/>
  <c r="K38" i="24"/>
  <c r="M38" i="24"/>
  <c r="O38" i="24"/>
  <c r="Q38" i="24"/>
  <c r="V38" i="24"/>
  <c r="G40" i="24"/>
  <c r="I40" i="24"/>
  <c r="K40" i="24"/>
  <c r="M40" i="24"/>
  <c r="O40" i="24"/>
  <c r="Q40" i="24"/>
  <c r="V40" i="24"/>
  <c r="G42" i="24"/>
  <c r="I42" i="24"/>
  <c r="K42" i="24"/>
  <c r="M42" i="24"/>
  <c r="O42" i="24"/>
  <c r="Q42" i="24"/>
  <c r="V42" i="24"/>
  <c r="G45" i="24"/>
  <c r="M45" i="24" s="1"/>
  <c r="I45" i="24"/>
  <c r="K45" i="24"/>
  <c r="O45" i="24"/>
  <c r="Q45" i="24"/>
  <c r="V45" i="24"/>
  <c r="I47" i="24"/>
  <c r="G48" i="24"/>
  <c r="G47" i="24" s="1"/>
  <c r="I48" i="24"/>
  <c r="K48" i="24"/>
  <c r="K47" i="24" s="1"/>
  <c r="O48" i="24"/>
  <c r="O47" i="24" s="1"/>
  <c r="Q48" i="24"/>
  <c r="Q47" i="24" s="1"/>
  <c r="V48" i="24"/>
  <c r="V47" i="24" s="1"/>
  <c r="I49" i="24"/>
  <c r="Q49" i="24"/>
  <c r="G50" i="24"/>
  <c r="G49" i="24" s="1"/>
  <c r="I50" i="24"/>
  <c r="K50" i="24"/>
  <c r="K49" i="24" s="1"/>
  <c r="M50" i="24"/>
  <c r="M49" i="24" s="1"/>
  <c r="O50" i="24"/>
  <c r="O49" i="24" s="1"/>
  <c r="Q50" i="24"/>
  <c r="V50" i="24"/>
  <c r="V49" i="24" s="1"/>
  <c r="G53" i="24"/>
  <c r="M53" i="24" s="1"/>
  <c r="I53" i="24"/>
  <c r="I52" i="24" s="1"/>
  <c r="K53" i="24"/>
  <c r="K52" i="24" s="1"/>
  <c r="O53" i="24"/>
  <c r="O52" i="24" s="1"/>
  <c r="Q53" i="24"/>
  <c r="V53" i="24"/>
  <c r="V52" i="24" s="1"/>
  <c r="G54" i="24"/>
  <c r="M54" i="24" s="1"/>
  <c r="I54" i="24"/>
  <c r="K54" i="24"/>
  <c r="O54" i="24"/>
  <c r="Q54" i="24"/>
  <c r="V54" i="24"/>
  <c r="G57" i="24"/>
  <c r="M57" i="24" s="1"/>
  <c r="I57" i="24"/>
  <c r="K57" i="24"/>
  <c r="O57" i="24"/>
  <c r="Q57" i="24"/>
  <c r="Q52" i="24" s="1"/>
  <c r="V57" i="24"/>
  <c r="G60" i="24"/>
  <c r="I60" i="24"/>
  <c r="K60" i="24"/>
  <c r="M60" i="24"/>
  <c r="O60" i="24"/>
  <c r="Q60" i="24"/>
  <c r="V60" i="24"/>
  <c r="G62" i="24"/>
  <c r="I62" i="24"/>
  <c r="K62" i="24"/>
  <c r="M62" i="24"/>
  <c r="O62" i="24"/>
  <c r="Q62" i="24"/>
  <c r="V62" i="24"/>
  <c r="G64" i="24"/>
  <c r="I64" i="24"/>
  <c r="K64" i="24"/>
  <c r="M64" i="24"/>
  <c r="O64" i="24"/>
  <c r="Q64" i="24"/>
  <c r="V64" i="24"/>
  <c r="G66" i="24"/>
  <c r="M66" i="24" s="1"/>
  <c r="I66" i="24"/>
  <c r="K66" i="24"/>
  <c r="O66" i="24"/>
  <c r="Q66" i="24"/>
  <c r="V66" i="24"/>
  <c r="G67" i="24"/>
  <c r="M67" i="24" s="1"/>
  <c r="I67" i="24"/>
  <c r="K67" i="24"/>
  <c r="O67" i="24"/>
  <c r="Q67" i="24"/>
  <c r="V67" i="24"/>
  <c r="G69" i="24"/>
  <c r="M69" i="24" s="1"/>
  <c r="I69" i="24"/>
  <c r="K69" i="24"/>
  <c r="O69" i="24"/>
  <c r="Q69" i="24"/>
  <c r="V69" i="24"/>
  <c r="G73" i="24"/>
  <c r="G72" i="24" s="1"/>
  <c r="I73" i="24"/>
  <c r="K73" i="24"/>
  <c r="K72" i="24" s="1"/>
  <c r="M73" i="24"/>
  <c r="O73" i="24"/>
  <c r="O72" i="24" s="1"/>
  <c r="Q73" i="24"/>
  <c r="V73" i="24"/>
  <c r="V72" i="24" s="1"/>
  <c r="G75" i="24"/>
  <c r="I75" i="24"/>
  <c r="K75" i="24"/>
  <c r="M75" i="24"/>
  <c r="O75" i="24"/>
  <c r="Q75" i="24"/>
  <c r="V75" i="24"/>
  <c r="G78" i="24"/>
  <c r="M78" i="24" s="1"/>
  <c r="I78" i="24"/>
  <c r="I72" i="24" s="1"/>
  <c r="K78" i="24"/>
  <c r="O78" i="24"/>
  <c r="Q78" i="24"/>
  <c r="V78" i="24"/>
  <c r="G81" i="24"/>
  <c r="M81" i="24" s="1"/>
  <c r="I81" i="24"/>
  <c r="K81" i="24"/>
  <c r="O81" i="24"/>
  <c r="Q81" i="24"/>
  <c r="V81" i="24"/>
  <c r="G84" i="24"/>
  <c r="M84" i="24" s="1"/>
  <c r="I84" i="24"/>
  <c r="K84" i="24"/>
  <c r="O84" i="24"/>
  <c r="Q84" i="24"/>
  <c r="Q72" i="24" s="1"/>
  <c r="V84" i="24"/>
  <c r="G86" i="24"/>
  <c r="I86" i="24"/>
  <c r="K86" i="24"/>
  <c r="M86" i="24"/>
  <c r="O86" i="24"/>
  <c r="Q86" i="24"/>
  <c r="V86" i="24"/>
  <c r="G89" i="24"/>
  <c r="I89" i="24"/>
  <c r="K89" i="24"/>
  <c r="M89" i="24"/>
  <c r="O89" i="24"/>
  <c r="Q89" i="24"/>
  <c r="V89" i="24"/>
  <c r="G92" i="24"/>
  <c r="I92" i="24"/>
  <c r="K92" i="24"/>
  <c r="M92" i="24"/>
  <c r="O92" i="24"/>
  <c r="Q92" i="24"/>
  <c r="V92" i="24"/>
  <c r="G95" i="24"/>
  <c r="M95" i="24" s="1"/>
  <c r="I95" i="24"/>
  <c r="K95" i="24"/>
  <c r="O95" i="24"/>
  <c r="Q95" i="24"/>
  <c r="V95" i="24"/>
  <c r="G97" i="24"/>
  <c r="M97" i="24" s="1"/>
  <c r="I97" i="24"/>
  <c r="K97" i="24"/>
  <c r="O97" i="24"/>
  <c r="Q97" i="24"/>
  <c r="V97" i="24"/>
  <c r="G99" i="24"/>
  <c r="M99" i="24" s="1"/>
  <c r="I99" i="24"/>
  <c r="K99" i="24"/>
  <c r="O99" i="24"/>
  <c r="Q99" i="24"/>
  <c r="V99" i="24"/>
  <c r="G102" i="24"/>
  <c r="I102" i="24"/>
  <c r="K102" i="24"/>
  <c r="M102" i="24"/>
  <c r="O102" i="24"/>
  <c r="Q102" i="24"/>
  <c r="V102" i="24"/>
  <c r="G105" i="24"/>
  <c r="I105" i="24"/>
  <c r="K105" i="24"/>
  <c r="M105" i="24"/>
  <c r="O105" i="24"/>
  <c r="Q105" i="24"/>
  <c r="V105" i="24"/>
  <c r="G108" i="24"/>
  <c r="I108" i="24"/>
  <c r="K108" i="24"/>
  <c r="M108" i="24"/>
  <c r="O108" i="24"/>
  <c r="Q108" i="24"/>
  <c r="V108" i="24"/>
  <c r="G110" i="24"/>
  <c r="M110" i="24" s="1"/>
  <c r="I110" i="24"/>
  <c r="K110" i="24"/>
  <c r="O110" i="24"/>
  <c r="Q110" i="24"/>
  <c r="V110" i="24"/>
  <c r="G112" i="24"/>
  <c r="M112" i="24" s="1"/>
  <c r="I112" i="24"/>
  <c r="K112" i="24"/>
  <c r="O112" i="24"/>
  <c r="Q112" i="24"/>
  <c r="V112" i="24"/>
  <c r="G114" i="24"/>
  <c r="M114" i="24" s="1"/>
  <c r="I114" i="24"/>
  <c r="K114" i="24"/>
  <c r="O114" i="24"/>
  <c r="Q114" i="24"/>
  <c r="V114" i="24"/>
  <c r="G116" i="24"/>
  <c r="I116" i="24"/>
  <c r="K116" i="24"/>
  <c r="M116" i="24"/>
  <c r="O116" i="24"/>
  <c r="Q116" i="24"/>
  <c r="V116" i="24"/>
  <c r="G119" i="24"/>
  <c r="I119" i="24"/>
  <c r="I118" i="24" s="1"/>
  <c r="K119" i="24"/>
  <c r="K118" i="24" s="1"/>
  <c r="M119" i="24"/>
  <c r="O119" i="24"/>
  <c r="Q119" i="24"/>
  <c r="Q118" i="24" s="1"/>
  <c r="V119" i="24"/>
  <c r="G121" i="24"/>
  <c r="M121" i="24" s="1"/>
  <c r="I121" i="24"/>
  <c r="K121" i="24"/>
  <c r="O121" i="24"/>
  <c r="Q121" i="24"/>
  <c r="V121" i="24"/>
  <c r="G123" i="24"/>
  <c r="G118" i="24" s="1"/>
  <c r="I123" i="24"/>
  <c r="K123" i="24"/>
  <c r="M123" i="24"/>
  <c r="O123" i="24"/>
  <c r="Q123" i="24"/>
  <c r="V123" i="24"/>
  <c r="V118" i="24" s="1"/>
  <c r="G125" i="24"/>
  <c r="M125" i="24" s="1"/>
  <c r="I125" i="24"/>
  <c r="K125" i="24"/>
  <c r="O125" i="24"/>
  <c r="Q125" i="24"/>
  <c r="V125" i="24"/>
  <c r="G127" i="24"/>
  <c r="I127" i="24"/>
  <c r="K127" i="24"/>
  <c r="M127" i="24"/>
  <c r="O127" i="24"/>
  <c r="O118" i="24" s="1"/>
  <c r="Q127" i="24"/>
  <c r="V127" i="24"/>
  <c r="G130" i="24"/>
  <c r="M130" i="24" s="1"/>
  <c r="I130" i="24"/>
  <c r="K130" i="24"/>
  <c r="O130" i="24"/>
  <c r="Q130" i="24"/>
  <c r="V130" i="24"/>
  <c r="G133" i="24"/>
  <c r="I133" i="24"/>
  <c r="K133" i="24"/>
  <c r="M133" i="24"/>
  <c r="O133" i="24"/>
  <c r="Q133" i="24"/>
  <c r="V133" i="24"/>
  <c r="G136" i="24"/>
  <c r="M136" i="24" s="1"/>
  <c r="I136" i="24"/>
  <c r="K136" i="24"/>
  <c r="O136" i="24"/>
  <c r="Q136" i="24"/>
  <c r="V136" i="24"/>
  <c r="G140" i="24"/>
  <c r="I140" i="24"/>
  <c r="K140" i="24"/>
  <c r="M140" i="24"/>
  <c r="O140" i="24"/>
  <c r="Q140" i="24"/>
  <c r="V140" i="24"/>
  <c r="G144" i="24"/>
  <c r="M144" i="24" s="1"/>
  <c r="I144" i="24"/>
  <c r="K144" i="24"/>
  <c r="O144" i="24"/>
  <c r="Q144" i="24"/>
  <c r="V144" i="24"/>
  <c r="G147" i="24"/>
  <c r="I147" i="24"/>
  <c r="K147" i="24"/>
  <c r="M147" i="24"/>
  <c r="O147" i="24"/>
  <c r="Q147" i="24"/>
  <c r="V147" i="24"/>
  <c r="G150" i="24"/>
  <c r="M150" i="24" s="1"/>
  <c r="I150" i="24"/>
  <c r="K150" i="24"/>
  <c r="O150" i="24"/>
  <c r="Q150" i="24"/>
  <c r="V150" i="24"/>
  <c r="G152" i="24"/>
  <c r="I152" i="24"/>
  <c r="K152" i="24"/>
  <c r="M152" i="24"/>
  <c r="O152" i="24"/>
  <c r="Q152" i="24"/>
  <c r="V152" i="24"/>
  <c r="G155" i="24"/>
  <c r="M155" i="24" s="1"/>
  <c r="I155" i="24"/>
  <c r="K155" i="24"/>
  <c r="O155" i="24"/>
  <c r="Q155" i="24"/>
  <c r="V155" i="24"/>
  <c r="G158" i="24"/>
  <c r="I158" i="24"/>
  <c r="K158" i="24"/>
  <c r="M158" i="24"/>
  <c r="O158" i="24"/>
  <c r="Q158" i="24"/>
  <c r="V158" i="24"/>
  <c r="G160" i="24"/>
  <c r="M160" i="24" s="1"/>
  <c r="I160" i="24"/>
  <c r="K160" i="24"/>
  <c r="O160" i="24"/>
  <c r="Q160" i="24"/>
  <c r="V160" i="24"/>
  <c r="G163" i="24"/>
  <c r="M163" i="24" s="1"/>
  <c r="I163" i="24"/>
  <c r="K163" i="24"/>
  <c r="K162" i="24" s="1"/>
  <c r="O163" i="24"/>
  <c r="O162" i="24" s="1"/>
  <c r="Q163" i="24"/>
  <c r="V163" i="24"/>
  <c r="V162" i="24" s="1"/>
  <c r="G165" i="24"/>
  <c r="I165" i="24"/>
  <c r="K165" i="24"/>
  <c r="M165" i="24"/>
  <c r="O165" i="24"/>
  <c r="Q165" i="24"/>
  <c r="Q162" i="24" s="1"/>
  <c r="V165" i="24"/>
  <c r="G168" i="24"/>
  <c r="M168" i="24" s="1"/>
  <c r="I168" i="24"/>
  <c r="I162" i="24" s="1"/>
  <c r="K168" i="24"/>
  <c r="O168" i="24"/>
  <c r="Q168" i="24"/>
  <c r="V168" i="24"/>
  <c r="G170" i="24"/>
  <c r="I170" i="24"/>
  <c r="K170" i="24"/>
  <c r="M170" i="24"/>
  <c r="O170" i="24"/>
  <c r="Q170" i="24"/>
  <c r="V170" i="24"/>
  <c r="G172" i="24"/>
  <c r="M172" i="24" s="1"/>
  <c r="I172" i="24"/>
  <c r="K172" i="24"/>
  <c r="O172" i="24"/>
  <c r="Q172" i="24"/>
  <c r="V172" i="24"/>
  <c r="G174" i="24"/>
  <c r="I174" i="24"/>
  <c r="K174" i="24"/>
  <c r="M174" i="24"/>
  <c r="O174" i="24"/>
  <c r="Q174" i="24"/>
  <c r="V174" i="24"/>
  <c r="G177" i="24"/>
  <c r="M177" i="24" s="1"/>
  <c r="I177" i="24"/>
  <c r="K177" i="24"/>
  <c r="O177" i="24"/>
  <c r="Q177" i="24"/>
  <c r="V177" i="24"/>
  <c r="G180" i="24"/>
  <c r="I180" i="24"/>
  <c r="K180" i="24"/>
  <c r="M180" i="24"/>
  <c r="O180" i="24"/>
  <c r="Q180" i="24"/>
  <c r="V180" i="24"/>
  <c r="G182" i="24"/>
  <c r="M182" i="24" s="1"/>
  <c r="I182" i="24"/>
  <c r="K182" i="24"/>
  <c r="O182" i="24"/>
  <c r="Q182" i="24"/>
  <c r="V182" i="24"/>
  <c r="G184" i="24"/>
  <c r="I184" i="24"/>
  <c r="K184" i="24"/>
  <c r="M184" i="24"/>
  <c r="O184" i="24"/>
  <c r="Q184" i="24"/>
  <c r="V184" i="24"/>
  <c r="G186" i="24"/>
  <c r="M186" i="24" s="1"/>
  <c r="I186" i="24"/>
  <c r="K186" i="24"/>
  <c r="O186" i="24"/>
  <c r="Q186" i="24"/>
  <c r="V186" i="24"/>
  <c r="G189" i="24"/>
  <c r="I189" i="24"/>
  <c r="K189" i="24"/>
  <c r="M189" i="24"/>
  <c r="O189" i="24"/>
  <c r="Q189" i="24"/>
  <c r="V189" i="24"/>
  <c r="G191" i="24"/>
  <c r="M191" i="24" s="1"/>
  <c r="I191" i="24"/>
  <c r="K191" i="24"/>
  <c r="O191" i="24"/>
  <c r="Q191" i="24"/>
  <c r="V191" i="24"/>
  <c r="G193" i="24"/>
  <c r="I193" i="24"/>
  <c r="K193" i="24"/>
  <c r="M193" i="24"/>
  <c r="O193" i="24"/>
  <c r="Q193" i="24"/>
  <c r="V193" i="24"/>
  <c r="G196" i="24"/>
  <c r="M196" i="24" s="1"/>
  <c r="I196" i="24"/>
  <c r="K196" i="24"/>
  <c r="O196" i="24"/>
  <c r="Q196" i="24"/>
  <c r="V196" i="24"/>
  <c r="G198" i="24"/>
  <c r="I198" i="24"/>
  <c r="K198" i="24"/>
  <c r="M198" i="24"/>
  <c r="O198" i="24"/>
  <c r="Q198" i="24"/>
  <c r="V198" i="24"/>
  <c r="G200" i="24"/>
  <c r="M200" i="24" s="1"/>
  <c r="I200" i="24"/>
  <c r="K200" i="24"/>
  <c r="O200" i="24"/>
  <c r="Q200" i="24"/>
  <c r="V200" i="24"/>
  <c r="G204" i="24"/>
  <c r="I204" i="24"/>
  <c r="K204" i="24"/>
  <c r="M204" i="24"/>
  <c r="O204" i="24"/>
  <c r="Q204" i="24"/>
  <c r="V204" i="24"/>
  <c r="G206" i="24"/>
  <c r="M206" i="24" s="1"/>
  <c r="I206" i="24"/>
  <c r="K206" i="24"/>
  <c r="O206" i="24"/>
  <c r="Q206" i="24"/>
  <c r="V206" i="24"/>
  <c r="G209" i="24"/>
  <c r="I209" i="24"/>
  <c r="K209" i="24"/>
  <c r="M209" i="24"/>
  <c r="O209" i="24"/>
  <c r="Q209" i="24"/>
  <c r="V209" i="24"/>
  <c r="G211" i="24"/>
  <c r="M211" i="24" s="1"/>
  <c r="I211" i="24"/>
  <c r="K211" i="24"/>
  <c r="O211" i="24"/>
  <c r="Q211" i="24"/>
  <c r="V211" i="24"/>
  <c r="G214" i="24"/>
  <c r="I214" i="24"/>
  <c r="K214" i="24"/>
  <c r="M214" i="24"/>
  <c r="O214" i="24"/>
  <c r="Q214" i="24"/>
  <c r="V214" i="24"/>
  <c r="G216" i="24"/>
  <c r="M216" i="24" s="1"/>
  <c r="I216" i="24"/>
  <c r="K216" i="24"/>
  <c r="O216" i="24"/>
  <c r="Q216" i="24"/>
  <c r="V216" i="24"/>
  <c r="G218" i="24"/>
  <c r="I218" i="24"/>
  <c r="K218" i="24"/>
  <c r="M218" i="24"/>
  <c r="O218" i="24"/>
  <c r="Q218" i="24"/>
  <c r="V218" i="24"/>
  <c r="G220" i="24"/>
  <c r="M220" i="24" s="1"/>
  <c r="I220" i="24"/>
  <c r="K220" i="24"/>
  <c r="O220" i="24"/>
  <c r="Q220" i="24"/>
  <c r="V220" i="24"/>
  <c r="G222" i="24"/>
  <c r="I222" i="24"/>
  <c r="K222" i="24"/>
  <c r="M222" i="24"/>
  <c r="O222" i="24"/>
  <c r="Q222" i="24"/>
  <c r="V222" i="24"/>
  <c r="G224" i="24"/>
  <c r="M224" i="24" s="1"/>
  <c r="I224" i="24"/>
  <c r="K224" i="24"/>
  <c r="O224" i="24"/>
  <c r="Q224" i="24"/>
  <c r="V224" i="24"/>
  <c r="G226" i="24"/>
  <c r="I226" i="24"/>
  <c r="K226" i="24"/>
  <c r="M226" i="24"/>
  <c r="O226" i="24"/>
  <c r="Q226" i="24"/>
  <c r="V226" i="24"/>
  <c r="G229" i="24"/>
  <c r="M229" i="24" s="1"/>
  <c r="I229" i="24"/>
  <c r="K229" i="24"/>
  <c r="O229" i="24"/>
  <c r="Q229" i="24"/>
  <c r="V229" i="24"/>
  <c r="G232" i="24"/>
  <c r="I232" i="24"/>
  <c r="K232" i="24"/>
  <c r="M232" i="24"/>
  <c r="O232" i="24"/>
  <c r="Q232" i="24"/>
  <c r="V232" i="24"/>
  <c r="G235" i="24"/>
  <c r="M235" i="24" s="1"/>
  <c r="I235" i="24"/>
  <c r="K235" i="24"/>
  <c r="O235" i="24"/>
  <c r="Q235" i="24"/>
  <c r="V235" i="24"/>
  <c r="G238" i="24"/>
  <c r="I238" i="24"/>
  <c r="K238" i="24"/>
  <c r="M238" i="24"/>
  <c r="O238" i="24"/>
  <c r="Q238" i="24"/>
  <c r="V238" i="24"/>
  <c r="G241" i="24"/>
  <c r="M241" i="24" s="1"/>
  <c r="I241" i="24"/>
  <c r="K241" i="24"/>
  <c r="O241" i="24"/>
  <c r="Q241" i="24"/>
  <c r="V241" i="24"/>
  <c r="G244" i="24"/>
  <c r="I244" i="24"/>
  <c r="K244" i="24"/>
  <c r="M244" i="24"/>
  <c r="O244" i="24"/>
  <c r="Q244" i="24"/>
  <c r="V244" i="24"/>
  <c r="G246" i="24"/>
  <c r="M246" i="24" s="1"/>
  <c r="I246" i="24"/>
  <c r="K246" i="24"/>
  <c r="O246" i="24"/>
  <c r="Q246" i="24"/>
  <c r="V246" i="24"/>
  <c r="G248" i="24"/>
  <c r="I248" i="24"/>
  <c r="K248" i="24"/>
  <c r="M248" i="24"/>
  <c r="O248" i="24"/>
  <c r="Q248" i="24"/>
  <c r="V248" i="24"/>
  <c r="G253" i="24"/>
  <c r="M253" i="24" s="1"/>
  <c r="I253" i="24"/>
  <c r="K253" i="24"/>
  <c r="O253" i="24"/>
  <c r="Q253" i="24"/>
  <c r="V253" i="24"/>
  <c r="G256" i="24"/>
  <c r="I256" i="24"/>
  <c r="K256" i="24"/>
  <c r="M256" i="24"/>
  <c r="O256" i="24"/>
  <c r="Q256" i="24"/>
  <c r="V256" i="24"/>
  <c r="G259" i="24"/>
  <c r="M259" i="24" s="1"/>
  <c r="I259" i="24"/>
  <c r="K259" i="24"/>
  <c r="O259" i="24"/>
  <c r="Q259" i="24"/>
  <c r="V259" i="24"/>
  <c r="G261" i="24"/>
  <c r="I261" i="24"/>
  <c r="K261" i="24"/>
  <c r="M261" i="24"/>
  <c r="O261" i="24"/>
  <c r="Q261" i="24"/>
  <c r="V261" i="24"/>
  <c r="G264" i="24"/>
  <c r="AF303" i="24" s="1"/>
  <c r="I264" i="24"/>
  <c r="K264" i="24"/>
  <c r="O264" i="24"/>
  <c r="Q264" i="24"/>
  <c r="V264" i="24"/>
  <c r="G267" i="24"/>
  <c r="I267" i="24"/>
  <c r="K267" i="24"/>
  <c r="M267" i="24"/>
  <c r="O267" i="24"/>
  <c r="Q267" i="24"/>
  <c r="V267" i="24"/>
  <c r="G269" i="24"/>
  <c r="M269" i="24" s="1"/>
  <c r="I269" i="24"/>
  <c r="K269" i="24"/>
  <c r="O269" i="24"/>
  <c r="Q269" i="24"/>
  <c r="V269" i="24"/>
  <c r="G272" i="24"/>
  <c r="I272" i="24"/>
  <c r="K272" i="24"/>
  <c r="M272" i="24"/>
  <c r="O272" i="24"/>
  <c r="Q272" i="24"/>
  <c r="V272" i="24"/>
  <c r="G275" i="24"/>
  <c r="M275" i="24" s="1"/>
  <c r="I275" i="24"/>
  <c r="K275" i="24"/>
  <c r="O275" i="24"/>
  <c r="Q275" i="24"/>
  <c r="V275" i="24"/>
  <c r="G278" i="24"/>
  <c r="I278" i="24"/>
  <c r="K278" i="24"/>
  <c r="M278" i="24"/>
  <c r="O278" i="24"/>
  <c r="Q278" i="24"/>
  <c r="V278" i="24"/>
  <c r="G280" i="24"/>
  <c r="K280" i="24"/>
  <c r="V280" i="24"/>
  <c r="G281" i="24"/>
  <c r="I281" i="24"/>
  <c r="I280" i="24" s="1"/>
  <c r="K281" i="24"/>
  <c r="M281" i="24"/>
  <c r="O281" i="24"/>
  <c r="O280" i="24" s="1"/>
  <c r="Q281" i="24"/>
  <c r="Q280" i="24" s="1"/>
  <c r="V281" i="24"/>
  <c r="G283" i="24"/>
  <c r="M283" i="24" s="1"/>
  <c r="I283" i="24"/>
  <c r="K283" i="24"/>
  <c r="O283" i="24"/>
  <c r="Q283" i="24"/>
  <c r="V283" i="24"/>
  <c r="G285" i="24"/>
  <c r="I285" i="24"/>
  <c r="K285" i="24"/>
  <c r="M285" i="24"/>
  <c r="O285" i="24"/>
  <c r="Q285" i="24"/>
  <c r="V285" i="24"/>
  <c r="G289" i="24"/>
  <c r="G288" i="24" s="1"/>
  <c r="I289" i="24"/>
  <c r="I288" i="24" s="1"/>
  <c r="K289" i="24"/>
  <c r="M289" i="24"/>
  <c r="O289" i="24"/>
  <c r="Q289" i="24"/>
  <c r="Q288" i="24" s="1"/>
  <c r="V289" i="24"/>
  <c r="V288" i="24" s="1"/>
  <c r="G291" i="24"/>
  <c r="M291" i="24" s="1"/>
  <c r="I291" i="24"/>
  <c r="K291" i="24"/>
  <c r="O291" i="24"/>
  <c r="Q291" i="24"/>
  <c r="V291" i="24"/>
  <c r="G293" i="24"/>
  <c r="I293" i="24"/>
  <c r="K293" i="24"/>
  <c r="M293" i="24"/>
  <c r="O293" i="24"/>
  <c r="Q293" i="24"/>
  <c r="V293" i="24"/>
  <c r="G295" i="24"/>
  <c r="M295" i="24" s="1"/>
  <c r="I295" i="24"/>
  <c r="K295" i="24"/>
  <c r="O295" i="24"/>
  <c r="O288" i="24" s="1"/>
  <c r="Q295" i="24"/>
  <c r="V295" i="24"/>
  <c r="G297" i="24"/>
  <c r="I297" i="24"/>
  <c r="K297" i="24"/>
  <c r="M297" i="24"/>
  <c r="O297" i="24"/>
  <c r="Q297" i="24"/>
  <c r="V297" i="24"/>
  <c r="G299" i="24"/>
  <c r="M299" i="24" s="1"/>
  <c r="I299" i="24"/>
  <c r="K299" i="24"/>
  <c r="K288" i="24" s="1"/>
  <c r="O299" i="24"/>
  <c r="Q299" i="24"/>
  <c r="V299" i="24"/>
  <c r="G301" i="24"/>
  <c r="I301" i="24"/>
  <c r="K301" i="24"/>
  <c r="M301" i="24"/>
  <c r="O301" i="24"/>
  <c r="Q301" i="24"/>
  <c r="V301" i="24"/>
  <c r="AE303" i="24"/>
  <c r="G250" i="23"/>
  <c r="BA23" i="23"/>
  <c r="G9" i="23"/>
  <c r="M9" i="23" s="1"/>
  <c r="I9" i="23"/>
  <c r="K9" i="23"/>
  <c r="K8" i="23" s="1"/>
  <c r="O9" i="23"/>
  <c r="O8" i="23" s="1"/>
  <c r="Q9" i="23"/>
  <c r="Q8" i="23" s="1"/>
  <c r="V9" i="23"/>
  <c r="G11" i="23"/>
  <c r="I11" i="23"/>
  <c r="I8" i="23" s="1"/>
  <c r="K11" i="23"/>
  <c r="M11" i="23"/>
  <c r="O11" i="23"/>
  <c r="Q11" i="23"/>
  <c r="V11" i="23"/>
  <c r="G13" i="23"/>
  <c r="I13" i="23"/>
  <c r="K13" i="23"/>
  <c r="M13" i="23"/>
  <c r="O13" i="23"/>
  <c r="Q13" i="23"/>
  <c r="V13" i="23"/>
  <c r="G15" i="23"/>
  <c r="I15" i="23"/>
  <c r="K15" i="23"/>
  <c r="M15" i="23"/>
  <c r="O15" i="23"/>
  <c r="Q15" i="23"/>
  <c r="V15" i="23"/>
  <c r="G17" i="23"/>
  <c r="M17" i="23" s="1"/>
  <c r="I17" i="23"/>
  <c r="K17" i="23"/>
  <c r="O17" i="23"/>
  <c r="Q17" i="23"/>
  <c r="V17" i="23"/>
  <c r="G19" i="23"/>
  <c r="G8" i="23" s="1"/>
  <c r="I19" i="23"/>
  <c r="K19" i="23"/>
  <c r="O19" i="23"/>
  <c r="Q19" i="23"/>
  <c r="V19" i="23"/>
  <c r="V8" i="23" s="1"/>
  <c r="G21" i="23"/>
  <c r="M21" i="23" s="1"/>
  <c r="I21" i="23"/>
  <c r="K21" i="23"/>
  <c r="O21" i="23"/>
  <c r="Q21" i="23"/>
  <c r="V21" i="23"/>
  <c r="G25" i="23"/>
  <c r="I25" i="23"/>
  <c r="K25" i="23"/>
  <c r="M25" i="23"/>
  <c r="O25" i="23"/>
  <c r="Q25" i="23"/>
  <c r="V25" i="23"/>
  <c r="G27" i="23"/>
  <c r="I27" i="23"/>
  <c r="K27" i="23"/>
  <c r="M27" i="23"/>
  <c r="O27" i="23"/>
  <c r="Q27" i="23"/>
  <c r="V27" i="23"/>
  <c r="K29" i="23"/>
  <c r="Q29" i="23"/>
  <c r="G30" i="23"/>
  <c r="M30" i="23" s="1"/>
  <c r="M29" i="23" s="1"/>
  <c r="I30" i="23"/>
  <c r="I29" i="23" s="1"/>
  <c r="K30" i="23"/>
  <c r="O30" i="23"/>
  <c r="O29" i="23" s="1"/>
  <c r="Q30" i="23"/>
  <c r="V30" i="23"/>
  <c r="V29" i="23" s="1"/>
  <c r="G32" i="23"/>
  <c r="V32" i="23"/>
  <c r="G33" i="23"/>
  <c r="M33" i="23" s="1"/>
  <c r="M32" i="23" s="1"/>
  <c r="I33" i="23"/>
  <c r="K33" i="23"/>
  <c r="K32" i="23" s="1"/>
  <c r="O33" i="23"/>
  <c r="O32" i="23" s="1"/>
  <c r="Q33" i="23"/>
  <c r="Q32" i="23" s="1"/>
  <c r="V33" i="23"/>
  <c r="G35" i="23"/>
  <c r="I35" i="23"/>
  <c r="I32" i="23" s="1"/>
  <c r="K35" i="23"/>
  <c r="M35" i="23"/>
  <c r="O35" i="23"/>
  <c r="Q35" i="23"/>
  <c r="V35" i="23"/>
  <c r="G39" i="23"/>
  <c r="I39" i="23"/>
  <c r="I38" i="23" s="1"/>
  <c r="K39" i="23"/>
  <c r="K38" i="23" s="1"/>
  <c r="M39" i="23"/>
  <c r="O39" i="23"/>
  <c r="Q39" i="23"/>
  <c r="Q38" i="23" s="1"/>
  <c r="V39" i="23"/>
  <c r="G42" i="23"/>
  <c r="M42" i="23" s="1"/>
  <c r="I42" i="23"/>
  <c r="K42" i="23"/>
  <c r="O42" i="23"/>
  <c r="O38" i="23" s="1"/>
  <c r="Q42" i="23"/>
  <c r="V42" i="23"/>
  <c r="G44" i="23"/>
  <c r="G38" i="23" s="1"/>
  <c r="I44" i="23"/>
  <c r="K44" i="23"/>
  <c r="O44" i="23"/>
  <c r="Q44" i="23"/>
  <c r="V44" i="23"/>
  <c r="V38" i="23" s="1"/>
  <c r="G46" i="23"/>
  <c r="K46" i="23"/>
  <c r="Q46" i="23"/>
  <c r="V46" i="23"/>
  <c r="G47" i="23"/>
  <c r="I47" i="23"/>
  <c r="I46" i="23" s="1"/>
  <c r="K47" i="23"/>
  <c r="M47" i="23"/>
  <c r="M46" i="23" s="1"/>
  <c r="O47" i="23"/>
  <c r="O46" i="23" s="1"/>
  <c r="Q47" i="23"/>
  <c r="V47" i="23"/>
  <c r="G50" i="23"/>
  <c r="V50" i="23"/>
  <c r="G51" i="23"/>
  <c r="I51" i="23"/>
  <c r="I50" i="23" s="1"/>
  <c r="K51" i="23"/>
  <c r="K50" i="23" s="1"/>
  <c r="M51" i="23"/>
  <c r="O51" i="23"/>
  <c r="Q51" i="23"/>
  <c r="Q50" i="23" s="1"/>
  <c r="V51" i="23"/>
  <c r="G54" i="23"/>
  <c r="M54" i="23" s="1"/>
  <c r="M50" i="23" s="1"/>
  <c r="I54" i="23"/>
  <c r="K54" i="23"/>
  <c r="O54" i="23"/>
  <c r="O50" i="23" s="1"/>
  <c r="Q54" i="23"/>
  <c r="V54" i="23"/>
  <c r="G56" i="23"/>
  <c r="V56" i="23"/>
  <c r="G57" i="23"/>
  <c r="M57" i="23" s="1"/>
  <c r="M56" i="23" s="1"/>
  <c r="I57" i="23"/>
  <c r="K57" i="23"/>
  <c r="K56" i="23" s="1"/>
  <c r="O57" i="23"/>
  <c r="O56" i="23" s="1"/>
  <c r="Q57" i="23"/>
  <c r="Q56" i="23" s="1"/>
  <c r="V57" i="23"/>
  <c r="G59" i="23"/>
  <c r="I59" i="23"/>
  <c r="I56" i="23" s="1"/>
  <c r="K59" i="23"/>
  <c r="M59" i="23"/>
  <c r="O59" i="23"/>
  <c r="Q59" i="23"/>
  <c r="V59" i="23"/>
  <c r="G61" i="23"/>
  <c r="I61" i="23"/>
  <c r="K61" i="23"/>
  <c r="M61" i="23"/>
  <c r="O61" i="23"/>
  <c r="Q61" i="23"/>
  <c r="V61" i="23"/>
  <c r="G64" i="23"/>
  <c r="I64" i="23"/>
  <c r="K64" i="23"/>
  <c r="M64" i="23"/>
  <c r="O64" i="23"/>
  <c r="Q64" i="23"/>
  <c r="V64" i="23"/>
  <c r="G66" i="23"/>
  <c r="M66" i="23" s="1"/>
  <c r="I66" i="23"/>
  <c r="K66" i="23"/>
  <c r="O66" i="23"/>
  <c r="Q66" i="23"/>
  <c r="V66" i="23"/>
  <c r="G68" i="23"/>
  <c r="I68" i="23"/>
  <c r="V68" i="23"/>
  <c r="G69" i="23"/>
  <c r="M69" i="23" s="1"/>
  <c r="M68" i="23" s="1"/>
  <c r="I69" i="23"/>
  <c r="K69" i="23"/>
  <c r="K68" i="23" s="1"/>
  <c r="O69" i="23"/>
  <c r="O68" i="23" s="1"/>
  <c r="Q69" i="23"/>
  <c r="Q68" i="23" s="1"/>
  <c r="V69" i="23"/>
  <c r="G71" i="23"/>
  <c r="G70" i="23" s="1"/>
  <c r="I71" i="23"/>
  <c r="K71" i="23"/>
  <c r="K70" i="23" s="1"/>
  <c r="M71" i="23"/>
  <c r="M70" i="23" s="1"/>
  <c r="O71" i="23"/>
  <c r="Q71" i="23"/>
  <c r="V71" i="23"/>
  <c r="V70" i="23" s="1"/>
  <c r="G74" i="23"/>
  <c r="I74" i="23"/>
  <c r="K74" i="23"/>
  <c r="M74" i="23"/>
  <c r="O74" i="23"/>
  <c r="Q74" i="23"/>
  <c r="Q70" i="23" s="1"/>
  <c r="V74" i="23"/>
  <c r="G77" i="23"/>
  <c r="M77" i="23" s="1"/>
  <c r="I77" i="23"/>
  <c r="I70" i="23" s="1"/>
  <c r="K77" i="23"/>
  <c r="O77" i="23"/>
  <c r="Q77" i="23"/>
  <c r="V77" i="23"/>
  <c r="G79" i="23"/>
  <c r="M79" i="23" s="1"/>
  <c r="I79" i="23"/>
  <c r="K79" i="23"/>
  <c r="O79" i="23"/>
  <c r="Q79" i="23"/>
  <c r="V79" i="23"/>
  <c r="G81" i="23"/>
  <c r="M81" i="23" s="1"/>
  <c r="I81" i="23"/>
  <c r="K81" i="23"/>
  <c r="O81" i="23"/>
  <c r="Q81" i="23"/>
  <c r="V81" i="23"/>
  <c r="G83" i="23"/>
  <c r="I83" i="23"/>
  <c r="K83" i="23"/>
  <c r="M83" i="23"/>
  <c r="O83" i="23"/>
  <c r="O70" i="23" s="1"/>
  <c r="Q83" i="23"/>
  <c r="V83" i="23"/>
  <c r="G85" i="23"/>
  <c r="I85" i="23"/>
  <c r="K85" i="23"/>
  <c r="M85" i="23"/>
  <c r="O85" i="23"/>
  <c r="Q85" i="23"/>
  <c r="V85" i="23"/>
  <c r="G86" i="23"/>
  <c r="I86" i="23"/>
  <c r="K86" i="23"/>
  <c r="M86" i="23"/>
  <c r="O86" i="23"/>
  <c r="Q86" i="23"/>
  <c r="V86" i="23"/>
  <c r="G88" i="23"/>
  <c r="M88" i="23" s="1"/>
  <c r="I88" i="23"/>
  <c r="K88" i="23"/>
  <c r="O88" i="23"/>
  <c r="Q88" i="23"/>
  <c r="V88" i="23"/>
  <c r="G92" i="23"/>
  <c r="M92" i="23" s="1"/>
  <c r="I92" i="23"/>
  <c r="K92" i="23"/>
  <c r="K91" i="23" s="1"/>
  <c r="O92" i="23"/>
  <c r="O91" i="23" s="1"/>
  <c r="Q92" i="23"/>
  <c r="Q91" i="23" s="1"/>
  <c r="V92" i="23"/>
  <c r="G95" i="23"/>
  <c r="I95" i="23"/>
  <c r="I91" i="23" s="1"/>
  <c r="K95" i="23"/>
  <c r="M95" i="23"/>
  <c r="O95" i="23"/>
  <c r="Q95" i="23"/>
  <c r="V95" i="23"/>
  <c r="G98" i="23"/>
  <c r="I98" i="23"/>
  <c r="K98" i="23"/>
  <c r="M98" i="23"/>
  <c r="O98" i="23"/>
  <c r="Q98" i="23"/>
  <c r="V98" i="23"/>
  <c r="G101" i="23"/>
  <c r="I101" i="23"/>
  <c r="K101" i="23"/>
  <c r="M101" i="23"/>
  <c r="O101" i="23"/>
  <c r="Q101" i="23"/>
  <c r="V101" i="23"/>
  <c r="G104" i="23"/>
  <c r="M104" i="23" s="1"/>
  <c r="I104" i="23"/>
  <c r="K104" i="23"/>
  <c r="O104" i="23"/>
  <c r="Q104" i="23"/>
  <c r="V104" i="23"/>
  <c r="G106" i="23"/>
  <c r="AF250" i="23" s="1"/>
  <c r="I106" i="23"/>
  <c r="K106" i="23"/>
  <c r="O106" i="23"/>
  <c r="Q106" i="23"/>
  <c r="V106" i="23"/>
  <c r="V91" i="23" s="1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I114" i="23"/>
  <c r="K114" i="23"/>
  <c r="M114" i="23"/>
  <c r="O114" i="23"/>
  <c r="Q114" i="23"/>
  <c r="V114" i="23"/>
  <c r="G117" i="23"/>
  <c r="I117" i="23"/>
  <c r="K117" i="23"/>
  <c r="M117" i="23"/>
  <c r="O117" i="23"/>
  <c r="Q117" i="23"/>
  <c r="V117" i="23"/>
  <c r="G119" i="23"/>
  <c r="M119" i="23" s="1"/>
  <c r="I119" i="23"/>
  <c r="K119" i="23"/>
  <c r="O119" i="23"/>
  <c r="Q119" i="23"/>
  <c r="V119" i="23"/>
  <c r="G121" i="23"/>
  <c r="M121" i="23" s="1"/>
  <c r="I121" i="23"/>
  <c r="K121" i="23"/>
  <c r="O121" i="23"/>
  <c r="Q121" i="23"/>
  <c r="V121" i="23"/>
  <c r="G124" i="23"/>
  <c r="I124" i="23"/>
  <c r="I123" i="23" s="1"/>
  <c r="K124" i="23"/>
  <c r="M124" i="23"/>
  <c r="O124" i="23"/>
  <c r="O123" i="23" s="1"/>
  <c r="Q124" i="23"/>
  <c r="V124" i="23"/>
  <c r="G126" i="23"/>
  <c r="G123" i="23" s="1"/>
  <c r="I126" i="23"/>
  <c r="K126" i="23"/>
  <c r="M126" i="23"/>
  <c r="O126" i="23"/>
  <c r="Q126" i="23"/>
  <c r="V126" i="23"/>
  <c r="V123" i="23" s="1"/>
  <c r="G128" i="23"/>
  <c r="I128" i="23"/>
  <c r="K128" i="23"/>
  <c r="K123" i="23" s="1"/>
  <c r="M128" i="23"/>
  <c r="O128" i="23"/>
  <c r="Q128" i="23"/>
  <c r="V128" i="23"/>
  <c r="G130" i="23"/>
  <c r="M130" i="23" s="1"/>
  <c r="I130" i="23"/>
  <c r="K130" i="23"/>
  <c r="O130" i="23"/>
  <c r="Q130" i="23"/>
  <c r="V130" i="23"/>
  <c r="G132" i="23"/>
  <c r="M132" i="23" s="1"/>
  <c r="I132" i="23"/>
  <c r="K132" i="23"/>
  <c r="O132" i="23"/>
  <c r="Q132" i="23"/>
  <c r="V132" i="23"/>
  <c r="G134" i="23"/>
  <c r="M134" i="23" s="1"/>
  <c r="I134" i="23"/>
  <c r="K134" i="23"/>
  <c r="O134" i="23"/>
  <c r="Q134" i="23"/>
  <c r="Q123" i="23" s="1"/>
  <c r="V134" i="23"/>
  <c r="G137" i="23"/>
  <c r="I137" i="23"/>
  <c r="K137" i="23"/>
  <c r="M137" i="23"/>
  <c r="O137" i="23"/>
  <c r="Q137" i="23"/>
  <c r="V137" i="23"/>
  <c r="G140" i="23"/>
  <c r="I140" i="23"/>
  <c r="K140" i="23"/>
  <c r="M140" i="23"/>
  <c r="O140" i="23"/>
  <c r="Q140" i="23"/>
  <c r="V140" i="23"/>
  <c r="G143" i="23"/>
  <c r="I143" i="23"/>
  <c r="K143" i="23"/>
  <c r="M143" i="23"/>
  <c r="O143" i="23"/>
  <c r="Q143" i="23"/>
  <c r="V143" i="23"/>
  <c r="G147" i="23"/>
  <c r="M147" i="23" s="1"/>
  <c r="I147" i="23"/>
  <c r="K147" i="23"/>
  <c r="O147" i="23"/>
  <c r="Q147" i="23"/>
  <c r="V147" i="23"/>
  <c r="G149" i="23"/>
  <c r="M149" i="23" s="1"/>
  <c r="I149" i="23"/>
  <c r="K149" i="23"/>
  <c r="O149" i="23"/>
  <c r="Q149" i="23"/>
  <c r="V149" i="23"/>
  <c r="G152" i="23"/>
  <c r="M152" i="23" s="1"/>
  <c r="I152" i="23"/>
  <c r="K152" i="23"/>
  <c r="O152" i="23"/>
  <c r="Q152" i="23"/>
  <c r="V152" i="23"/>
  <c r="G154" i="23"/>
  <c r="I154" i="23"/>
  <c r="K154" i="23"/>
  <c r="M154" i="23"/>
  <c r="O154" i="23"/>
  <c r="Q154" i="23"/>
  <c r="V154" i="23"/>
  <c r="G158" i="23"/>
  <c r="I158" i="23"/>
  <c r="K158" i="23"/>
  <c r="M158" i="23"/>
  <c r="O158" i="23"/>
  <c r="Q158" i="23"/>
  <c r="V158" i="23"/>
  <c r="G162" i="23"/>
  <c r="I162" i="23"/>
  <c r="K162" i="23"/>
  <c r="M162" i="23"/>
  <c r="O162" i="23"/>
  <c r="Q162" i="23"/>
  <c r="V162" i="23"/>
  <c r="G164" i="23"/>
  <c r="M164" i="23" s="1"/>
  <c r="I164" i="23"/>
  <c r="K164" i="23"/>
  <c r="O164" i="23"/>
  <c r="Q164" i="23"/>
  <c r="V164" i="23"/>
  <c r="G167" i="23"/>
  <c r="M167" i="23" s="1"/>
  <c r="I167" i="23"/>
  <c r="K167" i="23"/>
  <c r="K166" i="23" s="1"/>
  <c r="O167" i="23"/>
  <c r="O166" i="23" s="1"/>
  <c r="Q167" i="23"/>
  <c r="Q166" i="23" s="1"/>
  <c r="V167" i="23"/>
  <c r="G170" i="23"/>
  <c r="I170" i="23"/>
  <c r="I166" i="23" s="1"/>
  <c r="K170" i="23"/>
  <c r="M170" i="23"/>
  <c r="O170" i="23"/>
  <c r="Q170" i="23"/>
  <c r="V170" i="23"/>
  <c r="G173" i="23"/>
  <c r="I173" i="23"/>
  <c r="K173" i="23"/>
  <c r="M173" i="23"/>
  <c r="O173" i="23"/>
  <c r="Q173" i="23"/>
  <c r="V173" i="23"/>
  <c r="G176" i="23"/>
  <c r="I176" i="23"/>
  <c r="K176" i="23"/>
  <c r="M176" i="23"/>
  <c r="O176" i="23"/>
  <c r="Q176" i="23"/>
  <c r="V176" i="23"/>
  <c r="G179" i="23"/>
  <c r="M179" i="23" s="1"/>
  <c r="I179" i="23"/>
  <c r="K179" i="23"/>
  <c r="O179" i="23"/>
  <c r="Q179" i="23"/>
  <c r="V179" i="23"/>
  <c r="G182" i="23"/>
  <c r="G166" i="23" s="1"/>
  <c r="I182" i="23"/>
  <c r="K182" i="23"/>
  <c r="O182" i="23"/>
  <c r="Q182" i="23"/>
  <c r="V182" i="23"/>
  <c r="V166" i="23" s="1"/>
  <c r="G184" i="23"/>
  <c r="M184" i="23" s="1"/>
  <c r="I184" i="23"/>
  <c r="K184" i="23"/>
  <c r="O184" i="23"/>
  <c r="Q184" i="23"/>
  <c r="V184" i="23"/>
  <c r="G187" i="23"/>
  <c r="I187" i="23"/>
  <c r="K187" i="23"/>
  <c r="M187" i="23"/>
  <c r="O187" i="23"/>
  <c r="Q187" i="23"/>
  <c r="V187" i="23"/>
  <c r="G190" i="23"/>
  <c r="I190" i="23"/>
  <c r="K190" i="23"/>
  <c r="M190" i="23"/>
  <c r="O190" i="23"/>
  <c r="Q190" i="23"/>
  <c r="V190" i="23"/>
  <c r="G193" i="23"/>
  <c r="I193" i="23"/>
  <c r="K193" i="23"/>
  <c r="M193" i="23"/>
  <c r="O193" i="23"/>
  <c r="Q193" i="23"/>
  <c r="V193" i="23"/>
  <c r="G195" i="23"/>
  <c r="M195" i="23" s="1"/>
  <c r="I195" i="23"/>
  <c r="K195" i="23"/>
  <c r="O195" i="23"/>
  <c r="Q195" i="23"/>
  <c r="V195" i="23"/>
  <c r="G198" i="23"/>
  <c r="M198" i="23" s="1"/>
  <c r="I198" i="23"/>
  <c r="K198" i="23"/>
  <c r="O198" i="23"/>
  <c r="Q198" i="23"/>
  <c r="V198" i="23"/>
  <c r="G201" i="23"/>
  <c r="M201" i="23" s="1"/>
  <c r="I201" i="23"/>
  <c r="K201" i="23"/>
  <c r="O201" i="23"/>
  <c r="Q201" i="23"/>
  <c r="V201" i="23"/>
  <c r="G204" i="23"/>
  <c r="I204" i="23"/>
  <c r="K204" i="23"/>
  <c r="M204" i="23"/>
  <c r="O204" i="23"/>
  <c r="Q204" i="23"/>
  <c r="V204" i="23"/>
  <c r="G207" i="23"/>
  <c r="I207" i="23"/>
  <c r="K207" i="23"/>
  <c r="M207" i="23"/>
  <c r="O207" i="23"/>
  <c r="Q207" i="23"/>
  <c r="V207" i="23"/>
  <c r="G209" i="23"/>
  <c r="I209" i="23"/>
  <c r="K209" i="23"/>
  <c r="M209" i="23"/>
  <c r="O209" i="23"/>
  <c r="Q209" i="23"/>
  <c r="V209" i="23"/>
  <c r="G212" i="23"/>
  <c r="M212" i="23" s="1"/>
  <c r="I212" i="23"/>
  <c r="K212" i="23"/>
  <c r="O212" i="23"/>
  <c r="Q212" i="23"/>
  <c r="V212" i="23"/>
  <c r="G215" i="23"/>
  <c r="M215" i="23" s="1"/>
  <c r="I215" i="23"/>
  <c r="K215" i="23"/>
  <c r="O215" i="23"/>
  <c r="Q215" i="23"/>
  <c r="V215" i="23"/>
  <c r="G218" i="23"/>
  <c r="M218" i="23" s="1"/>
  <c r="I218" i="23"/>
  <c r="K218" i="23"/>
  <c r="O218" i="23"/>
  <c r="Q218" i="23"/>
  <c r="V218" i="23"/>
  <c r="G221" i="23"/>
  <c r="I221" i="23"/>
  <c r="K221" i="23"/>
  <c r="M221" i="23"/>
  <c r="O221" i="23"/>
  <c r="Q221" i="23"/>
  <c r="V221" i="23"/>
  <c r="G224" i="23"/>
  <c r="I224" i="23"/>
  <c r="K224" i="23"/>
  <c r="M224" i="23"/>
  <c r="O224" i="23"/>
  <c r="Q224" i="23"/>
  <c r="V224" i="23"/>
  <c r="K227" i="23"/>
  <c r="G228" i="23"/>
  <c r="M228" i="23" s="1"/>
  <c r="I228" i="23"/>
  <c r="I227" i="23" s="1"/>
  <c r="K228" i="23"/>
  <c r="O228" i="23"/>
  <c r="O227" i="23" s="1"/>
  <c r="Q228" i="23"/>
  <c r="V228" i="23"/>
  <c r="V227" i="23" s="1"/>
  <c r="G230" i="23"/>
  <c r="M230" i="23" s="1"/>
  <c r="I230" i="23"/>
  <c r="K230" i="23"/>
  <c r="O230" i="23"/>
  <c r="Q230" i="23"/>
  <c r="V230" i="23"/>
  <c r="G232" i="23"/>
  <c r="M232" i="23" s="1"/>
  <c r="I232" i="23"/>
  <c r="K232" i="23"/>
  <c r="O232" i="23"/>
  <c r="Q232" i="23"/>
  <c r="Q227" i="23" s="1"/>
  <c r="V232" i="23"/>
  <c r="G236" i="23"/>
  <c r="G235" i="23" s="1"/>
  <c r="I236" i="23"/>
  <c r="K236" i="23"/>
  <c r="K235" i="23" s="1"/>
  <c r="M236" i="23"/>
  <c r="O236" i="23"/>
  <c r="Q236" i="23"/>
  <c r="V236" i="23"/>
  <c r="V235" i="23" s="1"/>
  <c r="G238" i="23"/>
  <c r="I238" i="23"/>
  <c r="K238" i="23"/>
  <c r="M238" i="23"/>
  <c r="O238" i="23"/>
  <c r="Q238" i="23"/>
  <c r="Q235" i="23" s="1"/>
  <c r="V238" i="23"/>
  <c r="G240" i="23"/>
  <c r="M240" i="23" s="1"/>
  <c r="I240" i="23"/>
  <c r="I235" i="23" s="1"/>
  <c r="K240" i="23"/>
  <c r="O240" i="23"/>
  <c r="Q240" i="23"/>
  <c r="V240" i="23"/>
  <c r="G242" i="23"/>
  <c r="M242" i="23" s="1"/>
  <c r="I242" i="23"/>
  <c r="K242" i="23"/>
  <c r="O242" i="23"/>
  <c r="Q242" i="23"/>
  <c r="V242" i="23"/>
  <c r="G244" i="23"/>
  <c r="M244" i="23" s="1"/>
  <c r="I244" i="23"/>
  <c r="K244" i="23"/>
  <c r="O244" i="23"/>
  <c r="Q244" i="23"/>
  <c r="V244" i="23"/>
  <c r="G246" i="23"/>
  <c r="I246" i="23"/>
  <c r="K246" i="23"/>
  <c r="M246" i="23"/>
  <c r="O246" i="23"/>
  <c r="O235" i="23" s="1"/>
  <c r="Q246" i="23"/>
  <c r="V246" i="23"/>
  <c r="G248" i="23"/>
  <c r="I248" i="23"/>
  <c r="K248" i="23"/>
  <c r="M248" i="23"/>
  <c r="O248" i="23"/>
  <c r="Q248" i="23"/>
  <c r="V248" i="23"/>
  <c r="AE250" i="23"/>
  <c r="G121" i="22"/>
  <c r="I8" i="22"/>
  <c r="G9" i="22"/>
  <c r="G8" i="22" s="1"/>
  <c r="I9" i="22"/>
  <c r="K9" i="22"/>
  <c r="O9" i="22"/>
  <c r="Q9" i="22"/>
  <c r="Q8" i="22" s="1"/>
  <c r="V9" i="22"/>
  <c r="V8" i="22" s="1"/>
  <c r="G11" i="22"/>
  <c r="M11" i="22" s="1"/>
  <c r="I11" i="22"/>
  <c r="K11" i="22"/>
  <c r="K8" i="22" s="1"/>
  <c r="O11" i="22"/>
  <c r="O8" i="22" s="1"/>
  <c r="Q11" i="22"/>
  <c r="V11" i="22"/>
  <c r="G15" i="22"/>
  <c r="M15" i="22" s="1"/>
  <c r="M14" i="22" s="1"/>
  <c r="I15" i="22"/>
  <c r="K15" i="22"/>
  <c r="K14" i="22" s="1"/>
  <c r="O15" i="22"/>
  <c r="Q15" i="22"/>
  <c r="V15" i="22"/>
  <c r="V14" i="22" s="1"/>
  <c r="G17" i="22"/>
  <c r="I17" i="22"/>
  <c r="K17" i="22"/>
  <c r="M17" i="22"/>
  <c r="O17" i="22"/>
  <c r="Q17" i="22"/>
  <c r="Q14" i="22" s="1"/>
  <c r="V17" i="22"/>
  <c r="G19" i="22"/>
  <c r="M19" i="22" s="1"/>
  <c r="I19" i="22"/>
  <c r="I14" i="22" s="1"/>
  <c r="K19" i="22"/>
  <c r="O19" i="22"/>
  <c r="O14" i="22" s="1"/>
  <c r="Q19" i="22"/>
  <c r="V19" i="22"/>
  <c r="G21" i="22"/>
  <c r="I21" i="22"/>
  <c r="V21" i="22"/>
  <c r="G22" i="22"/>
  <c r="M22" i="22" s="1"/>
  <c r="M21" i="22" s="1"/>
  <c r="I22" i="22"/>
  <c r="K22" i="22"/>
  <c r="K21" i="22" s="1"/>
  <c r="O22" i="22"/>
  <c r="O21" i="22" s="1"/>
  <c r="Q22" i="22"/>
  <c r="Q21" i="22" s="1"/>
  <c r="V22" i="22"/>
  <c r="O23" i="22"/>
  <c r="G24" i="22"/>
  <c r="G23" i="22" s="1"/>
  <c r="I24" i="22"/>
  <c r="K24" i="22"/>
  <c r="K23" i="22" s="1"/>
  <c r="M24" i="22"/>
  <c r="O24" i="22"/>
  <c r="Q24" i="22"/>
  <c r="V24" i="22"/>
  <c r="V23" i="22" s="1"/>
  <c r="G27" i="22"/>
  <c r="I27" i="22"/>
  <c r="K27" i="22"/>
  <c r="M27" i="22"/>
  <c r="O27" i="22"/>
  <c r="Q27" i="22"/>
  <c r="Q23" i="22" s="1"/>
  <c r="V27" i="22"/>
  <c r="G28" i="22"/>
  <c r="M28" i="22" s="1"/>
  <c r="I28" i="22"/>
  <c r="I23" i="22" s="1"/>
  <c r="K28" i="22"/>
  <c r="O28" i="22"/>
  <c r="Q28" i="22"/>
  <c r="V28" i="22"/>
  <c r="G31" i="22"/>
  <c r="V31" i="22"/>
  <c r="G32" i="22"/>
  <c r="M32" i="22" s="1"/>
  <c r="M31" i="22" s="1"/>
  <c r="I32" i="22"/>
  <c r="K32" i="22"/>
  <c r="K31" i="22" s="1"/>
  <c r="O32" i="22"/>
  <c r="O31" i="22" s="1"/>
  <c r="Q32" i="22"/>
  <c r="Q31" i="22" s="1"/>
  <c r="V32" i="22"/>
  <c r="G34" i="22"/>
  <c r="I34" i="22"/>
  <c r="I31" i="22" s="1"/>
  <c r="K34" i="22"/>
  <c r="M34" i="22"/>
  <c r="O34" i="22"/>
  <c r="Q34" i="22"/>
  <c r="V34" i="22"/>
  <c r="G35" i="22"/>
  <c r="V35" i="22"/>
  <c r="G36" i="22"/>
  <c r="I36" i="22"/>
  <c r="I35" i="22" s="1"/>
  <c r="K36" i="22"/>
  <c r="K35" i="22" s="1"/>
  <c r="M36" i="22"/>
  <c r="O36" i="22"/>
  <c r="Q36" i="22"/>
  <c r="Q35" i="22" s="1"/>
  <c r="V36" i="22"/>
  <c r="G39" i="22"/>
  <c r="M39" i="22" s="1"/>
  <c r="M35" i="22" s="1"/>
  <c r="I39" i="22"/>
  <c r="K39" i="22"/>
  <c r="O39" i="22"/>
  <c r="O35" i="22" s="1"/>
  <c r="Q39" i="22"/>
  <c r="V39" i="22"/>
  <c r="G43" i="22"/>
  <c r="M43" i="22" s="1"/>
  <c r="I43" i="22"/>
  <c r="K43" i="22"/>
  <c r="K42" i="22" s="1"/>
  <c r="O43" i="22"/>
  <c r="O42" i="22" s="1"/>
  <c r="Q43" i="22"/>
  <c r="Q42" i="22" s="1"/>
  <c r="V43" i="22"/>
  <c r="G45" i="22"/>
  <c r="I45" i="22"/>
  <c r="I42" i="22" s="1"/>
  <c r="K45" i="22"/>
  <c r="M45" i="22"/>
  <c r="O45" i="22"/>
  <c r="Q45" i="22"/>
  <c r="V45" i="22"/>
  <c r="G47" i="22"/>
  <c r="I47" i="22"/>
  <c r="K47" i="22"/>
  <c r="M47" i="22"/>
  <c r="O47" i="22"/>
  <c r="Q47" i="22"/>
  <c r="V47" i="22"/>
  <c r="G49" i="22"/>
  <c r="I49" i="22"/>
  <c r="K49" i="22"/>
  <c r="M49" i="22"/>
  <c r="O49" i="22"/>
  <c r="Q49" i="22"/>
  <c r="V49" i="22"/>
  <c r="G51" i="22"/>
  <c r="M51" i="22" s="1"/>
  <c r="I51" i="22"/>
  <c r="K51" i="22"/>
  <c r="O51" i="22"/>
  <c r="Q51" i="22"/>
  <c r="V51" i="22"/>
  <c r="G53" i="22"/>
  <c r="G42" i="22" s="1"/>
  <c r="I53" i="22"/>
  <c r="K53" i="22"/>
  <c r="O53" i="22"/>
  <c r="Q53" i="22"/>
  <c r="V53" i="22"/>
  <c r="V42" i="22" s="1"/>
  <c r="G55" i="22"/>
  <c r="M55" i="22" s="1"/>
  <c r="I55" i="22"/>
  <c r="K55" i="22"/>
  <c r="O55" i="22"/>
  <c r="Q55" i="22"/>
  <c r="V55" i="22"/>
  <c r="G57" i="22"/>
  <c r="I57" i="22"/>
  <c r="K57" i="22"/>
  <c r="M57" i="22"/>
  <c r="O57" i="22"/>
  <c r="Q57" i="22"/>
  <c r="V57" i="22"/>
  <c r="G61" i="22"/>
  <c r="I61" i="22"/>
  <c r="K61" i="22"/>
  <c r="M61" i="22"/>
  <c r="O61" i="22"/>
  <c r="Q61" i="22"/>
  <c r="V61" i="22"/>
  <c r="G63" i="22"/>
  <c r="I63" i="22"/>
  <c r="K63" i="22"/>
  <c r="M63" i="22"/>
  <c r="O63" i="22"/>
  <c r="Q63" i="22"/>
  <c r="V63" i="22"/>
  <c r="G65" i="22"/>
  <c r="M65" i="22" s="1"/>
  <c r="I65" i="22"/>
  <c r="K65" i="22"/>
  <c r="O65" i="22"/>
  <c r="Q65" i="22"/>
  <c r="V65" i="22"/>
  <c r="G71" i="22"/>
  <c r="M71" i="22" s="1"/>
  <c r="I71" i="22"/>
  <c r="K71" i="22"/>
  <c r="O71" i="22"/>
  <c r="Q71" i="22"/>
  <c r="V71" i="22"/>
  <c r="G77" i="22"/>
  <c r="M77" i="22" s="1"/>
  <c r="I77" i="22"/>
  <c r="K77" i="22"/>
  <c r="O77" i="22"/>
  <c r="Q77" i="22"/>
  <c r="V77" i="22"/>
  <c r="G80" i="22"/>
  <c r="I80" i="22"/>
  <c r="K80" i="22"/>
  <c r="M80" i="22"/>
  <c r="O80" i="22"/>
  <c r="Q80" i="22"/>
  <c r="V80" i="22"/>
  <c r="G83" i="22"/>
  <c r="I83" i="22"/>
  <c r="K83" i="22"/>
  <c r="M83" i="22"/>
  <c r="O83" i="22"/>
  <c r="Q83" i="22"/>
  <c r="V83" i="22"/>
  <c r="G85" i="22"/>
  <c r="I85" i="22"/>
  <c r="K85" i="22"/>
  <c r="M85" i="22"/>
  <c r="O85" i="22"/>
  <c r="Q85" i="22"/>
  <c r="V85" i="22"/>
  <c r="G87" i="22"/>
  <c r="M87" i="22" s="1"/>
  <c r="I87" i="22"/>
  <c r="K87" i="22"/>
  <c r="O87" i="22"/>
  <c r="Q87" i="22"/>
  <c r="V87" i="22"/>
  <c r="G90" i="22"/>
  <c r="M90" i="22" s="1"/>
  <c r="I90" i="22"/>
  <c r="K90" i="22"/>
  <c r="O90" i="22"/>
  <c r="Q90" i="22"/>
  <c r="V90" i="22"/>
  <c r="G92" i="22"/>
  <c r="M92" i="22" s="1"/>
  <c r="I92" i="22"/>
  <c r="K92" i="22"/>
  <c r="O92" i="22"/>
  <c r="Q92" i="22"/>
  <c r="V92" i="22"/>
  <c r="G94" i="22"/>
  <c r="I94" i="22"/>
  <c r="K94" i="22"/>
  <c r="M94" i="22"/>
  <c r="O94" i="22"/>
  <c r="Q94" i="22"/>
  <c r="V94" i="22"/>
  <c r="G96" i="22"/>
  <c r="I96" i="22"/>
  <c r="K96" i="22"/>
  <c r="M96" i="22"/>
  <c r="O96" i="22"/>
  <c r="Q96" i="22"/>
  <c r="V96" i="22"/>
  <c r="G98" i="22"/>
  <c r="I98" i="22"/>
  <c r="K98" i="22"/>
  <c r="M98" i="22"/>
  <c r="O98" i="22"/>
  <c r="Q98" i="22"/>
  <c r="V98" i="22"/>
  <c r="G100" i="22"/>
  <c r="M100" i="22" s="1"/>
  <c r="I100" i="22"/>
  <c r="K100" i="22"/>
  <c r="O100" i="22"/>
  <c r="Q100" i="22"/>
  <c r="V100" i="22"/>
  <c r="G102" i="22"/>
  <c r="M102" i="22" s="1"/>
  <c r="I102" i="22"/>
  <c r="K102" i="22"/>
  <c r="O102" i="22"/>
  <c r="Q102" i="22"/>
  <c r="V102" i="22"/>
  <c r="G107" i="22"/>
  <c r="I107" i="22"/>
  <c r="I106" i="22" s="1"/>
  <c r="K107" i="22"/>
  <c r="M107" i="22"/>
  <c r="O107" i="22"/>
  <c r="O106" i="22" s="1"/>
  <c r="Q107" i="22"/>
  <c r="V107" i="22"/>
  <c r="G109" i="22"/>
  <c r="G106" i="22" s="1"/>
  <c r="I109" i="22"/>
  <c r="K109" i="22"/>
  <c r="M109" i="22"/>
  <c r="O109" i="22"/>
  <c r="Q109" i="22"/>
  <c r="V109" i="22"/>
  <c r="V106" i="22" s="1"/>
  <c r="G111" i="22"/>
  <c r="I111" i="22"/>
  <c r="K111" i="22"/>
  <c r="K106" i="22" s="1"/>
  <c r="M111" i="22"/>
  <c r="O111" i="22"/>
  <c r="Q111" i="22"/>
  <c r="V111" i="22"/>
  <c r="G113" i="22"/>
  <c r="M113" i="22" s="1"/>
  <c r="I113" i="22"/>
  <c r="K113" i="22"/>
  <c r="O113" i="22"/>
  <c r="Q113" i="22"/>
  <c r="V113" i="22"/>
  <c r="G115" i="22"/>
  <c r="M115" i="22" s="1"/>
  <c r="I115" i="22"/>
  <c r="K115" i="22"/>
  <c r="O115" i="22"/>
  <c r="Q115" i="22"/>
  <c r="V115" i="22"/>
  <c r="G117" i="22"/>
  <c r="M117" i="22" s="1"/>
  <c r="I117" i="22"/>
  <c r="K117" i="22"/>
  <c r="O117" i="22"/>
  <c r="Q117" i="22"/>
  <c r="Q106" i="22" s="1"/>
  <c r="V117" i="22"/>
  <c r="G119" i="22"/>
  <c r="I119" i="22"/>
  <c r="K119" i="22"/>
  <c r="M119" i="22"/>
  <c r="O119" i="22"/>
  <c r="Q119" i="22"/>
  <c r="V119" i="22"/>
  <c r="AE121" i="22"/>
  <c r="G96" i="21"/>
  <c r="G8" i="21"/>
  <c r="K8" i="21"/>
  <c r="O8" i="21"/>
  <c r="V8" i="21"/>
  <c r="G9" i="21"/>
  <c r="I9" i="21"/>
  <c r="I8" i="21" s="1"/>
  <c r="K9" i="21"/>
  <c r="M9" i="21"/>
  <c r="M8" i="21" s="1"/>
  <c r="O9" i="21"/>
  <c r="Q9" i="21"/>
  <c r="Q8" i="21" s="1"/>
  <c r="V9" i="21"/>
  <c r="G11" i="21"/>
  <c r="K11" i="21"/>
  <c r="V11" i="21"/>
  <c r="G12" i="21"/>
  <c r="I12" i="21"/>
  <c r="I11" i="21" s="1"/>
  <c r="K12" i="21"/>
  <c r="M12" i="21"/>
  <c r="M11" i="21" s="1"/>
  <c r="O12" i="21"/>
  <c r="Q12" i="21"/>
  <c r="Q11" i="21" s="1"/>
  <c r="V12" i="21"/>
  <c r="G14" i="21"/>
  <c r="M14" i="21" s="1"/>
  <c r="I14" i="21"/>
  <c r="K14" i="21"/>
  <c r="O14" i="21"/>
  <c r="O11" i="21" s="1"/>
  <c r="Q14" i="21"/>
  <c r="V14" i="21"/>
  <c r="I16" i="21"/>
  <c r="Q16" i="21"/>
  <c r="G17" i="21"/>
  <c r="M17" i="21" s="1"/>
  <c r="M16" i="21" s="1"/>
  <c r="I17" i="21"/>
  <c r="K17" i="21"/>
  <c r="K16" i="21" s="1"/>
  <c r="O17" i="21"/>
  <c r="O16" i="21" s="1"/>
  <c r="Q17" i="21"/>
  <c r="V17" i="21"/>
  <c r="V16" i="21" s="1"/>
  <c r="I18" i="21"/>
  <c r="G19" i="21"/>
  <c r="G18" i="21" s="1"/>
  <c r="I19" i="21"/>
  <c r="K19" i="21"/>
  <c r="K18" i="21" s="1"/>
  <c r="O19" i="21"/>
  <c r="O18" i="21" s="1"/>
  <c r="Q19" i="21"/>
  <c r="V19" i="21"/>
  <c r="V18" i="21" s="1"/>
  <c r="G21" i="21"/>
  <c r="I21" i="21"/>
  <c r="K21" i="21"/>
  <c r="M21" i="21"/>
  <c r="O21" i="21"/>
  <c r="Q21" i="21"/>
  <c r="Q18" i="21" s="1"/>
  <c r="V21" i="21"/>
  <c r="G22" i="21"/>
  <c r="V22" i="21"/>
  <c r="G23" i="21"/>
  <c r="I23" i="21"/>
  <c r="I22" i="21" s="1"/>
  <c r="K23" i="21"/>
  <c r="M23" i="21"/>
  <c r="O23" i="21"/>
  <c r="Q23" i="21"/>
  <c r="Q22" i="21" s="1"/>
  <c r="V23" i="21"/>
  <c r="G26" i="21"/>
  <c r="M26" i="21" s="1"/>
  <c r="I26" i="21"/>
  <c r="K26" i="21"/>
  <c r="K22" i="21" s="1"/>
  <c r="O26" i="21"/>
  <c r="O22" i="21" s="1"/>
  <c r="Q26" i="21"/>
  <c r="V26" i="21"/>
  <c r="G30" i="21"/>
  <c r="G29" i="21" s="1"/>
  <c r="I30" i="21"/>
  <c r="K30" i="21"/>
  <c r="K29" i="21" s="1"/>
  <c r="O30" i="21"/>
  <c r="O29" i="21" s="1"/>
  <c r="Q30" i="21"/>
  <c r="V30" i="21"/>
  <c r="V29" i="21" s="1"/>
  <c r="G32" i="21"/>
  <c r="I32" i="21"/>
  <c r="I29" i="21" s="1"/>
  <c r="K32" i="21"/>
  <c r="M32" i="21"/>
  <c r="O32" i="21"/>
  <c r="Q32" i="21"/>
  <c r="Q29" i="21" s="1"/>
  <c r="V32" i="21"/>
  <c r="G34" i="21"/>
  <c r="M34" i="21" s="1"/>
  <c r="I34" i="21"/>
  <c r="K34" i="21"/>
  <c r="O34" i="21"/>
  <c r="Q34" i="21"/>
  <c r="V34" i="21"/>
  <c r="G36" i="21"/>
  <c r="I36" i="21"/>
  <c r="K36" i="21"/>
  <c r="M36" i="21"/>
  <c r="O36" i="21"/>
  <c r="Q36" i="21"/>
  <c r="V36" i="21"/>
  <c r="G38" i="21"/>
  <c r="M38" i="21" s="1"/>
  <c r="I38" i="21"/>
  <c r="K38" i="21"/>
  <c r="O38" i="21"/>
  <c r="Q38" i="21"/>
  <c r="V38" i="21"/>
  <c r="G40" i="21"/>
  <c r="I40" i="21"/>
  <c r="K40" i="21"/>
  <c r="M40" i="21"/>
  <c r="O40" i="21"/>
  <c r="Q40" i="21"/>
  <c r="V40" i="21"/>
  <c r="G42" i="21"/>
  <c r="M42" i="21" s="1"/>
  <c r="I42" i="21"/>
  <c r="K42" i="21"/>
  <c r="O42" i="21"/>
  <c r="Q42" i="21"/>
  <c r="V42" i="21"/>
  <c r="G44" i="21"/>
  <c r="I44" i="21"/>
  <c r="K44" i="21"/>
  <c r="M44" i="21"/>
  <c r="O44" i="21"/>
  <c r="Q44" i="21"/>
  <c r="V44" i="21"/>
  <c r="G48" i="21"/>
  <c r="M48" i="21" s="1"/>
  <c r="I48" i="21"/>
  <c r="K48" i="21"/>
  <c r="O48" i="21"/>
  <c r="Q48" i="21"/>
  <c r="V48" i="21"/>
  <c r="G50" i="21"/>
  <c r="I50" i="21"/>
  <c r="K50" i="21"/>
  <c r="M50" i="21"/>
  <c r="O50" i="21"/>
  <c r="Q50" i="21"/>
  <c r="V50" i="21"/>
  <c r="G52" i="21"/>
  <c r="M52" i="21" s="1"/>
  <c r="I52" i="21"/>
  <c r="K52" i="21"/>
  <c r="O52" i="21"/>
  <c r="Q52" i="21"/>
  <c r="V52" i="21"/>
  <c r="G58" i="21"/>
  <c r="I58" i="21"/>
  <c r="K58" i="21"/>
  <c r="M58" i="21"/>
  <c r="O58" i="21"/>
  <c r="Q58" i="21"/>
  <c r="V58" i="21"/>
  <c r="G61" i="21"/>
  <c r="M61" i="21" s="1"/>
  <c r="I61" i="21"/>
  <c r="K61" i="21"/>
  <c r="O61" i="21"/>
  <c r="Q61" i="21"/>
  <c r="V61" i="21"/>
  <c r="G63" i="21"/>
  <c r="I63" i="21"/>
  <c r="K63" i="21"/>
  <c r="M63" i="21"/>
  <c r="O63" i="21"/>
  <c r="Q63" i="21"/>
  <c r="V63" i="21"/>
  <c r="G65" i="21"/>
  <c r="M65" i="21" s="1"/>
  <c r="I65" i="21"/>
  <c r="K65" i="21"/>
  <c r="O65" i="21"/>
  <c r="Q65" i="21"/>
  <c r="V65" i="21"/>
  <c r="G67" i="21"/>
  <c r="I67" i="21"/>
  <c r="K67" i="21"/>
  <c r="M67" i="21"/>
  <c r="O67" i="21"/>
  <c r="Q67" i="21"/>
  <c r="V67" i="21"/>
  <c r="G69" i="21"/>
  <c r="M69" i="21" s="1"/>
  <c r="I69" i="21"/>
  <c r="K69" i="21"/>
  <c r="O69" i="21"/>
  <c r="Q69" i="21"/>
  <c r="V69" i="21"/>
  <c r="G71" i="21"/>
  <c r="I71" i="21"/>
  <c r="K71" i="21"/>
  <c r="M71" i="21"/>
  <c r="O71" i="21"/>
  <c r="Q71" i="21"/>
  <c r="V71" i="21"/>
  <c r="G73" i="21"/>
  <c r="M73" i="21" s="1"/>
  <c r="I73" i="21"/>
  <c r="K73" i="21"/>
  <c r="O73" i="21"/>
  <c r="Q73" i="21"/>
  <c r="V73" i="21"/>
  <c r="G75" i="21"/>
  <c r="I75" i="21"/>
  <c r="K75" i="21"/>
  <c r="M75" i="21"/>
  <c r="O75" i="21"/>
  <c r="Q75" i="21"/>
  <c r="V75" i="21"/>
  <c r="G77" i="21"/>
  <c r="M77" i="21" s="1"/>
  <c r="I77" i="21"/>
  <c r="K77" i="21"/>
  <c r="O77" i="21"/>
  <c r="Q77" i="21"/>
  <c r="V77" i="21"/>
  <c r="G82" i="21"/>
  <c r="M82" i="21" s="1"/>
  <c r="I82" i="21"/>
  <c r="K82" i="21"/>
  <c r="K81" i="21" s="1"/>
  <c r="O82" i="21"/>
  <c r="O81" i="21" s="1"/>
  <c r="Q82" i="21"/>
  <c r="V82" i="21"/>
  <c r="V81" i="21" s="1"/>
  <c r="G84" i="21"/>
  <c r="I84" i="21"/>
  <c r="I81" i="21" s="1"/>
  <c r="K84" i="21"/>
  <c r="M84" i="21"/>
  <c r="O84" i="21"/>
  <c r="Q84" i="21"/>
  <c r="V84" i="21"/>
  <c r="G86" i="21"/>
  <c r="M86" i="21" s="1"/>
  <c r="I86" i="21"/>
  <c r="K86" i="21"/>
  <c r="O86" i="21"/>
  <c r="Q86" i="21"/>
  <c r="V86" i="21"/>
  <c r="G88" i="21"/>
  <c r="I88" i="21"/>
  <c r="K88" i="21"/>
  <c r="M88" i="21"/>
  <c r="O88" i="21"/>
  <c r="Q88" i="21"/>
  <c r="Q81" i="21" s="1"/>
  <c r="V88" i="21"/>
  <c r="G90" i="21"/>
  <c r="M90" i="21" s="1"/>
  <c r="I90" i="21"/>
  <c r="K90" i="21"/>
  <c r="O90" i="21"/>
  <c r="Q90" i="21"/>
  <c r="V90" i="21"/>
  <c r="G92" i="21"/>
  <c r="I92" i="21"/>
  <c r="K92" i="21"/>
  <c r="M92" i="21"/>
  <c r="O92" i="21"/>
  <c r="Q92" i="21"/>
  <c r="V92" i="21"/>
  <c r="G94" i="21"/>
  <c r="M94" i="21" s="1"/>
  <c r="I94" i="21"/>
  <c r="K94" i="21"/>
  <c r="O94" i="21"/>
  <c r="Q94" i="21"/>
  <c r="V94" i="21"/>
  <c r="AE96" i="21"/>
  <c r="AF96" i="21"/>
  <c r="G75" i="20"/>
  <c r="G8" i="20"/>
  <c r="O8" i="20"/>
  <c r="V8" i="20"/>
  <c r="G9" i="20"/>
  <c r="I9" i="20"/>
  <c r="I8" i="20" s="1"/>
  <c r="K9" i="20"/>
  <c r="K8" i="20" s="1"/>
  <c r="M9" i="20"/>
  <c r="M8" i="20" s="1"/>
  <c r="O9" i="20"/>
  <c r="Q9" i="20"/>
  <c r="Q8" i="20" s="1"/>
  <c r="V9" i="20"/>
  <c r="G12" i="20"/>
  <c r="M12" i="20" s="1"/>
  <c r="I12" i="20"/>
  <c r="I11" i="20" s="1"/>
  <c r="K12" i="20"/>
  <c r="O12" i="20"/>
  <c r="Q12" i="20"/>
  <c r="Q11" i="20" s="1"/>
  <c r="V12" i="20"/>
  <c r="V11" i="20" s="1"/>
  <c r="G14" i="20"/>
  <c r="M14" i="20" s="1"/>
  <c r="I14" i="20"/>
  <c r="K14" i="20"/>
  <c r="K11" i="20" s="1"/>
  <c r="O14" i="20"/>
  <c r="O11" i="20" s="1"/>
  <c r="Q14" i="20"/>
  <c r="V14" i="20"/>
  <c r="I16" i="20"/>
  <c r="O16" i="20"/>
  <c r="Q16" i="20"/>
  <c r="G17" i="20"/>
  <c r="G16" i="20" s="1"/>
  <c r="I17" i="20"/>
  <c r="K17" i="20"/>
  <c r="K16" i="20" s="1"/>
  <c r="M17" i="20"/>
  <c r="M16" i="20" s="1"/>
  <c r="O17" i="20"/>
  <c r="Q17" i="20"/>
  <c r="V17" i="20"/>
  <c r="V16" i="20" s="1"/>
  <c r="K18" i="20"/>
  <c r="G19" i="20"/>
  <c r="G18" i="20" s="1"/>
  <c r="I19" i="20"/>
  <c r="I18" i="20" s="1"/>
  <c r="K19" i="20"/>
  <c r="O19" i="20"/>
  <c r="O18" i="20" s="1"/>
  <c r="Q19" i="20"/>
  <c r="V19" i="20"/>
  <c r="V18" i="20" s="1"/>
  <c r="G21" i="20"/>
  <c r="M21" i="20" s="1"/>
  <c r="I21" i="20"/>
  <c r="K21" i="20"/>
  <c r="O21" i="20"/>
  <c r="Q21" i="20"/>
  <c r="Q18" i="20" s="1"/>
  <c r="V21" i="20"/>
  <c r="G23" i="20"/>
  <c r="I23" i="20"/>
  <c r="I22" i="20" s="1"/>
  <c r="K23" i="20"/>
  <c r="M23" i="20"/>
  <c r="O23" i="20"/>
  <c r="O22" i="20" s="1"/>
  <c r="Q23" i="20"/>
  <c r="Q22" i="20" s="1"/>
  <c r="V23" i="20"/>
  <c r="G25" i="20"/>
  <c r="I25" i="20"/>
  <c r="K25" i="20"/>
  <c r="K22" i="20" s="1"/>
  <c r="M25" i="20"/>
  <c r="O25" i="20"/>
  <c r="Q25" i="20"/>
  <c r="V25" i="20"/>
  <c r="G27" i="20"/>
  <c r="I27" i="20"/>
  <c r="K27" i="20"/>
  <c r="M27" i="20"/>
  <c r="O27" i="20"/>
  <c r="Q27" i="20"/>
  <c r="V27" i="20"/>
  <c r="G29" i="20"/>
  <c r="M29" i="20" s="1"/>
  <c r="I29" i="20"/>
  <c r="K29" i="20"/>
  <c r="O29" i="20"/>
  <c r="Q29" i="20"/>
  <c r="V29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V22" i="20" s="1"/>
  <c r="G35" i="20"/>
  <c r="I35" i="20"/>
  <c r="K35" i="20"/>
  <c r="M35" i="20"/>
  <c r="O35" i="20"/>
  <c r="Q35" i="20"/>
  <c r="V35" i="20"/>
  <c r="G39" i="20"/>
  <c r="I39" i="20"/>
  <c r="K39" i="20"/>
  <c r="M39" i="20"/>
  <c r="O39" i="20"/>
  <c r="Q39" i="20"/>
  <c r="V39" i="20"/>
  <c r="G42" i="20"/>
  <c r="I42" i="20"/>
  <c r="K42" i="20"/>
  <c r="M42" i="20"/>
  <c r="O42" i="20"/>
  <c r="Q42" i="20"/>
  <c r="V42" i="20"/>
  <c r="G44" i="20"/>
  <c r="M44" i="20" s="1"/>
  <c r="I44" i="20"/>
  <c r="K44" i="20"/>
  <c r="O44" i="20"/>
  <c r="Q44" i="20"/>
  <c r="V44" i="20"/>
  <c r="G46" i="20"/>
  <c r="M46" i="20" s="1"/>
  <c r="I46" i="20"/>
  <c r="K46" i="20"/>
  <c r="O46" i="20"/>
  <c r="Q46" i="20"/>
  <c r="V46" i="20"/>
  <c r="G50" i="20"/>
  <c r="M50" i="20" s="1"/>
  <c r="I50" i="20"/>
  <c r="K50" i="20"/>
  <c r="O50" i="20"/>
  <c r="Q50" i="20"/>
  <c r="V50" i="20"/>
  <c r="G52" i="20"/>
  <c r="I52" i="20"/>
  <c r="K52" i="20"/>
  <c r="M52" i="20"/>
  <c r="O52" i="20"/>
  <c r="Q52" i="20"/>
  <c r="V52" i="20"/>
  <c r="G54" i="20"/>
  <c r="I54" i="20"/>
  <c r="K54" i="20"/>
  <c r="M54" i="20"/>
  <c r="O54" i="20"/>
  <c r="Q54" i="20"/>
  <c r="V54" i="20"/>
  <c r="G56" i="20"/>
  <c r="I56" i="20"/>
  <c r="K56" i="20"/>
  <c r="M56" i="20"/>
  <c r="O56" i="20"/>
  <c r="Q56" i="20"/>
  <c r="V56" i="20"/>
  <c r="G58" i="20"/>
  <c r="M58" i="20" s="1"/>
  <c r="I58" i="20"/>
  <c r="K58" i="20"/>
  <c r="O58" i="20"/>
  <c r="Q58" i="20"/>
  <c r="V58" i="20"/>
  <c r="G60" i="20"/>
  <c r="M60" i="20" s="1"/>
  <c r="I60" i="20"/>
  <c r="K60" i="20"/>
  <c r="O60" i="20"/>
  <c r="Q60" i="20"/>
  <c r="V60" i="20"/>
  <c r="G65" i="20"/>
  <c r="I65" i="20"/>
  <c r="I64" i="20" s="1"/>
  <c r="K65" i="20"/>
  <c r="M65" i="20"/>
  <c r="O65" i="20"/>
  <c r="O64" i="20" s="1"/>
  <c r="Q65" i="20"/>
  <c r="Q64" i="20" s="1"/>
  <c r="V65" i="20"/>
  <c r="G67" i="20"/>
  <c r="I67" i="20"/>
  <c r="K67" i="20"/>
  <c r="K64" i="20" s="1"/>
  <c r="M67" i="20"/>
  <c r="O67" i="20"/>
  <c r="Q67" i="20"/>
  <c r="V67" i="20"/>
  <c r="G68" i="20"/>
  <c r="I68" i="20"/>
  <c r="K68" i="20"/>
  <c r="M68" i="20"/>
  <c r="O68" i="20"/>
  <c r="Q68" i="20"/>
  <c r="V68" i="20"/>
  <c r="G69" i="20"/>
  <c r="M69" i="20" s="1"/>
  <c r="I69" i="20"/>
  <c r="K69" i="20"/>
  <c r="O69" i="20"/>
  <c r="Q69" i="20"/>
  <c r="V69" i="20"/>
  <c r="G70" i="20"/>
  <c r="M70" i="20" s="1"/>
  <c r="I70" i="20"/>
  <c r="K70" i="20"/>
  <c r="O70" i="20"/>
  <c r="Q70" i="20"/>
  <c r="V70" i="20"/>
  <c r="G71" i="20"/>
  <c r="M71" i="20" s="1"/>
  <c r="I71" i="20"/>
  <c r="K71" i="20"/>
  <c r="O71" i="20"/>
  <c r="Q71" i="20"/>
  <c r="V71" i="20"/>
  <c r="V64" i="20" s="1"/>
  <c r="G72" i="20"/>
  <c r="I72" i="20"/>
  <c r="K72" i="20"/>
  <c r="M72" i="20"/>
  <c r="O72" i="20"/>
  <c r="Q72" i="20"/>
  <c r="V72" i="20"/>
  <c r="AE75" i="20"/>
  <c r="G47" i="19"/>
  <c r="BA29" i="19"/>
  <c r="G8" i="19"/>
  <c r="V8" i="19"/>
  <c r="G9" i="19"/>
  <c r="I9" i="19"/>
  <c r="I8" i="19" s="1"/>
  <c r="K9" i="19"/>
  <c r="K8" i="19" s="1"/>
  <c r="M9" i="19"/>
  <c r="O9" i="19"/>
  <c r="O8" i="19" s="1"/>
  <c r="Q9" i="19"/>
  <c r="Q8" i="19" s="1"/>
  <c r="V9" i="19"/>
  <c r="G12" i="19"/>
  <c r="M12" i="19" s="1"/>
  <c r="M8" i="19" s="1"/>
  <c r="I12" i="19"/>
  <c r="K12" i="19"/>
  <c r="O12" i="19"/>
  <c r="Q12" i="19"/>
  <c r="V12" i="19"/>
  <c r="G14" i="19"/>
  <c r="V14" i="19"/>
  <c r="G15" i="19"/>
  <c r="M15" i="19" s="1"/>
  <c r="M14" i="19" s="1"/>
  <c r="I15" i="19"/>
  <c r="I14" i="19" s="1"/>
  <c r="K15" i="19"/>
  <c r="K14" i="19" s="1"/>
  <c r="O15" i="19"/>
  <c r="O14" i="19" s="1"/>
  <c r="Q15" i="19"/>
  <c r="Q14" i="19" s="1"/>
  <c r="V15" i="19"/>
  <c r="I17" i="19"/>
  <c r="O17" i="19"/>
  <c r="G18" i="19"/>
  <c r="G17" i="19" s="1"/>
  <c r="I18" i="19"/>
  <c r="K18" i="19"/>
  <c r="K17" i="19" s="1"/>
  <c r="M18" i="19"/>
  <c r="M17" i="19" s="1"/>
  <c r="O18" i="19"/>
  <c r="Q18" i="19"/>
  <c r="Q17" i="19" s="1"/>
  <c r="V18" i="19"/>
  <c r="V17" i="19" s="1"/>
  <c r="K21" i="19"/>
  <c r="Q21" i="19"/>
  <c r="G22" i="19"/>
  <c r="M22" i="19" s="1"/>
  <c r="M21" i="19" s="1"/>
  <c r="I22" i="19"/>
  <c r="I21" i="19" s="1"/>
  <c r="K22" i="19"/>
  <c r="O22" i="19"/>
  <c r="O21" i="19" s="1"/>
  <c r="Q22" i="19"/>
  <c r="V22" i="19"/>
  <c r="V21" i="19" s="1"/>
  <c r="G23" i="19"/>
  <c r="M23" i="19"/>
  <c r="V23" i="19"/>
  <c r="G24" i="19"/>
  <c r="I24" i="19"/>
  <c r="I23" i="19" s="1"/>
  <c r="K24" i="19"/>
  <c r="K23" i="19" s="1"/>
  <c r="M24" i="19"/>
  <c r="O24" i="19"/>
  <c r="O23" i="19" s="1"/>
  <c r="Q24" i="19"/>
  <c r="Q23" i="19" s="1"/>
  <c r="V24" i="19"/>
  <c r="G25" i="19"/>
  <c r="I25" i="19"/>
  <c r="K25" i="19"/>
  <c r="M25" i="19"/>
  <c r="O25" i="19"/>
  <c r="Q25" i="19"/>
  <c r="V25" i="19"/>
  <c r="G26" i="19"/>
  <c r="V26" i="19"/>
  <c r="G27" i="19"/>
  <c r="M27" i="19" s="1"/>
  <c r="I27" i="19"/>
  <c r="I26" i="19" s="1"/>
  <c r="K27" i="19"/>
  <c r="K26" i="19" s="1"/>
  <c r="O27" i="19"/>
  <c r="O26" i="19" s="1"/>
  <c r="Q27" i="19"/>
  <c r="Q26" i="19" s="1"/>
  <c r="V27" i="19"/>
  <c r="G28" i="19"/>
  <c r="M28" i="19" s="1"/>
  <c r="I28" i="19"/>
  <c r="K28" i="19"/>
  <c r="O28" i="19"/>
  <c r="Q28" i="19"/>
  <c r="V28" i="19"/>
  <c r="G36" i="19"/>
  <c r="I36" i="19"/>
  <c r="I35" i="19" s="1"/>
  <c r="K36" i="19"/>
  <c r="K35" i="19" s="1"/>
  <c r="M36" i="19"/>
  <c r="O36" i="19"/>
  <c r="O35" i="19" s="1"/>
  <c r="Q36" i="19"/>
  <c r="Q35" i="19" s="1"/>
  <c r="V36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V35" i="19" s="1"/>
  <c r="G44" i="19"/>
  <c r="I44" i="19"/>
  <c r="K44" i="19"/>
  <c r="M44" i="19"/>
  <c r="O44" i="19"/>
  <c r="Q44" i="19"/>
  <c r="V44" i="19"/>
  <c r="AE47" i="19"/>
  <c r="G545" i="18"/>
  <c r="G9" i="18"/>
  <c r="G8" i="18" s="1"/>
  <c r="I9" i="18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O8" i="18" s="1"/>
  <c r="Q11" i="18"/>
  <c r="V11" i="18"/>
  <c r="G26" i="18"/>
  <c r="I26" i="18"/>
  <c r="I8" i="18" s="1"/>
  <c r="K26" i="18"/>
  <c r="M26" i="18"/>
  <c r="O26" i="18"/>
  <c r="Q26" i="18"/>
  <c r="V26" i="18"/>
  <c r="G28" i="18"/>
  <c r="I28" i="18"/>
  <c r="K28" i="18"/>
  <c r="M28" i="18"/>
  <c r="O28" i="18"/>
  <c r="Q28" i="18"/>
  <c r="V28" i="18"/>
  <c r="G42" i="18"/>
  <c r="M42" i="18" s="1"/>
  <c r="I42" i="18"/>
  <c r="K42" i="18"/>
  <c r="O42" i="18"/>
  <c r="Q42" i="18"/>
  <c r="V42" i="18"/>
  <c r="G45" i="18"/>
  <c r="M45" i="18" s="1"/>
  <c r="I45" i="18"/>
  <c r="K45" i="18"/>
  <c r="O45" i="18"/>
  <c r="Q45" i="18"/>
  <c r="V45" i="18"/>
  <c r="G47" i="18"/>
  <c r="M47" i="18" s="1"/>
  <c r="I47" i="18"/>
  <c r="K47" i="18"/>
  <c r="O47" i="18"/>
  <c r="Q47" i="18"/>
  <c r="V47" i="18"/>
  <c r="G49" i="18"/>
  <c r="I49" i="18"/>
  <c r="K49" i="18"/>
  <c r="M49" i="18"/>
  <c r="O49" i="18"/>
  <c r="Q49" i="18"/>
  <c r="V49" i="18"/>
  <c r="G51" i="18"/>
  <c r="I51" i="18"/>
  <c r="K51" i="18"/>
  <c r="M51" i="18"/>
  <c r="O51" i="18"/>
  <c r="Q51" i="18"/>
  <c r="V51" i="18"/>
  <c r="G53" i="18"/>
  <c r="I53" i="18"/>
  <c r="K53" i="18"/>
  <c r="M53" i="18"/>
  <c r="O53" i="18"/>
  <c r="Q53" i="18"/>
  <c r="V53" i="18"/>
  <c r="G57" i="18"/>
  <c r="M57" i="18" s="1"/>
  <c r="I57" i="18"/>
  <c r="K57" i="18"/>
  <c r="O57" i="18"/>
  <c r="Q57" i="18"/>
  <c r="V57" i="18"/>
  <c r="G59" i="18"/>
  <c r="M59" i="18" s="1"/>
  <c r="I59" i="18"/>
  <c r="K59" i="18"/>
  <c r="O59" i="18"/>
  <c r="Q59" i="18"/>
  <c r="V59" i="18"/>
  <c r="G63" i="18"/>
  <c r="M63" i="18" s="1"/>
  <c r="I63" i="18"/>
  <c r="K63" i="18"/>
  <c r="O63" i="18"/>
  <c r="Q63" i="18"/>
  <c r="V63" i="18"/>
  <c r="G65" i="18"/>
  <c r="I65" i="18"/>
  <c r="K65" i="18"/>
  <c r="M65" i="18"/>
  <c r="O65" i="18"/>
  <c r="Q65" i="18"/>
  <c r="V65" i="18"/>
  <c r="G67" i="18"/>
  <c r="I67" i="18"/>
  <c r="K67" i="18"/>
  <c r="M67" i="18"/>
  <c r="O67" i="18"/>
  <c r="Q67" i="18"/>
  <c r="V67" i="18"/>
  <c r="G69" i="18"/>
  <c r="I69" i="18"/>
  <c r="K69" i="18"/>
  <c r="M69" i="18"/>
  <c r="O69" i="18"/>
  <c r="Q69" i="18"/>
  <c r="V69" i="18"/>
  <c r="G72" i="18"/>
  <c r="M72" i="18" s="1"/>
  <c r="I72" i="18"/>
  <c r="K72" i="18"/>
  <c r="O72" i="18"/>
  <c r="Q72" i="18"/>
  <c r="V72" i="18"/>
  <c r="G75" i="18"/>
  <c r="M75" i="18" s="1"/>
  <c r="I75" i="18"/>
  <c r="K75" i="18"/>
  <c r="O75" i="18"/>
  <c r="Q75" i="18"/>
  <c r="V75" i="18"/>
  <c r="G78" i="18"/>
  <c r="M78" i="18" s="1"/>
  <c r="I78" i="18"/>
  <c r="K78" i="18"/>
  <c r="O78" i="18"/>
  <c r="Q78" i="18"/>
  <c r="V78" i="18"/>
  <c r="Q80" i="18"/>
  <c r="G81" i="18"/>
  <c r="I81" i="18"/>
  <c r="I80" i="18" s="1"/>
  <c r="K81" i="18"/>
  <c r="M81" i="18"/>
  <c r="O81" i="18"/>
  <c r="O80" i="18" s="1"/>
  <c r="Q81" i="18"/>
  <c r="V81" i="18"/>
  <c r="G83" i="18"/>
  <c r="G80" i="18" s="1"/>
  <c r="I83" i="18"/>
  <c r="K83" i="18"/>
  <c r="M83" i="18"/>
  <c r="O83" i="18"/>
  <c r="Q83" i="18"/>
  <c r="V83" i="18"/>
  <c r="V80" i="18" s="1"/>
  <c r="G85" i="18"/>
  <c r="I85" i="18"/>
  <c r="K85" i="18"/>
  <c r="K80" i="18" s="1"/>
  <c r="M85" i="18"/>
  <c r="O85" i="18"/>
  <c r="Q85" i="18"/>
  <c r="V85" i="18"/>
  <c r="G87" i="18"/>
  <c r="M87" i="18" s="1"/>
  <c r="I87" i="18"/>
  <c r="K87" i="18"/>
  <c r="O87" i="18"/>
  <c r="Q87" i="18"/>
  <c r="V87" i="18"/>
  <c r="G91" i="18"/>
  <c r="M91" i="18" s="1"/>
  <c r="I91" i="18"/>
  <c r="K91" i="18"/>
  <c r="K90" i="18" s="1"/>
  <c r="O91" i="18"/>
  <c r="O90" i="18" s="1"/>
  <c r="Q91" i="18"/>
  <c r="Q90" i="18" s="1"/>
  <c r="V91" i="18"/>
  <c r="G95" i="18"/>
  <c r="I95" i="18"/>
  <c r="I90" i="18" s="1"/>
  <c r="K95" i="18"/>
  <c r="M95" i="18"/>
  <c r="O95" i="18"/>
  <c r="Q95" i="18"/>
  <c r="V95" i="18"/>
  <c r="G101" i="18"/>
  <c r="I101" i="18"/>
  <c r="K101" i="18"/>
  <c r="M101" i="18"/>
  <c r="O101" i="18"/>
  <c r="Q101" i="18"/>
  <c r="V101" i="18"/>
  <c r="G106" i="18"/>
  <c r="I106" i="18"/>
  <c r="K106" i="18"/>
  <c r="M106" i="18"/>
  <c r="O106" i="18"/>
  <c r="Q106" i="18"/>
  <c r="V106" i="18"/>
  <c r="G111" i="18"/>
  <c r="M111" i="18" s="1"/>
  <c r="I111" i="18"/>
  <c r="K111" i="18"/>
  <c r="O111" i="18"/>
  <c r="Q111" i="18"/>
  <c r="V111" i="18"/>
  <c r="G117" i="18"/>
  <c r="G90" i="18" s="1"/>
  <c r="I117" i="18"/>
  <c r="K117" i="18"/>
  <c r="O117" i="18"/>
  <c r="Q117" i="18"/>
  <c r="V117" i="18"/>
  <c r="V90" i="18" s="1"/>
  <c r="G121" i="18"/>
  <c r="M121" i="18" s="1"/>
  <c r="I121" i="18"/>
  <c r="K121" i="18"/>
  <c r="O121" i="18"/>
  <c r="Q121" i="18"/>
  <c r="V121" i="18"/>
  <c r="G131" i="18"/>
  <c r="I131" i="18"/>
  <c r="K131" i="18"/>
  <c r="M131" i="18"/>
  <c r="O131" i="18"/>
  <c r="Q131" i="18"/>
  <c r="V131" i="18"/>
  <c r="G139" i="18"/>
  <c r="I139" i="18"/>
  <c r="K139" i="18"/>
  <c r="M139" i="18"/>
  <c r="O139" i="18"/>
  <c r="Q139" i="18"/>
  <c r="V139" i="18"/>
  <c r="G144" i="18"/>
  <c r="I144" i="18"/>
  <c r="K144" i="18"/>
  <c r="M144" i="18"/>
  <c r="O144" i="18"/>
  <c r="Q144" i="18"/>
  <c r="V144" i="18"/>
  <c r="G147" i="18"/>
  <c r="M147" i="18" s="1"/>
  <c r="I147" i="18"/>
  <c r="K147" i="18"/>
  <c r="O147" i="18"/>
  <c r="Q147" i="18"/>
  <c r="V147" i="18"/>
  <c r="G151" i="18"/>
  <c r="I151" i="18"/>
  <c r="V151" i="18"/>
  <c r="G152" i="18"/>
  <c r="M152" i="18" s="1"/>
  <c r="M151" i="18" s="1"/>
  <c r="I152" i="18"/>
  <c r="K152" i="18"/>
  <c r="K151" i="18" s="1"/>
  <c r="O152" i="18"/>
  <c r="O151" i="18" s="1"/>
  <c r="Q152" i="18"/>
  <c r="Q151" i="18" s="1"/>
  <c r="V152" i="18"/>
  <c r="O154" i="18"/>
  <c r="G155" i="18"/>
  <c r="G154" i="18" s="1"/>
  <c r="I155" i="18"/>
  <c r="K155" i="18"/>
  <c r="K154" i="18" s="1"/>
  <c r="M155" i="18"/>
  <c r="O155" i="18"/>
  <c r="Q155" i="18"/>
  <c r="V155" i="18"/>
  <c r="V154" i="18" s="1"/>
  <c r="G157" i="18"/>
  <c r="I157" i="18"/>
  <c r="K157" i="18"/>
  <c r="M157" i="18"/>
  <c r="O157" i="18"/>
  <c r="Q157" i="18"/>
  <c r="Q154" i="18" s="1"/>
  <c r="V157" i="18"/>
  <c r="G159" i="18"/>
  <c r="M159" i="18" s="1"/>
  <c r="I159" i="18"/>
  <c r="I154" i="18" s="1"/>
  <c r="K159" i="18"/>
  <c r="O159" i="18"/>
  <c r="Q159" i="18"/>
  <c r="V159" i="18"/>
  <c r="G161" i="18"/>
  <c r="M161" i="18" s="1"/>
  <c r="I161" i="18"/>
  <c r="K161" i="18"/>
  <c r="O161" i="18"/>
  <c r="Q161" i="18"/>
  <c r="V161" i="18"/>
  <c r="Q164" i="18"/>
  <c r="G165" i="18"/>
  <c r="I165" i="18"/>
  <c r="I164" i="18" s="1"/>
  <c r="K165" i="18"/>
  <c r="M165" i="18"/>
  <c r="O165" i="18"/>
  <c r="O164" i="18" s="1"/>
  <c r="Q165" i="18"/>
  <c r="V165" i="18"/>
  <c r="G167" i="18"/>
  <c r="G164" i="18" s="1"/>
  <c r="I167" i="18"/>
  <c r="K167" i="18"/>
  <c r="M167" i="18"/>
  <c r="O167" i="18"/>
  <c r="Q167" i="18"/>
  <c r="V167" i="18"/>
  <c r="V164" i="18" s="1"/>
  <c r="G169" i="18"/>
  <c r="I169" i="18"/>
  <c r="K169" i="18"/>
  <c r="K164" i="18" s="1"/>
  <c r="M169" i="18"/>
  <c r="O169" i="18"/>
  <c r="Q169" i="18"/>
  <c r="V169" i="18"/>
  <c r="G171" i="18"/>
  <c r="M171" i="18" s="1"/>
  <c r="I171" i="18"/>
  <c r="K171" i="18"/>
  <c r="O171" i="18"/>
  <c r="Q171" i="18"/>
  <c r="V171" i="18"/>
  <c r="G173" i="18"/>
  <c r="M173" i="18" s="1"/>
  <c r="I173" i="18"/>
  <c r="K173" i="18"/>
  <c r="O173" i="18"/>
  <c r="Q173" i="18"/>
  <c r="V173" i="18"/>
  <c r="G175" i="18"/>
  <c r="K175" i="18"/>
  <c r="Q175" i="18"/>
  <c r="V175" i="18"/>
  <c r="G176" i="18"/>
  <c r="I176" i="18"/>
  <c r="I175" i="18" s="1"/>
  <c r="K176" i="18"/>
  <c r="M176" i="18"/>
  <c r="M175" i="18" s="1"/>
  <c r="O176" i="18"/>
  <c r="O175" i="18" s="1"/>
  <c r="Q176" i="18"/>
  <c r="V176" i="18"/>
  <c r="G181" i="18"/>
  <c r="V181" i="18"/>
  <c r="G182" i="18"/>
  <c r="I182" i="18"/>
  <c r="I181" i="18" s="1"/>
  <c r="K182" i="18"/>
  <c r="K181" i="18" s="1"/>
  <c r="M182" i="18"/>
  <c r="O182" i="18"/>
  <c r="Q182" i="18"/>
  <c r="Q181" i="18" s="1"/>
  <c r="V182" i="18"/>
  <c r="G191" i="18"/>
  <c r="M191" i="18" s="1"/>
  <c r="M181" i="18" s="1"/>
  <c r="I191" i="18"/>
  <c r="K191" i="18"/>
  <c r="O191" i="18"/>
  <c r="O181" i="18" s="1"/>
  <c r="Q191" i="18"/>
  <c r="V191" i="18"/>
  <c r="G196" i="18"/>
  <c r="M196" i="18" s="1"/>
  <c r="I196" i="18"/>
  <c r="K196" i="18"/>
  <c r="K195" i="18" s="1"/>
  <c r="O196" i="18"/>
  <c r="O195" i="18" s="1"/>
  <c r="Q196" i="18"/>
  <c r="Q195" i="18" s="1"/>
  <c r="V196" i="18"/>
  <c r="G198" i="18"/>
  <c r="I198" i="18"/>
  <c r="I195" i="18" s="1"/>
  <c r="K198" i="18"/>
  <c r="M198" i="18"/>
  <c r="O198" i="18"/>
  <c r="Q198" i="18"/>
  <c r="V198" i="18"/>
  <c r="G201" i="18"/>
  <c r="I201" i="18"/>
  <c r="K201" i="18"/>
  <c r="M201" i="18"/>
  <c r="O201" i="18"/>
  <c r="Q201" i="18"/>
  <c r="V201" i="18"/>
  <c r="G203" i="18"/>
  <c r="I203" i="18"/>
  <c r="K203" i="18"/>
  <c r="M203" i="18"/>
  <c r="O203" i="18"/>
  <c r="Q203" i="18"/>
  <c r="V203" i="18"/>
  <c r="G205" i="18"/>
  <c r="M205" i="18" s="1"/>
  <c r="I205" i="18"/>
  <c r="K205" i="18"/>
  <c r="O205" i="18"/>
  <c r="Q205" i="18"/>
  <c r="V205" i="18"/>
  <c r="G208" i="18"/>
  <c r="G195" i="18" s="1"/>
  <c r="I208" i="18"/>
  <c r="K208" i="18"/>
  <c r="O208" i="18"/>
  <c r="Q208" i="18"/>
  <c r="V208" i="18"/>
  <c r="V195" i="18" s="1"/>
  <c r="G210" i="18"/>
  <c r="M210" i="18" s="1"/>
  <c r="I210" i="18"/>
  <c r="K210" i="18"/>
  <c r="O210" i="18"/>
  <c r="Q210" i="18"/>
  <c r="V210" i="18"/>
  <c r="G212" i="18"/>
  <c r="I212" i="18"/>
  <c r="K212" i="18"/>
  <c r="M212" i="18"/>
  <c r="O212" i="18"/>
  <c r="Q212" i="18"/>
  <c r="V212" i="18"/>
  <c r="G215" i="18"/>
  <c r="I215" i="18"/>
  <c r="K215" i="18"/>
  <c r="M215" i="18"/>
  <c r="O215" i="18"/>
  <c r="Q215" i="18"/>
  <c r="V215" i="18"/>
  <c r="G217" i="18"/>
  <c r="I217" i="18"/>
  <c r="K217" i="18"/>
  <c r="M217" i="18"/>
  <c r="O217" i="18"/>
  <c r="Q217" i="18"/>
  <c r="V217" i="18"/>
  <c r="G221" i="18"/>
  <c r="M221" i="18" s="1"/>
  <c r="I221" i="18"/>
  <c r="K221" i="18"/>
  <c r="O221" i="18"/>
  <c r="Q221" i="18"/>
  <c r="V221" i="18"/>
  <c r="G223" i="18"/>
  <c r="M223" i="18" s="1"/>
  <c r="I223" i="18"/>
  <c r="K223" i="18"/>
  <c r="O223" i="18"/>
  <c r="Q223" i="18"/>
  <c r="V223" i="18"/>
  <c r="G225" i="18"/>
  <c r="M225" i="18" s="1"/>
  <c r="I225" i="18"/>
  <c r="K225" i="18"/>
  <c r="O225" i="18"/>
  <c r="Q225" i="18"/>
  <c r="V225" i="18"/>
  <c r="G229" i="18"/>
  <c r="I229" i="18"/>
  <c r="K229" i="18"/>
  <c r="M229" i="18"/>
  <c r="O229" i="18"/>
  <c r="Q229" i="18"/>
  <c r="V229" i="18"/>
  <c r="G232" i="18"/>
  <c r="I232" i="18"/>
  <c r="K232" i="18"/>
  <c r="M232" i="18"/>
  <c r="O232" i="18"/>
  <c r="Q232" i="18"/>
  <c r="V232" i="18"/>
  <c r="G235" i="18"/>
  <c r="M235" i="18" s="1"/>
  <c r="I235" i="18"/>
  <c r="I234" i="18" s="1"/>
  <c r="K235" i="18"/>
  <c r="O235" i="18"/>
  <c r="O234" i="18" s="1"/>
  <c r="Q235" i="18"/>
  <c r="V235" i="18"/>
  <c r="V234" i="18" s="1"/>
  <c r="G237" i="18"/>
  <c r="M237" i="18" s="1"/>
  <c r="I237" i="18"/>
  <c r="K237" i="18"/>
  <c r="O237" i="18"/>
  <c r="Q237" i="18"/>
  <c r="V237" i="18"/>
  <c r="G239" i="18"/>
  <c r="M239" i="18" s="1"/>
  <c r="I239" i="18"/>
  <c r="K239" i="18"/>
  <c r="O239" i="18"/>
  <c r="Q239" i="18"/>
  <c r="Q234" i="18" s="1"/>
  <c r="V239" i="18"/>
  <c r="G241" i="18"/>
  <c r="I241" i="18"/>
  <c r="K241" i="18"/>
  <c r="M241" i="18"/>
  <c r="O241" i="18"/>
  <c r="Q241" i="18"/>
  <c r="V241" i="18"/>
  <c r="G246" i="18"/>
  <c r="I246" i="18"/>
  <c r="K246" i="18"/>
  <c r="M246" i="18"/>
  <c r="O246" i="18"/>
  <c r="Q246" i="18"/>
  <c r="V246" i="18"/>
  <c r="G250" i="18"/>
  <c r="I250" i="18"/>
  <c r="K250" i="18"/>
  <c r="K234" i="18" s="1"/>
  <c r="M250" i="18"/>
  <c r="O250" i="18"/>
  <c r="Q250" i="18"/>
  <c r="V250" i="18"/>
  <c r="I258" i="18"/>
  <c r="K258" i="18"/>
  <c r="O258" i="18"/>
  <c r="G259" i="18"/>
  <c r="G258" i="18" s="1"/>
  <c r="I259" i="18"/>
  <c r="K259" i="18"/>
  <c r="O259" i="18"/>
  <c r="Q259" i="18"/>
  <c r="Q258" i="18" s="1"/>
  <c r="V259" i="18"/>
  <c r="V258" i="18" s="1"/>
  <c r="Q260" i="18"/>
  <c r="G261" i="18"/>
  <c r="I261" i="18"/>
  <c r="I260" i="18" s="1"/>
  <c r="K261" i="18"/>
  <c r="M261" i="18"/>
  <c r="O261" i="18"/>
  <c r="O260" i="18" s="1"/>
  <c r="Q261" i="18"/>
  <c r="V261" i="18"/>
  <c r="G264" i="18"/>
  <c r="G260" i="18" s="1"/>
  <c r="I264" i="18"/>
  <c r="K264" i="18"/>
  <c r="M264" i="18"/>
  <c r="O264" i="18"/>
  <c r="Q264" i="18"/>
  <c r="V264" i="18"/>
  <c r="V260" i="18" s="1"/>
  <c r="G270" i="18"/>
  <c r="I270" i="18"/>
  <c r="K270" i="18"/>
  <c r="K260" i="18" s="1"/>
  <c r="M270" i="18"/>
  <c r="O270" i="18"/>
  <c r="Q270" i="18"/>
  <c r="V270" i="18"/>
  <c r="G276" i="18"/>
  <c r="M276" i="18" s="1"/>
  <c r="I276" i="18"/>
  <c r="K276" i="18"/>
  <c r="O276" i="18"/>
  <c r="Q276" i="18"/>
  <c r="V276" i="18"/>
  <c r="G278" i="18"/>
  <c r="M278" i="18" s="1"/>
  <c r="I278" i="18"/>
  <c r="K278" i="18"/>
  <c r="K277" i="18" s="1"/>
  <c r="O278" i="18"/>
  <c r="O277" i="18" s="1"/>
  <c r="Q278" i="18"/>
  <c r="Q277" i="18" s="1"/>
  <c r="V278" i="18"/>
  <c r="G280" i="18"/>
  <c r="I280" i="18"/>
  <c r="I277" i="18" s="1"/>
  <c r="K280" i="18"/>
  <c r="M280" i="18"/>
  <c r="O280" i="18"/>
  <c r="Q280" i="18"/>
  <c r="V280" i="18"/>
  <c r="G282" i="18"/>
  <c r="I282" i="18"/>
  <c r="K282" i="18"/>
  <c r="M282" i="18"/>
  <c r="O282" i="18"/>
  <c r="Q282" i="18"/>
  <c r="V282" i="18"/>
  <c r="G284" i="18"/>
  <c r="I284" i="18"/>
  <c r="K284" i="18"/>
  <c r="M284" i="18"/>
  <c r="O284" i="18"/>
  <c r="Q284" i="18"/>
  <c r="V284" i="18"/>
  <c r="G286" i="18"/>
  <c r="M286" i="18" s="1"/>
  <c r="I286" i="18"/>
  <c r="K286" i="18"/>
  <c r="O286" i="18"/>
  <c r="Q286" i="18"/>
  <c r="V286" i="18"/>
  <c r="G287" i="18"/>
  <c r="G277" i="18" s="1"/>
  <c r="I287" i="18"/>
  <c r="K287" i="18"/>
  <c r="O287" i="18"/>
  <c r="Q287" i="18"/>
  <c r="V287" i="18"/>
  <c r="V277" i="18" s="1"/>
  <c r="G289" i="18"/>
  <c r="M289" i="18" s="1"/>
  <c r="I289" i="18"/>
  <c r="K289" i="18"/>
  <c r="O289" i="18"/>
  <c r="Q289" i="18"/>
  <c r="V289" i="18"/>
  <c r="G292" i="18"/>
  <c r="G291" i="18" s="1"/>
  <c r="I292" i="18"/>
  <c r="K292" i="18"/>
  <c r="K291" i="18" s="1"/>
  <c r="M292" i="18"/>
  <c r="O292" i="18"/>
  <c r="Q292" i="18"/>
  <c r="V292" i="18"/>
  <c r="V291" i="18" s="1"/>
  <c r="G294" i="18"/>
  <c r="I294" i="18"/>
  <c r="K294" i="18"/>
  <c r="M294" i="18"/>
  <c r="O294" i="18"/>
  <c r="Q294" i="18"/>
  <c r="Q291" i="18" s="1"/>
  <c r="V294" i="18"/>
  <c r="G297" i="18"/>
  <c r="M297" i="18" s="1"/>
  <c r="I297" i="18"/>
  <c r="I291" i="18" s="1"/>
  <c r="K297" i="18"/>
  <c r="O297" i="18"/>
  <c r="Q297" i="18"/>
  <c r="V297" i="18"/>
  <c r="G299" i="18"/>
  <c r="M299" i="18" s="1"/>
  <c r="I299" i="18"/>
  <c r="K299" i="18"/>
  <c r="O299" i="18"/>
  <c r="Q299" i="18"/>
  <c r="V299" i="18"/>
  <c r="G301" i="18"/>
  <c r="M301" i="18" s="1"/>
  <c r="I301" i="18"/>
  <c r="K301" i="18"/>
  <c r="O301" i="18"/>
  <c r="Q301" i="18"/>
  <c r="V301" i="18"/>
  <c r="G303" i="18"/>
  <c r="I303" i="18"/>
  <c r="K303" i="18"/>
  <c r="M303" i="18"/>
  <c r="O303" i="18"/>
  <c r="O291" i="18" s="1"/>
  <c r="Q303" i="18"/>
  <c r="V303" i="18"/>
  <c r="G304" i="18"/>
  <c r="I304" i="18"/>
  <c r="K304" i="18"/>
  <c r="M304" i="18"/>
  <c r="O304" i="18"/>
  <c r="Q304" i="18"/>
  <c r="V304" i="18"/>
  <c r="G306" i="18"/>
  <c r="I306" i="18"/>
  <c r="K306" i="18"/>
  <c r="M306" i="18"/>
  <c r="O306" i="18"/>
  <c r="Q306" i="18"/>
  <c r="V306" i="18"/>
  <c r="G308" i="18"/>
  <c r="M308" i="18" s="1"/>
  <c r="I308" i="18"/>
  <c r="K308" i="18"/>
  <c r="O308" i="18"/>
  <c r="Q308" i="18"/>
  <c r="V308" i="18"/>
  <c r="G310" i="18"/>
  <c r="M310" i="18" s="1"/>
  <c r="I310" i="18"/>
  <c r="K310" i="18"/>
  <c r="O310" i="18"/>
  <c r="Q310" i="18"/>
  <c r="V310" i="18"/>
  <c r="G312" i="18"/>
  <c r="M312" i="18" s="1"/>
  <c r="I312" i="18"/>
  <c r="K312" i="18"/>
  <c r="O312" i="18"/>
  <c r="Q312" i="18"/>
  <c r="V312" i="18"/>
  <c r="G314" i="18"/>
  <c r="I314" i="18"/>
  <c r="K314" i="18"/>
  <c r="M314" i="18"/>
  <c r="O314" i="18"/>
  <c r="Q314" i="18"/>
  <c r="V314" i="18"/>
  <c r="G317" i="18"/>
  <c r="I317" i="18"/>
  <c r="I316" i="18" s="1"/>
  <c r="K317" i="18"/>
  <c r="K316" i="18" s="1"/>
  <c r="M317" i="18"/>
  <c r="O317" i="18"/>
  <c r="Q317" i="18"/>
  <c r="Q316" i="18" s="1"/>
  <c r="V317" i="18"/>
  <c r="G324" i="18"/>
  <c r="M324" i="18" s="1"/>
  <c r="I324" i="18"/>
  <c r="K324" i="18"/>
  <c r="O324" i="18"/>
  <c r="O316" i="18" s="1"/>
  <c r="Q324" i="18"/>
  <c r="V324" i="18"/>
  <c r="G327" i="18"/>
  <c r="G316" i="18" s="1"/>
  <c r="I327" i="18"/>
  <c r="K327" i="18"/>
  <c r="O327" i="18"/>
  <c r="Q327" i="18"/>
  <c r="V327" i="18"/>
  <c r="V316" i="18" s="1"/>
  <c r="G329" i="18"/>
  <c r="M329" i="18" s="1"/>
  <c r="I329" i="18"/>
  <c r="K329" i="18"/>
  <c r="O329" i="18"/>
  <c r="Q329" i="18"/>
  <c r="V329" i="18"/>
  <c r="G332" i="18"/>
  <c r="I332" i="18"/>
  <c r="K332" i="18"/>
  <c r="M332" i="18"/>
  <c r="O332" i="18"/>
  <c r="Q332" i="18"/>
  <c r="V332" i="18"/>
  <c r="G335" i="18"/>
  <c r="I335" i="18"/>
  <c r="K335" i="18"/>
  <c r="M335" i="18"/>
  <c r="O335" i="18"/>
  <c r="Q335" i="18"/>
  <c r="V335" i="18"/>
  <c r="G337" i="18"/>
  <c r="I337" i="18"/>
  <c r="K337" i="18"/>
  <c r="M337" i="18"/>
  <c r="O337" i="18"/>
  <c r="Q337" i="18"/>
  <c r="V337" i="18"/>
  <c r="G339" i="18"/>
  <c r="G338" i="18" s="1"/>
  <c r="I339" i="18"/>
  <c r="K339" i="18"/>
  <c r="O339" i="18"/>
  <c r="Q339" i="18"/>
  <c r="Q338" i="18" s="1"/>
  <c r="V339" i="18"/>
  <c r="V338" i="18" s="1"/>
  <c r="G341" i="18"/>
  <c r="M341" i="18" s="1"/>
  <c r="I341" i="18"/>
  <c r="K341" i="18"/>
  <c r="K338" i="18" s="1"/>
  <c r="O341" i="18"/>
  <c r="Q341" i="18"/>
  <c r="V341" i="18"/>
  <c r="G343" i="18"/>
  <c r="I343" i="18"/>
  <c r="K343" i="18"/>
  <c r="M343" i="18"/>
  <c r="O343" i="18"/>
  <c r="O338" i="18" s="1"/>
  <c r="Q343" i="18"/>
  <c r="V343" i="18"/>
  <c r="G345" i="18"/>
  <c r="I345" i="18"/>
  <c r="K345" i="18"/>
  <c r="M345" i="18"/>
  <c r="O345" i="18"/>
  <c r="Q345" i="18"/>
  <c r="V345" i="18"/>
  <c r="G347" i="18"/>
  <c r="I347" i="18"/>
  <c r="K347" i="18"/>
  <c r="M347" i="18"/>
  <c r="O347" i="18"/>
  <c r="Q347" i="18"/>
  <c r="V347" i="18"/>
  <c r="G349" i="18"/>
  <c r="M349" i="18" s="1"/>
  <c r="I349" i="18"/>
  <c r="I338" i="18" s="1"/>
  <c r="K349" i="18"/>
  <c r="O349" i="18"/>
  <c r="Q349" i="18"/>
  <c r="V349" i="18"/>
  <c r="G351" i="18"/>
  <c r="M351" i="18" s="1"/>
  <c r="I351" i="18"/>
  <c r="K351" i="18"/>
  <c r="O351" i="18"/>
  <c r="Q351" i="18"/>
  <c r="V351" i="18"/>
  <c r="G353" i="18"/>
  <c r="M353" i="18" s="1"/>
  <c r="I353" i="18"/>
  <c r="K353" i="18"/>
  <c r="O353" i="18"/>
  <c r="Q353" i="18"/>
  <c r="V353" i="18"/>
  <c r="G356" i="18"/>
  <c r="I356" i="18"/>
  <c r="K356" i="18"/>
  <c r="M356" i="18"/>
  <c r="O356" i="18"/>
  <c r="Q356" i="18"/>
  <c r="V356" i="18"/>
  <c r="G357" i="18"/>
  <c r="I357" i="18"/>
  <c r="K357" i="18"/>
  <c r="M357" i="18"/>
  <c r="O357" i="18"/>
  <c r="Q357" i="18"/>
  <c r="V357" i="18"/>
  <c r="G362" i="18"/>
  <c r="M362" i="18" s="1"/>
  <c r="I362" i="18"/>
  <c r="I361" i="18" s="1"/>
  <c r="K362" i="18"/>
  <c r="O362" i="18"/>
  <c r="O361" i="18" s="1"/>
  <c r="Q362" i="18"/>
  <c r="V362" i="18"/>
  <c r="V361" i="18" s="1"/>
  <c r="G366" i="18"/>
  <c r="M366" i="18" s="1"/>
  <c r="I366" i="18"/>
  <c r="K366" i="18"/>
  <c r="O366" i="18"/>
  <c r="Q366" i="18"/>
  <c r="V366" i="18"/>
  <c r="G368" i="18"/>
  <c r="M368" i="18" s="1"/>
  <c r="I368" i="18"/>
  <c r="K368" i="18"/>
  <c r="O368" i="18"/>
  <c r="Q368" i="18"/>
  <c r="Q361" i="18" s="1"/>
  <c r="V368" i="18"/>
  <c r="G370" i="18"/>
  <c r="I370" i="18"/>
  <c r="K370" i="18"/>
  <c r="M370" i="18"/>
  <c r="O370" i="18"/>
  <c r="Q370" i="18"/>
  <c r="V370" i="18"/>
  <c r="G372" i="18"/>
  <c r="I372" i="18"/>
  <c r="K372" i="18"/>
  <c r="M372" i="18"/>
  <c r="O372" i="18"/>
  <c r="Q372" i="18"/>
  <c r="V372" i="18"/>
  <c r="G374" i="18"/>
  <c r="I374" i="18"/>
  <c r="K374" i="18"/>
  <c r="K361" i="18" s="1"/>
  <c r="M374" i="18"/>
  <c r="O374" i="18"/>
  <c r="Q374" i="18"/>
  <c r="V374" i="18"/>
  <c r="G376" i="18"/>
  <c r="M376" i="18" s="1"/>
  <c r="I376" i="18"/>
  <c r="K376" i="18"/>
  <c r="O376" i="18"/>
  <c r="Q376" i="18"/>
  <c r="V376" i="18"/>
  <c r="G379" i="18"/>
  <c r="M379" i="18" s="1"/>
  <c r="I379" i="18"/>
  <c r="K379" i="18"/>
  <c r="O379" i="18"/>
  <c r="Q379" i="18"/>
  <c r="V379" i="18"/>
  <c r="G383" i="18"/>
  <c r="M383" i="18" s="1"/>
  <c r="I383" i="18"/>
  <c r="K383" i="18"/>
  <c r="O383" i="18"/>
  <c r="Q383" i="18"/>
  <c r="V383" i="18"/>
  <c r="G387" i="18"/>
  <c r="I387" i="18"/>
  <c r="K387" i="18"/>
  <c r="M387" i="18"/>
  <c r="O387" i="18"/>
  <c r="Q387" i="18"/>
  <c r="V387" i="18"/>
  <c r="G392" i="18"/>
  <c r="I392" i="18"/>
  <c r="K392" i="18"/>
  <c r="M392" i="18"/>
  <c r="O392" i="18"/>
  <c r="Q392" i="18"/>
  <c r="V392" i="18"/>
  <c r="G396" i="18"/>
  <c r="I396" i="18"/>
  <c r="K396" i="18"/>
  <c r="M396" i="18"/>
  <c r="O396" i="18"/>
  <c r="Q396" i="18"/>
  <c r="V396" i="18"/>
  <c r="G397" i="18"/>
  <c r="M397" i="18" s="1"/>
  <c r="I397" i="18"/>
  <c r="K397" i="18"/>
  <c r="O397" i="18"/>
  <c r="Q397" i="18"/>
  <c r="V397" i="18"/>
  <c r="G414" i="18"/>
  <c r="V414" i="18"/>
  <c r="G415" i="18"/>
  <c r="M415" i="18" s="1"/>
  <c r="M414" i="18" s="1"/>
  <c r="I415" i="18"/>
  <c r="K415" i="18"/>
  <c r="K414" i="18" s="1"/>
  <c r="O415" i="18"/>
  <c r="O414" i="18" s="1"/>
  <c r="Q415" i="18"/>
  <c r="Q414" i="18" s="1"/>
  <c r="V415" i="18"/>
  <c r="G419" i="18"/>
  <c r="I419" i="18"/>
  <c r="I414" i="18" s="1"/>
  <c r="K419" i="18"/>
  <c r="M419" i="18"/>
  <c r="O419" i="18"/>
  <c r="Q419" i="18"/>
  <c r="V419" i="18"/>
  <c r="G423" i="18"/>
  <c r="I423" i="18"/>
  <c r="K423" i="18"/>
  <c r="M423" i="18"/>
  <c r="O423" i="18"/>
  <c r="Q423" i="18"/>
  <c r="V423" i="18"/>
  <c r="G427" i="18"/>
  <c r="I427" i="18"/>
  <c r="K427" i="18"/>
  <c r="M427" i="18"/>
  <c r="O427" i="18"/>
  <c r="Q427" i="18"/>
  <c r="V427" i="18"/>
  <c r="G429" i="18"/>
  <c r="G428" i="18" s="1"/>
  <c r="I429" i="18"/>
  <c r="K429" i="18"/>
  <c r="O429" i="18"/>
  <c r="Q429" i="18"/>
  <c r="Q428" i="18" s="1"/>
  <c r="V429" i="18"/>
  <c r="V428" i="18" s="1"/>
  <c r="G438" i="18"/>
  <c r="M438" i="18" s="1"/>
  <c r="I438" i="18"/>
  <c r="K438" i="18"/>
  <c r="K428" i="18" s="1"/>
  <c r="O438" i="18"/>
  <c r="Q438" i="18"/>
  <c r="V438" i="18"/>
  <c r="G447" i="18"/>
  <c r="I447" i="18"/>
  <c r="K447" i="18"/>
  <c r="M447" i="18"/>
  <c r="O447" i="18"/>
  <c r="O428" i="18" s="1"/>
  <c r="Q447" i="18"/>
  <c r="V447" i="18"/>
  <c r="G457" i="18"/>
  <c r="I457" i="18"/>
  <c r="K457" i="18"/>
  <c r="M457" i="18"/>
  <c r="O457" i="18"/>
  <c r="Q457" i="18"/>
  <c r="V457" i="18"/>
  <c r="G466" i="18"/>
  <c r="I466" i="18"/>
  <c r="K466" i="18"/>
  <c r="M466" i="18"/>
  <c r="O466" i="18"/>
  <c r="Q466" i="18"/>
  <c r="V466" i="18"/>
  <c r="G475" i="18"/>
  <c r="M475" i="18" s="1"/>
  <c r="I475" i="18"/>
  <c r="I428" i="18" s="1"/>
  <c r="K475" i="18"/>
  <c r="O475" i="18"/>
  <c r="Q475" i="18"/>
  <c r="V475" i="18"/>
  <c r="G482" i="18"/>
  <c r="M482" i="18" s="1"/>
  <c r="I482" i="18"/>
  <c r="K482" i="18"/>
  <c r="O482" i="18"/>
  <c r="Q482" i="18"/>
  <c r="V482" i="18"/>
  <c r="G483" i="18"/>
  <c r="M483" i="18" s="1"/>
  <c r="I483" i="18"/>
  <c r="K483" i="18"/>
  <c r="O483" i="18"/>
  <c r="Q483" i="18"/>
  <c r="V483" i="18"/>
  <c r="G485" i="18"/>
  <c r="I485" i="18"/>
  <c r="K485" i="18"/>
  <c r="M485" i="18"/>
  <c r="O485" i="18"/>
  <c r="Q485" i="18"/>
  <c r="V485" i="18"/>
  <c r="G495" i="18"/>
  <c r="V495" i="18"/>
  <c r="G496" i="18"/>
  <c r="I496" i="18"/>
  <c r="I495" i="18" s="1"/>
  <c r="K496" i="18"/>
  <c r="K495" i="18" s="1"/>
  <c r="M496" i="18"/>
  <c r="O496" i="18"/>
  <c r="Q496" i="18"/>
  <c r="Q495" i="18" s="1"/>
  <c r="V496" i="18"/>
  <c r="G502" i="18"/>
  <c r="M502" i="18" s="1"/>
  <c r="M495" i="18" s="1"/>
  <c r="I502" i="18"/>
  <c r="K502" i="18"/>
  <c r="O502" i="18"/>
  <c r="O495" i="18" s="1"/>
  <c r="Q502" i="18"/>
  <c r="V502" i="18"/>
  <c r="G507" i="18"/>
  <c r="V507" i="18"/>
  <c r="G508" i="18"/>
  <c r="M508" i="18" s="1"/>
  <c r="M507" i="18" s="1"/>
  <c r="I508" i="18"/>
  <c r="K508" i="18"/>
  <c r="K507" i="18" s="1"/>
  <c r="O508" i="18"/>
  <c r="O507" i="18" s="1"/>
  <c r="Q508" i="18"/>
  <c r="Q507" i="18" s="1"/>
  <c r="V508" i="18"/>
  <c r="G513" i="18"/>
  <c r="I513" i="18"/>
  <c r="I507" i="18" s="1"/>
  <c r="K513" i="18"/>
  <c r="M513" i="18"/>
  <c r="O513" i="18"/>
  <c r="Q513" i="18"/>
  <c r="V513" i="18"/>
  <c r="G519" i="18"/>
  <c r="I519" i="18"/>
  <c r="K519" i="18"/>
  <c r="M519" i="18"/>
  <c r="O519" i="18"/>
  <c r="Q519" i="18"/>
  <c r="V519" i="18"/>
  <c r="K524" i="18"/>
  <c r="G525" i="18"/>
  <c r="M525" i="18" s="1"/>
  <c r="I525" i="18"/>
  <c r="I524" i="18" s="1"/>
  <c r="K525" i="18"/>
  <c r="O525" i="18"/>
  <c r="O524" i="18" s="1"/>
  <c r="Q525" i="18"/>
  <c r="V525" i="18"/>
  <c r="V524" i="18" s="1"/>
  <c r="G527" i="18"/>
  <c r="M527" i="18" s="1"/>
  <c r="I527" i="18"/>
  <c r="K527" i="18"/>
  <c r="O527" i="18"/>
  <c r="Q527" i="18"/>
  <c r="V527" i="18"/>
  <c r="G530" i="18"/>
  <c r="M530" i="18" s="1"/>
  <c r="I530" i="18"/>
  <c r="K530" i="18"/>
  <c r="O530" i="18"/>
  <c r="Q530" i="18"/>
  <c r="Q524" i="18" s="1"/>
  <c r="V530" i="18"/>
  <c r="G534" i="18"/>
  <c r="G533" i="18" s="1"/>
  <c r="I534" i="18"/>
  <c r="K534" i="18"/>
  <c r="K533" i="18" s="1"/>
  <c r="M534" i="18"/>
  <c r="M533" i="18" s="1"/>
  <c r="O534" i="18"/>
  <c r="Q534" i="18"/>
  <c r="V534" i="18"/>
  <c r="V533" i="18" s="1"/>
  <c r="G536" i="18"/>
  <c r="I536" i="18"/>
  <c r="K536" i="18"/>
  <c r="M536" i="18"/>
  <c r="O536" i="18"/>
  <c r="Q536" i="18"/>
  <c r="Q533" i="18" s="1"/>
  <c r="V536" i="18"/>
  <c r="G537" i="18"/>
  <c r="M537" i="18" s="1"/>
  <c r="I537" i="18"/>
  <c r="I533" i="18" s="1"/>
  <c r="K537" i="18"/>
  <c r="O537" i="18"/>
  <c r="Q537" i="18"/>
  <c r="V537" i="18"/>
  <c r="G538" i="18"/>
  <c r="M538" i="18" s="1"/>
  <c r="I538" i="18"/>
  <c r="K538" i="18"/>
  <c r="O538" i="18"/>
  <c r="Q538" i="18"/>
  <c r="V538" i="18"/>
  <c r="G539" i="18"/>
  <c r="M539" i="18" s="1"/>
  <c r="I539" i="18"/>
  <c r="K539" i="18"/>
  <c r="O539" i="18"/>
  <c r="Q539" i="18"/>
  <c r="V539" i="18"/>
  <c r="G541" i="18"/>
  <c r="I541" i="18"/>
  <c r="K541" i="18"/>
  <c r="M541" i="18"/>
  <c r="O541" i="18"/>
  <c r="O533" i="18" s="1"/>
  <c r="Q541" i="18"/>
  <c r="V541" i="18"/>
  <c r="G543" i="18"/>
  <c r="I543" i="18"/>
  <c r="K543" i="18"/>
  <c r="M543" i="18"/>
  <c r="O543" i="18"/>
  <c r="Q543" i="18"/>
  <c r="V543" i="18"/>
  <c r="AE545" i="18"/>
  <c r="G349" i="17"/>
  <c r="G9" i="17"/>
  <c r="G8" i="17" s="1"/>
  <c r="I9" i="17"/>
  <c r="K9" i="17"/>
  <c r="K8" i="17" s="1"/>
  <c r="O9" i="17"/>
  <c r="Q9" i="17"/>
  <c r="Q8" i="17" s="1"/>
  <c r="V9" i="17"/>
  <c r="V8" i="17" s="1"/>
  <c r="G12" i="17"/>
  <c r="I12" i="17"/>
  <c r="I8" i="17" s="1"/>
  <c r="K12" i="17"/>
  <c r="M12" i="17"/>
  <c r="O12" i="17"/>
  <c r="O8" i="17" s="1"/>
  <c r="Q12" i="17"/>
  <c r="V12" i="17"/>
  <c r="G14" i="17"/>
  <c r="M14" i="17" s="1"/>
  <c r="I14" i="17"/>
  <c r="K14" i="17"/>
  <c r="O14" i="17"/>
  <c r="Q14" i="17"/>
  <c r="V14" i="17"/>
  <c r="G16" i="17"/>
  <c r="I16" i="17"/>
  <c r="K16" i="17"/>
  <c r="M16" i="17"/>
  <c r="O16" i="17"/>
  <c r="Q16" i="17"/>
  <c r="V16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3" i="17"/>
  <c r="M33" i="17" s="1"/>
  <c r="I33" i="17"/>
  <c r="K33" i="17"/>
  <c r="O33" i="17"/>
  <c r="Q33" i="17"/>
  <c r="V33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7" i="17"/>
  <c r="M47" i="17" s="1"/>
  <c r="M46" i="17" s="1"/>
  <c r="I47" i="17"/>
  <c r="I46" i="17" s="1"/>
  <c r="K47" i="17"/>
  <c r="K46" i="17" s="1"/>
  <c r="O47" i="17"/>
  <c r="O46" i="17" s="1"/>
  <c r="Q47" i="17"/>
  <c r="Q46" i="17" s="1"/>
  <c r="V47" i="17"/>
  <c r="G49" i="17"/>
  <c r="I49" i="17"/>
  <c r="K49" i="17"/>
  <c r="M49" i="17"/>
  <c r="O49" i="17"/>
  <c r="Q49" i="17"/>
  <c r="V49" i="17"/>
  <c r="G54" i="17"/>
  <c r="I54" i="17"/>
  <c r="K54" i="17"/>
  <c r="M54" i="17"/>
  <c r="O54" i="17"/>
  <c r="Q54" i="17"/>
  <c r="V54" i="17"/>
  <c r="G56" i="17"/>
  <c r="I56" i="17"/>
  <c r="K56" i="17"/>
  <c r="M56" i="17"/>
  <c r="O56" i="17"/>
  <c r="Q56" i="17"/>
  <c r="V56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V46" i="17" s="1"/>
  <c r="G63" i="17"/>
  <c r="M63" i="17" s="1"/>
  <c r="I63" i="17"/>
  <c r="K63" i="17"/>
  <c r="O63" i="17"/>
  <c r="Q63" i="17"/>
  <c r="V63" i="17"/>
  <c r="G69" i="17"/>
  <c r="I69" i="17"/>
  <c r="K69" i="17"/>
  <c r="M69" i="17"/>
  <c r="O69" i="17"/>
  <c r="Q69" i="17"/>
  <c r="V69" i="17"/>
  <c r="G74" i="17"/>
  <c r="I74" i="17"/>
  <c r="K74" i="17"/>
  <c r="M74" i="17"/>
  <c r="O74" i="17"/>
  <c r="Q74" i="17"/>
  <c r="V74" i="17"/>
  <c r="G77" i="17"/>
  <c r="I77" i="17"/>
  <c r="K77" i="17"/>
  <c r="M77" i="17"/>
  <c r="O77" i="17"/>
  <c r="Q77" i="17"/>
  <c r="V77" i="17"/>
  <c r="I79" i="17"/>
  <c r="O79" i="17"/>
  <c r="G80" i="17"/>
  <c r="M80" i="17" s="1"/>
  <c r="M79" i="17" s="1"/>
  <c r="I80" i="17"/>
  <c r="K80" i="17"/>
  <c r="K79" i="17" s="1"/>
  <c r="O80" i="17"/>
  <c r="Q80" i="17"/>
  <c r="Q79" i="17" s="1"/>
  <c r="V80" i="17"/>
  <c r="V79" i="17" s="1"/>
  <c r="Q82" i="17"/>
  <c r="G83" i="17"/>
  <c r="G82" i="17" s="1"/>
  <c r="I83" i="17"/>
  <c r="I82" i="17" s="1"/>
  <c r="K83" i="17"/>
  <c r="M83" i="17"/>
  <c r="O83" i="17"/>
  <c r="O82" i="17" s="1"/>
  <c r="Q83" i="17"/>
  <c r="V83" i="17"/>
  <c r="V82" i="17" s="1"/>
  <c r="G85" i="17"/>
  <c r="I85" i="17"/>
  <c r="K85" i="17"/>
  <c r="K82" i="17" s="1"/>
  <c r="M85" i="17"/>
  <c r="O85" i="17"/>
  <c r="Q85" i="17"/>
  <c r="V85" i="17"/>
  <c r="G87" i="17"/>
  <c r="I87" i="17"/>
  <c r="K87" i="17"/>
  <c r="M87" i="17"/>
  <c r="O87" i="17"/>
  <c r="Q87" i="17"/>
  <c r="V87" i="17"/>
  <c r="G89" i="17"/>
  <c r="M89" i="17" s="1"/>
  <c r="I89" i="17"/>
  <c r="K89" i="17"/>
  <c r="O89" i="17"/>
  <c r="Q89" i="17"/>
  <c r="V89" i="17"/>
  <c r="G92" i="17"/>
  <c r="V92" i="17"/>
  <c r="G93" i="17"/>
  <c r="M93" i="17" s="1"/>
  <c r="M92" i="17" s="1"/>
  <c r="I93" i="17"/>
  <c r="I92" i="17" s="1"/>
  <c r="K93" i="17"/>
  <c r="K92" i="17" s="1"/>
  <c r="O93" i="17"/>
  <c r="O92" i="17" s="1"/>
  <c r="Q93" i="17"/>
  <c r="Q92" i="17" s="1"/>
  <c r="V93" i="17"/>
  <c r="G95" i="17"/>
  <c r="I95" i="17"/>
  <c r="K95" i="17"/>
  <c r="M95" i="17"/>
  <c r="O95" i="17"/>
  <c r="Q95" i="17"/>
  <c r="V95" i="17"/>
  <c r="G97" i="17"/>
  <c r="I97" i="17"/>
  <c r="K97" i="17"/>
  <c r="M97" i="17"/>
  <c r="O97" i="17"/>
  <c r="Q97" i="17"/>
  <c r="V97" i="17"/>
  <c r="K99" i="17"/>
  <c r="Q99" i="17"/>
  <c r="G100" i="17"/>
  <c r="M100" i="17" s="1"/>
  <c r="M99" i="17" s="1"/>
  <c r="I100" i="17"/>
  <c r="I99" i="17" s="1"/>
  <c r="K100" i="17"/>
  <c r="O100" i="17"/>
  <c r="O99" i="17" s="1"/>
  <c r="Q100" i="17"/>
  <c r="V100" i="17"/>
  <c r="V99" i="17" s="1"/>
  <c r="G103" i="17"/>
  <c r="V103" i="17"/>
  <c r="G104" i="17"/>
  <c r="M104" i="17" s="1"/>
  <c r="M103" i="17" s="1"/>
  <c r="I104" i="17"/>
  <c r="I103" i="17" s="1"/>
  <c r="K104" i="17"/>
  <c r="K103" i="17" s="1"/>
  <c r="O104" i="17"/>
  <c r="O103" i="17" s="1"/>
  <c r="Q104" i="17"/>
  <c r="Q103" i="17" s="1"/>
  <c r="V104" i="17"/>
  <c r="G107" i="17"/>
  <c r="I107" i="17"/>
  <c r="K107" i="17"/>
  <c r="M107" i="17"/>
  <c r="O107" i="17"/>
  <c r="Q107" i="17"/>
  <c r="V107" i="17"/>
  <c r="G110" i="17"/>
  <c r="I110" i="17"/>
  <c r="I109" i="17" s="1"/>
  <c r="K110" i="17"/>
  <c r="K109" i="17" s="1"/>
  <c r="M110" i="17"/>
  <c r="O110" i="17"/>
  <c r="O109" i="17" s="1"/>
  <c r="Q110" i="17"/>
  <c r="Q109" i="17" s="1"/>
  <c r="V110" i="17"/>
  <c r="G112" i="17"/>
  <c r="M112" i="17" s="1"/>
  <c r="I112" i="17"/>
  <c r="K112" i="17"/>
  <c r="O112" i="17"/>
  <c r="Q112" i="17"/>
  <c r="V112" i="17"/>
  <c r="V109" i="17" s="1"/>
  <c r="G114" i="17"/>
  <c r="M114" i="17" s="1"/>
  <c r="I114" i="17"/>
  <c r="K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I118" i="17"/>
  <c r="K118" i="17"/>
  <c r="M118" i="17"/>
  <c r="O118" i="17"/>
  <c r="Q118" i="17"/>
  <c r="V118" i="17"/>
  <c r="G120" i="17"/>
  <c r="I120" i="17"/>
  <c r="K120" i="17"/>
  <c r="M120" i="17"/>
  <c r="O120" i="17"/>
  <c r="Q120" i="17"/>
  <c r="V120" i="17"/>
  <c r="G122" i="17"/>
  <c r="I122" i="17"/>
  <c r="K122" i="17"/>
  <c r="M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8" i="17"/>
  <c r="M128" i="17" s="1"/>
  <c r="I128" i="17"/>
  <c r="K128" i="17"/>
  <c r="O128" i="17"/>
  <c r="Q128" i="17"/>
  <c r="V128" i="17"/>
  <c r="G131" i="17"/>
  <c r="G130" i="17" s="1"/>
  <c r="I131" i="17"/>
  <c r="K131" i="17"/>
  <c r="K130" i="17" s="1"/>
  <c r="M131" i="17"/>
  <c r="O131" i="17"/>
  <c r="Q131" i="17"/>
  <c r="Q130" i="17" s="1"/>
  <c r="V131" i="17"/>
  <c r="V130" i="17" s="1"/>
  <c r="G133" i="17"/>
  <c r="I133" i="17"/>
  <c r="I130" i="17" s="1"/>
  <c r="K133" i="17"/>
  <c r="M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40" i="17"/>
  <c r="M140" i="17" s="1"/>
  <c r="I140" i="17"/>
  <c r="K140" i="17"/>
  <c r="O140" i="17"/>
  <c r="Q140" i="17"/>
  <c r="V140" i="17"/>
  <c r="G143" i="17"/>
  <c r="I143" i="17"/>
  <c r="K143" i="17"/>
  <c r="M143" i="17"/>
  <c r="O143" i="17"/>
  <c r="O130" i="17" s="1"/>
  <c r="Q143" i="17"/>
  <c r="V143" i="17"/>
  <c r="G145" i="17"/>
  <c r="M145" i="17"/>
  <c r="V145" i="17"/>
  <c r="G146" i="17"/>
  <c r="I146" i="17"/>
  <c r="I145" i="17" s="1"/>
  <c r="K146" i="17"/>
  <c r="K145" i="17" s="1"/>
  <c r="M146" i="17"/>
  <c r="O146" i="17"/>
  <c r="O145" i="17" s="1"/>
  <c r="Q146" i="17"/>
  <c r="Q145" i="17" s="1"/>
  <c r="V146" i="17"/>
  <c r="G148" i="17"/>
  <c r="M148" i="17" s="1"/>
  <c r="I148" i="17"/>
  <c r="K148" i="17"/>
  <c r="K147" i="17" s="1"/>
  <c r="O148" i="17"/>
  <c r="Q148" i="17"/>
  <c r="Q147" i="17" s="1"/>
  <c r="V148" i="17"/>
  <c r="V147" i="17" s="1"/>
  <c r="G150" i="17"/>
  <c r="I150" i="17"/>
  <c r="K150" i="17"/>
  <c r="M150" i="17"/>
  <c r="O150" i="17"/>
  <c r="O147" i="17" s="1"/>
  <c r="Q150" i="17"/>
  <c r="V150" i="17"/>
  <c r="G152" i="17"/>
  <c r="I152" i="17"/>
  <c r="K152" i="17"/>
  <c r="M152" i="17"/>
  <c r="O152" i="17"/>
  <c r="Q152" i="17"/>
  <c r="V152" i="17"/>
  <c r="G155" i="17"/>
  <c r="I155" i="17"/>
  <c r="K155" i="17"/>
  <c r="M155" i="17"/>
  <c r="O155" i="17"/>
  <c r="Q155" i="17"/>
  <c r="V155" i="17"/>
  <c r="G157" i="17"/>
  <c r="I157" i="17"/>
  <c r="K157" i="17"/>
  <c r="M157" i="17"/>
  <c r="O157" i="17"/>
  <c r="Q157" i="17"/>
  <c r="V157" i="17"/>
  <c r="G159" i="17"/>
  <c r="M159" i="17" s="1"/>
  <c r="I159" i="17"/>
  <c r="I147" i="17" s="1"/>
  <c r="K159" i="17"/>
  <c r="O159" i="17"/>
  <c r="Q159" i="17"/>
  <c r="V159" i="17"/>
  <c r="G164" i="17"/>
  <c r="M164" i="17" s="1"/>
  <c r="I164" i="17"/>
  <c r="K164" i="17"/>
  <c r="O164" i="17"/>
  <c r="Q164" i="17"/>
  <c r="V164" i="17"/>
  <c r="G169" i="17"/>
  <c r="I169" i="17"/>
  <c r="K169" i="17"/>
  <c r="M169" i="17"/>
  <c r="O169" i="17"/>
  <c r="Q169" i="17"/>
  <c r="V169" i="17"/>
  <c r="G170" i="17"/>
  <c r="I170" i="17"/>
  <c r="K170" i="17"/>
  <c r="M170" i="17"/>
  <c r="O170" i="17"/>
  <c r="Q170" i="17"/>
  <c r="V170" i="17"/>
  <c r="G173" i="17"/>
  <c r="I173" i="17"/>
  <c r="K173" i="17"/>
  <c r="M173" i="17"/>
  <c r="O173" i="17"/>
  <c r="Q173" i="17"/>
  <c r="V173" i="17"/>
  <c r="G177" i="17"/>
  <c r="M177" i="17" s="1"/>
  <c r="I177" i="17"/>
  <c r="I176" i="17" s="1"/>
  <c r="K177" i="17"/>
  <c r="O177" i="17"/>
  <c r="O176" i="17" s="1"/>
  <c r="Q177" i="17"/>
  <c r="V177" i="17"/>
  <c r="V176" i="17" s="1"/>
  <c r="G179" i="17"/>
  <c r="M179" i="17" s="1"/>
  <c r="I179" i="17"/>
  <c r="K179" i="17"/>
  <c r="O179" i="17"/>
  <c r="Q179" i="17"/>
  <c r="Q176" i="17" s="1"/>
  <c r="V179" i="17"/>
  <c r="G181" i="17"/>
  <c r="I181" i="17"/>
  <c r="K181" i="17"/>
  <c r="M181" i="17"/>
  <c r="O181" i="17"/>
  <c r="Q181" i="17"/>
  <c r="V181" i="17"/>
  <c r="G183" i="17"/>
  <c r="I183" i="17"/>
  <c r="K183" i="17"/>
  <c r="M183" i="17"/>
  <c r="O183" i="17"/>
  <c r="Q183" i="17"/>
  <c r="V183" i="17"/>
  <c r="G185" i="17"/>
  <c r="I185" i="17"/>
  <c r="K185" i="17"/>
  <c r="M185" i="17"/>
  <c r="O185" i="17"/>
  <c r="Q185" i="17"/>
  <c r="V185" i="17"/>
  <c r="G186" i="17"/>
  <c r="M186" i="17" s="1"/>
  <c r="I186" i="17"/>
  <c r="K186" i="17"/>
  <c r="K176" i="17" s="1"/>
  <c r="O186" i="17"/>
  <c r="Q186" i="17"/>
  <c r="V186" i="17"/>
  <c r="G188" i="17"/>
  <c r="M188" i="17" s="1"/>
  <c r="I188" i="17"/>
  <c r="K188" i="17"/>
  <c r="O188" i="17"/>
  <c r="Q188" i="17"/>
  <c r="V188" i="17"/>
  <c r="G191" i="17"/>
  <c r="I191" i="17"/>
  <c r="I190" i="17" s="1"/>
  <c r="K191" i="17"/>
  <c r="K190" i="17" s="1"/>
  <c r="M191" i="17"/>
  <c r="O191" i="17"/>
  <c r="O190" i="17" s="1"/>
  <c r="Q191" i="17"/>
  <c r="Q190" i="17" s="1"/>
  <c r="V191" i="17"/>
  <c r="G193" i="17"/>
  <c r="I193" i="17"/>
  <c r="K193" i="17"/>
  <c r="M193" i="17"/>
  <c r="O193" i="17"/>
  <c r="Q193" i="17"/>
  <c r="V193" i="17"/>
  <c r="G195" i="17"/>
  <c r="I195" i="17"/>
  <c r="K195" i="17"/>
  <c r="M195" i="17"/>
  <c r="O195" i="17"/>
  <c r="Q195" i="17"/>
  <c r="V195" i="17"/>
  <c r="G197" i="17"/>
  <c r="M197" i="17" s="1"/>
  <c r="I197" i="17"/>
  <c r="K197" i="17"/>
  <c r="O197" i="17"/>
  <c r="Q197" i="17"/>
  <c r="V197" i="17"/>
  <c r="G198" i="17"/>
  <c r="M198" i="17" s="1"/>
  <c r="I198" i="17"/>
  <c r="K198" i="17"/>
  <c r="O198" i="17"/>
  <c r="Q198" i="17"/>
  <c r="V198" i="17"/>
  <c r="G200" i="17"/>
  <c r="M200" i="17" s="1"/>
  <c r="I200" i="17"/>
  <c r="K200" i="17"/>
  <c r="O200" i="17"/>
  <c r="Q200" i="17"/>
  <c r="V200" i="17"/>
  <c r="V190" i="17" s="1"/>
  <c r="G203" i="17"/>
  <c r="G202" i="17" s="1"/>
  <c r="I203" i="17"/>
  <c r="I202" i="17" s="1"/>
  <c r="K203" i="17"/>
  <c r="M203" i="17"/>
  <c r="O203" i="17"/>
  <c r="O202" i="17" s="1"/>
  <c r="Q203" i="17"/>
  <c r="V203" i="17"/>
  <c r="V202" i="17" s="1"/>
  <c r="G205" i="17"/>
  <c r="I205" i="17"/>
  <c r="K205" i="17"/>
  <c r="K202" i="17" s="1"/>
  <c r="M205" i="17"/>
  <c r="O205" i="17"/>
  <c r="Q205" i="17"/>
  <c r="V205" i="17"/>
  <c r="G208" i="17"/>
  <c r="I208" i="17"/>
  <c r="K208" i="17"/>
  <c r="M208" i="17"/>
  <c r="O208" i="17"/>
  <c r="Q208" i="17"/>
  <c r="V208" i="17"/>
  <c r="G210" i="17"/>
  <c r="M210" i="17" s="1"/>
  <c r="I210" i="17"/>
  <c r="K210" i="17"/>
  <c r="O210" i="17"/>
  <c r="Q210" i="17"/>
  <c r="V210" i="17"/>
  <c r="G213" i="17"/>
  <c r="M213" i="17" s="1"/>
  <c r="I213" i="17"/>
  <c r="K213" i="17"/>
  <c r="O213" i="17"/>
  <c r="Q213" i="17"/>
  <c r="V213" i="17"/>
  <c r="G216" i="17"/>
  <c r="M216" i="17" s="1"/>
  <c r="I216" i="17"/>
  <c r="K216" i="17"/>
  <c r="O216" i="17"/>
  <c r="Q216" i="17"/>
  <c r="Q202" i="17" s="1"/>
  <c r="V216" i="17"/>
  <c r="G218" i="17"/>
  <c r="G217" i="17" s="1"/>
  <c r="I218" i="17"/>
  <c r="K218" i="17"/>
  <c r="K217" i="17" s="1"/>
  <c r="M218" i="17"/>
  <c r="M217" i="17" s="1"/>
  <c r="O218" i="17"/>
  <c r="Q218" i="17"/>
  <c r="Q217" i="17" s="1"/>
  <c r="V218" i="17"/>
  <c r="V217" i="17" s="1"/>
  <c r="G220" i="17"/>
  <c r="I220" i="17"/>
  <c r="I217" i="17" s="1"/>
  <c r="K220" i="17"/>
  <c r="M220" i="17"/>
  <c r="O220" i="17"/>
  <c r="Q220" i="17"/>
  <c r="V220" i="17"/>
  <c r="G222" i="17"/>
  <c r="M222" i="17" s="1"/>
  <c r="I222" i="17"/>
  <c r="K222" i="17"/>
  <c r="O222" i="17"/>
  <c r="Q222" i="17"/>
  <c r="V222" i="17"/>
  <c r="G224" i="17"/>
  <c r="M224" i="17" s="1"/>
  <c r="I224" i="17"/>
  <c r="K224" i="17"/>
  <c r="O224" i="17"/>
  <c r="Q224" i="17"/>
  <c r="V224" i="17"/>
  <c r="G226" i="17"/>
  <c r="M226" i="17" s="1"/>
  <c r="I226" i="17"/>
  <c r="K226" i="17"/>
  <c r="O226" i="17"/>
  <c r="Q226" i="17"/>
  <c r="V226" i="17"/>
  <c r="G228" i="17"/>
  <c r="I228" i="17"/>
  <c r="K228" i="17"/>
  <c r="M228" i="17"/>
  <c r="O228" i="17"/>
  <c r="O217" i="17" s="1"/>
  <c r="Q228" i="17"/>
  <c r="V228" i="17"/>
  <c r="G230" i="17"/>
  <c r="I230" i="17"/>
  <c r="K230" i="17"/>
  <c r="M230" i="17"/>
  <c r="O230" i="17"/>
  <c r="Q230" i="17"/>
  <c r="V230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8" i="17"/>
  <c r="M238" i="17" s="1"/>
  <c r="I238" i="17"/>
  <c r="I237" i="17" s="1"/>
  <c r="K238" i="17"/>
  <c r="K237" i="17" s="1"/>
  <c r="O238" i="17"/>
  <c r="O237" i="17" s="1"/>
  <c r="Q238" i="17"/>
  <c r="Q237" i="17" s="1"/>
  <c r="V238" i="17"/>
  <c r="G240" i="17"/>
  <c r="I240" i="17"/>
  <c r="K240" i="17"/>
  <c r="M240" i="17"/>
  <c r="O240" i="17"/>
  <c r="Q240" i="17"/>
  <c r="V240" i="17"/>
  <c r="G242" i="17"/>
  <c r="I242" i="17"/>
  <c r="K242" i="17"/>
  <c r="M242" i="17"/>
  <c r="O242" i="17"/>
  <c r="Q242" i="17"/>
  <c r="V242" i="17"/>
  <c r="G244" i="17"/>
  <c r="I244" i="17"/>
  <c r="K244" i="17"/>
  <c r="M244" i="17"/>
  <c r="O244" i="17"/>
  <c r="Q244" i="17"/>
  <c r="V244" i="17"/>
  <c r="G246" i="17"/>
  <c r="M246" i="17" s="1"/>
  <c r="I246" i="17"/>
  <c r="K246" i="17"/>
  <c r="O246" i="17"/>
  <c r="Q246" i="17"/>
  <c r="V246" i="17"/>
  <c r="G248" i="17"/>
  <c r="M248" i="17" s="1"/>
  <c r="I248" i="17"/>
  <c r="K248" i="17"/>
  <c r="O248" i="17"/>
  <c r="Q248" i="17"/>
  <c r="V248" i="17"/>
  <c r="V237" i="17" s="1"/>
  <c r="G250" i="17"/>
  <c r="M250" i="17" s="1"/>
  <c r="I250" i="17"/>
  <c r="K250" i="17"/>
  <c r="O250" i="17"/>
  <c r="Q250" i="17"/>
  <c r="V250" i="17"/>
  <c r="G253" i="17"/>
  <c r="I253" i="17"/>
  <c r="K253" i="17"/>
  <c r="M253" i="17"/>
  <c r="O253" i="17"/>
  <c r="Q253" i="17"/>
  <c r="V253" i="17"/>
  <c r="G255" i="17"/>
  <c r="I255" i="17"/>
  <c r="K255" i="17"/>
  <c r="M255" i="17"/>
  <c r="O255" i="17"/>
  <c r="Q255" i="17"/>
  <c r="V255" i="17"/>
  <c r="G256" i="17"/>
  <c r="I256" i="17"/>
  <c r="K256" i="17"/>
  <c r="M256" i="17"/>
  <c r="O256" i="17"/>
  <c r="Q256" i="17"/>
  <c r="V256" i="17"/>
  <c r="I271" i="17"/>
  <c r="G272" i="17"/>
  <c r="M272" i="17" s="1"/>
  <c r="I272" i="17"/>
  <c r="K272" i="17"/>
  <c r="K271" i="17" s="1"/>
  <c r="O272" i="17"/>
  <c r="Q272" i="17"/>
  <c r="Q271" i="17" s="1"/>
  <c r="V272" i="17"/>
  <c r="V271" i="17" s="1"/>
  <c r="G274" i="17"/>
  <c r="M274" i="17" s="1"/>
  <c r="I274" i="17"/>
  <c r="K274" i="17"/>
  <c r="O274" i="17"/>
  <c r="O271" i="17" s="1"/>
  <c r="Q274" i="17"/>
  <c r="V274" i="17"/>
  <c r="G276" i="17"/>
  <c r="I276" i="17"/>
  <c r="K276" i="17"/>
  <c r="M276" i="17"/>
  <c r="O276" i="17"/>
  <c r="Q276" i="17"/>
  <c r="V276" i="17"/>
  <c r="G278" i="17"/>
  <c r="I278" i="17"/>
  <c r="K278" i="17"/>
  <c r="M278" i="17"/>
  <c r="O278" i="17"/>
  <c r="Q278" i="17"/>
  <c r="V278" i="17"/>
  <c r="G280" i="17"/>
  <c r="M280" i="17" s="1"/>
  <c r="I280" i="17"/>
  <c r="I279" i="17" s="1"/>
  <c r="K280" i="17"/>
  <c r="O280" i="17"/>
  <c r="O279" i="17" s="1"/>
  <c r="Q280" i="17"/>
  <c r="V280" i="17"/>
  <c r="V279" i="17" s="1"/>
  <c r="G284" i="17"/>
  <c r="M284" i="17" s="1"/>
  <c r="I284" i="17"/>
  <c r="K284" i="17"/>
  <c r="O284" i="17"/>
  <c r="Q284" i="17"/>
  <c r="Q279" i="17" s="1"/>
  <c r="V284" i="17"/>
  <c r="G288" i="17"/>
  <c r="I288" i="17"/>
  <c r="K288" i="17"/>
  <c r="M288" i="17"/>
  <c r="O288" i="17"/>
  <c r="Q288" i="17"/>
  <c r="V288" i="17"/>
  <c r="G293" i="17"/>
  <c r="I293" i="17"/>
  <c r="K293" i="17"/>
  <c r="M293" i="17"/>
  <c r="O293" i="17"/>
  <c r="Q293" i="17"/>
  <c r="V293" i="17"/>
  <c r="G297" i="17"/>
  <c r="I297" i="17"/>
  <c r="K297" i="17"/>
  <c r="M297" i="17"/>
  <c r="O297" i="17"/>
  <c r="Q297" i="17"/>
  <c r="V297" i="17"/>
  <c r="G301" i="17"/>
  <c r="M301" i="17" s="1"/>
  <c r="I301" i="17"/>
  <c r="K301" i="17"/>
  <c r="K279" i="17" s="1"/>
  <c r="O301" i="17"/>
  <c r="Q301" i="17"/>
  <c r="V301" i="17"/>
  <c r="G304" i="17"/>
  <c r="M304" i="17" s="1"/>
  <c r="I304" i="17"/>
  <c r="K304" i="17"/>
  <c r="O304" i="17"/>
  <c r="Q304" i="17"/>
  <c r="V304" i="17"/>
  <c r="G305" i="17"/>
  <c r="M305" i="17" s="1"/>
  <c r="I305" i="17"/>
  <c r="K305" i="17"/>
  <c r="O305" i="17"/>
  <c r="Q305" i="17"/>
  <c r="V305" i="17"/>
  <c r="G307" i="17"/>
  <c r="I307" i="17"/>
  <c r="K307" i="17"/>
  <c r="M307" i="17"/>
  <c r="O307" i="17"/>
  <c r="Q307" i="17"/>
  <c r="V307" i="17"/>
  <c r="O310" i="17"/>
  <c r="G311" i="17"/>
  <c r="G310" i="17" s="1"/>
  <c r="I311" i="17"/>
  <c r="K311" i="17"/>
  <c r="K310" i="17" s="1"/>
  <c r="M311" i="17"/>
  <c r="O311" i="17"/>
  <c r="Q311" i="17"/>
  <c r="Q310" i="17" s="1"/>
  <c r="V311" i="17"/>
  <c r="V310" i="17" s="1"/>
  <c r="G315" i="17"/>
  <c r="M315" i="17" s="1"/>
  <c r="I315" i="17"/>
  <c r="I310" i="17" s="1"/>
  <c r="K315" i="17"/>
  <c r="O315" i="17"/>
  <c r="Q315" i="17"/>
  <c r="V315" i="17"/>
  <c r="I318" i="17"/>
  <c r="G319" i="17"/>
  <c r="M319" i="17" s="1"/>
  <c r="M318" i="17" s="1"/>
  <c r="I319" i="17"/>
  <c r="K319" i="17"/>
  <c r="K318" i="17" s="1"/>
  <c r="O319" i="17"/>
  <c r="Q319" i="17"/>
  <c r="Q318" i="17" s="1"/>
  <c r="V319" i="17"/>
  <c r="V318" i="17" s="1"/>
  <c r="G322" i="17"/>
  <c r="I322" i="17"/>
  <c r="K322" i="17"/>
  <c r="M322" i="17"/>
  <c r="O322" i="17"/>
  <c r="O318" i="17" s="1"/>
  <c r="Q322" i="17"/>
  <c r="V322" i="17"/>
  <c r="G326" i="17"/>
  <c r="I326" i="17"/>
  <c r="K326" i="17"/>
  <c r="M326" i="17"/>
  <c r="O326" i="17"/>
  <c r="Q326" i="17"/>
  <c r="V326" i="17"/>
  <c r="G329" i="17"/>
  <c r="M329" i="17" s="1"/>
  <c r="I329" i="17"/>
  <c r="I328" i="17" s="1"/>
  <c r="K329" i="17"/>
  <c r="K328" i="17" s="1"/>
  <c r="O329" i="17"/>
  <c r="O328" i="17" s="1"/>
  <c r="Q329" i="17"/>
  <c r="Q328" i="17" s="1"/>
  <c r="V329" i="17"/>
  <c r="G331" i="17"/>
  <c r="M331" i="17" s="1"/>
  <c r="I331" i="17"/>
  <c r="K331" i="17"/>
  <c r="O331" i="17"/>
  <c r="Q331" i="17"/>
  <c r="V331" i="17"/>
  <c r="V328" i="17" s="1"/>
  <c r="G334" i="17"/>
  <c r="M334" i="17" s="1"/>
  <c r="I334" i="17"/>
  <c r="K334" i="17"/>
  <c r="O334" i="17"/>
  <c r="Q334" i="17"/>
  <c r="V334" i="17"/>
  <c r="G338" i="17"/>
  <c r="G337" i="17" s="1"/>
  <c r="I338" i="17"/>
  <c r="I337" i="17" s="1"/>
  <c r="K338" i="17"/>
  <c r="M338" i="17"/>
  <c r="O338" i="17"/>
  <c r="O337" i="17" s="1"/>
  <c r="Q338" i="17"/>
  <c r="V338" i="17"/>
  <c r="V337" i="17" s="1"/>
  <c r="G340" i="17"/>
  <c r="I340" i="17"/>
  <c r="K340" i="17"/>
  <c r="K337" i="17" s="1"/>
  <c r="M340" i="17"/>
  <c r="O340" i="17"/>
  <c r="Q340" i="17"/>
  <c r="V340" i="17"/>
  <c r="G341" i="17"/>
  <c r="I341" i="17"/>
  <c r="K341" i="17"/>
  <c r="M341" i="17"/>
  <c r="O341" i="17"/>
  <c r="Q341" i="17"/>
  <c r="V341" i="17"/>
  <c r="G342" i="17"/>
  <c r="M342" i="17" s="1"/>
  <c r="I342" i="17"/>
  <c r="K342" i="17"/>
  <c r="O342" i="17"/>
  <c r="Q342" i="17"/>
  <c r="V342" i="17"/>
  <c r="G343" i="17"/>
  <c r="M343" i="17" s="1"/>
  <c r="I343" i="17"/>
  <c r="K343" i="17"/>
  <c r="O343" i="17"/>
  <c r="Q343" i="17"/>
  <c r="V343" i="17"/>
  <c r="G345" i="17"/>
  <c r="M345" i="17" s="1"/>
  <c r="I345" i="17"/>
  <c r="K345" i="17"/>
  <c r="O345" i="17"/>
  <c r="Q345" i="17"/>
  <c r="Q337" i="17" s="1"/>
  <c r="V345" i="17"/>
  <c r="G347" i="17"/>
  <c r="I347" i="17"/>
  <c r="K347" i="17"/>
  <c r="M347" i="17"/>
  <c r="O347" i="17"/>
  <c r="Q347" i="17"/>
  <c r="V347" i="17"/>
  <c r="AE349" i="17"/>
  <c r="G202" i="16"/>
  <c r="G9" i="16"/>
  <c r="G8" i="16" s="1"/>
  <c r="I9" i="16"/>
  <c r="K9" i="16"/>
  <c r="K8" i="16" s="1"/>
  <c r="O9" i="16"/>
  <c r="O8" i="16" s="1"/>
  <c r="Q9" i="16"/>
  <c r="Q8" i="16" s="1"/>
  <c r="V9" i="16"/>
  <c r="V8" i="16" s="1"/>
  <c r="G11" i="16"/>
  <c r="I11" i="16"/>
  <c r="I8" i="16" s="1"/>
  <c r="K11" i="16"/>
  <c r="M11" i="16"/>
  <c r="O11" i="16"/>
  <c r="Q11" i="16"/>
  <c r="V11" i="16"/>
  <c r="G14" i="16"/>
  <c r="M14" i="16" s="1"/>
  <c r="I14" i="16"/>
  <c r="K14" i="16"/>
  <c r="O14" i="16"/>
  <c r="Q14" i="16"/>
  <c r="V14" i="16"/>
  <c r="G16" i="16"/>
  <c r="I16" i="16"/>
  <c r="K16" i="16"/>
  <c r="M16" i="16"/>
  <c r="O16" i="16"/>
  <c r="Q16" i="16"/>
  <c r="V16" i="16"/>
  <c r="G18" i="16"/>
  <c r="M18" i="16" s="1"/>
  <c r="I18" i="16"/>
  <c r="K18" i="16"/>
  <c r="O18" i="16"/>
  <c r="Q18" i="16"/>
  <c r="V18" i="16"/>
  <c r="G22" i="16"/>
  <c r="G21" i="16" s="1"/>
  <c r="I22" i="16"/>
  <c r="K22" i="16"/>
  <c r="K21" i="16" s="1"/>
  <c r="O22" i="16"/>
  <c r="O21" i="16" s="1"/>
  <c r="Q22" i="16"/>
  <c r="Q21" i="16" s="1"/>
  <c r="V22" i="16"/>
  <c r="V21" i="16" s="1"/>
  <c r="G26" i="16"/>
  <c r="I26" i="16"/>
  <c r="K26" i="16"/>
  <c r="M26" i="16"/>
  <c r="O26" i="16"/>
  <c r="Q26" i="16"/>
  <c r="V26" i="16"/>
  <c r="G30" i="16"/>
  <c r="I30" i="16"/>
  <c r="K30" i="16"/>
  <c r="M30" i="16"/>
  <c r="O30" i="16"/>
  <c r="Q30" i="16"/>
  <c r="V30" i="16"/>
  <c r="G32" i="16"/>
  <c r="I32" i="16"/>
  <c r="K32" i="16"/>
  <c r="M32" i="16"/>
  <c r="O32" i="16"/>
  <c r="Q32" i="16"/>
  <c r="V32" i="16"/>
  <c r="G35" i="16"/>
  <c r="M35" i="16" s="1"/>
  <c r="I35" i="16"/>
  <c r="I21" i="16" s="1"/>
  <c r="K35" i="16"/>
  <c r="O35" i="16"/>
  <c r="Q35" i="16"/>
  <c r="V35" i="16"/>
  <c r="G38" i="16"/>
  <c r="M38" i="16" s="1"/>
  <c r="I38" i="16"/>
  <c r="K38" i="16"/>
  <c r="O38" i="16"/>
  <c r="Q38" i="16"/>
  <c r="V38" i="16"/>
  <c r="G43" i="16"/>
  <c r="M43" i="16" s="1"/>
  <c r="I43" i="16"/>
  <c r="K43" i="16"/>
  <c r="O43" i="16"/>
  <c r="Q43" i="16"/>
  <c r="V43" i="16"/>
  <c r="Q48" i="16"/>
  <c r="G49" i="16"/>
  <c r="M49" i="16" s="1"/>
  <c r="M48" i="16" s="1"/>
  <c r="I49" i="16"/>
  <c r="K49" i="16"/>
  <c r="K48" i="16" s="1"/>
  <c r="O49" i="16"/>
  <c r="O48" i="16" s="1"/>
  <c r="Q49" i="16"/>
  <c r="V49" i="16"/>
  <c r="V48" i="16" s="1"/>
  <c r="G51" i="16"/>
  <c r="I51" i="16"/>
  <c r="K51" i="16"/>
  <c r="M51" i="16"/>
  <c r="O51" i="16"/>
  <c r="Q51" i="16"/>
  <c r="V51" i="16"/>
  <c r="G53" i="16"/>
  <c r="I53" i="16"/>
  <c r="I48" i="16" s="1"/>
  <c r="K53" i="16"/>
  <c r="M53" i="16"/>
  <c r="O53" i="16"/>
  <c r="Q53" i="16"/>
  <c r="V53" i="16"/>
  <c r="G55" i="16"/>
  <c r="I55" i="16"/>
  <c r="K55" i="16"/>
  <c r="M55" i="16"/>
  <c r="O55" i="16"/>
  <c r="Q55" i="16"/>
  <c r="V55" i="16"/>
  <c r="G58" i="16"/>
  <c r="K58" i="16"/>
  <c r="V58" i="16"/>
  <c r="G59" i="16"/>
  <c r="M59" i="16" s="1"/>
  <c r="M58" i="16" s="1"/>
  <c r="I59" i="16"/>
  <c r="I58" i="16" s="1"/>
  <c r="K59" i="16"/>
  <c r="O59" i="16"/>
  <c r="O58" i="16" s="1"/>
  <c r="Q59" i="16"/>
  <c r="Q58" i="16" s="1"/>
  <c r="V59" i="16"/>
  <c r="G61" i="16"/>
  <c r="O61" i="16"/>
  <c r="V61" i="16"/>
  <c r="G62" i="16"/>
  <c r="I62" i="16"/>
  <c r="I61" i="16" s="1"/>
  <c r="K62" i="16"/>
  <c r="K61" i="16" s="1"/>
  <c r="M62" i="16"/>
  <c r="M61" i="16" s="1"/>
  <c r="O62" i="16"/>
  <c r="Q62" i="16"/>
  <c r="Q61" i="16" s="1"/>
  <c r="V62" i="16"/>
  <c r="O65" i="16"/>
  <c r="G66" i="16"/>
  <c r="G65" i="16" s="1"/>
  <c r="I66" i="16"/>
  <c r="I65" i="16" s="1"/>
  <c r="K66" i="16"/>
  <c r="M66" i="16"/>
  <c r="O66" i="16"/>
  <c r="Q66" i="16"/>
  <c r="Q65" i="16" s="1"/>
  <c r="V66" i="16"/>
  <c r="V65" i="16" s="1"/>
  <c r="G69" i="16"/>
  <c r="M69" i="16" s="1"/>
  <c r="I69" i="16"/>
  <c r="K69" i="16"/>
  <c r="K65" i="16" s="1"/>
  <c r="O69" i="16"/>
  <c r="Q69" i="16"/>
  <c r="V69" i="16"/>
  <c r="G72" i="16"/>
  <c r="M72" i="16" s="1"/>
  <c r="M71" i="16" s="1"/>
  <c r="I72" i="16"/>
  <c r="K72" i="16"/>
  <c r="K71" i="16" s="1"/>
  <c r="O72" i="16"/>
  <c r="O71" i="16" s="1"/>
  <c r="Q72" i="16"/>
  <c r="V72" i="16"/>
  <c r="V71" i="16" s="1"/>
  <c r="G74" i="16"/>
  <c r="I74" i="16"/>
  <c r="K74" i="16"/>
  <c r="M74" i="16"/>
  <c r="O74" i="16"/>
  <c r="Q74" i="16"/>
  <c r="Q71" i="16" s="1"/>
  <c r="V74" i="16"/>
  <c r="G76" i="16"/>
  <c r="I76" i="16"/>
  <c r="K76" i="16"/>
  <c r="M76" i="16"/>
  <c r="O76" i="16"/>
  <c r="Q76" i="16"/>
  <c r="V76" i="16"/>
  <c r="G78" i="16"/>
  <c r="I78" i="16"/>
  <c r="I71" i="16" s="1"/>
  <c r="K78" i="16"/>
  <c r="M78" i="16"/>
  <c r="O78" i="16"/>
  <c r="Q78" i="16"/>
  <c r="V78" i="16"/>
  <c r="G80" i="16"/>
  <c r="K80" i="16"/>
  <c r="V80" i="16"/>
  <c r="G81" i="16"/>
  <c r="M81" i="16" s="1"/>
  <c r="I81" i="16"/>
  <c r="I80" i="16" s="1"/>
  <c r="K81" i="16"/>
  <c r="O81" i="16"/>
  <c r="O80" i="16" s="1"/>
  <c r="Q81" i="16"/>
  <c r="Q80" i="16" s="1"/>
  <c r="V81" i="16"/>
  <c r="G83" i="16"/>
  <c r="M83" i="16" s="1"/>
  <c r="I83" i="16"/>
  <c r="K83" i="16"/>
  <c r="O83" i="16"/>
  <c r="Q83" i="16"/>
  <c r="V83" i="16"/>
  <c r="G88" i="16"/>
  <c r="I88" i="16"/>
  <c r="K88" i="16"/>
  <c r="M88" i="16"/>
  <c r="O88" i="16"/>
  <c r="Q88" i="16"/>
  <c r="V88" i="16"/>
  <c r="K90" i="16"/>
  <c r="O90" i="16"/>
  <c r="G91" i="16"/>
  <c r="G90" i="16" s="1"/>
  <c r="I91" i="16"/>
  <c r="I90" i="16" s="1"/>
  <c r="K91" i="16"/>
  <c r="M91" i="16"/>
  <c r="M90" i="16" s="1"/>
  <c r="O91" i="16"/>
  <c r="Q91" i="16"/>
  <c r="Q90" i="16" s="1"/>
  <c r="V91" i="16"/>
  <c r="V90" i="16" s="1"/>
  <c r="G93" i="16"/>
  <c r="M93" i="16" s="1"/>
  <c r="I93" i="16"/>
  <c r="I92" i="16" s="1"/>
  <c r="K93" i="16"/>
  <c r="O93" i="16"/>
  <c r="O92" i="16" s="1"/>
  <c r="Q93" i="16"/>
  <c r="Q92" i="16" s="1"/>
  <c r="V93" i="16"/>
  <c r="G95" i="16"/>
  <c r="M95" i="16" s="1"/>
  <c r="I95" i="16"/>
  <c r="K95" i="16"/>
  <c r="O95" i="16"/>
  <c r="Q95" i="16"/>
  <c r="V95" i="16"/>
  <c r="G97" i="16"/>
  <c r="I97" i="16"/>
  <c r="K97" i="16"/>
  <c r="M97" i="16"/>
  <c r="O97" i="16"/>
  <c r="Q97" i="16"/>
  <c r="V97" i="16"/>
  <c r="G100" i="16"/>
  <c r="I100" i="16"/>
  <c r="K100" i="16"/>
  <c r="K92" i="16" s="1"/>
  <c r="M100" i="16"/>
  <c r="O100" i="16"/>
  <c r="Q100" i="16"/>
  <c r="V100" i="16"/>
  <c r="G102" i="16"/>
  <c r="I102" i="16"/>
  <c r="K102" i="16"/>
  <c r="M102" i="16"/>
  <c r="O102" i="16"/>
  <c r="Q102" i="16"/>
  <c r="V102" i="16"/>
  <c r="G104" i="16"/>
  <c r="G92" i="16" s="1"/>
  <c r="I104" i="16"/>
  <c r="K104" i="16"/>
  <c r="O104" i="16"/>
  <c r="Q104" i="16"/>
  <c r="V104" i="16"/>
  <c r="V92" i="16" s="1"/>
  <c r="G105" i="16"/>
  <c r="M105" i="16" s="1"/>
  <c r="I105" i="16"/>
  <c r="K105" i="16"/>
  <c r="O105" i="16"/>
  <c r="Q105" i="16"/>
  <c r="V105" i="16"/>
  <c r="G108" i="16"/>
  <c r="M108" i="16" s="1"/>
  <c r="I108" i="16"/>
  <c r="K108" i="16"/>
  <c r="O108" i="16"/>
  <c r="Q108" i="16"/>
  <c r="V108" i="16"/>
  <c r="G112" i="16"/>
  <c r="G111" i="16" s="1"/>
  <c r="I112" i="16"/>
  <c r="I111" i="16" s="1"/>
  <c r="K112" i="16"/>
  <c r="K111" i="16" s="1"/>
  <c r="M112" i="16"/>
  <c r="O112" i="16"/>
  <c r="O111" i="16" s="1"/>
  <c r="Q112" i="16"/>
  <c r="V112" i="16"/>
  <c r="G114" i="16"/>
  <c r="I114" i="16"/>
  <c r="K114" i="16"/>
  <c r="M114" i="16"/>
  <c r="O114" i="16"/>
  <c r="Q114" i="16"/>
  <c r="V114" i="16"/>
  <c r="V111" i="16" s="1"/>
  <c r="G116" i="16"/>
  <c r="M116" i="16" s="1"/>
  <c r="I116" i="16"/>
  <c r="K116" i="16"/>
  <c r="O116" i="16"/>
  <c r="Q116" i="16"/>
  <c r="V116" i="16"/>
  <c r="G118" i="16"/>
  <c r="M118" i="16" s="1"/>
  <c r="I118" i="16"/>
  <c r="K118" i="16"/>
  <c r="O118" i="16"/>
  <c r="Q118" i="16"/>
  <c r="Q111" i="16" s="1"/>
  <c r="V118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3" i="16"/>
  <c r="I123" i="16"/>
  <c r="K123" i="16"/>
  <c r="M123" i="16"/>
  <c r="O123" i="16"/>
  <c r="Q123" i="16"/>
  <c r="V123" i="16"/>
  <c r="I125" i="16"/>
  <c r="G126" i="16"/>
  <c r="G125" i="16" s="1"/>
  <c r="I126" i="16"/>
  <c r="K126" i="16"/>
  <c r="K125" i="16" s="1"/>
  <c r="O126" i="16"/>
  <c r="Q126" i="16"/>
  <c r="Q125" i="16" s="1"/>
  <c r="V126" i="16"/>
  <c r="V125" i="16" s="1"/>
  <c r="G128" i="16"/>
  <c r="M128" i="16" s="1"/>
  <c r="I128" i="16"/>
  <c r="K128" i="16"/>
  <c r="O128" i="16"/>
  <c r="O125" i="16" s="1"/>
  <c r="Q128" i="16"/>
  <c r="V128" i="16"/>
  <c r="G130" i="16"/>
  <c r="M130" i="16" s="1"/>
  <c r="I130" i="16"/>
  <c r="K130" i="16"/>
  <c r="O130" i="16"/>
  <c r="Q130" i="16"/>
  <c r="V130" i="16"/>
  <c r="G132" i="16"/>
  <c r="I132" i="16"/>
  <c r="K132" i="16"/>
  <c r="M132" i="16"/>
  <c r="O132" i="16"/>
  <c r="Q132" i="16"/>
  <c r="V132" i="16"/>
  <c r="G134" i="16"/>
  <c r="I134" i="16"/>
  <c r="K134" i="16"/>
  <c r="M134" i="16"/>
  <c r="O134" i="16"/>
  <c r="Q134" i="16"/>
  <c r="V134" i="16"/>
  <c r="I135" i="16"/>
  <c r="G136" i="16"/>
  <c r="G135" i="16" s="1"/>
  <c r="I136" i="16"/>
  <c r="K136" i="16"/>
  <c r="K135" i="16" s="1"/>
  <c r="O136" i="16"/>
  <c r="O135" i="16" s="1"/>
  <c r="Q136" i="16"/>
  <c r="Q135" i="16" s="1"/>
  <c r="V136" i="16"/>
  <c r="V135" i="16" s="1"/>
  <c r="G138" i="16"/>
  <c r="M138" i="16" s="1"/>
  <c r="I138" i="16"/>
  <c r="K138" i="16"/>
  <c r="O138" i="16"/>
  <c r="Q138" i="16"/>
  <c r="V138" i="16"/>
  <c r="G140" i="16"/>
  <c r="M140" i="16" s="1"/>
  <c r="I140" i="16"/>
  <c r="K140" i="16"/>
  <c r="O140" i="16"/>
  <c r="Q140" i="16"/>
  <c r="V140" i="16"/>
  <c r="G142" i="16"/>
  <c r="I142" i="16"/>
  <c r="K142" i="16"/>
  <c r="M142" i="16"/>
  <c r="O142" i="16"/>
  <c r="Q142" i="16"/>
  <c r="V142" i="16"/>
  <c r="K144" i="16"/>
  <c r="O144" i="16"/>
  <c r="G145" i="16"/>
  <c r="G144" i="16" s="1"/>
  <c r="I145" i="16"/>
  <c r="I144" i="16" s="1"/>
  <c r="K145" i="16"/>
  <c r="M145" i="16"/>
  <c r="O145" i="16"/>
  <c r="Q145" i="16"/>
  <c r="Q144" i="16" s="1"/>
  <c r="V145" i="16"/>
  <c r="V144" i="16" s="1"/>
  <c r="G147" i="16"/>
  <c r="M147" i="16" s="1"/>
  <c r="I147" i="16"/>
  <c r="K147" i="16"/>
  <c r="O147" i="16"/>
  <c r="Q147" i="16"/>
  <c r="V147" i="16"/>
  <c r="G148" i="16"/>
  <c r="I148" i="16"/>
  <c r="K148" i="16"/>
  <c r="M148" i="16"/>
  <c r="O148" i="16"/>
  <c r="Q148" i="16"/>
  <c r="V148" i="16"/>
  <c r="G150" i="16"/>
  <c r="O150" i="16"/>
  <c r="V150" i="16"/>
  <c r="G151" i="16"/>
  <c r="I151" i="16"/>
  <c r="I150" i="16" s="1"/>
  <c r="K151" i="16"/>
  <c r="K150" i="16" s="1"/>
  <c r="M151" i="16"/>
  <c r="O151" i="16"/>
  <c r="Q151" i="16"/>
  <c r="Q150" i="16" s="1"/>
  <c r="V151" i="16"/>
  <c r="G154" i="16"/>
  <c r="M154" i="16" s="1"/>
  <c r="I154" i="16"/>
  <c r="K154" i="16"/>
  <c r="O154" i="16"/>
  <c r="Q154" i="16"/>
  <c r="V154" i="16"/>
  <c r="G156" i="16"/>
  <c r="I156" i="16"/>
  <c r="K156" i="16"/>
  <c r="M156" i="16"/>
  <c r="O156" i="16"/>
  <c r="Q156" i="16"/>
  <c r="V156" i="16"/>
  <c r="V157" i="16"/>
  <c r="G158" i="16"/>
  <c r="I158" i="16"/>
  <c r="I157" i="16" s="1"/>
  <c r="K158" i="16"/>
  <c r="M158" i="16"/>
  <c r="O158" i="16"/>
  <c r="O157" i="16" s="1"/>
  <c r="Q158" i="16"/>
  <c r="Q157" i="16" s="1"/>
  <c r="V158" i="16"/>
  <c r="G160" i="16"/>
  <c r="M160" i="16" s="1"/>
  <c r="I160" i="16"/>
  <c r="K160" i="16"/>
  <c r="O160" i="16"/>
  <c r="Q160" i="16"/>
  <c r="V160" i="16"/>
  <c r="G162" i="16"/>
  <c r="I162" i="16"/>
  <c r="K162" i="16"/>
  <c r="M162" i="16"/>
  <c r="O162" i="16"/>
  <c r="Q162" i="16"/>
  <c r="V162" i="16"/>
  <c r="G164" i="16"/>
  <c r="I164" i="16"/>
  <c r="K164" i="16"/>
  <c r="K157" i="16" s="1"/>
  <c r="M164" i="16"/>
  <c r="O164" i="16"/>
  <c r="Q164" i="16"/>
  <c r="V164" i="16"/>
  <c r="G166" i="16"/>
  <c r="I166" i="16"/>
  <c r="K166" i="16"/>
  <c r="M166" i="16"/>
  <c r="O166" i="16"/>
  <c r="Q166" i="16"/>
  <c r="V166" i="16"/>
  <c r="G168" i="16"/>
  <c r="G157" i="16" s="1"/>
  <c r="I168" i="16"/>
  <c r="K168" i="16"/>
  <c r="O168" i="16"/>
  <c r="Q168" i="16"/>
  <c r="V168" i="16"/>
  <c r="G170" i="16"/>
  <c r="I170" i="16"/>
  <c r="K170" i="16"/>
  <c r="M170" i="16"/>
  <c r="O170" i="16"/>
  <c r="Q170" i="16"/>
  <c r="V170" i="16"/>
  <c r="G172" i="16"/>
  <c r="M172" i="16" s="1"/>
  <c r="I172" i="16"/>
  <c r="K172" i="16"/>
  <c r="O172" i="16"/>
  <c r="Q172" i="16"/>
  <c r="V172" i="16"/>
  <c r="G173" i="16"/>
  <c r="I173" i="16"/>
  <c r="K173" i="16"/>
  <c r="M173" i="16"/>
  <c r="O173" i="16"/>
  <c r="Q173" i="16"/>
  <c r="V173" i="16"/>
  <c r="K176" i="16"/>
  <c r="O176" i="16"/>
  <c r="G177" i="16"/>
  <c r="G176" i="16" s="1"/>
  <c r="I177" i="16"/>
  <c r="I176" i="16" s="1"/>
  <c r="K177" i="16"/>
  <c r="M177" i="16"/>
  <c r="M176" i="16" s="1"/>
  <c r="O177" i="16"/>
  <c r="Q177" i="16"/>
  <c r="Q176" i="16" s="1"/>
  <c r="V177" i="16"/>
  <c r="V176" i="16" s="1"/>
  <c r="G180" i="16"/>
  <c r="K180" i="16"/>
  <c r="V180" i="16"/>
  <c r="G181" i="16"/>
  <c r="I181" i="16"/>
  <c r="I180" i="16" s="1"/>
  <c r="K181" i="16"/>
  <c r="M181" i="16"/>
  <c r="O181" i="16"/>
  <c r="O180" i="16" s="1"/>
  <c r="Q181" i="16"/>
  <c r="Q180" i="16" s="1"/>
  <c r="V181" i="16"/>
  <c r="G184" i="16"/>
  <c r="M184" i="16" s="1"/>
  <c r="I184" i="16"/>
  <c r="K184" i="16"/>
  <c r="O184" i="16"/>
  <c r="Q184" i="16"/>
  <c r="V184" i="16"/>
  <c r="G188" i="16"/>
  <c r="I188" i="16"/>
  <c r="K188" i="16"/>
  <c r="M188" i="16"/>
  <c r="O188" i="16"/>
  <c r="Q188" i="16"/>
  <c r="V188" i="16"/>
  <c r="G191" i="16"/>
  <c r="G190" i="16" s="1"/>
  <c r="I191" i="16"/>
  <c r="I190" i="16" s="1"/>
  <c r="K191" i="16"/>
  <c r="M191" i="16"/>
  <c r="O191" i="16"/>
  <c r="Q191" i="16"/>
  <c r="Q190" i="16" s="1"/>
  <c r="V191" i="16"/>
  <c r="V190" i="16" s="1"/>
  <c r="G193" i="16"/>
  <c r="M193" i="16" s="1"/>
  <c r="I193" i="16"/>
  <c r="K193" i="16"/>
  <c r="O193" i="16"/>
  <c r="Q193" i="16"/>
  <c r="V193" i="16"/>
  <c r="G194" i="16"/>
  <c r="I194" i="16"/>
  <c r="K194" i="16"/>
  <c r="M194" i="16"/>
  <c r="O194" i="16"/>
  <c r="Q194" i="16"/>
  <c r="V194" i="16"/>
  <c r="G195" i="16"/>
  <c r="M195" i="16" s="1"/>
  <c r="I195" i="16"/>
  <c r="K195" i="16"/>
  <c r="O195" i="16"/>
  <c r="O190" i="16" s="1"/>
  <c r="Q195" i="16"/>
  <c r="V195" i="16"/>
  <c r="G196" i="16"/>
  <c r="I196" i="16"/>
  <c r="K196" i="16"/>
  <c r="M196" i="16"/>
  <c r="O196" i="16"/>
  <c r="Q196" i="16"/>
  <c r="V196" i="16"/>
  <c r="G198" i="16"/>
  <c r="M198" i="16" s="1"/>
  <c r="I198" i="16"/>
  <c r="K198" i="16"/>
  <c r="K190" i="16" s="1"/>
  <c r="O198" i="16"/>
  <c r="Q198" i="16"/>
  <c r="V198" i="16"/>
  <c r="G200" i="16"/>
  <c r="I200" i="16"/>
  <c r="K200" i="16"/>
  <c r="M200" i="16"/>
  <c r="O200" i="16"/>
  <c r="Q200" i="16"/>
  <c r="V200" i="16"/>
  <c r="AE202" i="16"/>
  <c r="G118" i="15"/>
  <c r="BA25" i="15"/>
  <c r="G8" i="15"/>
  <c r="K8" i="15"/>
  <c r="V8" i="15"/>
  <c r="G9" i="15"/>
  <c r="M9" i="15" s="1"/>
  <c r="I9" i="15"/>
  <c r="I8" i="15" s="1"/>
  <c r="K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M11" i="15" s="1"/>
  <c r="I12" i="15"/>
  <c r="I11" i="15" s="1"/>
  <c r="K12" i="15"/>
  <c r="K11" i="15" s="1"/>
  <c r="O12" i="15"/>
  <c r="O11" i="15" s="1"/>
  <c r="Q12" i="15"/>
  <c r="V12" i="15"/>
  <c r="G13" i="15"/>
  <c r="G11" i="15" s="1"/>
  <c r="I13" i="15"/>
  <c r="K13" i="15"/>
  <c r="M13" i="15"/>
  <c r="O13" i="15"/>
  <c r="Q13" i="15"/>
  <c r="V13" i="15"/>
  <c r="V11" i="15" s="1"/>
  <c r="G16" i="15"/>
  <c r="M16" i="15" s="1"/>
  <c r="I16" i="15"/>
  <c r="K16" i="15"/>
  <c r="O16" i="15"/>
  <c r="Q16" i="15"/>
  <c r="V16" i="15"/>
  <c r="G19" i="15"/>
  <c r="I19" i="15"/>
  <c r="K19" i="15"/>
  <c r="M19" i="15"/>
  <c r="O19" i="15"/>
  <c r="Q19" i="15"/>
  <c r="Q11" i="15" s="1"/>
  <c r="V19" i="15"/>
  <c r="G21" i="15"/>
  <c r="M21" i="15" s="1"/>
  <c r="I21" i="15"/>
  <c r="K21" i="15"/>
  <c r="O21" i="15"/>
  <c r="Q21" i="15"/>
  <c r="V21" i="15"/>
  <c r="G24" i="15"/>
  <c r="I24" i="15"/>
  <c r="K24" i="15"/>
  <c r="M24" i="15"/>
  <c r="O24" i="15"/>
  <c r="Q24" i="15"/>
  <c r="V24" i="15"/>
  <c r="K28" i="15"/>
  <c r="O28" i="15"/>
  <c r="G29" i="15"/>
  <c r="G28" i="15" s="1"/>
  <c r="I29" i="15"/>
  <c r="I28" i="15" s="1"/>
  <c r="K29" i="15"/>
  <c r="M29" i="15"/>
  <c r="O29" i="15"/>
  <c r="Q29" i="15"/>
  <c r="V29" i="15"/>
  <c r="V28" i="15" s="1"/>
  <c r="G32" i="15"/>
  <c r="M32" i="15" s="1"/>
  <c r="I32" i="15"/>
  <c r="K32" i="15"/>
  <c r="O32" i="15"/>
  <c r="Q32" i="15"/>
  <c r="Q28" i="15" s="1"/>
  <c r="V32" i="15"/>
  <c r="I34" i="15"/>
  <c r="Q34" i="15"/>
  <c r="G35" i="15"/>
  <c r="M35" i="15" s="1"/>
  <c r="M34" i="15" s="1"/>
  <c r="I35" i="15"/>
  <c r="K35" i="15"/>
  <c r="O35" i="15"/>
  <c r="O34" i="15" s="1"/>
  <c r="Q35" i="15"/>
  <c r="V35" i="15"/>
  <c r="V34" i="15" s="1"/>
  <c r="G37" i="15"/>
  <c r="I37" i="15"/>
  <c r="K37" i="15"/>
  <c r="K34" i="15" s="1"/>
  <c r="M37" i="15"/>
  <c r="O37" i="15"/>
  <c r="Q37" i="15"/>
  <c r="V37" i="15"/>
  <c r="K39" i="15"/>
  <c r="O39" i="15"/>
  <c r="Q39" i="15"/>
  <c r="G40" i="15"/>
  <c r="G39" i="15" s="1"/>
  <c r="I40" i="15"/>
  <c r="I39" i="15" s="1"/>
  <c r="K40" i="15"/>
  <c r="M40" i="15"/>
  <c r="M39" i="15" s="1"/>
  <c r="O40" i="15"/>
  <c r="Q40" i="15"/>
  <c r="V40" i="15"/>
  <c r="V39" i="15" s="1"/>
  <c r="G44" i="15"/>
  <c r="K44" i="15"/>
  <c r="M44" i="15"/>
  <c r="V44" i="15"/>
  <c r="G45" i="15"/>
  <c r="I45" i="15"/>
  <c r="I44" i="15" s="1"/>
  <c r="K45" i="15"/>
  <c r="M45" i="15"/>
  <c r="O45" i="15"/>
  <c r="O44" i="15" s="1"/>
  <c r="Q45" i="15"/>
  <c r="Q44" i="15" s="1"/>
  <c r="V45" i="15"/>
  <c r="G48" i="15"/>
  <c r="I48" i="15"/>
  <c r="K48" i="15"/>
  <c r="K47" i="15" s="1"/>
  <c r="M48" i="15"/>
  <c r="O48" i="15"/>
  <c r="Q48" i="15"/>
  <c r="Q47" i="15" s="1"/>
  <c r="V48" i="15"/>
  <c r="G51" i="15"/>
  <c r="M51" i="15" s="1"/>
  <c r="I51" i="15"/>
  <c r="I47" i="15" s="1"/>
  <c r="K51" i="15"/>
  <c r="O51" i="15"/>
  <c r="O47" i="15" s="1"/>
  <c r="Q51" i="15"/>
  <c r="V51" i="15"/>
  <c r="G53" i="15"/>
  <c r="I53" i="15"/>
  <c r="K53" i="15"/>
  <c r="M53" i="15"/>
  <c r="O53" i="15"/>
  <c r="Q53" i="15"/>
  <c r="V53" i="15"/>
  <c r="G54" i="15"/>
  <c r="G47" i="15" s="1"/>
  <c r="I54" i="15"/>
  <c r="K54" i="15"/>
  <c r="O54" i="15"/>
  <c r="Q54" i="15"/>
  <c r="V54" i="15"/>
  <c r="V47" i="15" s="1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I61" i="15"/>
  <c r="O61" i="15"/>
  <c r="G62" i="15"/>
  <c r="G61" i="15" s="1"/>
  <c r="I62" i="15"/>
  <c r="K62" i="15"/>
  <c r="K61" i="15" s="1"/>
  <c r="O62" i="15"/>
  <c r="Q62" i="15"/>
  <c r="Q61" i="15" s="1"/>
  <c r="V62" i="15"/>
  <c r="V61" i="15" s="1"/>
  <c r="I63" i="15"/>
  <c r="G64" i="15"/>
  <c r="M64" i="15" s="1"/>
  <c r="M63" i="15" s="1"/>
  <c r="I64" i="15"/>
  <c r="K64" i="15"/>
  <c r="O64" i="15"/>
  <c r="O63" i="15" s="1"/>
  <c r="Q64" i="15"/>
  <c r="V64" i="15"/>
  <c r="V63" i="15" s="1"/>
  <c r="G65" i="15"/>
  <c r="I65" i="15"/>
  <c r="K65" i="15"/>
  <c r="K63" i="15" s="1"/>
  <c r="M65" i="15"/>
  <c r="O65" i="15"/>
  <c r="Q65" i="15"/>
  <c r="Q63" i="15" s="1"/>
  <c r="V65" i="15"/>
  <c r="G67" i="15"/>
  <c r="G66" i="15" s="1"/>
  <c r="I67" i="15"/>
  <c r="I66" i="15" s="1"/>
  <c r="K67" i="15"/>
  <c r="M67" i="15"/>
  <c r="O67" i="15"/>
  <c r="Q67" i="15"/>
  <c r="V67" i="15"/>
  <c r="V66" i="15" s="1"/>
  <c r="G68" i="15"/>
  <c r="M68" i="15" s="1"/>
  <c r="I68" i="15"/>
  <c r="K68" i="15"/>
  <c r="K66" i="15" s="1"/>
  <c r="O68" i="15"/>
  <c r="Q68" i="15"/>
  <c r="Q66" i="15" s="1"/>
  <c r="V68" i="15"/>
  <c r="G69" i="15"/>
  <c r="I69" i="15"/>
  <c r="K69" i="15"/>
  <c r="M69" i="15"/>
  <c r="O69" i="15"/>
  <c r="Q69" i="15"/>
  <c r="V69" i="15"/>
  <c r="G71" i="15"/>
  <c r="M71" i="15" s="1"/>
  <c r="I71" i="15"/>
  <c r="K71" i="15"/>
  <c r="O71" i="15"/>
  <c r="O66" i="15" s="1"/>
  <c r="Q71" i="15"/>
  <c r="V71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82" i="15"/>
  <c r="M82" i="15" s="1"/>
  <c r="M81" i="15" s="1"/>
  <c r="I82" i="15"/>
  <c r="K82" i="15"/>
  <c r="O82" i="15"/>
  <c r="O81" i="15" s="1"/>
  <c r="Q82" i="15"/>
  <c r="V82" i="15"/>
  <c r="V81" i="15" s="1"/>
  <c r="G84" i="15"/>
  <c r="I84" i="15"/>
  <c r="K84" i="15"/>
  <c r="K81" i="15" s="1"/>
  <c r="M84" i="15"/>
  <c r="O84" i="15"/>
  <c r="Q84" i="15"/>
  <c r="Q81" i="15" s="1"/>
  <c r="V84" i="15"/>
  <c r="G86" i="15"/>
  <c r="I86" i="15"/>
  <c r="K86" i="15"/>
  <c r="M86" i="15"/>
  <c r="O86" i="15"/>
  <c r="Q86" i="15"/>
  <c r="V86" i="15"/>
  <c r="G88" i="15"/>
  <c r="I88" i="15"/>
  <c r="I81" i="15" s="1"/>
  <c r="K88" i="15"/>
  <c r="M88" i="15"/>
  <c r="O88" i="15"/>
  <c r="Q88" i="15"/>
  <c r="V88" i="15"/>
  <c r="G89" i="15"/>
  <c r="K89" i="15"/>
  <c r="V89" i="15"/>
  <c r="G90" i="15"/>
  <c r="M90" i="15" s="1"/>
  <c r="M89" i="15" s="1"/>
  <c r="I90" i="15"/>
  <c r="I89" i="15" s="1"/>
  <c r="K90" i="15"/>
  <c r="O90" i="15"/>
  <c r="O89" i="15" s="1"/>
  <c r="Q90" i="15"/>
  <c r="Q89" i="15" s="1"/>
  <c r="V90" i="15"/>
  <c r="G92" i="15"/>
  <c r="G93" i="15"/>
  <c r="I93" i="15"/>
  <c r="K93" i="15"/>
  <c r="K92" i="15" s="1"/>
  <c r="M93" i="15"/>
  <c r="O93" i="15"/>
  <c r="Q93" i="15"/>
  <c r="Q92" i="15" s="1"/>
  <c r="V93" i="15"/>
  <c r="G95" i="15"/>
  <c r="I95" i="15"/>
  <c r="I92" i="15" s="1"/>
  <c r="K95" i="15"/>
  <c r="M95" i="15"/>
  <c r="O95" i="15"/>
  <c r="O92" i="15" s="1"/>
  <c r="Q95" i="15"/>
  <c r="V95" i="15"/>
  <c r="G98" i="15"/>
  <c r="I98" i="15"/>
  <c r="K98" i="15"/>
  <c r="M98" i="15"/>
  <c r="O98" i="15"/>
  <c r="Q98" i="15"/>
  <c r="V98" i="15"/>
  <c r="G101" i="15"/>
  <c r="M101" i="15" s="1"/>
  <c r="I101" i="15"/>
  <c r="K101" i="15"/>
  <c r="O101" i="15"/>
  <c r="Q101" i="15"/>
  <c r="V101" i="15"/>
  <c r="V92" i="15" s="1"/>
  <c r="G104" i="15"/>
  <c r="M104" i="15" s="1"/>
  <c r="I104" i="15"/>
  <c r="K104" i="15"/>
  <c r="K103" i="15" s="1"/>
  <c r="O104" i="15"/>
  <c r="O103" i="15" s="1"/>
  <c r="Q104" i="15"/>
  <c r="V104" i="15"/>
  <c r="V103" i="15" s="1"/>
  <c r="G106" i="15"/>
  <c r="I106" i="15"/>
  <c r="K106" i="15"/>
  <c r="M106" i="15"/>
  <c r="O106" i="15"/>
  <c r="Q106" i="15"/>
  <c r="Q103" i="15" s="1"/>
  <c r="V106" i="15"/>
  <c r="G108" i="15"/>
  <c r="I108" i="15"/>
  <c r="K108" i="15"/>
  <c r="M108" i="15"/>
  <c r="O108" i="15"/>
  <c r="Q108" i="15"/>
  <c r="V108" i="15"/>
  <c r="G110" i="15"/>
  <c r="I110" i="15"/>
  <c r="I103" i="15" s="1"/>
  <c r="K110" i="15"/>
  <c r="M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AE118" i="15"/>
  <c r="G196" i="14"/>
  <c r="BA46" i="14"/>
  <c r="G8" i="14"/>
  <c r="O8" i="14"/>
  <c r="V8" i="14"/>
  <c r="G9" i="14"/>
  <c r="I9" i="14"/>
  <c r="I8" i="14" s="1"/>
  <c r="K9" i="14"/>
  <c r="M9" i="14"/>
  <c r="O9" i="14"/>
  <c r="Q9" i="14"/>
  <c r="Q8" i="14" s="1"/>
  <c r="V9" i="14"/>
  <c r="G11" i="14"/>
  <c r="M11" i="14" s="1"/>
  <c r="I11" i="14"/>
  <c r="K11" i="14"/>
  <c r="K8" i="14" s="1"/>
  <c r="O11" i="14"/>
  <c r="Q11" i="14"/>
  <c r="V11" i="14"/>
  <c r="G13" i="14"/>
  <c r="I13" i="14"/>
  <c r="K13" i="14"/>
  <c r="M13" i="14"/>
  <c r="O13" i="14"/>
  <c r="Q13" i="14"/>
  <c r="V13" i="14"/>
  <c r="G16" i="14"/>
  <c r="I16" i="14"/>
  <c r="I15" i="14" s="1"/>
  <c r="K16" i="14"/>
  <c r="M16" i="14"/>
  <c r="O16" i="14"/>
  <c r="Q16" i="14"/>
  <c r="Q15" i="14" s="1"/>
  <c r="V16" i="14"/>
  <c r="G19" i="14"/>
  <c r="M19" i="14" s="1"/>
  <c r="I19" i="14"/>
  <c r="K19" i="14"/>
  <c r="O19" i="14"/>
  <c r="O15" i="14" s="1"/>
  <c r="Q19" i="14"/>
  <c r="V19" i="14"/>
  <c r="G23" i="14"/>
  <c r="I23" i="14"/>
  <c r="K23" i="14"/>
  <c r="M23" i="14"/>
  <c r="O23" i="14"/>
  <c r="Q23" i="14"/>
  <c r="V23" i="14"/>
  <c r="G25" i="14"/>
  <c r="M25" i="14" s="1"/>
  <c r="I25" i="14"/>
  <c r="K25" i="14"/>
  <c r="K15" i="14" s="1"/>
  <c r="O25" i="14"/>
  <c r="Q25" i="14"/>
  <c r="V25" i="14"/>
  <c r="G28" i="14"/>
  <c r="I28" i="14"/>
  <c r="K28" i="14"/>
  <c r="M28" i="14"/>
  <c r="O28" i="14"/>
  <c r="Q28" i="14"/>
  <c r="V28" i="14"/>
  <c r="G32" i="14"/>
  <c r="M32" i="14" s="1"/>
  <c r="I32" i="14"/>
  <c r="K32" i="14"/>
  <c r="O32" i="14"/>
  <c r="Q32" i="14"/>
  <c r="V32" i="14"/>
  <c r="V15" i="14" s="1"/>
  <c r="G35" i="14"/>
  <c r="I35" i="14"/>
  <c r="K35" i="14"/>
  <c r="M35" i="14"/>
  <c r="O35" i="14"/>
  <c r="Q35" i="14"/>
  <c r="V35" i="14"/>
  <c r="G37" i="14"/>
  <c r="O37" i="14"/>
  <c r="V37" i="14"/>
  <c r="G38" i="14"/>
  <c r="I38" i="14"/>
  <c r="I37" i="14" s="1"/>
  <c r="K38" i="14"/>
  <c r="M38" i="14"/>
  <c r="O38" i="14"/>
  <c r="Q38" i="14"/>
  <c r="Q37" i="14" s="1"/>
  <c r="V38" i="14"/>
  <c r="G40" i="14"/>
  <c r="M40" i="14" s="1"/>
  <c r="I40" i="14"/>
  <c r="K40" i="14"/>
  <c r="K37" i="14" s="1"/>
  <c r="O40" i="14"/>
  <c r="Q40" i="14"/>
  <c r="V40" i="14"/>
  <c r="G42" i="14"/>
  <c r="I42" i="14"/>
  <c r="K42" i="14"/>
  <c r="M42" i="14"/>
  <c r="O42" i="14"/>
  <c r="Q42" i="14"/>
  <c r="V42" i="14"/>
  <c r="G58" i="14"/>
  <c r="K58" i="14"/>
  <c r="O58" i="14"/>
  <c r="V58" i="14"/>
  <c r="G59" i="14"/>
  <c r="I59" i="14"/>
  <c r="I58" i="14" s="1"/>
  <c r="K59" i="14"/>
  <c r="M59" i="14"/>
  <c r="M58" i="14" s="1"/>
  <c r="O59" i="14"/>
  <c r="Q59" i="14"/>
  <c r="Q58" i="14" s="1"/>
  <c r="V59" i="14"/>
  <c r="G62" i="14"/>
  <c r="O62" i="14"/>
  <c r="V62" i="14"/>
  <c r="G63" i="14"/>
  <c r="I63" i="14"/>
  <c r="I62" i="14" s="1"/>
  <c r="K63" i="14"/>
  <c r="M63" i="14"/>
  <c r="O63" i="14"/>
  <c r="Q63" i="14"/>
  <c r="Q62" i="14" s="1"/>
  <c r="V63" i="14"/>
  <c r="G66" i="14"/>
  <c r="M66" i="14" s="1"/>
  <c r="I66" i="14"/>
  <c r="K66" i="14"/>
  <c r="K62" i="14" s="1"/>
  <c r="O66" i="14"/>
  <c r="Q66" i="14"/>
  <c r="V66" i="14"/>
  <c r="I69" i="14"/>
  <c r="G70" i="14"/>
  <c r="M70" i="14" s="1"/>
  <c r="M69" i="14" s="1"/>
  <c r="I70" i="14"/>
  <c r="K70" i="14"/>
  <c r="K69" i="14" s="1"/>
  <c r="O70" i="14"/>
  <c r="O69" i="14" s="1"/>
  <c r="Q70" i="14"/>
  <c r="V70" i="14"/>
  <c r="V69" i="14" s="1"/>
  <c r="G72" i="14"/>
  <c r="I72" i="14"/>
  <c r="K72" i="14"/>
  <c r="M72" i="14"/>
  <c r="O72" i="14"/>
  <c r="Q72" i="14"/>
  <c r="Q69" i="14" s="1"/>
  <c r="V72" i="14"/>
  <c r="G76" i="14"/>
  <c r="I76" i="14"/>
  <c r="I75" i="14" s="1"/>
  <c r="K76" i="14"/>
  <c r="M76" i="14"/>
  <c r="O76" i="14"/>
  <c r="Q76" i="14"/>
  <c r="Q75" i="14" s="1"/>
  <c r="V76" i="14"/>
  <c r="G80" i="14"/>
  <c r="M80" i="14" s="1"/>
  <c r="I80" i="14"/>
  <c r="K80" i="14"/>
  <c r="K75" i="14" s="1"/>
  <c r="O80" i="14"/>
  <c r="Q80" i="14"/>
  <c r="V80" i="14"/>
  <c r="G82" i="14"/>
  <c r="I82" i="14"/>
  <c r="K82" i="14"/>
  <c r="M82" i="14"/>
  <c r="O82" i="14"/>
  <c r="Q82" i="14"/>
  <c r="V82" i="14"/>
  <c r="G83" i="14"/>
  <c r="G75" i="14" s="1"/>
  <c r="I83" i="14"/>
  <c r="K83" i="14"/>
  <c r="O83" i="14"/>
  <c r="Q83" i="14"/>
  <c r="V83" i="14"/>
  <c r="V75" i="14" s="1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O75" i="14" s="1"/>
  <c r="Q86" i="14"/>
  <c r="V86" i="14"/>
  <c r="I88" i="14"/>
  <c r="Q88" i="14"/>
  <c r="G89" i="14"/>
  <c r="M89" i="14" s="1"/>
  <c r="M88" i="14" s="1"/>
  <c r="I89" i="14"/>
  <c r="K89" i="14"/>
  <c r="K88" i="14" s="1"/>
  <c r="O89" i="14"/>
  <c r="O88" i="14" s="1"/>
  <c r="Q89" i="14"/>
  <c r="V89" i="14"/>
  <c r="V88" i="14" s="1"/>
  <c r="I90" i="14"/>
  <c r="G91" i="14"/>
  <c r="M91" i="14" s="1"/>
  <c r="I91" i="14"/>
  <c r="K91" i="14"/>
  <c r="K90" i="14" s="1"/>
  <c r="O91" i="14"/>
  <c r="O90" i="14" s="1"/>
  <c r="Q91" i="14"/>
  <c r="V91" i="14"/>
  <c r="V90" i="14" s="1"/>
  <c r="G92" i="14"/>
  <c r="I92" i="14"/>
  <c r="K92" i="14"/>
  <c r="M92" i="14"/>
  <c r="O92" i="14"/>
  <c r="Q92" i="14"/>
  <c r="Q90" i="14" s="1"/>
  <c r="V92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K98" i="14"/>
  <c r="O98" i="14"/>
  <c r="G99" i="14"/>
  <c r="I99" i="14"/>
  <c r="I98" i="14" s="1"/>
  <c r="K99" i="14"/>
  <c r="M99" i="14"/>
  <c r="M98" i="14" s="1"/>
  <c r="O99" i="14"/>
  <c r="Q99" i="14"/>
  <c r="Q98" i="14" s="1"/>
  <c r="V99" i="14"/>
  <c r="G111" i="14"/>
  <c r="M111" i="14" s="1"/>
  <c r="I111" i="14"/>
  <c r="K111" i="14"/>
  <c r="O111" i="14"/>
  <c r="Q111" i="14"/>
  <c r="V111" i="14"/>
  <c r="V98" i="14" s="1"/>
  <c r="I112" i="14"/>
  <c r="Q112" i="14"/>
  <c r="G113" i="14"/>
  <c r="G112" i="14" s="1"/>
  <c r="I113" i="14"/>
  <c r="K113" i="14"/>
  <c r="K112" i="14" s="1"/>
  <c r="O113" i="14"/>
  <c r="O112" i="14" s="1"/>
  <c r="Q113" i="14"/>
  <c r="V113" i="14"/>
  <c r="V112" i="14" s="1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I118" i="14"/>
  <c r="G119" i="14"/>
  <c r="M119" i="14" s="1"/>
  <c r="M118" i="14" s="1"/>
  <c r="I119" i="14"/>
  <c r="K119" i="14"/>
  <c r="K118" i="14" s="1"/>
  <c r="O119" i="14"/>
  <c r="O118" i="14" s="1"/>
  <c r="Q119" i="14"/>
  <c r="V119" i="14"/>
  <c r="V118" i="14" s="1"/>
  <c r="G121" i="14"/>
  <c r="I121" i="14"/>
  <c r="K121" i="14"/>
  <c r="M121" i="14"/>
  <c r="O121" i="14"/>
  <c r="Q121" i="14"/>
  <c r="Q118" i="14" s="1"/>
  <c r="V121" i="14"/>
  <c r="G123" i="14"/>
  <c r="M123" i="14" s="1"/>
  <c r="I123" i="14"/>
  <c r="K123" i="14"/>
  <c r="O123" i="14"/>
  <c r="Q123" i="14"/>
  <c r="V123" i="14"/>
  <c r="G126" i="14"/>
  <c r="I126" i="14"/>
  <c r="K126" i="14"/>
  <c r="M126" i="14"/>
  <c r="O126" i="14"/>
  <c r="Q126" i="14"/>
  <c r="V126" i="14"/>
  <c r="G128" i="14"/>
  <c r="M128" i="14" s="1"/>
  <c r="I128" i="14"/>
  <c r="K128" i="14"/>
  <c r="O128" i="14"/>
  <c r="Q128" i="14"/>
  <c r="V128" i="14"/>
  <c r="G130" i="14"/>
  <c r="M130" i="14" s="1"/>
  <c r="I130" i="14"/>
  <c r="K130" i="14"/>
  <c r="K129" i="14" s="1"/>
  <c r="O130" i="14"/>
  <c r="O129" i="14" s="1"/>
  <c r="Q130" i="14"/>
  <c r="V130" i="14"/>
  <c r="V129" i="14" s="1"/>
  <c r="G132" i="14"/>
  <c r="I132" i="14"/>
  <c r="K132" i="14"/>
  <c r="M132" i="14"/>
  <c r="O132" i="14"/>
  <c r="Q132" i="14"/>
  <c r="Q129" i="14" s="1"/>
  <c r="V132" i="14"/>
  <c r="G134" i="14"/>
  <c r="M134" i="14" s="1"/>
  <c r="I134" i="14"/>
  <c r="K134" i="14"/>
  <c r="O134" i="14"/>
  <c r="Q134" i="14"/>
  <c r="V134" i="14"/>
  <c r="G136" i="14"/>
  <c r="I136" i="14"/>
  <c r="K136" i="14"/>
  <c r="M136" i="14"/>
  <c r="O136" i="14"/>
  <c r="Q136" i="14"/>
  <c r="V136" i="14"/>
  <c r="G138" i="14"/>
  <c r="M138" i="14" s="1"/>
  <c r="I138" i="14"/>
  <c r="K138" i="14"/>
  <c r="O138" i="14"/>
  <c r="Q138" i="14"/>
  <c r="V138" i="14"/>
  <c r="G140" i="14"/>
  <c r="I140" i="14"/>
  <c r="I129" i="14" s="1"/>
  <c r="K140" i="14"/>
  <c r="M140" i="14"/>
  <c r="O140" i="14"/>
  <c r="Q140" i="14"/>
  <c r="V140" i="14"/>
  <c r="G142" i="14"/>
  <c r="M142" i="14" s="1"/>
  <c r="I142" i="14"/>
  <c r="K142" i="14"/>
  <c r="O142" i="14"/>
  <c r="Q142" i="14"/>
  <c r="V142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51" i="14"/>
  <c r="M151" i="14" s="1"/>
  <c r="M150" i="14" s="1"/>
  <c r="I151" i="14"/>
  <c r="K151" i="14"/>
  <c r="K150" i="14" s="1"/>
  <c r="O151" i="14"/>
  <c r="O150" i="14" s="1"/>
  <c r="Q151" i="14"/>
  <c r="V151" i="14"/>
  <c r="V150" i="14" s="1"/>
  <c r="G153" i="14"/>
  <c r="I153" i="14"/>
  <c r="I150" i="14" s="1"/>
  <c r="K153" i="14"/>
  <c r="M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I157" i="14"/>
  <c r="K157" i="14"/>
  <c r="M157" i="14"/>
  <c r="O157" i="14"/>
  <c r="Q157" i="14"/>
  <c r="Q150" i="14" s="1"/>
  <c r="V157" i="14"/>
  <c r="G158" i="14"/>
  <c r="K158" i="14"/>
  <c r="O158" i="14"/>
  <c r="V158" i="14"/>
  <c r="G159" i="14"/>
  <c r="I159" i="14"/>
  <c r="I158" i="14" s="1"/>
  <c r="K159" i="14"/>
  <c r="M159" i="14"/>
  <c r="M158" i="14" s="1"/>
  <c r="O159" i="14"/>
  <c r="Q159" i="14"/>
  <c r="Q158" i="14" s="1"/>
  <c r="V159" i="14"/>
  <c r="K162" i="14"/>
  <c r="O162" i="14"/>
  <c r="G163" i="14"/>
  <c r="I163" i="14"/>
  <c r="I162" i="14" s="1"/>
  <c r="K163" i="14"/>
  <c r="M163" i="14"/>
  <c r="O163" i="14"/>
  <c r="Q163" i="14"/>
  <c r="Q162" i="14" s="1"/>
  <c r="V163" i="14"/>
  <c r="G167" i="14"/>
  <c r="M167" i="14" s="1"/>
  <c r="I167" i="14"/>
  <c r="K167" i="14"/>
  <c r="O167" i="14"/>
  <c r="Q167" i="14"/>
  <c r="V167" i="14"/>
  <c r="V162" i="14" s="1"/>
  <c r="G172" i="14"/>
  <c r="I172" i="14"/>
  <c r="K172" i="14"/>
  <c r="M172" i="14"/>
  <c r="O172" i="14"/>
  <c r="Q172" i="14"/>
  <c r="V172" i="14"/>
  <c r="G176" i="14"/>
  <c r="O176" i="14"/>
  <c r="V176" i="14"/>
  <c r="G177" i="14"/>
  <c r="I177" i="14"/>
  <c r="I176" i="14" s="1"/>
  <c r="K177" i="14"/>
  <c r="M177" i="14"/>
  <c r="M176" i="14" s="1"/>
  <c r="O177" i="14"/>
  <c r="Q177" i="14"/>
  <c r="Q176" i="14" s="1"/>
  <c r="V177" i="14"/>
  <c r="G181" i="14"/>
  <c r="M181" i="14" s="1"/>
  <c r="I181" i="14"/>
  <c r="K181" i="14"/>
  <c r="K176" i="14" s="1"/>
  <c r="O181" i="14"/>
  <c r="Q181" i="14"/>
  <c r="V181" i="14"/>
  <c r="G185" i="14"/>
  <c r="M185" i="14" s="1"/>
  <c r="I185" i="14"/>
  <c r="K185" i="14"/>
  <c r="K184" i="14" s="1"/>
  <c r="O185" i="14"/>
  <c r="O184" i="14" s="1"/>
  <c r="Q185" i="14"/>
  <c r="V185" i="14"/>
  <c r="V184" i="14" s="1"/>
  <c r="G187" i="14"/>
  <c r="I187" i="14"/>
  <c r="K187" i="14"/>
  <c r="M187" i="14"/>
  <c r="O187" i="14"/>
  <c r="Q187" i="14"/>
  <c r="Q184" i="14" s="1"/>
  <c r="V187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0" i="14"/>
  <c r="M190" i="14" s="1"/>
  <c r="I190" i="14"/>
  <c r="K190" i="14"/>
  <c r="O190" i="14"/>
  <c r="Q190" i="14"/>
  <c r="V190" i="14"/>
  <c r="G192" i="14"/>
  <c r="I192" i="14"/>
  <c r="I184" i="14" s="1"/>
  <c r="K192" i="14"/>
  <c r="M192" i="14"/>
  <c r="O192" i="14"/>
  <c r="Q192" i="14"/>
  <c r="V192" i="14"/>
  <c r="G194" i="14"/>
  <c r="M194" i="14" s="1"/>
  <c r="I194" i="14"/>
  <c r="K194" i="14"/>
  <c r="O194" i="14"/>
  <c r="Q194" i="14"/>
  <c r="V194" i="14"/>
  <c r="AE196" i="14"/>
  <c r="AF196" i="14"/>
  <c r="G34" i="13"/>
  <c r="BA22" i="13"/>
  <c r="BA18" i="13"/>
  <c r="BA16" i="13"/>
  <c r="BA15" i="13"/>
  <c r="BA14" i="13"/>
  <c r="G9" i="13"/>
  <c r="M9" i="13" s="1"/>
  <c r="I9" i="13"/>
  <c r="I8" i="13" s="1"/>
  <c r="K9" i="13"/>
  <c r="O9" i="13"/>
  <c r="O8" i="13" s="1"/>
  <c r="Q9" i="13"/>
  <c r="V9" i="13"/>
  <c r="V8" i="13" s="1"/>
  <c r="G13" i="13"/>
  <c r="M13" i="13" s="1"/>
  <c r="I13" i="13"/>
  <c r="K13" i="13"/>
  <c r="O13" i="13"/>
  <c r="Q13" i="13"/>
  <c r="Q8" i="13" s="1"/>
  <c r="V13" i="13"/>
  <c r="G20" i="13"/>
  <c r="I20" i="13"/>
  <c r="K20" i="13"/>
  <c r="M20" i="13"/>
  <c r="O20" i="13"/>
  <c r="Q20" i="13"/>
  <c r="V20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2" i="13"/>
  <c r="M32" i="13" s="1"/>
  <c r="I32" i="13"/>
  <c r="K32" i="13"/>
  <c r="K8" i="13" s="1"/>
  <c r="O32" i="13"/>
  <c r="Q32" i="13"/>
  <c r="V32" i="13"/>
  <c r="AE34" i="13"/>
  <c r="AF34" i="13"/>
  <c r="G42" i="12"/>
  <c r="BA39" i="12"/>
  <c r="BA31" i="12"/>
  <c r="BA28" i="12"/>
  <c r="BA25" i="12"/>
  <c r="BA20" i="12"/>
  <c r="BA13" i="12"/>
  <c r="BA10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6" i="12"/>
  <c r="I16" i="12"/>
  <c r="K16" i="12"/>
  <c r="M16" i="12"/>
  <c r="O16" i="12"/>
  <c r="Q16" i="12"/>
  <c r="V16" i="12"/>
  <c r="G22" i="12"/>
  <c r="AF42" i="12" s="1"/>
  <c r="I22" i="12"/>
  <c r="K22" i="12"/>
  <c r="M22" i="12"/>
  <c r="O22" i="12"/>
  <c r="Q22" i="12"/>
  <c r="V22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4" i="12"/>
  <c r="M34" i="12" s="1"/>
  <c r="I34" i="12"/>
  <c r="K34" i="12"/>
  <c r="O34" i="12"/>
  <c r="Q34" i="12"/>
  <c r="V34" i="12"/>
  <c r="V8" i="12" s="1"/>
  <c r="AE42" i="12"/>
  <c r="I20" i="1"/>
  <c r="I19" i="1"/>
  <c r="AZ192" i="1"/>
  <c r="AZ190" i="1"/>
  <c r="AZ188" i="1"/>
  <c r="AZ186" i="1"/>
  <c r="AZ184" i="1"/>
  <c r="AZ182" i="1"/>
  <c r="AZ180" i="1"/>
  <c r="AZ178" i="1"/>
  <c r="AZ176" i="1"/>
  <c r="AZ174" i="1"/>
  <c r="AZ173" i="1"/>
  <c r="AZ172" i="1"/>
  <c r="AZ171" i="1"/>
  <c r="AZ170" i="1"/>
  <c r="AZ169" i="1"/>
  <c r="AZ167" i="1"/>
  <c r="AZ166" i="1"/>
  <c r="AZ165" i="1"/>
  <c r="AZ164" i="1"/>
  <c r="AZ163" i="1"/>
  <c r="AZ161" i="1"/>
  <c r="AZ160" i="1"/>
  <c r="AZ159" i="1"/>
  <c r="AZ158" i="1"/>
  <c r="AZ157" i="1"/>
  <c r="AZ156" i="1"/>
  <c r="AZ154" i="1"/>
  <c r="AZ153" i="1"/>
  <c r="AZ152" i="1"/>
  <c r="AZ151" i="1"/>
  <c r="AZ149" i="1"/>
  <c r="AZ148" i="1"/>
  <c r="AZ147" i="1"/>
  <c r="AZ146" i="1"/>
  <c r="AZ145" i="1"/>
  <c r="AZ144" i="1"/>
  <c r="AZ142" i="1"/>
  <c r="AZ138" i="1"/>
  <c r="AZ137" i="1"/>
  <c r="AZ136" i="1"/>
  <c r="AZ134" i="1"/>
  <c r="AZ133" i="1"/>
  <c r="AZ131" i="1"/>
  <c r="AZ130" i="1"/>
  <c r="AZ129" i="1"/>
  <c r="AZ127" i="1"/>
  <c r="AZ125" i="1"/>
  <c r="AZ123" i="1"/>
  <c r="AZ121" i="1"/>
  <c r="AZ119" i="1"/>
  <c r="AZ117" i="1"/>
  <c r="AZ115" i="1"/>
  <c r="AZ113" i="1"/>
  <c r="AZ111" i="1"/>
  <c r="AZ109" i="1"/>
  <c r="AZ107" i="1"/>
  <c r="AZ105" i="1"/>
  <c r="AZ103" i="1"/>
  <c r="AZ101" i="1"/>
  <c r="AZ99" i="1"/>
  <c r="AZ97" i="1"/>
  <c r="AZ95" i="1"/>
  <c r="AZ93" i="1"/>
  <c r="AZ91" i="1"/>
  <c r="AZ89" i="1"/>
  <c r="AZ87" i="1"/>
  <c r="AZ85" i="1"/>
  <c r="AZ83" i="1"/>
  <c r="AZ81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3" i="1"/>
  <c r="I63" i="1" s="1"/>
  <c r="H62" i="1"/>
  <c r="I62" i="1" s="1"/>
  <c r="H61" i="1"/>
  <c r="I61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0" i="1"/>
  <c r="J28" i="1"/>
  <c r="J26" i="1"/>
  <c r="G38" i="1"/>
  <c r="F38" i="1"/>
  <c r="J23" i="1"/>
  <c r="J24" i="1"/>
  <c r="J25" i="1"/>
  <c r="J27" i="1"/>
  <c r="E24" i="1"/>
  <c r="E26" i="1"/>
  <c r="G8" i="28" l="1"/>
  <c r="V8" i="29"/>
  <c r="G8" i="29"/>
  <c r="AF53" i="29"/>
  <c r="Q32" i="30"/>
  <c r="G32" i="30"/>
  <c r="I237" i="1" s="1"/>
  <c r="K32" i="30"/>
  <c r="O32" i="30"/>
  <c r="V32" i="30"/>
  <c r="I32" i="30"/>
  <c r="F41" i="1"/>
  <c r="I248" i="1"/>
  <c r="F39" i="1"/>
  <c r="F74" i="1" s="1"/>
  <c r="G23" i="1" s="1"/>
  <c r="F64" i="1"/>
  <c r="H64" i="1" s="1"/>
  <c r="I64" i="1" s="1"/>
  <c r="G64" i="1"/>
  <c r="M216" i="43"/>
  <c r="M116" i="43"/>
  <c r="M8" i="43"/>
  <c r="G116" i="43"/>
  <c r="G8" i="43"/>
  <c r="AF246" i="43"/>
  <c r="M8" i="42"/>
  <c r="M103" i="42"/>
  <c r="M146" i="42"/>
  <c r="M114" i="42"/>
  <c r="M82" i="42"/>
  <c r="M152" i="42"/>
  <c r="M151" i="42" s="1"/>
  <c r="G129" i="42"/>
  <c r="M126" i="42"/>
  <c r="M125" i="42" s="1"/>
  <c r="G109" i="42"/>
  <c r="M25" i="42"/>
  <c r="G135" i="42"/>
  <c r="G127" i="42"/>
  <c r="G114" i="42"/>
  <c r="G103" i="42"/>
  <c r="M82" i="41"/>
  <c r="M13" i="41"/>
  <c r="M8" i="41" s="1"/>
  <c r="G82" i="41"/>
  <c r="AF95" i="41"/>
  <c r="M8" i="40"/>
  <c r="AF16" i="40"/>
  <c r="M106" i="39"/>
  <c r="M14" i="39"/>
  <c r="M61" i="39"/>
  <c r="AF117" i="39"/>
  <c r="G14" i="39"/>
  <c r="M27" i="39"/>
  <c r="M26" i="39" s="1"/>
  <c r="G57" i="39"/>
  <c r="G106" i="39"/>
  <c r="M93" i="38"/>
  <c r="M62" i="38"/>
  <c r="M33" i="38"/>
  <c r="M44" i="38"/>
  <c r="M8" i="38"/>
  <c r="M97" i="38"/>
  <c r="G85" i="38"/>
  <c r="G56" i="38"/>
  <c r="G44" i="38"/>
  <c r="G33" i="38"/>
  <c r="G8" i="38"/>
  <c r="M79" i="37"/>
  <c r="M22" i="37"/>
  <c r="M11" i="37"/>
  <c r="G79" i="37"/>
  <c r="G22" i="37"/>
  <c r="G11" i="37"/>
  <c r="AF90" i="37"/>
  <c r="M33" i="37"/>
  <c r="M26" i="37" s="1"/>
  <c r="M24" i="36"/>
  <c r="M953" i="35"/>
  <c r="M952" i="35" s="1"/>
  <c r="G952" i="35"/>
  <c r="M604" i="35"/>
  <c r="V952" i="35"/>
  <c r="M756" i="35"/>
  <c r="M189" i="35"/>
  <c r="M933" i="35"/>
  <c r="G933" i="35"/>
  <c r="V891" i="35"/>
  <c r="M595" i="35"/>
  <c r="M256" i="35"/>
  <c r="M8" i="35"/>
  <c r="O952" i="35"/>
  <c r="M907" i="35"/>
  <c r="G907" i="35"/>
  <c r="M844" i="35"/>
  <c r="M534" i="35"/>
  <c r="M39" i="35"/>
  <c r="AF966" i="35"/>
  <c r="K907" i="35"/>
  <c r="I899" i="35"/>
  <c r="V899" i="35"/>
  <c r="M899" i="35"/>
  <c r="M808" i="35"/>
  <c r="M513" i="35"/>
  <c r="M25" i="35"/>
  <c r="M892" i="35"/>
  <c r="M891" i="35" s="1"/>
  <c r="M863" i="35"/>
  <c r="M862" i="35" s="1"/>
  <c r="M672" i="35"/>
  <c r="M671" i="35" s="1"/>
  <c r="G534" i="35"/>
  <c r="M495" i="35"/>
  <c r="M494" i="35" s="1"/>
  <c r="M458" i="35"/>
  <c r="M457" i="35" s="1"/>
  <c r="G455" i="35"/>
  <c r="M420" i="35"/>
  <c r="M411" i="35" s="1"/>
  <c r="M329" i="35"/>
  <c r="M328" i="35" s="1"/>
  <c r="G256" i="35"/>
  <c r="G189" i="35"/>
  <c r="M164" i="35"/>
  <c r="M133" i="35" s="1"/>
  <c r="G39" i="35"/>
  <c r="G25" i="35"/>
  <c r="G604" i="35"/>
  <c r="M350" i="35"/>
  <c r="M349" i="35" s="1"/>
  <c r="M296" i="35"/>
  <c r="M295" i="35" s="1"/>
  <c r="M277" i="35"/>
  <c r="M276" i="35" s="1"/>
  <c r="M110" i="35"/>
  <c r="M96" i="35" s="1"/>
  <c r="G727" i="35"/>
  <c r="G464" i="35"/>
  <c r="G8" i="35"/>
  <c r="G808" i="35"/>
  <c r="G756" i="35"/>
  <c r="M8" i="34"/>
  <c r="M12" i="34"/>
  <c r="M8" i="33"/>
  <c r="M74" i="33"/>
  <c r="M28" i="33"/>
  <c r="G74" i="33"/>
  <c r="G28" i="33"/>
  <c r="G21" i="33"/>
  <c r="AF85" i="33"/>
  <c r="M11" i="33"/>
  <c r="M185" i="32"/>
  <c r="M217" i="32"/>
  <c r="M32" i="32"/>
  <c r="G185" i="32"/>
  <c r="G32" i="32"/>
  <c r="AF228" i="32"/>
  <c r="M11" i="32"/>
  <c r="M8" i="32" s="1"/>
  <c r="M39" i="31"/>
  <c r="M8" i="31"/>
  <c r="M19" i="31"/>
  <c r="M45" i="31"/>
  <c r="G221" i="31"/>
  <c r="G185" i="31"/>
  <c r="G19" i="31"/>
  <c r="M186" i="31"/>
  <c r="M185" i="31" s="1"/>
  <c r="M66" i="30"/>
  <c r="M20" i="30"/>
  <c r="M75" i="30"/>
  <c r="M94" i="30"/>
  <c r="M93" i="30" s="1"/>
  <c r="G75" i="30"/>
  <c r="M45" i="30"/>
  <c r="M32" i="30" s="1"/>
  <c r="AF110" i="30"/>
  <c r="G60" i="1" s="1"/>
  <c r="G8" i="30"/>
  <c r="M8" i="29"/>
  <c r="M8" i="28"/>
  <c r="AF71" i="28"/>
  <c r="G58" i="1" s="1"/>
  <c r="M23" i="28"/>
  <c r="M15" i="27"/>
  <c r="M8" i="27" s="1"/>
  <c r="M16" i="26"/>
  <c r="M69" i="26"/>
  <c r="M31" i="26"/>
  <c r="M107" i="26"/>
  <c r="M117" i="26"/>
  <c r="M52" i="26"/>
  <c r="AF132" i="26"/>
  <c r="G69" i="26"/>
  <c r="G117" i="26"/>
  <c r="G107" i="26"/>
  <c r="G52" i="26"/>
  <c r="G14" i="26"/>
  <c r="M37" i="25"/>
  <c r="M18" i="25"/>
  <c r="G37" i="25"/>
  <c r="G12" i="25"/>
  <c r="M153" i="25"/>
  <c r="M152" i="25" s="1"/>
  <c r="M143" i="25"/>
  <c r="M142" i="25" s="1"/>
  <c r="M100" i="25"/>
  <c r="M99" i="25" s="1"/>
  <c r="M85" i="25"/>
  <c r="M76" i="25" s="1"/>
  <c r="M288" i="24"/>
  <c r="M118" i="24"/>
  <c r="M162" i="24"/>
  <c r="M280" i="24"/>
  <c r="M72" i="24"/>
  <c r="M52" i="24"/>
  <c r="M264" i="24"/>
  <c r="G52" i="24"/>
  <c r="M48" i="24"/>
  <c r="M47" i="24" s="1"/>
  <c r="M36" i="24"/>
  <c r="M23" i="24" s="1"/>
  <c r="M21" i="24"/>
  <c r="M20" i="24" s="1"/>
  <c r="M9" i="24"/>
  <c r="M8" i="24" s="1"/>
  <c r="G162" i="24"/>
  <c r="M235" i="23"/>
  <c r="M91" i="23"/>
  <c r="M227" i="23"/>
  <c r="M166" i="23"/>
  <c r="M123" i="23"/>
  <c r="M38" i="23"/>
  <c r="G227" i="23"/>
  <c r="G29" i="23"/>
  <c r="M182" i="23"/>
  <c r="M106" i="23"/>
  <c r="M44" i="23"/>
  <c r="M19" i="23"/>
  <c r="M8" i="23" s="1"/>
  <c r="G91" i="23"/>
  <c r="M106" i="22"/>
  <c r="M23" i="22"/>
  <c r="M42" i="22"/>
  <c r="AF121" i="22"/>
  <c r="M53" i="22"/>
  <c r="M9" i="22"/>
  <c r="M8" i="22" s="1"/>
  <c r="G14" i="22"/>
  <c r="M81" i="21"/>
  <c r="M22" i="21"/>
  <c r="G81" i="21"/>
  <c r="M30" i="21"/>
  <c r="M29" i="21" s="1"/>
  <c r="M19" i="21"/>
  <c r="M18" i="21" s="1"/>
  <c r="G16" i="21"/>
  <c r="M11" i="20"/>
  <c r="M64" i="20"/>
  <c r="M22" i="20"/>
  <c r="M19" i="20"/>
  <c r="M18" i="20" s="1"/>
  <c r="G64" i="20"/>
  <c r="G22" i="20"/>
  <c r="G11" i="20"/>
  <c r="AF75" i="20"/>
  <c r="M35" i="19"/>
  <c r="M26" i="19"/>
  <c r="G35" i="19"/>
  <c r="G21" i="19"/>
  <c r="AF47" i="19"/>
  <c r="M524" i="18"/>
  <c r="M316" i="18"/>
  <c r="M164" i="18"/>
  <c r="M234" i="18"/>
  <c r="M154" i="18"/>
  <c r="M361" i="18"/>
  <c r="M291" i="18"/>
  <c r="M277" i="18"/>
  <c r="M260" i="18"/>
  <c r="M195" i="18"/>
  <c r="M90" i="18"/>
  <c r="M80" i="18"/>
  <c r="G524" i="18"/>
  <c r="G361" i="18"/>
  <c r="G234" i="18"/>
  <c r="M429" i="18"/>
  <c r="M428" i="18" s="1"/>
  <c r="M339" i="18"/>
  <c r="M338" i="18" s="1"/>
  <c r="M327" i="18"/>
  <c r="M287" i="18"/>
  <c r="M259" i="18"/>
  <c r="M258" i="18" s="1"/>
  <c r="M208" i="18"/>
  <c r="M117" i="18"/>
  <c r="M9" i="18"/>
  <c r="M8" i="18" s="1"/>
  <c r="AF545" i="18"/>
  <c r="M310" i="17"/>
  <c r="M190" i="17"/>
  <c r="M130" i="17"/>
  <c r="M109" i="17"/>
  <c r="M176" i="17"/>
  <c r="M337" i="17"/>
  <c r="M279" i="17"/>
  <c r="M147" i="17"/>
  <c r="M271" i="17"/>
  <c r="M202" i="17"/>
  <c r="M82" i="17"/>
  <c r="M328" i="17"/>
  <c r="M237" i="17"/>
  <c r="G237" i="17"/>
  <c r="G190" i="17"/>
  <c r="G46" i="17"/>
  <c r="M9" i="17"/>
  <c r="M8" i="17" s="1"/>
  <c r="G318" i="17"/>
  <c r="G271" i="17"/>
  <c r="G147" i="17"/>
  <c r="G79" i="17"/>
  <c r="AF349" i="17"/>
  <c r="G279" i="17"/>
  <c r="G176" i="17"/>
  <c r="G99" i="17"/>
  <c r="G328" i="17"/>
  <c r="G109" i="17"/>
  <c r="M80" i="16"/>
  <c r="M180" i="16"/>
  <c r="M144" i="16"/>
  <c r="M111" i="16"/>
  <c r="M150" i="16"/>
  <c r="M65" i="16"/>
  <c r="M190" i="16"/>
  <c r="M168" i="16"/>
  <c r="M157" i="16" s="1"/>
  <c r="M136" i="16"/>
  <c r="M135" i="16" s="1"/>
  <c r="M126" i="16"/>
  <c r="M125" i="16" s="1"/>
  <c r="M104" i="16"/>
  <c r="M92" i="16" s="1"/>
  <c r="M22" i="16"/>
  <c r="M21" i="16" s="1"/>
  <c r="M9" i="16"/>
  <c r="M8" i="16" s="1"/>
  <c r="AF202" i="16"/>
  <c r="G71" i="16"/>
  <c r="G48" i="16"/>
  <c r="M28" i="15"/>
  <c r="M8" i="15"/>
  <c r="M66" i="15"/>
  <c r="M103" i="15"/>
  <c r="M92" i="15"/>
  <c r="M47" i="15"/>
  <c r="AF118" i="15"/>
  <c r="M62" i="15"/>
  <c r="M61" i="15" s="1"/>
  <c r="M54" i="15"/>
  <c r="G103" i="15"/>
  <c r="G81" i="15"/>
  <c r="G63" i="15"/>
  <c r="G34" i="15"/>
  <c r="M162" i="14"/>
  <c r="M37" i="14"/>
  <c r="M15" i="14"/>
  <c r="M184" i="14"/>
  <c r="M90" i="14"/>
  <c r="M62" i="14"/>
  <c r="M129" i="14"/>
  <c r="M8" i="14"/>
  <c r="G15" i="14"/>
  <c r="G184" i="14"/>
  <c r="G129" i="14"/>
  <c r="G118" i="14"/>
  <c r="M113" i="14"/>
  <c r="M112" i="14" s="1"/>
  <c r="G90" i="14"/>
  <c r="G69" i="14"/>
  <c r="G162" i="14"/>
  <c r="G98" i="14"/>
  <c r="G150" i="14"/>
  <c r="G88" i="14"/>
  <c r="M83" i="14"/>
  <c r="M75" i="14" s="1"/>
  <c r="M8" i="13"/>
  <c r="G8" i="13"/>
  <c r="M8" i="12"/>
  <c r="M58" i="1" l="1"/>
  <c r="N58" i="1"/>
  <c r="G71" i="28"/>
  <c r="I242" i="1"/>
  <c r="I17" i="1" s="1"/>
  <c r="H58" i="1"/>
  <c r="I58" i="1" s="1"/>
  <c r="N59" i="1"/>
  <c r="M59" i="1"/>
  <c r="I214" i="1"/>
  <c r="I16" i="1" s="1"/>
  <c r="H59" i="1"/>
  <c r="I59" i="1" s="1"/>
  <c r="G110" i="30"/>
  <c r="G41" i="1"/>
  <c r="H41" i="1" s="1"/>
  <c r="I41" i="1" s="1"/>
  <c r="N60" i="1"/>
  <c r="M60" i="1"/>
  <c r="G39" i="1"/>
  <c r="G74" i="1" s="1"/>
  <c r="G25" i="1" s="1"/>
  <c r="A25" i="1" s="1"/>
  <c r="G26" i="1" s="1"/>
  <c r="H60" i="1"/>
  <c r="I60" i="1" s="1"/>
  <c r="N64" i="1"/>
  <c r="M64" i="1"/>
  <c r="I18" i="1"/>
  <c r="A23" i="1"/>
  <c r="I252" i="1" l="1"/>
  <c r="J237" i="1" s="1"/>
  <c r="I21" i="1"/>
  <c r="A26" i="1"/>
  <c r="G28" i="1"/>
  <c r="M74" i="1"/>
  <c r="N74" i="1"/>
  <c r="H39" i="1"/>
  <c r="I39" i="1" s="1"/>
  <c r="I74" i="1" s="1"/>
  <c r="J204" i="1"/>
  <c r="G24" i="1"/>
  <c r="A27" i="1" s="1"/>
  <c r="A24" i="1"/>
  <c r="J247" i="1" l="1"/>
  <c r="J217" i="1"/>
  <c r="H74" i="1"/>
  <c r="J236" i="1"/>
  <c r="J207" i="1"/>
  <c r="J213" i="1"/>
  <c r="J233" i="1"/>
  <c r="J225" i="1"/>
  <c r="J215" i="1"/>
  <c r="J209" i="1"/>
  <c r="J211" i="1"/>
  <c r="J239" i="1"/>
  <c r="J248" i="1"/>
  <c r="J205" i="1"/>
  <c r="J246" i="1"/>
  <c r="J244" i="1"/>
  <c r="J238" i="1"/>
  <c r="J234" i="1"/>
  <c r="J199" i="1"/>
  <c r="J208" i="1"/>
  <c r="J223" i="1"/>
  <c r="J210" i="1"/>
  <c r="J226" i="1"/>
  <c r="J214" i="1"/>
  <c r="J251" i="1"/>
  <c r="J227" i="1"/>
  <c r="J231" i="1"/>
  <c r="J219" i="1"/>
  <c r="J229" i="1"/>
  <c r="J200" i="1"/>
  <c r="J202" i="1"/>
  <c r="J230" i="1"/>
  <c r="J241" i="1"/>
  <c r="J242" i="1"/>
  <c r="J222" i="1"/>
  <c r="J249" i="1"/>
  <c r="J240" i="1"/>
  <c r="J235" i="1"/>
  <c r="J201" i="1"/>
  <c r="J212" i="1"/>
  <c r="J220" i="1"/>
  <c r="J224" i="1"/>
  <c r="J218" i="1"/>
  <c r="J198" i="1"/>
  <c r="J216" i="1"/>
  <c r="J221" i="1"/>
  <c r="J232" i="1"/>
  <c r="J250" i="1"/>
  <c r="J245" i="1"/>
  <c r="J228" i="1"/>
  <c r="J206" i="1"/>
  <c r="J203" i="1"/>
  <c r="J243" i="1"/>
  <c r="O74" i="1"/>
  <c r="J48" i="1"/>
  <c r="J60" i="1"/>
  <c r="J39" i="1"/>
  <c r="J74" i="1" s="1"/>
  <c r="J47" i="1"/>
  <c r="J51" i="1"/>
  <c r="J45" i="1"/>
  <c r="J44" i="1"/>
  <c r="J56" i="1"/>
  <c r="J71" i="1"/>
  <c r="J41" i="1"/>
  <c r="J43" i="1"/>
  <c r="J72" i="1"/>
  <c r="J54" i="1"/>
  <c r="J67" i="1"/>
  <c r="J66" i="1"/>
  <c r="J73" i="1"/>
  <c r="J68" i="1"/>
  <c r="J70" i="1"/>
  <c r="J50" i="1"/>
  <c r="J61" i="1"/>
  <c r="J69" i="1"/>
  <c r="J63" i="1"/>
  <c r="J58" i="1"/>
  <c r="J64" i="1"/>
  <c r="J46" i="1"/>
  <c r="J57" i="1"/>
  <c r="J65" i="1"/>
  <c r="J55" i="1"/>
  <c r="J52" i="1"/>
  <c r="J62" i="1"/>
  <c r="J42" i="1"/>
  <c r="J53" i="1"/>
  <c r="J59" i="1"/>
  <c r="J49" i="1"/>
  <c r="A29" i="1"/>
  <c r="G29" i="1"/>
  <c r="G27" i="1" s="1"/>
  <c r="J2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C8DADAC4-B389-4A89-8D5B-C241FC2ACD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DCEB51-26FB-4F1B-BF72-6490E987ED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B12DC099-0DA1-443C-B83C-1456108CED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D6E0AD-ED07-40DB-9FEE-58AA235478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0C87F43-2888-4057-919B-C701271F46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A85815-FB49-4AA4-9110-D9024800B1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0F570A1A-78D5-49F4-946F-A8C0B17AEA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018B2B-1ED6-454C-AA6F-D81034DC5E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E9E7FAD3-E5B9-471F-8E35-D3DE39750E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9D852D-8276-438F-A73F-EE5901335B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870C969-28C1-48B5-9890-6E95C69277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F9A879-09D2-4375-B633-CDCCFF571A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A88F53A6-CABD-4519-BB11-9979EC7FB5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CB769F-2A95-4373-B3BC-B726D017F9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33AD4594-DE47-4874-BA31-D68D4164EC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73678C-B5A1-4489-A861-80A9264689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D3CDF4B3-699D-4418-B1B7-A65AD5EE77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57F04E-ADC3-48F5-A177-6825EEED47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C11CBF3-108C-4451-9E81-7BDA7DE6C3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F50722-B807-46A1-AF28-4F1B12D524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EB517EA9-CA00-4326-8268-EE1623CB32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945A3C-743A-433F-9D83-0194524739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1900991E-B310-4AE7-931E-4C066D655C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F8F0C8-BDB5-4B3C-835C-AD124115DCC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1AA982FD-A68B-4C2B-8F7F-4C470242DC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6387E8-5914-4D3A-B860-F1A3558DD9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A5BD42F9-05D7-428C-9343-AEB58E9D7C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41C38E-53F3-428E-B197-481FE45E75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C0BF84D-A50D-45C7-B775-914D451654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6992D2-AABE-40B8-9E2A-C89DCEC453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FD2D83E-97D8-4168-8EC5-1B8C61064C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526419-6D44-4E10-AE19-A9AA43922C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2886429D-DDD0-48D4-8E3C-AE8502ABBE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736ADF-27FA-4931-80C5-274AEEB928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30438ABB-3120-43B1-ABAE-96D31F59AF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6B3606-585F-4488-8827-FA5441DEE9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F1C6EC8-3381-4562-B99B-1598FF4E9D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E3F4B9-F9DB-4646-B0C2-5037B3E4DC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693799C9-A003-438F-B669-B57E5777AA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665B1A-7A59-4CE6-A3C9-E3E5AE3A44A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60A63478-D839-40B5-8CD7-FA99554575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E74257-BF9C-4BDF-A1EA-3B50424008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D8728370-3C30-4FFC-88AF-AC64D47CB8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91BF01-137A-438F-B4DD-D1D8F5C6AE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6F4C8104-AABC-4F36-868E-4E3D29D32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7A2D49-0592-492B-A96E-94839BB18E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C5BA8BB2-112D-4E54-B8BE-50F7C87ED9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78F069-2FF9-4EC6-9C4B-72A5D102D4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827CEC91-E740-4187-AC88-2A0CC15089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5647A1B-B2DA-434A-A04B-ADEF73B719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C776B91C-F6E5-430E-AEB3-F8F4FF6EC3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9B0829-D8CE-49F5-AB23-E34E22BDCE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8BBF535F-4988-4899-9D43-AB0846E3B8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159F23-E496-41E0-9BD0-A85B5657A2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2D6FE258-A97B-4E0E-87D5-1E2B1122C6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0838D3-9B24-4AF3-BD7A-637A53D9B0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93C9011A-9587-4557-BEA5-1AED393CCA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02AA4F-2EFA-4915-B8C7-9B94146F0E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DED3C3EB-9177-4016-872C-A0BEAA6FF2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4691F9-4604-45AA-90BE-CAD2ED12303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923D5610-015C-4F0C-950A-9B973052A8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7B0620-68DA-4A96-A3E2-BDE1DF51E5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1E98D704-7E20-4F81-BDDD-A729161058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B8AFD0-DFDD-402A-B23E-5754E8F2FD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<sst xmlns="http://schemas.openxmlformats.org/spreadsheetml/2006/main" count="23735" uniqueCount="3980">
  <si>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</si>
  <si>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</si>
  <si>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</si>
  <si>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</si>
  <si>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</si>
  <si>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</si>
  <si>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</si>
  <si>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</si>
  <si>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</si>
  <si>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</si>
  <si>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</si>
  <si>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</si>
  <si>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</si>
  <si>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</si>
  <si>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</si>
  <si>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</si>
  <si>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</si>
  <si>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</si>
  <si>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</si>
  <si>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</si>
  <si>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</si>
  <si>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</si>
  <si>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</si>
  <si>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</si>
  <si>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</si>
  <si>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</si>
  <si>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</si>
  <si>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</si>
  <si>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</si>
  <si>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</si>
  <si>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</si>
  <si>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</si>
  <si>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</si>
  <si>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</si>
  <si>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</si>
  <si>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</si>
  <si>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</si>
  <si>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</si>
  <si>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</si>
  <si>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</si>
  <si>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</si>
  <si>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</si>
  <si>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</si>
  <si>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20230326</t>
  </si>
  <si>
    <t>Město Albrechtice – rozvod medicinálních plynů</t>
  </si>
  <si>
    <t>Stavba</t>
  </si>
  <si>
    <t>Stavební objekt</t>
  </si>
  <si>
    <t>01</t>
  </si>
  <si>
    <t>Město Albrechtice - rozvod mediciálních plynů</t>
  </si>
  <si>
    <t>02</t>
  </si>
  <si>
    <t>03</t>
  </si>
  <si>
    <t>Stavební úpravy 1.PP pro rozvody O2 - objekt SO1</t>
  </si>
  <si>
    <t>04</t>
  </si>
  <si>
    <t>Stavební úpravy 1.NP pro rozvody O2 - objekt SO1</t>
  </si>
  <si>
    <t>05</t>
  </si>
  <si>
    <t>Stavební úpravy sklady v 1.PP  - objekt SO1</t>
  </si>
  <si>
    <t>06</t>
  </si>
  <si>
    <t>Stavební úpravy šatny v 1.PP - objekt SO1</t>
  </si>
  <si>
    <t>07</t>
  </si>
  <si>
    <t>Stavební úpravy 1NP - objekt SO1</t>
  </si>
  <si>
    <t>08</t>
  </si>
  <si>
    <t>Výměna vestavěných skříní  - objekt SO1</t>
  </si>
  <si>
    <t>09</t>
  </si>
  <si>
    <t>Vzduchotechnika 1.PP pro O2 - objekt SO1</t>
  </si>
  <si>
    <t>10</t>
  </si>
  <si>
    <t>Vzduchotechnika 1.PP šatny - objekt SO1</t>
  </si>
  <si>
    <t>11</t>
  </si>
  <si>
    <t>Vzduchotechnika 1.NP - objekt SO1</t>
  </si>
  <si>
    <t>12</t>
  </si>
  <si>
    <t>Zdravoinstalace 1.PP šatny - objekt SO1</t>
  </si>
  <si>
    <t>13</t>
  </si>
  <si>
    <t>Zdravoinstalace 1.NP - objekt SO1</t>
  </si>
  <si>
    <t>14</t>
  </si>
  <si>
    <t>Vytápění 1.PP šatny - objekt SO1</t>
  </si>
  <si>
    <t>15</t>
  </si>
  <si>
    <t>Vytápění 1.NP - objekt SO1</t>
  </si>
  <si>
    <t>16</t>
  </si>
  <si>
    <t>Vybavení 1.PP šatny - objekt SO1</t>
  </si>
  <si>
    <t>17</t>
  </si>
  <si>
    <t>Vybavení 1.NP umývárny - objekt SO1</t>
  </si>
  <si>
    <t>18</t>
  </si>
  <si>
    <t>Vybavení a nábytek 1.PP a 1.NP - objekt SO1</t>
  </si>
  <si>
    <t>19</t>
  </si>
  <si>
    <t>Podlahové krytiny chodba 1.NP - objekt SO1</t>
  </si>
  <si>
    <t>20</t>
  </si>
  <si>
    <t>Elektroinstalace pro O2 - objekty SO1 + SO2</t>
  </si>
  <si>
    <t>21</t>
  </si>
  <si>
    <t>Elektroinstalace silnoproud - objekt SO1</t>
  </si>
  <si>
    <t>22</t>
  </si>
  <si>
    <t>Elektroinstalace slaboproud - objekt SO1</t>
  </si>
  <si>
    <t>23</t>
  </si>
  <si>
    <t>Detekce CO2 - objekt SO 1</t>
  </si>
  <si>
    <t>30</t>
  </si>
  <si>
    <t>Stavební úpravy objektu SO2</t>
  </si>
  <si>
    <t>31</t>
  </si>
  <si>
    <t>Práce s azbestem - objekt SO2</t>
  </si>
  <si>
    <t>32</t>
  </si>
  <si>
    <t>Vzduchotechnika - objekt SO2</t>
  </si>
  <si>
    <t>33</t>
  </si>
  <si>
    <t>Zdravoinstalace - objekt SO2</t>
  </si>
  <si>
    <t>34</t>
  </si>
  <si>
    <t>Chlazení - objekt SO2</t>
  </si>
  <si>
    <t>35</t>
  </si>
  <si>
    <t>Vytápění - objekt SO2</t>
  </si>
  <si>
    <t>36</t>
  </si>
  <si>
    <t>Hromosvod - objekt SO2</t>
  </si>
  <si>
    <t>40</t>
  </si>
  <si>
    <t>Venkovní úpravy - objekt SO3</t>
  </si>
  <si>
    <t>50</t>
  </si>
  <si>
    <t>Technologie - objekt SO4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</si>
  <si>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</si>
  <si>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</si>
  <si>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</si>
  <si>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</si>
  <si>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</si>
  <si>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</si>
  <si>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</si>
  <si>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</si>
  <si>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</si>
  <si>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</si>
  <si>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</si>
  <si>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</si>
  <si>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</si>
  <si>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</si>
  <si>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</si>
  <si>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</si>
  <si>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</si>
  <si>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</si>
  <si>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</si>
  <si>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</si>
  <si>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</si>
  <si>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</si>
  <si>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</si>
  <si>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</si>
  <si>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</si>
  <si>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</si>
  <si>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</si>
  <si>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</si>
  <si>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</si>
  <si>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</si>
  <si>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</si>
  <si>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</si>
  <si>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</si>
  <si>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</si>
  <si>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</si>
  <si>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</si>
  <si>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</si>
  <si>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</si>
  <si>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</si>
  <si>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</si>
  <si>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</si>
  <si>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</si>
  <si>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</si>
  <si>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</si>
  <si>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</si>
  <si>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</si>
  <si>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</si>
  <si>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</si>
  <si>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</si>
  <si>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</si>
  <si>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</si>
  <si>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</si>
  <si>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</si>
  <si>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</si>
  <si>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</si>
  <si>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</si>
  <si>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</si>
  <si>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</si>
  <si>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</si>
  <si>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</si>
  <si>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</si>
  <si>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</si>
  <si>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</si>
  <si>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</si>
  <si>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</si>
  <si>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</si>
  <si>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</si>
  <si>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</si>
  <si>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</si>
  <si>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</si>
  <si>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</si>
  <si>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</si>
  <si>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</si>
  <si>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</si>
  <si>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768</t>
  </si>
  <si>
    <t>Hliníkové konstrukce</t>
  </si>
  <si>
    <t>769</t>
  </si>
  <si>
    <t>Otvorové prvky z plastu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</si>
  <si>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</si>
  <si>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</si>
  <si>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</si>
  <si>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</si>
  <si>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</si>
  <si>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</si>
  <si>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</si>
  <si>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</si>
  <si>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</si>
  <si>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</si>
  <si>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</si>
  <si>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</si>
  <si>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</si>
  <si>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</si>
  <si>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790</t>
  </si>
  <si>
    <t>VYBAVENÍ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</si>
  <si>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</si>
  <si>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</si>
  <si>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</si>
  <si>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</si>
  <si>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</si>
  <si>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</si>
  <si>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</si>
  <si>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</t>
  </si>
  <si>
    <t>M24</t>
  </si>
  <si>
    <t>Montáže vzduchotechnických zařízení</t>
  </si>
  <si>
    <t>M39</t>
  </si>
  <si>
    <t>Montáže zdravotnických a laboratorních zařízení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</si>
  <si>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</si>
  <si>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</si>
  <si>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</si>
  <si>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</si>
  <si>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</si>
  <si>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</si>
  <si>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</si>
  <si>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</si>
  <si>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</si>
  <si>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</si>
  <si>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</si>
  <si>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</si>
  <si>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</si>
  <si>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</si>
  <si>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</si>
  <si>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</si>
  <si>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</si>
  <si>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</si>
  <si>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</si>
  <si>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</si>
  <si>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</si>
  <si>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</si>
  <si>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</si>
  <si>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</si>
  <si>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</si>
  <si>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</si>
  <si>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</si>
  <si>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</si>
  <si>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</si>
  <si>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</si>
  <si>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</si>
  <si>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</si>
  <si>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</si>
  <si>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</si>
  <si>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</si>
  <si>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</si>
  <si>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</si>
  <si>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</si>
  <si>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</si>
  <si>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</si>
  <si>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</si>
  <si>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</si>
  <si>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</si>
  <si>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</si>
  <si>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</si>
  <si>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</si>
  <si>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</si>
  <si>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</si>
  <si>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</si>
  <si>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</si>
  <si>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vodou).</t>
  </si>
  <si>
    <t>Oplocení staveniště výšky 1,8 m, délky 195 m vč. brány a označení staveniště</t>
  </si>
  <si>
    <t>VV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</si>
  <si>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</si>
  <si>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</si>
  <si>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</si>
  <si>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</si>
  <si>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</si>
  <si>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</si>
  <si>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</si>
  <si>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stavu.</t>
  </si>
  <si>
    <t>Úklid a vyhrabání zatravněných ploch od suti, zatravnění dotčených ploch 200 m2 včetně dodávky travního semena</t>
  </si>
  <si>
    <t>991000004RZ1</t>
  </si>
  <si>
    <t>Dočasná dopravní opatření</t>
  </si>
  <si>
    <t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t>
  </si>
  <si>
    <t>991000005RZ1</t>
  </si>
  <si>
    <t>Provoz uživatele - provádění prací za provozu</t>
  </si>
  <si>
    <t>Náklady ztížené provádění prací za částečného provozu uživatele v objektu - prostorové a časové oddělení stavby od prostoru.</t>
  </si>
  <si>
    <t>Náklady na stavební opatření s tím související - dělící příčky apod.</t>
  </si>
  <si>
    <t>991000006RZ1</t>
  </si>
  <si>
    <t>Opatření z hlediska BOZP na staveništi</t>
  </si>
  <si>
    <t>POL1_0</t>
  </si>
  <si>
    <t>- dle požadavků a podmínek plánu BOZP na staveništi</t>
  </si>
  <si>
    <t>- zřízení kontrolovaného pásma pro práci s azbestem, kontrolní měření po ukončení prací</t>
  </si>
  <si>
    <t>- zpracování oznámení na KHS, splnění požadavků KHS</t>
  </si>
  <si>
    <t/>
  </si>
  <si>
    <t>PRÁCE NA DEMONTÁŽI MATERIÁLŮ S OBSAHEM AZBESTU ZAPOČNOU AŽ PO SDĚLENÍ SPLNĚNÍ POVINNOSTI ULOŽENÉ DLE § 41 ZÁKONA č. 258/2000 Sb. KRAJSKOU HYGIENICKOU STANICÍ MORAVSKOSLEZSKÉHO KRAJE SE SÍDLEM V OSTRAVĚ.</t>
  </si>
  <si>
    <t>SUM</t>
  </si>
  <si>
    <t>END</t>
  </si>
  <si>
    <t>999000002RZ1</t>
  </si>
  <si>
    <t>Dokumentace skutečného provedení stavby, dle obchodních podmínek</t>
  </si>
  <si>
    <t>kompl</t>
  </si>
  <si>
    <t>tištěna + digitální podoba ( .dwg, .dxf ) v počtu a formátech dle SoD.</t>
  </si>
  <si>
    <t>Vypracování DOKUMENTACE SKUTEČNÉHO PROVEDENÍ STAVBY</t>
  </si>
  <si>
    <t>999000002RZ2</t>
  </si>
  <si>
    <t>Kompletační činnost</t>
  </si>
  <si>
    <t>kompletní dokladová část dle SoD (revize, atesty, certifikáty, prohlášení o shodě) pro předání a převzetí dokončeného díla a pro zajištění kolaudačního souhlasu.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</si>
  <si>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</si>
  <si>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</si>
  <si>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</si>
  <si>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</si>
  <si>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</si>
  <si>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Ochrana stávajících inženýrských sítí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</si>
  <si>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</si>
  <si>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</si>
  <si>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</si>
  <si>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</si>
  <si>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999000002RZ4</t>
  </si>
  <si>
    <t>Vypracování zhotovitelské REALIZAČNÍ a VÝROBNÍ, projektové dokumentace dle obchodních podmínek</t>
  </si>
  <si>
    <t>dle požadavků PD a SOD</t>
  </si>
  <si>
    <t>999000002RZ5</t>
  </si>
  <si>
    <t>TIČR</t>
  </si>
  <si>
    <t>Stanovisko TIČR dle požadavků vyhlášky č. 73/2010 Sb.</t>
  </si>
  <si>
    <t>999000002RZ6</t>
  </si>
  <si>
    <t>Měření úrovně hluku ve venkovním prostoru dle, požadavku KHS</t>
  </si>
  <si>
    <t>POL1_9</t>
  </si>
  <si>
    <t>342241162R00</t>
  </si>
  <si>
    <t>Příčky z cihel plných CP29  tl. 140 mm</t>
  </si>
  <si>
    <t>m2</t>
  </si>
  <si>
    <t>RTS 23/ II</t>
  </si>
  <si>
    <t>RTS 23/ I</t>
  </si>
  <si>
    <t>0,15*2,2</t>
  </si>
  <si>
    <t>342264052RZ1</t>
  </si>
  <si>
    <t>Podhled sádrokartonový na akustickou izolaci, desky standard tl. 12,5 mm, bez izolace</t>
  </si>
  <si>
    <t>6,75</t>
  </si>
  <si>
    <t>342264098RT3</t>
  </si>
  <si>
    <t>Příplatek k podhledu sádrokart. za plochu do 10 m2, pro plochy 5 - 10 m2</t>
  </si>
  <si>
    <t>610472911RZ1</t>
  </si>
  <si>
    <t>Vyrovnání podkladu stěrkou včetně síťoviny</t>
  </si>
  <si>
    <t>stěny : 11,23*2,72</t>
  </si>
  <si>
    <t>strop : 6,75</t>
  </si>
  <si>
    <t>611323042RZ1</t>
  </si>
  <si>
    <t>Penetrace podkladu</t>
  </si>
  <si>
    <t>pod omítky</t>
  </si>
  <si>
    <t>611421231RT2</t>
  </si>
  <si>
    <t>Oprava váp.omítek stropů do 10% plochy - štukových, s použitím suché maltové směsi</t>
  </si>
  <si>
    <t>612403399RT2</t>
  </si>
  <si>
    <t>Hrubá výplň rýh ve stěnách maltou, s použitím suché maltové směsi</t>
  </si>
  <si>
    <t>.</t>
  </si>
  <si>
    <t>80*0,1</t>
  </si>
  <si>
    <t>612409991R00</t>
  </si>
  <si>
    <t>Začištění omítek kolem oken,dveří apod.</t>
  </si>
  <si>
    <t>m</t>
  </si>
  <si>
    <t>nové dveře ze tří stran</t>
  </si>
  <si>
    <t>1+2,25*2</t>
  </si>
  <si>
    <t>0,6*2+0,7*2</t>
  </si>
  <si>
    <t>612423631RT2</t>
  </si>
  <si>
    <t>Omítka rýh stěn vápenná šířky do 30 cm, štuková, s použitím suché maltové směsi</t>
  </si>
  <si>
    <t>80*0,2</t>
  </si>
  <si>
    <t>612433214RT3</t>
  </si>
  <si>
    <t>Omítka sanační vnitřní, vysoké zasolení, tl.35 mm, postřik, podklad, jádrová omítka, štuk; Cemix</t>
  </si>
  <si>
    <t>11,23*2,72</t>
  </si>
  <si>
    <t>620991121R00</t>
  </si>
  <si>
    <t>Zakrývání výplní vnějších otvorů z lešení</t>
  </si>
  <si>
    <t>okno : 0,7*0,6</t>
  </si>
  <si>
    <t>622397123R00</t>
  </si>
  <si>
    <t>Oprava KZS,plocha do 0,25 m2,EPS,mozaiková omítka</t>
  </si>
  <si>
    <t>kus</t>
  </si>
  <si>
    <t>622397133R00</t>
  </si>
  <si>
    <t>Oprava KZS,plocha do 1 m2, EPS, mozaiková omítka</t>
  </si>
  <si>
    <t>Položka obsahuje:</t>
  </si>
  <si>
    <t>- vyříznutí a odstranění povrchové vrstvy KZS</t>
  </si>
  <si>
    <t>- vyříznutí a odstranění izolantu</t>
  </si>
  <si>
    <t>- osazení nového kusu izolantu do připraveného otvoru a připevnění talířovými hmoždinkami</t>
  </si>
  <si>
    <t>- zabroušení povrchu izolantu</t>
  </si>
  <si>
    <t>- olepení okrajů původní fasádní omítky maskovací páskou</t>
  </si>
  <si>
    <t>- vtlačení sklotextilní tkaniny</t>
  </si>
  <si>
    <t>- přestěrkování celé opravované plochy</t>
  </si>
  <si>
    <t>- odstranění maskovací pásky</t>
  </si>
  <si>
    <t>- (po vytvrdnutí plochy) olepení otvoru maskovací páskou</t>
  </si>
  <si>
    <t>- nanesení fasádní omítky</t>
  </si>
  <si>
    <t>642942111RU4</t>
  </si>
  <si>
    <t>Osazení zárubní dveřních ocelových, pl. do 2,5 m2, včetně dodávky zárubně  80 x 197 x 16 cm</t>
  </si>
  <si>
    <t>protipožární EI/EW 30</t>
  </si>
  <si>
    <t>952901110R00</t>
  </si>
  <si>
    <t>Čištění mytím vnějších ploch oken a dveří</t>
  </si>
  <si>
    <t>0,8*1,97</t>
  </si>
  <si>
    <t>0,7*0,6</t>
  </si>
  <si>
    <t>952901111R00</t>
  </si>
  <si>
    <t>Vyčištění budov o výšce podlaží do 4 m</t>
  </si>
  <si>
    <t>010 : 6,75</t>
  </si>
  <si>
    <t>chodba 002 : 20</t>
  </si>
  <si>
    <t>968061125R00</t>
  </si>
  <si>
    <t>Vyvěšení dřevěných dveřních křídel pl. do 2 m2</t>
  </si>
  <si>
    <t>968062456R00</t>
  </si>
  <si>
    <t>Vybourání dřevěných dveřních zárubní pl. nad 2 m2</t>
  </si>
  <si>
    <t>kompletní demontáž 2 sekčních vrat včetně vodících lišt, krycích lišt</t>
  </si>
  <si>
    <t>1*2,25</t>
  </si>
  <si>
    <t>970031300R00</t>
  </si>
  <si>
    <t>Vrtání jádrové do zdiva cihelného do D 300 mm</t>
  </si>
  <si>
    <t>do obvodového zdiva</t>
  </si>
  <si>
    <t>EX : 0,9</t>
  </si>
  <si>
    <t>IN : 0,8</t>
  </si>
  <si>
    <t>971028481R00</t>
  </si>
  <si>
    <t>Vybourání otvorů zeď smíš. pl. 0,25 m2, tl. 90 cm</t>
  </si>
  <si>
    <t>971033123R00</t>
  </si>
  <si>
    <t>Vrtání otvorů, zeď cihelná, do 3 cm, hl. do 45 cm</t>
  </si>
  <si>
    <t>974031123R00</t>
  </si>
  <si>
    <t>Vysekání rýh ve zdi cihelné 3 x 10 cm</t>
  </si>
  <si>
    <t>978011121R00</t>
  </si>
  <si>
    <t>Otlučení omítek vnitřních vápenných stropů do 10 %</t>
  </si>
  <si>
    <t>978013191R00</t>
  </si>
  <si>
    <t>Otlučení omítek vnitřních stěn v rozsahu do 100 %</t>
  </si>
  <si>
    <t>11,23*2,72*0,4</t>
  </si>
  <si>
    <t>999281105R00</t>
  </si>
  <si>
    <t>Přesun hmot pro opravy a údržbu do výšky 6 m</t>
  </si>
  <si>
    <t>t</t>
  </si>
  <si>
    <t>713531241R00</t>
  </si>
  <si>
    <t>Protipožární výplň spár ve stropu tl. přes 150 mm</t>
  </si>
  <si>
    <t>POL1_7</t>
  </si>
  <si>
    <t>713551317R00</t>
  </si>
  <si>
    <t>Protipožární kab.přepážka pěnová, EI 120,do 0,02m2</t>
  </si>
  <si>
    <t>713552151R00</t>
  </si>
  <si>
    <t>Protipož.trubní ucpávka EI 120, do D 108 mm, strop</t>
  </si>
  <si>
    <t>998713201R00</t>
  </si>
  <si>
    <t>Přesun hmot pro izolace tepelné, výšky do 6 m</t>
  </si>
  <si>
    <t>POL1_1002</t>
  </si>
  <si>
    <t>714111110RZ1</t>
  </si>
  <si>
    <t>Akustický podhled - odhlučnění stropu</t>
  </si>
  <si>
    <t>dodávka a montáž</t>
  </si>
  <si>
    <t>např.  C-MUTE SYSTÉM 33</t>
  </si>
  <si>
    <t>odhlučnění stropu Rw 67 dB, tl. 58 mm</t>
  </si>
  <si>
    <t>skladba:</t>
  </si>
  <si>
    <t>strop</t>
  </si>
  <si>
    <t>vzduchová mezera 10 mm - systémové úchyty</t>
  </si>
  <si>
    <t>C-Mute 33  - 33 mm</t>
  </si>
  <si>
    <t>DCVisco 2,5 mm</t>
  </si>
  <si>
    <t>Sádrokarton 12,5 mm</t>
  </si>
  <si>
    <t>998714201R00</t>
  </si>
  <si>
    <t>Přesun hmot pro akustická opatření, výšky do 6 m</t>
  </si>
  <si>
    <t>766661422R00</t>
  </si>
  <si>
    <t>Montáž dveří protipožárních 1kříd. nad 80 cm</t>
  </si>
  <si>
    <t>998766201R00</t>
  </si>
  <si>
    <t>Přesun hmot pro truhlářské konstr., výšky do 6 m</t>
  </si>
  <si>
    <t>61165182RZ1</t>
  </si>
  <si>
    <t>Dveře protipožár. fóliov. 1kř. 80x197 cm, EI 30 DP3-Sm+C, P4</t>
  </si>
  <si>
    <t>Specifikace</t>
  </si>
  <si>
    <t>POL3_7</t>
  </si>
  <si>
    <t>767000001RZ1</t>
  </si>
  <si>
    <t>Hasící přístroj 6kg - práškový 21A, dodávka včetně montáže</t>
  </si>
  <si>
    <t>ks</t>
  </si>
  <si>
    <t>hasící schopnost 21 A</t>
  </si>
  <si>
    <t>767000002RZ1</t>
  </si>
  <si>
    <t>Samozavírače dveří na dveřních křídlech, dodávka a montáž</t>
  </si>
  <si>
    <t>767670021RZ1</t>
  </si>
  <si>
    <t>Montáž kliky a štítku, včetně dodávky, zámek s cylindrickou vložkou</t>
  </si>
  <si>
    <t>generální klíč, zámek s cylindrickou vložkou a knoflíkem pro uzamčení z vnitřní strany</t>
  </si>
  <si>
    <t>767671102RZ1</t>
  </si>
  <si>
    <t>Značení dveří a místností, dodávka + montáž</t>
  </si>
  <si>
    <t>998767201R00</t>
  </si>
  <si>
    <t>Přesun hmot pro zámečnické konstr., výšky do 6 m</t>
  </si>
  <si>
    <t>771471011R00</t>
  </si>
  <si>
    <t>Obklad soklíků keram.rovných do MC,10x10 cm</t>
  </si>
  <si>
    <t>11,23</t>
  </si>
  <si>
    <t>771479001R00</t>
  </si>
  <si>
    <t>Řezání dlaždic keramických pro soklíky</t>
  </si>
  <si>
    <t>771575109R00</t>
  </si>
  <si>
    <t>Montáž podlah keram.,hladké, tmel, 30x30 cm</t>
  </si>
  <si>
    <t>771578011R00</t>
  </si>
  <si>
    <t>Spára podlaha - stěna, silikonem</t>
  </si>
  <si>
    <t>771579790R00</t>
  </si>
  <si>
    <t>Příplatek za diagonální kladení keram.dlažby</t>
  </si>
  <si>
    <t>771579795R00</t>
  </si>
  <si>
    <t>Příplatek za spárování vodotěsnou hmotou - plošně</t>
  </si>
  <si>
    <t>RTS 19/ II</t>
  </si>
  <si>
    <t>771590150R00</t>
  </si>
  <si>
    <t>Penetrování nášlap ploch podlahy</t>
  </si>
  <si>
    <t>998771201R00</t>
  </si>
  <si>
    <t>Přesun hmot pro podlahy z dlaždic, výšky do 6 m</t>
  </si>
  <si>
    <t>597642031</t>
  </si>
  <si>
    <t>Dlažba Taurus Granit protiskluz. SB 300x300x9 mm</t>
  </si>
  <si>
    <t>SPCM</t>
  </si>
  <si>
    <t>koeficient protiskluz. 0,5 - R 11</t>
  </si>
  <si>
    <t>odstín dle výběru objednatele</t>
  </si>
  <si>
    <t>6,75*1,15</t>
  </si>
  <si>
    <t>11,23*0,1*1,15</t>
  </si>
  <si>
    <t>777553010R00</t>
  </si>
  <si>
    <t>Penetrace savého podkladu pod stěrku</t>
  </si>
  <si>
    <t>777553210R00</t>
  </si>
  <si>
    <t>Vyrovnání podlah, samonivel. hmota  tl. 2mm</t>
  </si>
  <si>
    <t>777553219R00</t>
  </si>
  <si>
    <t>Příplatek za další 2 mm, samonivel. hmota</t>
  </si>
  <si>
    <t>6,75*9</t>
  </si>
  <si>
    <t>998777201R00</t>
  </si>
  <si>
    <t>Přesun hmot pro podlahy syntetické, výšky do 6 m</t>
  </si>
  <si>
    <t>783212100R00</t>
  </si>
  <si>
    <t>Nátěr olejový kovových konstrukcí dvojnásobný</t>
  </si>
  <si>
    <t>zárubně</t>
  </si>
  <si>
    <t>0,25*(0,9+2,05*2)</t>
  </si>
  <si>
    <t>784111701R00</t>
  </si>
  <si>
    <t>Penetrace podkladu nátěrem sádrokarton, omítka 1x</t>
  </si>
  <si>
    <t>stěny : 11,23*2,3</t>
  </si>
  <si>
    <t>lokální opravy na chodbách : 10</t>
  </si>
  <si>
    <t>784115722R00</t>
  </si>
  <si>
    <t>Malba sádrokarton, omítka, bez penetrace, 2x</t>
  </si>
  <si>
    <t>barevný odstín dle výběru objednatele</t>
  </si>
  <si>
    <t>784402801R00</t>
  </si>
  <si>
    <t>Odstranění malby oškrábáním v místnosti H do 3,8 m</t>
  </si>
  <si>
    <t>stěny : 11,23*2,3*0,5</t>
  </si>
  <si>
    <t>240070907RZ3</t>
  </si>
  <si>
    <t>Žaluziová klapka protidešťová  300x300 mm, včetně montáže</t>
  </si>
  <si>
    <t>PLASTOVÁ ŽALUZIOVÁ KLAPKA</t>
  </si>
  <si>
    <t>ODVOD VZDUCHU</t>
  </si>
  <si>
    <t>242971207RZ1</t>
  </si>
  <si>
    <t>Větrací klapka požární 4hranná PKTM  300x300, D+M</t>
  </si>
  <si>
    <t>včetně napojení na EPS</t>
  </si>
  <si>
    <t>979017112R00</t>
  </si>
  <si>
    <t>Svislé přemístění vyb. hmot nošením na H do 3,5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</si>
  <si>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</si>
  <si>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</si>
  <si>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</si>
  <si>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</si>
  <si>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</si>
  <si>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</si>
  <si>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</si>
  <si>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</si>
  <si>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</si>
  <si>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</t>
  </si>
  <si>
    <t>979999999R00</t>
  </si>
  <si>
    <t>Poplatek za skládku 10 % příměsí</t>
  </si>
  <si>
    <t>- odstranění souvrství tvořeného stěrkou, sklotextilní tkaninou a fasádní omítkou po obvodu vyříznutého izolantu v šířce 100 mm</t>
  </si>
  <si>
    <t>- nanesení lepicí a stěrkovací hmoty</t>
  </si>
  <si>
    <t>310235261RT2</t>
  </si>
  <si>
    <t>Zazdívka otvorů pl.0,0225 m2 cihlami, tl.zdi 60 cm, s použitím suché maltové směsi</t>
  </si>
  <si>
    <t>310236261RT1</t>
  </si>
  <si>
    <t>Zazdívka otvorů pl. 0,09 m2 cihlami, tl. zdi 60 cm, s použitím suché maltové směsi</t>
  </si>
  <si>
    <t>611401211RT2</t>
  </si>
  <si>
    <t>Oprava omítky na stropech o ploše do 0,25 m2, vápennou štukovou omítkou</t>
  </si>
  <si>
    <t>611481211RT2</t>
  </si>
  <si>
    <t>Montáž výztužné sítě (perlinky) do stěrky-stropy, včetně výztužné sítě a stěrkového tmelu</t>
  </si>
  <si>
    <t>Položka obsahuje , natažení stěrkového tmelu, vtlačení výztužné sítě a rozetření tmelu.</t>
  </si>
  <si>
    <t>3,5*279,8/2</t>
  </si>
  <si>
    <t>(105/2+60+110)*0,2*2</t>
  </si>
  <si>
    <t>612421331R00</t>
  </si>
  <si>
    <t>Oprava vápen.omítek stěn do 30 % pl. - štukových</t>
  </si>
  <si>
    <t>3,50*279,8</t>
  </si>
  <si>
    <t>619991005RZ1</t>
  </si>
  <si>
    <t>Zakrytí podlah fólie/karton, včetně demontáže</t>
  </si>
  <si>
    <t>- provizorní zakrytí podlah dotčených stavebními prácemi - chodba, pokoje včetně dodávky folie nebo kartonu</t>
  </si>
  <si>
    <t>1.PP : 188,26/3</t>
  </si>
  <si>
    <t>1NP : 342,26</t>
  </si>
  <si>
    <t>631311121R00</t>
  </si>
  <si>
    <t>Doplnění mazanin betonem do 1 m2, do tl. 8 cm</t>
  </si>
  <si>
    <t>m3</t>
  </si>
  <si>
    <t>1*0,1*0,15+0,15*0,15*2*0,2</t>
  </si>
  <si>
    <t>632418150R00</t>
  </si>
  <si>
    <t>Potěr ze SMS , ruční zpracování, tl. 50 mm</t>
  </si>
  <si>
    <t>1,0*0,3</t>
  </si>
  <si>
    <t>941955001R00</t>
  </si>
  <si>
    <t>Lešení lehké pomocné, výška podlahy do 1,2 m</t>
  </si>
  <si>
    <t>1.PP : 188,26/3*0,5</t>
  </si>
  <si>
    <t>941955003R00</t>
  </si>
  <si>
    <t>Lešení lehké pomocné, výška podlahy do 2,5 m</t>
  </si>
  <si>
    <t>1NP : 405,013</t>
  </si>
  <si>
    <t>po stavebních pracích</t>
  </si>
  <si>
    <t>1NP : 268,26+73,9997</t>
  </si>
  <si>
    <t>965081713R00</t>
  </si>
  <si>
    <t>Bourání dlaždic keramických tl. 1 cm, nad 1 m2</t>
  </si>
  <si>
    <t>0,30*1,0</t>
  </si>
  <si>
    <t>970031035R00</t>
  </si>
  <si>
    <t>Vrtání jádrové do zdiva cihelného d 35-39 mm</t>
  </si>
  <si>
    <t>16*0,6</t>
  </si>
  <si>
    <t>4*0,6</t>
  </si>
  <si>
    <t>970031060R00</t>
  </si>
  <si>
    <t>Vrtání jádrové do zdiva cihelného do D 60 mm</t>
  </si>
  <si>
    <t>6*0,8</t>
  </si>
  <si>
    <t>971033261R00</t>
  </si>
  <si>
    <t>Vybourání otv. zeď cihel. 0,0225 m2, tl. 60cm, MVC</t>
  </si>
  <si>
    <t>971033381R00</t>
  </si>
  <si>
    <t>Vybourání otv. zeď cihel. pl.0,09 m2, tl.90cm, MVC</t>
  </si>
  <si>
    <t>972054141R00</t>
  </si>
  <si>
    <t>Vybourání otv. stropy ŽB pl. 0,0225 m2, tl. 15 cm</t>
  </si>
  <si>
    <t>974031145R00</t>
  </si>
  <si>
    <t>Vysekání rýh ve zdi cihelné 7 x 20 cm</t>
  </si>
  <si>
    <t>105+60+110</t>
  </si>
  <si>
    <t>974042554R00</t>
  </si>
  <si>
    <t>Vysekání rýh betonová, monolitická dlažba 10x15 cm</t>
  </si>
  <si>
    <t>978013141R00</t>
  </si>
  <si>
    <t>Otlučení omítek vnitřních stěn v rozsahu do 30 %</t>
  </si>
  <si>
    <t>713551151R00</t>
  </si>
  <si>
    <t>Protipož. desková kabel. přepážka EI 60, do 0,1 m2</t>
  </si>
  <si>
    <t>713551153R00</t>
  </si>
  <si>
    <t>Protipožár. kabel. přepážka typ P, EI 60, do 0,2m2</t>
  </si>
  <si>
    <t>0,30*1,0*1,1+0,1*1,0*1,1</t>
  </si>
  <si>
    <t>0,30*1,0*9</t>
  </si>
  <si>
    <t>783424340R00</t>
  </si>
  <si>
    <t>Nátěr syntet. potrubí do DN 50 mm  Z+2x +1x email</t>
  </si>
  <si>
    <t>70+105</t>
  </si>
  <si>
    <t>3,5*279,9+292,28</t>
  </si>
  <si>
    <t>oprava maleb na pokojích a chodbě</t>
  </si>
  <si>
    <t>784498911R00</t>
  </si>
  <si>
    <t>Vyhlazení malířskou masou 1x, výška do 3,8 m</t>
  </si>
  <si>
    <t>3,5*279,9</t>
  </si>
  <si>
    <t>979087112RZ0</t>
  </si>
  <si>
    <t>310236261R00</t>
  </si>
  <si>
    <t>Zazdívka otvorů pl. 0,09 m2 cihlami, tl. zdi 60 cm</t>
  </si>
  <si>
    <t>311231129R00</t>
  </si>
  <si>
    <t>Zdivo nosné cihelné z CP 29 P25 na MC 15</t>
  </si>
  <si>
    <t>lokální opravy, osazování zárubní : 2,5</t>
  </si>
  <si>
    <t>0,15*1,1*0,3*3</t>
  </si>
  <si>
    <t>317941121RT2</t>
  </si>
  <si>
    <t>Osazení ocelových válcovaných nosníků do č.12, včetně dodávky profilu I č.10</t>
  </si>
  <si>
    <t>0,0016*(1,5*2*3)</t>
  </si>
  <si>
    <t>zárubně : 2,3*0,1*2*3</t>
  </si>
  <si>
    <t>13231040</t>
  </si>
  <si>
    <t>Úhelník rovnoramenný L jakost S235  35x35x3 mm</t>
  </si>
  <si>
    <t>POL3_1</t>
  </si>
  <si>
    <t>snížení ostění nad dveřmi</t>
  </si>
  <si>
    <t>006 : 0,9*24,09</t>
  </si>
  <si>
    <t>007 : 0,9*31,51</t>
  </si>
  <si>
    <t>008 : 0,9*31,49</t>
  </si>
  <si>
    <t>stropy : 33,83+48,33+48,29</t>
  </si>
  <si>
    <t>stěny : 2,4*(24,09+31,51+31,49)</t>
  </si>
  <si>
    <t>611421331R00</t>
  </si>
  <si>
    <t>Oprava váp.omítek stropů do 30% plochy - štukových</t>
  </si>
  <si>
    <t>33,83+48,33+48,29</t>
  </si>
  <si>
    <t>11*(0,6*2+0,9*2)</t>
  </si>
  <si>
    <t>3*(1,1+2,1*2)</t>
  </si>
  <si>
    <t>612421637R00</t>
  </si>
  <si>
    <t>Omítka vnitřní zdiva, MVC, štuková</t>
  </si>
  <si>
    <t>do výšky 1,5 m</t>
  </si>
  <si>
    <t>006 : 1,5*24,09</t>
  </si>
  <si>
    <t>007 : 1,5*31,51</t>
  </si>
  <si>
    <t>008 : 1,5*31,49</t>
  </si>
  <si>
    <t>631312611RM1</t>
  </si>
  <si>
    <t>Mazanina betonová tl. 5 - 8 cm C 16/20, z betonu prostého</t>
  </si>
  <si>
    <t>0,06*(33,83+48,33+48,29)</t>
  </si>
  <si>
    <t>631319761R00</t>
  </si>
  <si>
    <t>Pripl prehlaz povrchu</t>
  </si>
  <si>
    <t>RTS 12/ II</t>
  </si>
  <si>
    <t>631319771R00</t>
  </si>
  <si>
    <t>Pripl strzeni povrchu</t>
  </si>
  <si>
    <t>631361921RT2</t>
  </si>
  <si>
    <t>Výztuž mazanin svařovanou sítí, průměr drátu  5,0, oka 100/100 mm KD35</t>
  </si>
  <si>
    <t>Hmotnost 1 m2 sítě je 3,113  kg.</t>
  </si>
  <si>
    <t>(33,83+48,33+48,29)*0,00313*1,2</t>
  </si>
  <si>
    <t>642942111RU5</t>
  </si>
  <si>
    <t>Osazení zárubní dveřních ocelových, pl. do 2,5 m2, včetně dodávky zárubně  90 x 197 x 16 cm</t>
  </si>
  <si>
    <t>50% plochy dotčených místností</t>
  </si>
  <si>
    <t>0,5*(33,83+48,33+48,29)</t>
  </si>
  <si>
    <t>0,9*0,6*11</t>
  </si>
  <si>
    <t>0,9*2*3</t>
  </si>
  <si>
    <t>(33,83+48,33+48,29)</t>
  </si>
  <si>
    <t>965041341RT4</t>
  </si>
  <si>
    <t>Bourání lehčených mazanin tl. 10 cm, nad 4 m2, pneumat. kladivo, tl. mazaniny 8 - 10 cm</t>
  </si>
  <si>
    <t>0,1*(33,83+48,33+48,29)</t>
  </si>
  <si>
    <t>965049111R00</t>
  </si>
  <si>
    <t>Příplatek, bourání mazanin se svař. síťí tl. 10 cm</t>
  </si>
  <si>
    <t>968061126R00</t>
  </si>
  <si>
    <t>Vyvěšení dřevěných dveřních křídel pl. nad 2 m2</t>
  </si>
  <si>
    <t>1.PP : 3</t>
  </si>
  <si>
    <t>1,1*2,2*3</t>
  </si>
  <si>
    <t>978011141R00</t>
  </si>
  <si>
    <t>Otlučení omítek vnitřních vápenných stropů do 30 %</t>
  </si>
  <si>
    <t>část omítek již otlučena</t>
  </si>
  <si>
    <t>006 : 2,4*24,09*0,5</t>
  </si>
  <si>
    <t>007 : 2,4*31,51*0,6</t>
  </si>
  <si>
    <t>008 : 2,4*31,49*0,6</t>
  </si>
  <si>
    <t>978059531R00</t>
  </si>
  <si>
    <t>Odsekání vnitřních obkladů stěn nad 2 m2</t>
  </si>
  <si>
    <t>1,5*(1,5+0,75+5,4)</t>
  </si>
  <si>
    <t>711111001RZ2</t>
  </si>
  <si>
    <t>Izolace proti vlhkosti vodor. nátěr ALP za studena, 1x nátěr - včetně dodávky penetračního laku ALP-M</t>
  </si>
  <si>
    <t>711112001RZ1</t>
  </si>
  <si>
    <t>Izolace proti vlhkosti svis. nátěr ALP, za studena, 1x nátěr - včetně dodávky asfaltového laku</t>
  </si>
  <si>
    <t>87,09*0,5</t>
  </si>
  <si>
    <t>711140102R00</t>
  </si>
  <si>
    <t>Odstr.izolace proti vlhk.vodor. pásy přitav.,2vrst</t>
  </si>
  <si>
    <t>při bourání stávajících podlah</t>
  </si>
  <si>
    <t>711141559RT2</t>
  </si>
  <si>
    <t>Izolace proti vlhk. vodorovná pásy přitavením, 2 vrstvy - materiál ve specifikaci</t>
  </si>
  <si>
    <t>711142559RT2</t>
  </si>
  <si>
    <t>Izolace proti vlhkosti svislá pásy přitavením, 2 vrstvy - materiál ve specifikaci</t>
  </si>
  <si>
    <t>998711201R00</t>
  </si>
  <si>
    <t>Přesun hmot pro izolace proti vodě, výšky do 6 m</t>
  </si>
  <si>
    <t>628322872RZZ</t>
  </si>
  <si>
    <t>Pás asfaltovaný oxidovaný V 60 S 35</t>
  </si>
  <si>
    <t>(33,83+48,33+48,29)*1,2</t>
  </si>
  <si>
    <t>87,09*0,5*1,2</t>
  </si>
  <si>
    <t>62836302RZZ</t>
  </si>
  <si>
    <t>Pás asfaltovaný  Al S40 protiradonový</t>
  </si>
  <si>
    <t>713100813R00</t>
  </si>
  <si>
    <t>Odstranění tepelné izolace, polystyrén tl. nad 5cm</t>
  </si>
  <si>
    <t>RTS 17/ II</t>
  </si>
  <si>
    <t>713121111R00</t>
  </si>
  <si>
    <t>Izolace tepelná podlah na sucho, jednovrstvá</t>
  </si>
  <si>
    <t>713121118R00</t>
  </si>
  <si>
    <t>Montáž dilatačního pásku podél stěn</t>
  </si>
  <si>
    <t>24,09+31,51+31,49</t>
  </si>
  <si>
    <t>713191100RT9</t>
  </si>
  <si>
    <t>Položení separační fólie, včetně dodávky PE fólie</t>
  </si>
  <si>
    <t>28375327RZZ</t>
  </si>
  <si>
    <t>Pásek dilatační okrajový š. 80 mm tl. 5 mm</t>
  </si>
  <si>
    <t>(24,09+31,51+31,49)*1,05</t>
  </si>
  <si>
    <t>283758291RZ1</t>
  </si>
  <si>
    <t>Deska z lehč. polystyrénu 1000x500x50 mm EPS 100 Z</t>
  </si>
  <si>
    <t>(33,83+48,33+48,29)*1,1</t>
  </si>
  <si>
    <t>722130801R00</t>
  </si>
  <si>
    <t>Demontáž potrubí ocelových závitových DN 25</t>
  </si>
  <si>
    <t>722170801R00</t>
  </si>
  <si>
    <t>Demontáž rozvodů vody z plastů do D 32</t>
  </si>
  <si>
    <t>722171912R00</t>
  </si>
  <si>
    <t>Odříznutí plastové trubky D 20 mm</t>
  </si>
  <si>
    <t>722171913R00</t>
  </si>
  <si>
    <t>Odříznutí plastové trubky D 25 mm</t>
  </si>
  <si>
    <t>998722201R00</t>
  </si>
  <si>
    <t>Přesun hmot pro vnitřní vodovod, výšky do 6 m</t>
  </si>
  <si>
    <t>725210821R00</t>
  </si>
  <si>
    <t>Demontáž umyvadel bez výtokových armatur</t>
  </si>
  <si>
    <t>soubor</t>
  </si>
  <si>
    <t>725820801R00</t>
  </si>
  <si>
    <t>Demontáž baterie nástěnné do G 3/4</t>
  </si>
  <si>
    <t>725860811R00</t>
  </si>
  <si>
    <t>Demontáž uzávěrek zápachových jednoduchých</t>
  </si>
  <si>
    <t>998725201R00</t>
  </si>
  <si>
    <t>Přesun hmot pro zařizovací předměty, výšky do 6 m</t>
  </si>
  <si>
    <t>766661122R00</t>
  </si>
  <si>
    <t>Montáž dveří do zárubně,otevíravých 1kř.nad 0,8 m</t>
  </si>
  <si>
    <t>611601204RZZ</t>
  </si>
  <si>
    <t>Dveře vnitřní CPL plné 1kř. 90x197 cm, T4</t>
  </si>
  <si>
    <t>generální klíč, zámek s cylindrickou vložkou</t>
  </si>
  <si>
    <t>0,25*(0,9+2,05*2)*3</t>
  </si>
  <si>
    <t>lokální opravy : 1,25</t>
  </si>
  <si>
    <t>1,4*0,8*0,2</t>
  </si>
  <si>
    <t>311921116RZ1</t>
  </si>
  <si>
    <t>Osazení betonových kvádříků do objemu 0,04 m3, D+M</t>
  </si>
  <si>
    <t>317121047RT2</t>
  </si>
  <si>
    <t>Překlad nenosný pórobeton, světlost otv. do 105 cm, překlad nenosný NEP 10 P4,4 124 x 24,9 x 10 cm</t>
  </si>
  <si>
    <t>317234410R00</t>
  </si>
  <si>
    <t>Vyzdívka mezi nosníky cihlami pálenými na MC</t>
  </si>
  <si>
    <t>výplň překladů z I nosníků</t>
  </si>
  <si>
    <t>0,14*0,8*1,4</t>
  </si>
  <si>
    <t>0,0016*1,4*2</t>
  </si>
  <si>
    <t>317941123RT2</t>
  </si>
  <si>
    <t>Osazení ocelových válcovaných nosníků  č.14-22, včetně dodávky profilu I č.14</t>
  </si>
  <si>
    <t>5*1,4*0,0143</t>
  </si>
  <si>
    <t>0,1*2,1*4</t>
  </si>
  <si>
    <t>342255020RT2</t>
  </si>
  <si>
    <t>Příčky z desek Ytong tl. 5 cm, desky 600 x 250 x 50 mm</t>
  </si>
  <si>
    <t>0,4*2,2*4</t>
  </si>
  <si>
    <t>342255022RT1</t>
  </si>
  <si>
    <t>Příčky z desek Ytong tl. 7,5 cm, desky Ytong Klasik, 599 x 249 x 75 mm</t>
  </si>
  <si>
    <t>2,2*(1,85*2+1,25*2)</t>
  </si>
  <si>
    <t>342255024RT1</t>
  </si>
  <si>
    <t>Příčky z desek Ytong tl. 10 cm, desky P 2 - 500, 599 x 249 x 100 mm</t>
  </si>
  <si>
    <t>2,5*(1,35*2+2,2*2)</t>
  </si>
  <si>
    <t>-(0,7*2)*4</t>
  </si>
  <si>
    <t>2,2*(0,5*2+0,5*2+0,4*2)</t>
  </si>
  <si>
    <t>342255028RT1</t>
  </si>
  <si>
    <t>Příčky z desek Ytong tl. 15 cm, desky P 2 - 500, 599 x 249 x 150 mm</t>
  </si>
  <si>
    <t>přizdívka</t>
  </si>
  <si>
    <t>6,92*2,2</t>
  </si>
  <si>
    <t>342261112RS3</t>
  </si>
  <si>
    <t>Příčka sádrokarton. ocel.kce, 1x oplášť. tl.100 mm, desky standard impreg.tl.12,5 mm, minerál tl. 6 cm</t>
  </si>
  <si>
    <t>2,4*(4,4)*3</t>
  </si>
  <si>
    <t>346244381R00</t>
  </si>
  <si>
    <t>Plentování ocelových nosníků výšky do 20 cm</t>
  </si>
  <si>
    <t>plentování z obou popř. z jedné strany</t>
  </si>
  <si>
    <t>0,14*1,4*2</t>
  </si>
  <si>
    <t>349231811R00</t>
  </si>
  <si>
    <t>Přizdívka ostění s ozubem z cihel, kapsy do 15 cm</t>
  </si>
  <si>
    <t>2,1*0,8*2</t>
  </si>
  <si>
    <t>štuk : 31,5200</t>
  </si>
  <si>
    <t>hrubá : 86,8800</t>
  </si>
  <si>
    <t>sanační : 25,2000</t>
  </si>
  <si>
    <t>611421133R00</t>
  </si>
  <si>
    <t>Omítka vnitřní stropů rovných, MVC, štuková</t>
  </si>
  <si>
    <t>(9,3*2+1,25*4+11,19*2)</t>
  </si>
  <si>
    <t>7,5</t>
  </si>
  <si>
    <t>(1,2+2,1*2)*2</t>
  </si>
  <si>
    <t>612421231R00</t>
  </si>
  <si>
    <t>Oprava vápen.omítek stěn do 10 % pl. - štukových</t>
  </si>
  <si>
    <t>chodba : 15,8*2,4</t>
  </si>
  <si>
    <t>612421615R00</t>
  </si>
  <si>
    <t>Omítka vnitřní zdiva, MVC, hrubá zatřená</t>
  </si>
  <si>
    <t>pod obklady</t>
  </si>
  <si>
    <t>2*(23,66*2+4,5*4)</t>
  </si>
  <si>
    <t>0,2*(3,3*4)</t>
  </si>
  <si>
    <t>-0,7*2*8</t>
  </si>
  <si>
    <t>-2*4,4*4</t>
  </si>
  <si>
    <t>0,4*(2,2*4+1,35*4+6,7*2)</t>
  </si>
  <si>
    <t>6,7*0,4*2</t>
  </si>
  <si>
    <t>0,9*(4,4+2*2)*2</t>
  </si>
  <si>
    <t>1,5*(4,4+2*2)*2</t>
  </si>
  <si>
    <t>615481111R00</t>
  </si>
  <si>
    <t>Potažení válc.nosníků rabic.pletivem a postřik MC</t>
  </si>
  <si>
    <t>1,4*1,4</t>
  </si>
  <si>
    <t>0,06*(9,3*2+1,25*4+11,19*2)</t>
  </si>
  <si>
    <t>(9,3*2+1,25*4+11,19*2)*0,003113*1,2</t>
  </si>
  <si>
    <t>642942111RT3</t>
  </si>
  <si>
    <t>Osazení zárubní dveřních ocelových, pl. do 2,5 m2, včetně dodávky zárubně  70 x 197 x 11 cm, Z6</t>
  </si>
  <si>
    <t>Osazení zárubní dveřních ocelových, pl. do 2,5 m2, včetně dodávky zárubně  80 x 197 x 16 cm, Z3</t>
  </si>
  <si>
    <t>642942215RZ1</t>
  </si>
  <si>
    <t>Osazení zárubně do sádrokarton. příčky tl. 100 mm, včetně dodávky zárubně  800/100, Z7</t>
  </si>
  <si>
    <t>0,9*0,6*4</t>
  </si>
  <si>
    <t>0,8*2*4+0,7*2*4</t>
  </si>
  <si>
    <t>962031132R00</t>
  </si>
  <si>
    <t>Bourání příček cihelných tl. 10 cm</t>
  </si>
  <si>
    <t>RTS 17/ I</t>
  </si>
  <si>
    <t>2,5*(2,1+1,4)</t>
  </si>
  <si>
    <t>962032241R00</t>
  </si>
  <si>
    <t>Bourání zdiva z cihel pálených na MC</t>
  </si>
  <si>
    <t>2,5*0,25*4,4</t>
  </si>
  <si>
    <t>964073221R00</t>
  </si>
  <si>
    <t>Vybourání nosníků ze zdi cihelné dl. 4 m, 20 kg/m</t>
  </si>
  <si>
    <t>0,02*1*4</t>
  </si>
  <si>
    <t>965042141RT4</t>
  </si>
  <si>
    <t>Bourání mazanin betonových tl. 10 cm, nad 4 m2, pneumat. kladivo, tl. mazaniny 8 - 10 cm</t>
  </si>
  <si>
    <t>0,1*(15,65+19,75+2,6+8,3)</t>
  </si>
  <si>
    <t>965081713RT2</t>
  </si>
  <si>
    <t>Bourání dlažeb keramických tl.10 mm, nad 1 m2, sbíječka, dlaždice keramické</t>
  </si>
  <si>
    <t>2,6+8,3</t>
  </si>
  <si>
    <t>1,1*2,2</t>
  </si>
  <si>
    <t>968072455R00</t>
  </si>
  <si>
    <t>Vybourání kovových dveřních zárubní pl. do 2 m2</t>
  </si>
  <si>
    <t>0,7*2,05+0,6*2,05*2</t>
  </si>
  <si>
    <t>971028681R00</t>
  </si>
  <si>
    <t>Vybourání otvorů zeď smíš. pl. 4 m2, tl. 90 cm</t>
  </si>
  <si>
    <t>1,3*2,2*0,8</t>
  </si>
  <si>
    <t>974031664R00</t>
  </si>
  <si>
    <t>Vysekání rýh zeď cihelná vtah. nosníků 15 x 15 cm</t>
  </si>
  <si>
    <t>1,4*5</t>
  </si>
  <si>
    <t>978011191R00</t>
  </si>
  <si>
    <t>Otlučení omítek vnitřních vápenných stropů do 100%</t>
  </si>
  <si>
    <t>978013121R00</t>
  </si>
  <si>
    <t>Otlučení omítek vnitřních stěn v rozsahu do 10 %</t>
  </si>
  <si>
    <t>chodba</t>
  </si>
  <si>
    <t>15,8*2,4</t>
  </si>
  <si>
    <t>2,4*(10,92*2+4,4*2)*0,5</t>
  </si>
  <si>
    <t>1,5*(1,3*2+1,3*2)</t>
  </si>
  <si>
    <t>0,5*(10,92*2+4,39*2)</t>
  </si>
  <si>
    <t>711212000R00</t>
  </si>
  <si>
    <t>Penetrace podkladu pod hydroizolační nátěr</t>
  </si>
  <si>
    <t>včetně dodávky penetrace - hygienická zařízení</t>
  </si>
  <si>
    <t>podlahy : 1,25*4+11,19*2</t>
  </si>
  <si>
    <t>stěny : 1*1,5*6+2,2*3,2*4</t>
  </si>
  <si>
    <t>sokl : 0,15*(23,66*2+4,5*4)</t>
  </si>
  <si>
    <t>711212001RX1</t>
  </si>
  <si>
    <t>proti vlhkosti</t>
  </si>
  <si>
    <t>RTS 14/ II</t>
  </si>
  <si>
    <t>včetně systémových doplňků</t>
  </si>
  <si>
    <t>(9,3*2+1,25*4+11,19*2)*1,2</t>
  </si>
  <si>
    <t>0,5*(10,92*2+4,39*2)*1,2</t>
  </si>
  <si>
    <t>13,73*2+23,66*2+4,5*4</t>
  </si>
  <si>
    <t>(13,73*2+23,66*2+4,5*4)*1,1</t>
  </si>
  <si>
    <t>(9,3*2+1,25*4+11,19*2)*1,1</t>
  </si>
  <si>
    <t>766111820R00</t>
  </si>
  <si>
    <t>Demontáž dřevěných stěn plných</t>
  </si>
  <si>
    <t>2,4*(5,6+2,95)</t>
  </si>
  <si>
    <t>766661112R00</t>
  </si>
  <si>
    <t>Montáž dveří do zárubně,otevíravých 1kř.do 0,8 m</t>
  </si>
  <si>
    <t>2+4</t>
  </si>
  <si>
    <t>611601202</t>
  </si>
  <si>
    <t>Dveře vnitřní CPL 0,2 KLASIK plné 1kř. 70x197 cm, T1</t>
  </si>
  <si>
    <t>611601203</t>
  </si>
  <si>
    <t>Dveře vnitřní CPL 0,2 KLASIK plné 1kř. 80x197 cm, T2</t>
  </si>
  <si>
    <t>2+2</t>
  </si>
  <si>
    <t>767700001RZ1</t>
  </si>
  <si>
    <t>Dveřní zarážka, nerez provedení, D+M</t>
  </si>
  <si>
    <t>podlahová zarážka v nerez provedení, gumový kroužek proti oděru</t>
  </si>
  <si>
    <t>767991912R00</t>
  </si>
  <si>
    <t>Řezání plamenem (samostatně)</t>
  </si>
  <si>
    <t>odřezání ocelových nosníků ad. ocelových prvků</t>
  </si>
  <si>
    <t>11,19*2+1,25*4</t>
  </si>
  <si>
    <t>23,66*2+4,5*4</t>
  </si>
  <si>
    <t>771579791R00</t>
  </si>
  <si>
    <t>Příplatek za plochu podlah keram. do 5 m2 jednotl.</t>
  </si>
  <si>
    <t>1,25*4+11,03*2</t>
  </si>
  <si>
    <t>771579792R00</t>
  </si>
  <si>
    <t>Příplatek za podlahy keram.v omezeném prostoru</t>
  </si>
  <si>
    <t>R11</t>
  </si>
  <si>
    <t>(11,19*2+1,25*4)*1,12</t>
  </si>
  <si>
    <t>775592005R00</t>
  </si>
  <si>
    <t>Přeroušení stěrky nebo betoonov. podkladu strojní</t>
  </si>
  <si>
    <t>9,3*2</t>
  </si>
  <si>
    <t>776421100RZ1</t>
  </si>
  <si>
    <t>Lepení podlahových soklíků z měkčeného PVC, včetně dodávky soklíku PVC výšky 30 mm</t>
  </si>
  <si>
    <t>13,73*2</t>
  </si>
  <si>
    <t>776491115RZ1</t>
  </si>
  <si>
    <t>Podlaha přechod lišty z elox. hliníku, šířka lišty 35mm včetně montáže</t>
  </si>
  <si>
    <t>0,8*4</t>
  </si>
  <si>
    <t>776511820R00</t>
  </si>
  <si>
    <t>Odstranění PVC a koberců lepených s podložkou</t>
  </si>
  <si>
    <t>19,75</t>
  </si>
  <si>
    <t>776521110R00</t>
  </si>
  <si>
    <t>Lepení povlak.podlah z pásů PVC na lepidlo V7508</t>
  </si>
  <si>
    <t>776590100RZ1</t>
  </si>
  <si>
    <t>Vysátí podkladu nášlap ploch podlah</t>
  </si>
  <si>
    <t>776994111R00</t>
  </si>
  <si>
    <t>Svařování povlakových podlah z pásů nebo čtverců, včetně svařovací šňůry</t>
  </si>
  <si>
    <t>PVC</t>
  </si>
  <si>
    <t>9,3*2*0,7</t>
  </si>
  <si>
    <t>776996110R00</t>
  </si>
  <si>
    <t>Napuštění povlakových podlah pastou</t>
  </si>
  <si>
    <t>998776201R00</t>
  </si>
  <si>
    <t>Přesun hmot pro podlahy povlakové, výšky do 6 m</t>
  </si>
  <si>
    <t>284123097</t>
  </si>
  <si>
    <t>Podlahovina PVC homogenní  43 PUR tl. 2 mm</t>
  </si>
  <si>
    <t>dle stávajícího PVC</t>
  </si>
  <si>
    <t>lisovaná podlahovina s ochranou PUR a chipsovým vzorem, antibakteriální ochrana.</t>
  </si>
  <si>
    <t>Užitková vrstva 2,0 mm</t>
  </si>
  <si>
    <t>Celková tloušťka 2,0 mm</t>
  </si>
  <si>
    <t>oblast použití: 34-43</t>
  </si>
  <si>
    <t>Aktualizace-Název v DZ:</t>
  </si>
  <si>
    <t>Podlahovina PVC Norma 43 PUR tl. 2 mm š. 2 m,</t>
  </si>
  <si>
    <t>9,3*2*1,2</t>
  </si>
  <si>
    <t>9,3*2*4</t>
  </si>
  <si>
    <t>781101210R00</t>
  </si>
  <si>
    <t>Penetrace podkladu pod obklady</t>
  </si>
  <si>
    <t>-0,8*2*2-0,7*2*8</t>
  </si>
  <si>
    <t>781415016R00</t>
  </si>
  <si>
    <t>Montáž obkladů stěn, porovin.,tmel, nad 20x25 cm</t>
  </si>
  <si>
    <t>781419705R00</t>
  </si>
  <si>
    <t>Příplatek za spárovací hmotu - plošně</t>
  </si>
  <si>
    <t>barva dle výběru</t>
  </si>
  <si>
    <t>781419706R00</t>
  </si>
  <si>
    <t>Příplatek za spárovací vodotěsnou hmotu - plošně</t>
  </si>
  <si>
    <t>781419711R00</t>
  </si>
  <si>
    <t>Příplatek k obkladu stěn za plochu do 10 m2 jedntl</t>
  </si>
  <si>
    <t>781491001RT1</t>
  </si>
  <si>
    <t>Montáž lišt k obkladům, rohových, koutových i dilatačních</t>
  </si>
  <si>
    <t>svislé vnější hrany</t>
  </si>
  <si>
    <t>2*44</t>
  </si>
  <si>
    <t>998781201R00</t>
  </si>
  <si>
    <t>Přesun hmot pro obklady keramické, výšky do 6 m</t>
  </si>
  <si>
    <t>59760102RZ1</t>
  </si>
  <si>
    <t>Lišta rohová hliník. na obklad ukončovací 8 mm</t>
  </si>
  <si>
    <t>2*44*1,1</t>
  </si>
  <si>
    <t>597813722</t>
  </si>
  <si>
    <t>Obkládačka 20x40 lesk</t>
  </si>
  <si>
    <t>3 barvy dle výběru objednatele</t>
  </si>
  <si>
    <t>118,88*1,15</t>
  </si>
  <si>
    <t>0,25*(0,8+2,05*2)*4</t>
  </si>
  <si>
    <t>0,25*(0,7+2,05*2)*4</t>
  </si>
  <si>
    <t>783226100R00</t>
  </si>
  <si>
    <t>Nátěr syntetický kovových konstrukcí základní</t>
  </si>
  <si>
    <t>překlady</t>
  </si>
  <si>
    <t>0,56*5*1,4</t>
  </si>
  <si>
    <t>strop : 9,3*2+11,19*2+1,25*4</t>
  </si>
  <si>
    <t>stěny : 2,4*(13,73*2)+0,4*(23,66*2+4,5*4)</t>
  </si>
  <si>
    <t>240071362RZ2</t>
  </si>
  <si>
    <t>Montáž dveřních mřížek - všechny typy</t>
  </si>
  <si>
    <t>4297311041</t>
  </si>
  <si>
    <t>Mřížka dveřní hliníková oboustranná   400x200</t>
  </si>
  <si>
    <t>POL3_9</t>
  </si>
  <si>
    <t>2.5</t>
  </si>
  <si>
    <t>4297311042</t>
  </si>
  <si>
    <t>Mřížka dveřní hliníková oboustranná   300x100</t>
  </si>
  <si>
    <t>2.6</t>
  </si>
  <si>
    <t>310239411R00</t>
  </si>
  <si>
    <t>Zazdívka otvorů plochy do 4 m2 cihlami na MC</t>
  </si>
  <si>
    <t>1*2,2*0,45</t>
  </si>
  <si>
    <t>nadezdívky překladů : 0,2*1,6*0,55*3</t>
  </si>
  <si>
    <t>0,2*1,55*0,55*5</t>
  </si>
  <si>
    <t>0,2*1,35*0,5</t>
  </si>
  <si>
    <t>0,2*1,15*0,5</t>
  </si>
  <si>
    <t>0,2*1,3*0,5*2</t>
  </si>
  <si>
    <t>0,2*1,8*0,5</t>
  </si>
  <si>
    <t>0,2*1,25*0,5</t>
  </si>
  <si>
    <t>0,2*1,6*0,5</t>
  </si>
  <si>
    <t>0,2*1,4*0,5</t>
  </si>
  <si>
    <t>0,2*1,4*0,5*2</t>
  </si>
  <si>
    <t>0,2*2,2*0,5</t>
  </si>
  <si>
    <t>0,2*1,4*0,55*2</t>
  </si>
  <si>
    <t>lokální opravy : 2,5</t>
  </si>
  <si>
    <t>44</t>
  </si>
  <si>
    <t>0,16*1,6*0,55*3</t>
  </si>
  <si>
    <t>0,12*1,55*0,55*5</t>
  </si>
  <si>
    <t>0,12*1,35*0,5</t>
  </si>
  <si>
    <t>0,12*1,15*0,5</t>
  </si>
  <si>
    <t>0,12*1,3*0,5*2</t>
  </si>
  <si>
    <t>0,16*1,8*0,5</t>
  </si>
  <si>
    <t>0,12*1,25*0,5</t>
  </si>
  <si>
    <t>0,16*1,6*0,5</t>
  </si>
  <si>
    <t>0,12*1,4*0,5</t>
  </si>
  <si>
    <t>0,16*1,4*0,5*2</t>
  </si>
  <si>
    <t>0,18*2,2*0,5</t>
  </si>
  <si>
    <t>0,12*1,4*0,55*2</t>
  </si>
  <si>
    <t>317941121RT3</t>
  </si>
  <si>
    <t>Osazení ocelových válcovaných nosníků do č.12, včetně dodávky profilu I č.12</t>
  </si>
  <si>
    <t>0,0111*(1,4*4*2+1,55*4*5+1,35*4+1,15*4+1,3*4*2+1,25*4)</t>
  </si>
  <si>
    <t>0,0111*(1,4*4)</t>
  </si>
  <si>
    <t>317941123RT3</t>
  </si>
  <si>
    <t>Osazení ocelových válcovaných nosníků  č.14-22, včetně dodávky profilu I č.16</t>
  </si>
  <si>
    <t>0,0179*(1,4*4*2+1,6*4+1,8*4+1,6*4*3)</t>
  </si>
  <si>
    <t>317941123RT4</t>
  </si>
  <si>
    <t>Osazení ocelových válcovaných nosníků  č.14-22, včetně dodávky profilu I č.18</t>
  </si>
  <si>
    <t>0,0219*(2,2*4)</t>
  </si>
  <si>
    <t>zárubně : 0,15*2*46</t>
  </si>
  <si>
    <t>342255020RZZ</t>
  </si>
  <si>
    <t>Příčky z desek porobetonových tl. 5 cm, desky 600 x 250 x 50 mm</t>
  </si>
  <si>
    <t>1,5*2,1</t>
  </si>
  <si>
    <t>342255024RZZ</t>
  </si>
  <si>
    <t>Příčky z desek porobetonových tl. 10 cm, desky P 2 - 500, 599 x 249 x 100 mm</t>
  </si>
  <si>
    <t>3,6*2,95</t>
  </si>
  <si>
    <t>3,5*0,95*2</t>
  </si>
  <si>
    <t>2,2*1,25</t>
  </si>
  <si>
    <t>342255028RZZ</t>
  </si>
  <si>
    <t>Příčky z desek porobetonových tl. 15 cm, desky P 2 - 500, 599 x 249 x 150 mm</t>
  </si>
  <si>
    <t>3,5*(1,9+2,7)</t>
  </si>
  <si>
    <t>-0,8*2*2</t>
  </si>
  <si>
    <t>1*1,2</t>
  </si>
  <si>
    <t>342263310R00</t>
  </si>
  <si>
    <t>Úprava sádrokartonové příčky pro osazení umývadla</t>
  </si>
  <si>
    <t>342263320RT1</t>
  </si>
  <si>
    <t>Úprava sádrokartonové příčky pro osazení WC, WC - univerzální rám, typ 1.10.00</t>
  </si>
  <si>
    <t>RTS 14/ I</t>
  </si>
  <si>
    <t>342264101R00</t>
  </si>
  <si>
    <t>Osazení reviz. dvířek do SDK podhledu, do 0,25 m2</t>
  </si>
  <si>
    <t>342264510RZ1</t>
  </si>
  <si>
    <t>Revizní dvířka do SDK podhledu, 500x500 mm, dodávka</t>
  </si>
  <si>
    <t>pod ventilátor VZT</t>
  </si>
  <si>
    <t>0,2*2*(1,6*3+1,55*5+1,35+1,15+1,3*2+1,8+1,25+1,6+1,4*2+2,2+1,4*3)</t>
  </si>
  <si>
    <t>0,5*2,1*7</t>
  </si>
  <si>
    <t>0,55*2,1*3</t>
  </si>
  <si>
    <t>349231821R00</t>
  </si>
  <si>
    <t>Přizdívka ostění s ozubem z cihel, kapsy do 30 cm</t>
  </si>
  <si>
    <t>0,55*2,1</t>
  </si>
  <si>
    <t>416021121R00</t>
  </si>
  <si>
    <t>Podhledy SDK, kovová.kce CD. 1x deska RB 12,5 mm</t>
  </si>
  <si>
    <t>5,22+3,91+3,91</t>
  </si>
  <si>
    <t>416021123R00</t>
  </si>
  <si>
    <t>Podhledy SDK, kovová.kce CD. 1x deska RBI 12,5 mm</t>
  </si>
  <si>
    <t>10,54+8,6+9,16</t>
  </si>
  <si>
    <t>416091082R00</t>
  </si>
  <si>
    <t>Příplatek k podhledu sádrokart. za plochu do 5 m2</t>
  </si>
  <si>
    <t>3,91*2</t>
  </si>
  <si>
    <t>416091083R00</t>
  </si>
  <si>
    <t>Příplatek k podhledu sádrokart. za plochu do 10 m2</t>
  </si>
  <si>
    <t>8,6+9,16</t>
  </si>
  <si>
    <t>5,22</t>
  </si>
  <si>
    <t>štuková : 102,6250</t>
  </si>
  <si>
    <t>oprava 30% stěny : 1254,9600*0,3</t>
  </si>
  <si>
    <t>oprava 30% strop : 174,9400*0,3</t>
  </si>
  <si>
    <t>hrubá : 159,5480</t>
  </si>
  <si>
    <t>101 : 126,65</t>
  </si>
  <si>
    <t>130 : 8</t>
  </si>
  <si>
    <t>141 : 26,41</t>
  </si>
  <si>
    <t>142 : 13,88</t>
  </si>
  <si>
    <t>po vybouraných příčkách</t>
  </si>
  <si>
    <t>0,2*(3,5*2)</t>
  </si>
  <si>
    <t>0,15*3,5*3</t>
  </si>
  <si>
    <t>0,1*3,5*4</t>
  </si>
  <si>
    <t>(1,1+2,1*2)*10</t>
  </si>
  <si>
    <t>(1,3+2,1*2)*10</t>
  </si>
  <si>
    <t>1,9+2,1*2</t>
  </si>
  <si>
    <t>0,9+2,1*2</t>
  </si>
  <si>
    <t>0,7+2,1*2</t>
  </si>
  <si>
    <t>STĚNY 50%  - 105,106, 107,112,113,114,115,116,117,118 : 165,81*3,5*0,5</t>
  </si>
  <si>
    <t>STĚNY 25% - 109,110,119,120,121,124,126,133,15,1396 : 152,34*3,5*0,25</t>
  </si>
  <si>
    <t>stěny 100% : 237,57*3,5</t>
  </si>
  <si>
    <t>122 : 17,49*2,2</t>
  </si>
  <si>
    <t>123 : 18,18*2</t>
  </si>
  <si>
    <t>125 : 12,85*2,2</t>
  </si>
  <si>
    <t>127 : 9,44*2</t>
  </si>
  <si>
    <t>128 : 8,55*2</t>
  </si>
  <si>
    <t>129 : 8,55*2</t>
  </si>
  <si>
    <t>130 : 0,6*2,4</t>
  </si>
  <si>
    <t>142 : 0,6*3,2</t>
  </si>
  <si>
    <t>nové - kce</t>
  </si>
  <si>
    <t>2,95*1,25*4</t>
  </si>
  <si>
    <t>0,9*1,05*4</t>
  </si>
  <si>
    <t>1,25*2,1</t>
  </si>
  <si>
    <t>1*2,2*2</t>
  </si>
  <si>
    <t>ost : 0,8*2,1*44</t>
  </si>
  <si>
    <t>1,4*1,2*10</t>
  </si>
  <si>
    <t>1,6*1,2*10</t>
  </si>
  <si>
    <t>1,8*1,2</t>
  </si>
  <si>
    <t>2,2*1,2</t>
  </si>
  <si>
    <t>619991005RZ2</t>
  </si>
  <si>
    <t>Zakrytí otopných těles fólie</t>
  </si>
  <si>
    <t>- provizorní zakrytí a ochrana otopných těles a termostatických hlavic</t>
  </si>
  <si>
    <t>2,5*40</t>
  </si>
  <si>
    <t>619991005RZ4</t>
  </si>
  <si>
    <t>Zakrytí podlah před prováděním stavebních prací, následné odstranění a úklid</t>
  </si>
  <si>
    <t>- provizorní zakrytí podlah dotčených stavebními prácemi - kartón</t>
  </si>
  <si>
    <t>13,33+12,74+12,59+29,07+14,49+22,81+12,82+13,06*3+27,24+12,82+26,8</t>
  </si>
  <si>
    <t>3,32+6,44+4,88+23,4+11,21</t>
  </si>
  <si>
    <t>622397122R00</t>
  </si>
  <si>
    <t>Oprava KZS,plocha do 0,25 m2,EPS,silikonová omítka</t>
  </si>
  <si>
    <t>0,07*(10,54+8,6+9,16+5,22+3,91+3,91+8)</t>
  </si>
  <si>
    <t>0,003113*(10,54+8,6+9,16+5,22+3,91+3,91+8)</t>
  </si>
  <si>
    <t>642942111RU3</t>
  </si>
  <si>
    <t>Osazení zárubní dveřních ocelových, pl. do 2,5 m2, včetně dodávky zárubně  70 x 197 x 16 cm, Z1</t>
  </si>
  <si>
    <t>Osazení zárubní dveřních ocelových, pl. do 2,5 m2, včetně dodávky zárubně  90 x 197 x 16 cm, Z4</t>
  </si>
  <si>
    <t>642942111RU6</t>
  </si>
  <si>
    <t>Osazení zárubní dveřních ocelových, pl. do 2,5 m2, včetně dodávky zárubně 110 x 197 x 16 cm, T5</t>
  </si>
  <si>
    <t>9</t>
  </si>
  <si>
    <t>642942212RT2</t>
  </si>
  <si>
    <t>Osazení zárubně do sádrokarton. příčky tl. 100 mm, včetně dodávky zárubně  700/100, Z2</t>
  </si>
  <si>
    <t>941955002R00</t>
  </si>
  <si>
    <t>Lešení lehké pomocné, výška podlahy do 1,9 m</t>
  </si>
  <si>
    <t>0,5*(13,33+12,74+12,59+29,07+14,49+22,81+12,82+13,06*3+27,24+12,82*2)</t>
  </si>
  <si>
    <t>0,5*(126,65+3,91+3,91+5,22+11,21+23,4+10,54+8,6+4,88+6,44+3,32)</t>
  </si>
  <si>
    <t>0,5*(8+26,41+13,88+26,8+70,2)</t>
  </si>
  <si>
    <t>0,6*1,85*6</t>
  </si>
  <si>
    <t>0,9*2,35*10</t>
  </si>
  <si>
    <t>1,4*2,35*17</t>
  </si>
  <si>
    <t>0,7*2*3</t>
  </si>
  <si>
    <t>0,8*2*5</t>
  </si>
  <si>
    <t>0,9*2*4</t>
  </si>
  <si>
    <t>1,1*2*12</t>
  </si>
  <si>
    <t>1,6*2,6*2</t>
  </si>
  <si>
    <t>126,65+10,54+8,6+9,16+5,22+3,91+3,91+8+26,41+13,88+26,8</t>
  </si>
  <si>
    <t>13,33+12,74+12,59+22,81+12,82+13,06*3+27,24+12,82*2+29,07</t>
  </si>
  <si>
    <t>3,32+6,44+4,88+23,4+10,46+36,36</t>
  </si>
  <si>
    <t>127, 128, 129 : 1,9*2,2+0,85*3,5*2</t>
  </si>
  <si>
    <t>962031133R00</t>
  </si>
  <si>
    <t>Bourání příček cihelných tl. 15 cm</t>
  </si>
  <si>
    <t>125 : 1,6*2</t>
  </si>
  <si>
    <t>0,85*3,5</t>
  </si>
  <si>
    <t>3,1*0,2*3,5+1,2*0,2*3,5</t>
  </si>
  <si>
    <t>0,02*1,5*12</t>
  </si>
  <si>
    <t>(10,6+0,48+2,08+9,16+10,68)*0,1</t>
  </si>
  <si>
    <t>lokálně u výměny dveří : 0,1*0,2*1*25</t>
  </si>
  <si>
    <t>965048515R00</t>
  </si>
  <si>
    <t>Broušení betonových povrchů do tl. 5 mm</t>
  </si>
  <si>
    <t>101 : 125,57</t>
  </si>
  <si>
    <t>965048516R00</t>
  </si>
  <si>
    <t>Příplatek za každý další 1 mm broušení bet.povrchu</t>
  </si>
  <si>
    <t>125,57*5</t>
  </si>
  <si>
    <t>965081702R00</t>
  </si>
  <si>
    <t>Bourání soklíků z dlažeb keramických</t>
  </si>
  <si>
    <t>112,58</t>
  </si>
  <si>
    <t>10,6+0,48+2,08+9,16</t>
  </si>
  <si>
    <t>lokálně u výměny dveří : 0,5*4</t>
  </si>
  <si>
    <t>101 : 125,51</t>
  </si>
  <si>
    <t>968062455R00</t>
  </si>
  <si>
    <t>Vybourání dřevěných dveřních zárubní pl. do 2 m2</t>
  </si>
  <si>
    <t>0,7*2,2*7</t>
  </si>
  <si>
    <t>0,8*2,2*2</t>
  </si>
  <si>
    <t>0,9*2,2*1</t>
  </si>
  <si>
    <t>1*2,2*7</t>
  </si>
  <si>
    <t>1,2*2,2*12</t>
  </si>
  <si>
    <t>968072244R00</t>
  </si>
  <si>
    <t>Vybourání kovových rámů oken jednod. pl. 1 m2</t>
  </si>
  <si>
    <t>0,4*0,8+0,8*0,8</t>
  </si>
  <si>
    <t>971035661R00</t>
  </si>
  <si>
    <t>Vybourání otv. zeď cihel. pl. 4 m2, tl. 60 cm, MC</t>
  </si>
  <si>
    <t>1,3*2,3</t>
  </si>
  <si>
    <t>1,4*3</t>
  </si>
  <si>
    <t>974031666R00</t>
  </si>
  <si>
    <t>Vysekání rýh zeď cihelná vtah. nosníků 15 x 25 cm</t>
  </si>
  <si>
    <t>2,2*4+1,4*4+1,6*4+1,8*4</t>
  </si>
  <si>
    <t>122 : 1,6*(2+0,3)</t>
  </si>
  <si>
    <t>123 : 1,8*(1,9+0,3)</t>
  </si>
  <si>
    <t>125 : 2*12,85</t>
  </si>
  <si>
    <t>127 : 2*19,83</t>
  </si>
  <si>
    <t>129 : 2,3*7,18</t>
  </si>
  <si>
    <t>141 : 2*(1+0,3*2)</t>
  </si>
  <si>
    <t>142 : 2*(0,7+1,6)</t>
  </si>
  <si>
    <t>podlahy : 41,34</t>
  </si>
  <si>
    <t>stěny sprch : 2,2*(0,9*2+1,02)*2+2,2*0,9*3+2,2*3,15</t>
  </si>
  <si>
    <t>stěny pod ZP : 1*1,5*13</t>
  </si>
  <si>
    <t>sokl : 0,15*(17,49+18,18+12,85+9,44+8,55+8,55)</t>
  </si>
  <si>
    <t>10,68+8,79+9,16+10,6+0,48+2,08</t>
  </si>
  <si>
    <t>10,54+8,6+9,16+5,22+3,91*2+8</t>
  </si>
  <si>
    <t>17,49+18,18+12,85+9,44+8,55*2</t>
  </si>
  <si>
    <t>(17,49+18,18+12,85+9,44+8,55*2)*1,1</t>
  </si>
  <si>
    <t>(10,54+8,6+9,16+5,22+3,91*2+8)*1,1</t>
  </si>
  <si>
    <t>766411811R00</t>
  </si>
  <si>
    <t>Demontáž obložení stěn panely velikosti do 1,5 m2</t>
  </si>
  <si>
    <t>0,4*(3,5+1,1+1,5+1,1+1,1+1,9+2,5+1,1+0,8+1,2+0,8+0,7+4,8)</t>
  </si>
  <si>
    <t>766414142R00</t>
  </si>
  <si>
    <t>Obložení stěn pl. do 5 m2, deskami do 1,5 m2</t>
  </si>
  <si>
    <t>úprava a zpětná  montáž obložení na stěnách</t>
  </si>
  <si>
    <t>6+3</t>
  </si>
  <si>
    <t>8+9</t>
  </si>
  <si>
    <t>766825821R00</t>
  </si>
  <si>
    <t>Demontáž vestavěných skříní 2křídlových</t>
  </si>
  <si>
    <t>Dveře vnitřní CPL 0,2 plné 1kř. 70x197 cm, T1</t>
  </si>
  <si>
    <t>6116012021RZ1</t>
  </si>
  <si>
    <t>Dveře vnitřní HPL  plné 1kř. 70x197 cm, T2</t>
  </si>
  <si>
    <t>Dveře vnitřní CPL 0,2  plné 1kř. 80x197 cm, T3</t>
  </si>
  <si>
    <t>611601204</t>
  </si>
  <si>
    <t>Dveře vnitřní CPL 0,2 plné 1kř. 90x197 cm, T4</t>
  </si>
  <si>
    <t>611601205</t>
  </si>
  <si>
    <t>Dveře vnitřní CPL 0,2  plné 1kř. 110x197 cm, T5</t>
  </si>
  <si>
    <t>6116012051RZ1</t>
  </si>
  <si>
    <t>Dveře vnitřní HPL plné 1kř. 110x197 cm, T6</t>
  </si>
  <si>
    <t>767000010RZ1</t>
  </si>
  <si>
    <t>Montáž a dodávka HPL stěny s dveřmi, HPL</t>
  </si>
  <si>
    <t>HPL DĚLÍCÍ PŘÍČKA S DVEŘMI NA PODPĚRNÝCH NOHÁCH - ŠÍŘKA 1,12+1,16 a 1,02 m, VÝŠKA 2,05 m</t>
  </si>
  <si>
    <t>HORNÍ ZTUŽUJÍCÍ HRAZDA, NEREZOVÉ PRVKY</t>
  </si>
  <si>
    <t>DVEŘE 2x 700/1970</t>
  </si>
  <si>
    <t>barva dle výběru objednatele</t>
  </si>
  <si>
    <t>28</t>
  </si>
  <si>
    <t>767999801R00</t>
  </si>
  <si>
    <t>Demontáž doplňků staveb o hmotnosti do 50 kg</t>
  </si>
  <si>
    <t>kg</t>
  </si>
  <si>
    <t>100</t>
  </si>
  <si>
    <t>10,54+8,6+9,16+5,22+3,91*2</t>
  </si>
  <si>
    <t>75,06</t>
  </si>
  <si>
    <t>5,22+3,91*2</t>
  </si>
  <si>
    <t>10,54+8,6+5,22+3,91*2</t>
  </si>
  <si>
    <t>přechod dlažba/dlažba</t>
  </si>
  <si>
    <t>0,7*3+0,9*3+0,8*2</t>
  </si>
  <si>
    <t>(10,54+8,6+9,16+5,22+3,91*2)*1,2</t>
  </si>
  <si>
    <t>101 : 126,31</t>
  </si>
  <si>
    <t>8+26,41+13,88+13,88</t>
  </si>
  <si>
    <t>opravy v pokojích : 11*2</t>
  </si>
  <si>
    <t>776401800RT1</t>
  </si>
  <si>
    <t>Demontáž soklíků nebo lišt, pryžových nebo z PVC, odstranění a uložení na hromady</t>
  </si>
  <si>
    <t>172,83</t>
  </si>
  <si>
    <t>776421100R00</t>
  </si>
  <si>
    <t>Lepení podlahových lišt - profil pod fabion</t>
  </si>
  <si>
    <t>776421300R00</t>
  </si>
  <si>
    <t>Montáž fabionů k PVC podlahám do v.100 mm</t>
  </si>
  <si>
    <t>0,7*3+1,1+0,8*2+0,9+0,7</t>
  </si>
  <si>
    <t>125,55+8,15+26,41+13,88</t>
  </si>
  <si>
    <t>11*2</t>
  </si>
  <si>
    <t>101 : 126,31*0,7</t>
  </si>
  <si>
    <t>(8+26,41+13,88+13,88)*0,7</t>
  </si>
  <si>
    <t>opravy v pokojích : 11*2*0,7</t>
  </si>
  <si>
    <t>126,31*1,1</t>
  </si>
  <si>
    <t>(8+26,41+13,88+13,88)*1,1</t>
  </si>
  <si>
    <t>opravy v pokojích : 11*2*1,1</t>
  </si>
  <si>
    <t>101 : 126,31*4</t>
  </si>
  <si>
    <t>(8+26,41+13,88+13,88)*4</t>
  </si>
  <si>
    <t>opravy v pokojích : 11*2*4</t>
  </si>
  <si>
    <t>2,2*11+0,9*2</t>
  </si>
  <si>
    <t>2,2*2+2*12+0,9*2</t>
  </si>
  <si>
    <t>2,2*8+0,9*2</t>
  </si>
  <si>
    <t>2*16+0,9*2+0,6*3</t>
  </si>
  <si>
    <t>0,6*4</t>
  </si>
  <si>
    <t>113,6*1,1</t>
  </si>
  <si>
    <t>122 : 17,49*2,2*1,15</t>
  </si>
  <si>
    <t>123 : 18,18*2*1,15</t>
  </si>
  <si>
    <t>125 : 12,85*2,2*1,15</t>
  </si>
  <si>
    <t>127 : 9,44*2*1,15</t>
  </si>
  <si>
    <t>128 : 8,55*2*1,15</t>
  </si>
  <si>
    <t>129 : 8,55*2*1,15</t>
  </si>
  <si>
    <t>130 : 0,6*2,4*1,15</t>
  </si>
  <si>
    <t>142 : 0,6*3,2*1,15</t>
  </si>
  <si>
    <t>70 : 0,25*(0,8+2,05*2)*6</t>
  </si>
  <si>
    <t>80 : 0,25*(0,9+2,05*2)*3</t>
  </si>
  <si>
    <t>90 : 0,25*(1+2,05*2)*8</t>
  </si>
  <si>
    <t>110 : 0,25*(1,2+2,05*2)*9</t>
  </si>
  <si>
    <t>0,48*(1,4*4*2+1,55*4*5+1,35*4+1,15*4+1,3*4*2+1,25*4+1,4*4)</t>
  </si>
  <si>
    <t>0,64*(1,4*4*2+1,6*4+1,8*4+1,6*4*3)</t>
  </si>
  <si>
    <t>0,72*(2,2*4)</t>
  </si>
  <si>
    <t>stropy - 101,122,123,125,127,128,129,130,141,142 : 237,57</t>
  </si>
  <si>
    <t>stěny 101,122,123,125,127,128,129, 130,141,142 : 231,17*3,5</t>
  </si>
  <si>
    <t>STROPY - 101,130 : 125,55+8,15+26,41+13,88</t>
  </si>
  <si>
    <t>7</t>
  </si>
  <si>
    <t>1.5</t>
  </si>
  <si>
    <t>HPL DESKY tl. 12 mm,</t>
  </si>
  <si>
    <t>ostění a nadpraží</t>
  </si>
  <si>
    <t>(0,5*2,1*2+0,9*2,1+0,9*0,5*2)*8</t>
  </si>
  <si>
    <t>968072243R00</t>
  </si>
  <si>
    <t>Vybourání VESTAVĚNÝCH SKŘÍNÍ</t>
  </si>
  <si>
    <t>(0,5*2,1*2+0,9*2,1+0,9*0,5*2)*6</t>
  </si>
  <si>
    <t>784124122R00</t>
  </si>
  <si>
    <t>Malba latexová, Jupol Saten, bar., bez penetr. 2 x</t>
  </si>
  <si>
    <t>784131301R00</t>
  </si>
  <si>
    <t>Penetrace nátěrem Austis, Forte penetral 1 x</t>
  </si>
  <si>
    <t>79115RZ1</t>
  </si>
  <si>
    <t>MONTÁŽ vestavných skříní, vč. dopravy a seřízení</t>
  </si>
  <si>
    <t>799R008Z1</t>
  </si>
  <si>
    <t>ŠATNÍ SKŘÍŇ VESTAVĚNÁ, S POLICEMI</t>
  </si>
  <si>
    <t>LDT desky dle výběru objednatele zakončené hranou ABS. Vnitřní prostor rozdělen policemi na 5 úložných prostorů. Úchyty kovové. Skříň uzamykatelná.</t>
  </si>
  <si>
    <t>Rozměry:</t>
  </si>
  <si>
    <t>výška 210 cm</t>
  </si>
  <si>
    <t>hloubka 50 cm</t>
  </si>
  <si>
    <t>včetně likvidace azbestu - 0,87 t a živice 0,25 t</t>
  </si>
  <si>
    <t>šířka 90 cm</t>
  </si>
  <si>
    <t>2,5</t>
  </si>
  <si>
    <t>970031160R00</t>
  </si>
  <si>
    <t>Vrtání jádrové do zdiva cihelného do D 160 mm</t>
  </si>
  <si>
    <t>0,95</t>
  </si>
  <si>
    <t>0,8</t>
  </si>
  <si>
    <t>767995101R00</t>
  </si>
  <si>
    <t>Montáž kovových atypických konstrukcí do 5 kg</t>
  </si>
  <si>
    <t>240010331RZ3</t>
  </si>
  <si>
    <t>Montáž ventilítoru</t>
  </si>
  <si>
    <t>240010332RZ3</t>
  </si>
  <si>
    <t>Montáž tlumiče hluku</t>
  </si>
  <si>
    <t>240071102R00</t>
  </si>
  <si>
    <t>Ventil talířový z termoplastů vel. 100,125, D+M</t>
  </si>
  <si>
    <t>RTS 13/ I</t>
  </si>
  <si>
    <t>240071361RZ1</t>
  </si>
  <si>
    <t>Montáž stěnových mřížek a klapek - všechny typy</t>
  </si>
  <si>
    <t>240080002R00</t>
  </si>
  <si>
    <t>Potrubí kruhové sk. I. PK 120311 do d 140</t>
  </si>
  <si>
    <t>240080799RZ5</t>
  </si>
  <si>
    <t>Kotvení, těsnění, spojovací materiál</t>
  </si>
  <si>
    <t>240080854RZ1</t>
  </si>
  <si>
    <t>Izolace tepelná potrubí kruhového do d=250</t>
  </si>
  <si>
    <t>Montáž tepelné izolace z min.vlny tl.30mm s povrchem z Al na šestihranném pletivu.</t>
  </si>
  <si>
    <t>prostupy zdivem</t>
  </si>
  <si>
    <t>Větrací klapka požární 4hranná PKTM  300x300, D+M, 4.5</t>
  </si>
  <si>
    <t>904      R01</t>
  </si>
  <si>
    <t>Hzs-zkoušky v rámci montáž.prací, Komplexní vyzkoušení a nastavení VZT</t>
  </si>
  <si>
    <t>h</t>
  </si>
  <si>
    <t>Prav.M</t>
  </si>
  <si>
    <t>HZS</t>
  </si>
  <si>
    <t>POL10_0</t>
  </si>
  <si>
    <t>283550243.RZ3</t>
  </si>
  <si>
    <t>Páska samolepicí a těsnící ALU š=50mm/33m</t>
  </si>
  <si>
    <t>42911707.RZ1</t>
  </si>
  <si>
    <t>Ventilátor dle specifikace, 4.4</t>
  </si>
  <si>
    <t>POTRUBNÍ DIAGONÁLNÍ TICHÝ VENTILÁTOR (např. TD 350/125 Silent )</t>
  </si>
  <si>
    <t>330/260 m3/h, 0,12/0,10A, 27/21W, IP 44</t>
  </si>
  <si>
    <t>42911709.RZ1</t>
  </si>
  <si>
    <t>Tlumič hluku 600/125, 4.3</t>
  </si>
  <si>
    <t>42971074</t>
  </si>
  <si>
    <t>Klapka zpětná kruh.dvoukřídlá - d=25, 4.2</t>
  </si>
  <si>
    <t>4297311050</t>
  </si>
  <si>
    <t>Žaluziová stěnová klapka 200x200, se sítí proti hmyzu, 4.1</t>
  </si>
  <si>
    <t>42981281</t>
  </si>
  <si>
    <t>Trouba d 125 délka 1000 mm pozinkovaná</t>
  </si>
  <si>
    <t>429822003</t>
  </si>
  <si>
    <t>Oblouk segmentový 90°, d 125 mm Pz plech</t>
  </si>
  <si>
    <t>63153564.RZ2</t>
  </si>
  <si>
    <t>Rohož izolační 65kg/m3 3000x1000x 30 mm</t>
  </si>
  <si>
    <t>Rohož našitá na drátěném pletivu</t>
  </si>
  <si>
    <t>Součinitel tepelné vodivosti: 0,042 W/m . K</t>
  </si>
  <si>
    <t>0,07*3,14*2*0,8*1,2</t>
  </si>
  <si>
    <t>979999997RZ1</t>
  </si>
  <si>
    <t>Poplatek za skládku suť a vybourané hmoty</t>
  </si>
  <si>
    <t>včetně likvidace nebezpečného odpadu</t>
  </si>
  <si>
    <t>970031200R00</t>
  </si>
  <si>
    <t>Vrtání jádrové do zdiva cihelného do D 200 mm</t>
  </si>
  <si>
    <t>0,8*2</t>
  </si>
  <si>
    <t>971033231R00</t>
  </si>
  <si>
    <t>Vybourání otv. zeď cihel. 0,0225 m2, tl. 15cm, MVC</t>
  </si>
  <si>
    <t>2*5</t>
  </si>
  <si>
    <t>3891131RZ1</t>
  </si>
  <si>
    <t>Hygrostat</t>
  </si>
  <si>
    <t>Hygrostat HIG2 pro ventilátor</t>
  </si>
  <si>
    <t>389113RZ1</t>
  </si>
  <si>
    <t>Regulátor otáček</t>
  </si>
  <si>
    <t>Regulátor otáček pro ventilátor</t>
  </si>
  <si>
    <t>2*3</t>
  </si>
  <si>
    <t>240080003R00</t>
  </si>
  <si>
    <t>Potrubí kruhové sk. I. PK 120311 do d 200</t>
  </si>
  <si>
    <t>2*4</t>
  </si>
  <si>
    <t>25</t>
  </si>
  <si>
    <t>1*2</t>
  </si>
  <si>
    <t>Ventilátor dle specifikace</t>
  </si>
  <si>
    <t>VZT2 a, VZT2b</t>
  </si>
  <si>
    <t>např. TD-500/150 - 59 W, 0,26 A, 230 V, PRŮTOK min. 460 m3/h</t>
  </si>
  <si>
    <t>42911710.RZ1</t>
  </si>
  <si>
    <t>Tlumič hluku 600/150</t>
  </si>
  <si>
    <t>2.3</t>
  </si>
  <si>
    <t>42971075.RZ3</t>
  </si>
  <si>
    <t>Klapka zpětná kruh.dvoukřídlá - d=150</t>
  </si>
  <si>
    <t>4297311051</t>
  </si>
  <si>
    <t>Žaluziová stěnová klapka 250x250, se sítí proti hmyzu</t>
  </si>
  <si>
    <t>42981281RZZ</t>
  </si>
  <si>
    <t>42981292RZZ</t>
  </si>
  <si>
    <t>Trouba d 160 délka 1000 mm pozinkovaná</t>
  </si>
  <si>
    <t>429822005</t>
  </si>
  <si>
    <t>Oblouk segmentový 90°, d 160 mm Pz plech</t>
  </si>
  <si>
    <t>429823005</t>
  </si>
  <si>
    <t>Rozbočka T 90 ° d = 125 mm, d1 =125 mm, Pz plech</t>
  </si>
  <si>
    <t>429823012</t>
  </si>
  <si>
    <t>Rozbočka T 90 ° d = 160 mm, d1 = 125 mm, Pz plech</t>
  </si>
  <si>
    <t>0,5*1*2*1,2</t>
  </si>
  <si>
    <t>POTRUBNÍ DIAGONÁLNÍ TICHÝ VENTILÁTOR</t>
  </si>
  <si>
    <t>941955004R00</t>
  </si>
  <si>
    <t>Lešení lehké pomocné, výška podlahy do 3,5 m</t>
  </si>
  <si>
    <t>EXTERIÉR</t>
  </si>
  <si>
    <t>2,5*1,5*4</t>
  </si>
  <si>
    <t>0,65*3</t>
  </si>
  <si>
    <t>0,6</t>
  </si>
  <si>
    <t>728115412R00</t>
  </si>
  <si>
    <t>Montáž potrubí ohebného izolovan. z AL do d 200 mm</t>
  </si>
  <si>
    <t>8*0,5</t>
  </si>
  <si>
    <t>998733201R00</t>
  </si>
  <si>
    <t>Přesun hmot pro rozvody potrubí, výšky do 6 m</t>
  </si>
  <si>
    <t>4298150141.RZ3</t>
  </si>
  <si>
    <t>Hadice ohebná tepel.izolovaná - 25, 125 mm</t>
  </si>
  <si>
    <t>4*10</t>
  </si>
  <si>
    <t>3+1,5+3+2+3,5+1,5</t>
  </si>
  <si>
    <t>42911706.RZ1</t>
  </si>
  <si>
    <t>VZT4, 5, 6</t>
  </si>
  <si>
    <t>např. TD-350/125 - 27 W, 0,12 A, 230 V, PRŮTOK min. 260 - 350 m3/h</t>
  </si>
  <si>
    <t>VZT3</t>
  </si>
  <si>
    <t>Tlumič hluku 600/125</t>
  </si>
  <si>
    <t>1.3</t>
  </si>
  <si>
    <t>42971074.RZ3</t>
  </si>
  <si>
    <t>Klapka zpětná kruh.dvoukřídlá - d=125</t>
  </si>
  <si>
    <t>Žaluziová stěnová klapka 200x200, se sítí proti hmyzu</t>
  </si>
  <si>
    <t>1.1</t>
  </si>
  <si>
    <t>0,8*4*0,5*1,2</t>
  </si>
  <si>
    <t>122201109R00</t>
  </si>
  <si>
    <t>Příplatek za lepivost - odkopávky v hor. 3</t>
  </si>
  <si>
    <t>15*0,3*0,5</t>
  </si>
  <si>
    <t>139711101RT3</t>
  </si>
  <si>
    <t>Vykopávka v uzavřených prostorách v hor.1-4, hornina 3</t>
  </si>
  <si>
    <t>161101101R00</t>
  </si>
  <si>
    <t>Svislé přemístění výkopku z hor.1-4 do 2,5 m</t>
  </si>
  <si>
    <t>162201102R00</t>
  </si>
  <si>
    <t>Vodorovné přemístění výkopku z hor.1-4 do 50 m</t>
  </si>
  <si>
    <t>162701105R00</t>
  </si>
  <si>
    <t>Vodorovné přemístění výkopku z hor.1-4 do 10000 m</t>
  </si>
  <si>
    <t>167101101R00</t>
  </si>
  <si>
    <t>Nakládání výkopku z hor.1-4 v množství do 100 m3</t>
  </si>
  <si>
    <t>171204113RZ1</t>
  </si>
  <si>
    <t>Veškeré náklady zhotovitele spojené s odvozem a, likvidací výkopku</t>
  </si>
  <si>
    <t>v souladu se zákonem č. 185/2001 Sb. v platném znění.</t>
  </si>
  <si>
    <t>V položce je zahrnuto naložení, svislý a vodorovný přesun včetně likvidace výkopku v souladu se zákonem o odpadech dle technologie a místa určených zhotovitem, včetně poplatků za uložení.</t>
  </si>
  <si>
    <t>175101101R00</t>
  </si>
  <si>
    <t>Obsyp potrubí bez prohození sypaniny</t>
  </si>
  <si>
    <t>15*0,3*0,2</t>
  </si>
  <si>
    <t>583315024</t>
  </si>
  <si>
    <t>Kamenivo těžené frakce  8/16 B Moravskoslez. kraj</t>
  </si>
  <si>
    <t>RTS 22/ I</t>
  </si>
  <si>
    <t>15*0,3*0,2*2,6</t>
  </si>
  <si>
    <t>451572211R00</t>
  </si>
  <si>
    <t>Lože pod potrubí z kameniva těženého 4 - 8 mm</t>
  </si>
  <si>
    <t>15*0,3*0,15</t>
  </si>
  <si>
    <t>612403384RT1</t>
  </si>
  <si>
    <t>Hrubá výplň rýh ve stěnách do 7x7 cm maltou ze SMS, zdicí maltou</t>
  </si>
  <si>
    <t>RTS 19/ I</t>
  </si>
  <si>
    <t>0,15*10</t>
  </si>
  <si>
    <t>631313611R00</t>
  </si>
  <si>
    <t>Mazanina betonová tl. 8 - 12 cm C 16/20</t>
  </si>
  <si>
    <t>oprava - doplnění podkladní mazaniny</t>
  </si>
  <si>
    <t>12*0,5*0,15</t>
  </si>
  <si>
    <t>899623151R00</t>
  </si>
  <si>
    <t>Obetonování potrubí nebo zdiva stok betonem C16/20</t>
  </si>
  <si>
    <t>napojení na stávající kanalizaci</t>
  </si>
  <si>
    <t>0,5*0,5*0,5</t>
  </si>
  <si>
    <t>podkladní mazanina</t>
  </si>
  <si>
    <t>969021121R00</t>
  </si>
  <si>
    <t>Vybourání kanalizačního potrubí DN do 200 mm</t>
  </si>
  <si>
    <t>971033181R00</t>
  </si>
  <si>
    <t>Vybourání otvorů zeď cihel. d=6 cm, tl. 90 cm, MVC</t>
  </si>
  <si>
    <t>973031334R00</t>
  </si>
  <si>
    <t>Vysekání kapes zeď cih, MVC pl. 0,16 m2, hl. 15 cm</t>
  </si>
  <si>
    <t>NIKA</t>
  </si>
  <si>
    <t>974031132R00</t>
  </si>
  <si>
    <t>Vysekání rýh ve zdi cihelné 5 x 7 cm</t>
  </si>
  <si>
    <t>974031143R00</t>
  </si>
  <si>
    <t>Vysekání rýh ve zdi cihelné 7 x 10 cm</t>
  </si>
  <si>
    <t>722181212RT7</t>
  </si>
  <si>
    <t>Izolace návl.polyethylenová tl. stěny 9 mm, vnitřní průměr 22 mm</t>
  </si>
  <si>
    <t>Termoizolační trubice z pěnového polyetylenu s uzavřenou buněčnou strukturou.</t>
  </si>
  <si>
    <t>722181212RT8</t>
  </si>
  <si>
    <t>Izolace návl.polyethylénová tl. stěny 9 mm, vnitřní průměr 25 mm</t>
  </si>
  <si>
    <t>722181212RU1</t>
  </si>
  <si>
    <t>Izolace návl.polyethylénová tl. stěny 9 mm, vnitřní průměr 32 mm</t>
  </si>
  <si>
    <t>722181213RT7</t>
  </si>
  <si>
    <t>Izolace návl. polyethylénová tl. stěny 13 mm, vnitřní průměr 22 mm</t>
  </si>
  <si>
    <t>722181213RT8</t>
  </si>
  <si>
    <t>Izolace návl. polyethylénová tl. stěny 13 mm, vnitřní průměr 25 mm</t>
  </si>
  <si>
    <t>722181213RU1</t>
  </si>
  <si>
    <t>Izolace návl. polyethylénová tl. stěny 13 mm, vnitřní průměr 32 mm</t>
  </si>
  <si>
    <t>28377670.RZZ</t>
  </si>
  <si>
    <t>Páska samolepicí š. 38 mm, dl. 20m</t>
  </si>
  <si>
    <t>28377691.RZ3</t>
  </si>
  <si>
    <t>Lepidlo na polyet.návl.izolaci 500 ml</t>
  </si>
  <si>
    <t>Pro lepení příčných i podélných spojů trubic</t>
  </si>
  <si>
    <t>721170910RZ1</t>
  </si>
  <si>
    <t>Oprava potrubí PVC odpadní, vsazení odbočky D 125</t>
  </si>
  <si>
    <t>721171219R00</t>
  </si>
  <si>
    <t>Trubka pro připojení WC, D 110 mm</t>
  </si>
  <si>
    <t>721176102R00</t>
  </si>
  <si>
    <t>Potrubí HT připojovací DN 40 x 1,8 mm</t>
  </si>
  <si>
    <t>721176103R00</t>
  </si>
  <si>
    <t>Potrubí HT připojovací DN 50 x 1,8 mm</t>
  </si>
  <si>
    <t>4+4,5+5</t>
  </si>
  <si>
    <t>721176222R00</t>
  </si>
  <si>
    <t>Potrubí KG svodné (ležaté) v zemi D 110 x 3,2 mm</t>
  </si>
  <si>
    <t>721176223R00</t>
  </si>
  <si>
    <t>Potrubí KG svodné (ležaté) v zemi D 125 x 3,2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</si>
  <si>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</si>
  <si>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</si>
  <si>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</si>
  <si>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</si>
  <si>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</si>
  <si>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</si>
  <si>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</si>
  <si>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</si>
  <si>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10+13,5+3+3</t>
  </si>
  <si>
    <t>721300829RZ3</t>
  </si>
  <si>
    <t>Plstěná izolační omotávka odpadního potrubí</t>
  </si>
  <si>
    <t>10+13,5</t>
  </si>
  <si>
    <t>998721201R00</t>
  </si>
  <si>
    <t>Přesun hmot pro vnitřní kanalizaci, výšky do 6 m</t>
  </si>
  <si>
    <t>6</t>
  </si>
  <si>
    <t>722172311R00</t>
  </si>
  <si>
    <t>Potrubí z PPR, D 20x2,8 mm, PN 16, vč.zed.výpom.</t>
  </si>
  <si>
    <t>722172312R00</t>
  </si>
  <si>
    <t>Potrubí z PPR, D 25x3,5 mm, PN 16, vč.zed.výpom.</t>
  </si>
  <si>
    <t>DN 20</t>
  </si>
  <si>
    <t>2*7</t>
  </si>
  <si>
    <t>722172313R00</t>
  </si>
  <si>
    <t>Potrubí z PPR, D 32x4,4 mm, PN 16, vč.zed.výpom.</t>
  </si>
  <si>
    <t>DN 25</t>
  </si>
  <si>
    <t>722172331R00</t>
  </si>
  <si>
    <t>Potrubí z PPR, teplá, D 20x3,4 mm, vč. zed. výpom.</t>
  </si>
  <si>
    <t>Pro vodovod bude vždy použito potrubí PN 20 (teplá)</t>
  </si>
  <si>
    <t>2*5*2+2*7</t>
  </si>
  <si>
    <t>722172332R00</t>
  </si>
  <si>
    <t>Potrubí z PPR, teplá, D 25x4,2 mm, vč. zed. výpom.</t>
  </si>
  <si>
    <t>722172333R00</t>
  </si>
  <si>
    <t>Potrubí z PPR, D 32x5,4 mm, PN 20, vč. zed. výpom.</t>
  </si>
  <si>
    <t>722190401R00</t>
  </si>
  <si>
    <t>Vyvedení a upevnění výpustek DN 15</t>
  </si>
  <si>
    <t>722190901R00</t>
  </si>
  <si>
    <t>Uzavření/otevření vodovodního potrubí při opravě</t>
  </si>
  <si>
    <t>722280106R00</t>
  </si>
  <si>
    <t>Tlaková zkouška vodovodního potrubí DN 32</t>
  </si>
  <si>
    <t>722290231RZ3</t>
  </si>
  <si>
    <t>Proplach a dezinfekce vodovod.potrubí do DN 40</t>
  </si>
  <si>
    <t>55110061.RZZ</t>
  </si>
  <si>
    <t>Hadice FLEXI sanitární (9x13) 40 cm</t>
  </si>
  <si>
    <t>725139101R00</t>
  </si>
  <si>
    <t>Montáž pisoárových stání ostatních</t>
  </si>
  <si>
    <t>včetně zapojení</t>
  </si>
  <si>
    <t>725219401R00</t>
  </si>
  <si>
    <t>Montáž umyvadel na šrouby do zdiva</t>
  </si>
  <si>
    <t>725229108RZ1</t>
  </si>
  <si>
    <t>Montáž sprchových zástěn oboustranně upevněných</t>
  </si>
  <si>
    <t>včetně dodávky zástěny shrnovací</t>
  </si>
  <si>
    <t>4*2</t>
  </si>
  <si>
    <t>725814101RZZ</t>
  </si>
  <si>
    <t>Ventil rohový s filtrem DN 15 x DN 10</t>
  </si>
  <si>
    <t>725829301R00</t>
  </si>
  <si>
    <t>Montáž baterie umyv.a dřezové stojánkové</t>
  </si>
  <si>
    <t>725841411RZ3</t>
  </si>
  <si>
    <t>Mtž baterie sprcha stěna nastav výška</t>
  </si>
  <si>
    <t>725860213R00</t>
  </si>
  <si>
    <t>Sifon umyvadlový HL132, D 32, 40 mm</t>
  </si>
  <si>
    <t>725860222R00</t>
  </si>
  <si>
    <t>Sifon sprchový PP HL514SN, D 40/50 mm</t>
  </si>
  <si>
    <t>725980123RZ1</t>
  </si>
  <si>
    <t>Dvířka z plastu, 300 x 300 mm, D+M</t>
  </si>
  <si>
    <t>Plastová dvířka v rámu - nika na ventily</t>
  </si>
  <si>
    <t>551450090.RZZ</t>
  </si>
  <si>
    <t>Baterie sprch směš nástěnná se sprch tyčí</t>
  </si>
  <si>
    <t>55145031.RZZ</t>
  </si>
  <si>
    <t>Baterie umyvadlová směš stojánková bez ot odp</t>
  </si>
  <si>
    <t>55145100.RZZ</t>
  </si>
  <si>
    <t>Růžice sprchová jednopolohová</t>
  </si>
  <si>
    <t>55145200.RZZ</t>
  </si>
  <si>
    <t>Hadice sprchová kov</t>
  </si>
  <si>
    <t>551616892</t>
  </si>
  <si>
    <t>Žlab odtokový vč. sifonu L=800 mm SZP0800, s nerez roštem</t>
  </si>
  <si>
    <t>551674068</t>
  </si>
  <si>
    <t>Sedátko LYRA plus pro kombiklozety s poklopem</t>
  </si>
  <si>
    <t>softclose</t>
  </si>
  <si>
    <t>64214718.RZZ</t>
  </si>
  <si>
    <t>Umyvadlo 55x44 cm s otv. pro baterii</t>
  </si>
  <si>
    <t>64234610</t>
  </si>
  <si>
    <t>Mísa klozetová stojící OLYMP bílá vario odpad</t>
  </si>
  <si>
    <t>RTS 16/ I</t>
  </si>
  <si>
    <t>64251259RZ1</t>
  </si>
  <si>
    <t>Urinál otvor pro ventil, senzor, baterie</t>
  </si>
  <si>
    <t>s infračerveným senzorem , bateriové napájení - kompletní dodávka</t>
  </si>
  <si>
    <t>64286106</t>
  </si>
  <si>
    <t>Šrouby k umyvadlům s bílou krytkou</t>
  </si>
  <si>
    <t>pár</t>
  </si>
  <si>
    <t>64291118.RZ3</t>
  </si>
  <si>
    <t>Polosloup pro umyvadlo 50,55,60,65,75 cm</t>
  </si>
  <si>
    <t>734209114R00</t>
  </si>
  <si>
    <t>Montáž armatur závitových,se 2závity, G 3/4</t>
  </si>
  <si>
    <t>998734201R00</t>
  </si>
  <si>
    <t>Přesun hmot pro armatury, výšky do 6 m</t>
  </si>
  <si>
    <t>28654331</t>
  </si>
  <si>
    <t>Ventil přímý plastový d 25 mm PPR</t>
  </si>
  <si>
    <t>411386611RZ1</t>
  </si>
  <si>
    <t>Zabet prostupu instal 0,09m2 stropů</t>
  </si>
  <si>
    <t>612403380RT1</t>
  </si>
  <si>
    <t>Hrubá výplň rýh ve stěnách do 3x3 cm maltou ze SMS, zdicí maltou</t>
  </si>
  <si>
    <t>0,2*10</t>
  </si>
  <si>
    <t>0,15*23</t>
  </si>
  <si>
    <t>969021111R00</t>
  </si>
  <si>
    <t>Vybourání kanalizačního potrubí DN do 100 mm</t>
  </si>
  <si>
    <t>971033161R00</t>
  </si>
  <si>
    <t>Vybourání otvorů zeď cihel. d=6 cm, tl. 60 cm, MVC</t>
  </si>
  <si>
    <t>971035131R00</t>
  </si>
  <si>
    <t>Vybourání otvorů zeď cihel. D 6 cm, tl. 15 cm, MC</t>
  </si>
  <si>
    <t>971035231R00</t>
  </si>
  <si>
    <t>Vybourání otv. zeď cihel. 0,0225 m2, tl. 15 cm, MC</t>
  </si>
  <si>
    <t>974031121R00</t>
  </si>
  <si>
    <t>Vysekání rýh ve zdi cihelné 3 x 3 cm</t>
  </si>
  <si>
    <t>974031142R00</t>
  </si>
  <si>
    <t>Vysekání rýh ve zdi cihelné 7 x 7 cm</t>
  </si>
  <si>
    <t>14,5+10,5</t>
  </si>
  <si>
    <t>974031154R00</t>
  </si>
  <si>
    <t>Vysekání rýh ve zdi cihelné 10 x 15 cm</t>
  </si>
  <si>
    <t>Izolace návl.polyethylenová  tl. stěny 9 mm, vnitřní průměr 32 mm</t>
  </si>
  <si>
    <t>4,5</t>
  </si>
  <si>
    <t>24+3</t>
  </si>
  <si>
    <t>21,5</t>
  </si>
  <si>
    <t>59+3</t>
  </si>
  <si>
    <t>17,5</t>
  </si>
  <si>
    <t>721170902R00</t>
  </si>
  <si>
    <t>Oprava potrubí PVC odpadní, vsazení odbočky D 40</t>
  </si>
  <si>
    <t>721170905R00</t>
  </si>
  <si>
    <t>Oprava potrubí PVC odpadní, vsazení odbočky D 50</t>
  </si>
  <si>
    <t>721170909R00</t>
  </si>
  <si>
    <t>Oprava potrubí PVC odpadní, vsazení odbočky D 110</t>
  </si>
  <si>
    <t>721171808R00</t>
  </si>
  <si>
    <t>Demontáž potrubí z PVC do D 114 mm</t>
  </si>
  <si>
    <t>3,5+1+1+1+2,5+2+1,5+2</t>
  </si>
  <si>
    <t>2,5+2+2+2+2</t>
  </si>
  <si>
    <t>721176105R00</t>
  </si>
  <si>
    <t>Potrubí HT připojovací D 110 x 2,7 mm</t>
  </si>
  <si>
    <t>6*1,5</t>
  </si>
  <si>
    <t>721176115R00</t>
  </si>
  <si>
    <t>Potrubí HT odpadní svislé D 110 x 2,7 mm</t>
  </si>
  <si>
    <t>721176135R00</t>
  </si>
  <si>
    <t>Potrubí HT svodné (ležaté) zavěšené D 110 x 2,7 mm</t>
  </si>
  <si>
    <t>6+4,5+11</t>
  </si>
  <si>
    <t>721210816RZ1</t>
  </si>
  <si>
    <t>Demontáž podlahové vpusti</t>
  </si>
  <si>
    <t>721211502R00</t>
  </si>
  <si>
    <t>Vpusť podlahová Geberit Varino D 110 mm</t>
  </si>
  <si>
    <t>14,5+10,5+9+5+21,5</t>
  </si>
  <si>
    <t>14,5+10,5+9,+5</t>
  </si>
  <si>
    <t>4+2+1+1,5+2+1,5+3+5</t>
  </si>
  <si>
    <t>4+3</t>
  </si>
  <si>
    <t>1,5+3,5+2+3+1+3,5+4</t>
  </si>
  <si>
    <t>3,5</t>
  </si>
  <si>
    <t>1,5+3+5,5+2,5+2,5+2+1+2,5*2+3,5*2+6+2*3,5+6</t>
  </si>
  <si>
    <t>10+3</t>
  </si>
  <si>
    <t>2,5+6,5+1,5+1+3</t>
  </si>
  <si>
    <t>Potrubí z PPR, teplá D 32x5,4 mm, PN 20,  vč. zed. výpom.</t>
  </si>
  <si>
    <t>27+21,5+4,5+62+17,5+4,5</t>
  </si>
  <si>
    <t>27</t>
  </si>
  <si>
    <t>725119305R00</t>
  </si>
  <si>
    <t>Montáž klozetových mís kombinovaných</t>
  </si>
  <si>
    <t>725119306R00</t>
  </si>
  <si>
    <t>Montáž klozetu závěsného</t>
  </si>
  <si>
    <t>725119401R00</t>
  </si>
  <si>
    <t>Montáž předstěnových systémů pro zazdění</t>
  </si>
  <si>
    <t>včetně dodávky zástěny shrnovací 900/2000</t>
  </si>
  <si>
    <t>725239103R00</t>
  </si>
  <si>
    <t>Montáž bidetu závěsného</t>
  </si>
  <si>
    <t>725249102R00</t>
  </si>
  <si>
    <t>Montáž sprchových mís a vaniček</t>
  </si>
  <si>
    <t>725310821R00</t>
  </si>
  <si>
    <t>Demontáž dřezů jednodílných na konzolách</t>
  </si>
  <si>
    <t>725820802R00</t>
  </si>
  <si>
    <t>Demontáž baterie stojánkové do 1otvoru</t>
  </si>
  <si>
    <t>dřezová</t>
  </si>
  <si>
    <t>725840850R00</t>
  </si>
  <si>
    <t>Demontáž baterie sprch.diferenciální G 3/4x1</t>
  </si>
  <si>
    <t>U : 6</t>
  </si>
  <si>
    <t>D : 2</t>
  </si>
  <si>
    <t>725860218RZ1</t>
  </si>
  <si>
    <t>Sifon umyvadlový D 32, 40 mm, pro tělesně postižené</t>
  </si>
  <si>
    <t>Plastová dvířka v rámu - niky na ventily</t>
  </si>
  <si>
    <t>725980130RZ1</t>
  </si>
  <si>
    <t>Montáž sprchového a desinfekčního panelu, nerezové mísy</t>
  </si>
  <si>
    <t>28696706</t>
  </si>
  <si>
    <t>WC zvukoizolační souprava mezi klozet a stěnu</t>
  </si>
  <si>
    <t>28696752</t>
  </si>
  <si>
    <t>Tlačítko ovládací plastové bílá/chrom/bílá</t>
  </si>
  <si>
    <t>286967581</t>
  </si>
  <si>
    <t>Modul-WC,ovl. zepředu, h=112cm</t>
  </si>
  <si>
    <t>551450002</t>
  </si>
  <si>
    <t>Baterie dřezová stojánková termostatická T5011</t>
  </si>
  <si>
    <t>551674066</t>
  </si>
  <si>
    <t>Sedátko LYRA plus pro závěsné klozety s poklopem</t>
  </si>
  <si>
    <t>RTS 15/ I</t>
  </si>
  <si>
    <t>551674068.RZZ</t>
  </si>
  <si>
    <t>Sedátko pro kombiklozety s poklopem</t>
  </si>
  <si>
    <t>55167409</t>
  </si>
  <si>
    <t>Sedátko klozetové tvrdé, klouby kovové</t>
  </si>
  <si>
    <t>55231082</t>
  </si>
  <si>
    <t>Dřez nerez s odkládací plochou 548 MONO</t>
  </si>
  <si>
    <t>59533248.RZ3</t>
  </si>
  <si>
    <t>Sprchový a desinfekční panel, nerezová mísa</t>
  </si>
  <si>
    <t>S termostat.směšovačem pro sprchu a desinfekci:</t>
  </si>
  <si>
    <t>- rozměry cca š/v/h 455/510/190 mm</t>
  </si>
  <si>
    <t>- minimální kapacita vypouštění 25 l/mim</t>
  </si>
  <si>
    <t>64214482.RZZ</t>
  </si>
  <si>
    <t>Umyvadlo s otv.bat. 55x55 pro těl.postižené</t>
  </si>
  <si>
    <t>64233513.RZZ</t>
  </si>
  <si>
    <t>Klozet kombi hlub. splach., vodor. odpad, pro ZTP</t>
  </si>
  <si>
    <t>64238819</t>
  </si>
  <si>
    <t>Mísa klozet.závěsná Nova 023100 bílá hlub.splach</t>
  </si>
  <si>
    <t>RTS 15/ II</t>
  </si>
  <si>
    <t>64240419</t>
  </si>
  <si>
    <t>Bidet závěsný OLYMP bílý 1otvor pro baterii</t>
  </si>
  <si>
    <t>642938000</t>
  </si>
  <si>
    <t>Vanička sprch. keram. čtverec Connect 900x900 mm</t>
  </si>
  <si>
    <t>612403385R00</t>
  </si>
  <si>
    <t>Hrubá výplň rýh ve stěnách do 10x5 cm maltou z SMS</t>
  </si>
  <si>
    <t>2,5*7</t>
  </si>
  <si>
    <t>0,5*11</t>
  </si>
  <si>
    <t>974031133R00</t>
  </si>
  <si>
    <t>Vysekání rýh ve zdi cihelné 5 x 10 cm</t>
  </si>
  <si>
    <t>713400842R00</t>
  </si>
  <si>
    <t>Odstranění izolace vláknité s konstr.včetně úpravy</t>
  </si>
  <si>
    <t>34*0,2*3,14</t>
  </si>
  <si>
    <t>722181212RT5</t>
  </si>
  <si>
    <t>Izolace návl. polyetylénová tl. stěny 9 mm, vnitřní průměr 15 mm</t>
  </si>
  <si>
    <t>79</t>
  </si>
  <si>
    <t>722181212RT6</t>
  </si>
  <si>
    <t>Izolace návl. polyetylénová  tl. stěny 9 mm, vnitřní průměr 18 mm</t>
  </si>
  <si>
    <t>722181225RZZ</t>
  </si>
  <si>
    <t>Izolace návleková  tl. stěny 25 mm, vnitřní průměr 45 mm</t>
  </si>
  <si>
    <t>s hliníkovou fólii</t>
  </si>
  <si>
    <t>43</t>
  </si>
  <si>
    <t>230040024R00</t>
  </si>
  <si>
    <t>Zhotovení vnějšího závitu "G", DN 1/2"</t>
  </si>
  <si>
    <t>733110806R00</t>
  </si>
  <si>
    <t>Demontáž potrubí ocelového závitového do DN 15-32</t>
  </si>
  <si>
    <t>2*2*4</t>
  </si>
  <si>
    <t>733110808R00</t>
  </si>
  <si>
    <t>Demontáž potrubí ocelového závitového do DN 32-50</t>
  </si>
  <si>
    <t>2*11+2*5+2*1</t>
  </si>
  <si>
    <t>733163102R00</t>
  </si>
  <si>
    <t>Potrubí z měděných trubek vytápění D 15 x 1,0 mm</t>
  </si>
  <si>
    <t>2*4,5*5+2*4,5+2*5+2*2*2</t>
  </si>
  <si>
    <t>r : 7</t>
  </si>
  <si>
    <t>733163103R00</t>
  </si>
  <si>
    <t>Potrubí z měděných trubek vytápění D 18 x 1,0 mm</t>
  </si>
  <si>
    <t>2*2,5*2+2,5*2+2*2</t>
  </si>
  <si>
    <t>r : 2</t>
  </si>
  <si>
    <t>733163107R00</t>
  </si>
  <si>
    <t>Potrubí z měděných trubek vytápění D 42 x 1,5 mm</t>
  </si>
  <si>
    <t>2*11+2*5,5+2*3</t>
  </si>
  <si>
    <t>r : 4</t>
  </si>
  <si>
    <t>733165002R00</t>
  </si>
  <si>
    <t>Montáž tvar.vytáp.Cu páj. na měkko D15-22mm 1spoj</t>
  </si>
  <si>
    <t>Přechod závitový ocel/CU</t>
  </si>
  <si>
    <t>733165005R00</t>
  </si>
  <si>
    <t>Montáž tvar.vytáp.Cu pájené na měkko D 42mm 1 spoj</t>
  </si>
  <si>
    <t>733190307R00</t>
  </si>
  <si>
    <t>Tlaková zkouška Cu potrubí do D 64</t>
  </si>
  <si>
    <t>79+21+43</t>
  </si>
  <si>
    <t>733191816R00</t>
  </si>
  <si>
    <t>Odřezání třmenových držáků potrubí do D 44,5</t>
  </si>
  <si>
    <t>733191910RZ3</t>
  </si>
  <si>
    <t>Oprava-montáž potrubí závit.DN 15</t>
  </si>
  <si>
    <t>Odřezání ocelové trubky pro připojení přechodu ocel/CU</t>
  </si>
  <si>
    <t>904      R02</t>
  </si>
  <si>
    <t>Hzs-zkoušky v ramci montaz.praci, Topná zkouška</t>
  </si>
  <si>
    <t>hod</t>
  </si>
  <si>
    <t>31945743</t>
  </si>
  <si>
    <t>Přechod přímý 4270G 15 x 1/2 vnitřní závit,  bronz</t>
  </si>
  <si>
    <t>31945754</t>
  </si>
  <si>
    <t>Přechod přímý 4270G 42 x 6/4 vnitřní závit, bronz</t>
  </si>
  <si>
    <t>734209113R00</t>
  </si>
  <si>
    <t>Montáž armatur závitových,se 2závity, G 1/2</t>
  </si>
  <si>
    <t>734213113R00</t>
  </si>
  <si>
    <t>Ventil automatický odvzdušňovací, IVAR VARIA DN 20</t>
  </si>
  <si>
    <t>734261401RZ3</t>
  </si>
  <si>
    <t>Arm roh,přím, G1/2x15 EK přípoj radiátoru VK, vč.montáže</t>
  </si>
  <si>
    <t>734261409T00</t>
  </si>
  <si>
    <t>Mtž - spoj eurokonus 15, vč.materiálu</t>
  </si>
  <si>
    <t>734291973R00</t>
  </si>
  <si>
    <t>Hlavice ovládání term.ventilů termostatické pro VK</t>
  </si>
  <si>
    <t>551200075</t>
  </si>
  <si>
    <t>Ventil radiátorový term.s přípojem EKx1/2"</t>
  </si>
  <si>
    <t>551200110</t>
  </si>
  <si>
    <t>Šroubení regulační - přípoj na EK x 1/2"</t>
  </si>
  <si>
    <t>Šroubení k regulaci nebo uzavření.</t>
  </si>
  <si>
    <t>735000912R00</t>
  </si>
  <si>
    <t>Oprava-vyregulování ventilů s termost.ovládáním</t>
  </si>
  <si>
    <t>735121810R00</t>
  </si>
  <si>
    <t>Demontáž otopných těles ocelových článkových</t>
  </si>
  <si>
    <t>vč. termostatických hlavic</t>
  </si>
  <si>
    <t>0,3*0,7*12</t>
  </si>
  <si>
    <t>735159110R00</t>
  </si>
  <si>
    <t>Montáž panelových těles 1řadých do délky 1500 mm</t>
  </si>
  <si>
    <t>735159220R00</t>
  </si>
  <si>
    <t>Montáž panelových těles 2řadých do délky 1500 mm</t>
  </si>
  <si>
    <t>735191905R00</t>
  </si>
  <si>
    <t>Oprava - odvzdušnění otopných těles</t>
  </si>
  <si>
    <t>735191910RZ3</t>
  </si>
  <si>
    <t>Napuštění vody do otopného systému</t>
  </si>
  <si>
    <t>735221842R00</t>
  </si>
  <si>
    <t>Demontáž registr.z hl.trubek DN 100 do 3 m,2pramen</t>
  </si>
  <si>
    <t>735221846R00</t>
  </si>
  <si>
    <t>Demontáž registr.z hl.trubek DN 100 do 6 m,1pramen</t>
  </si>
  <si>
    <t>735221870R00</t>
  </si>
  <si>
    <t>Rozřezání demontovaných registrů pram.,DN 100</t>
  </si>
  <si>
    <t>2*6+2*3*2</t>
  </si>
  <si>
    <t>735494811R00</t>
  </si>
  <si>
    <t>Vypuštění vody z otopných těles</t>
  </si>
  <si>
    <t>998735201R00</t>
  </si>
  <si>
    <t>Přesun hmot pro otopná tělesa, výšky do 6 m</t>
  </si>
  <si>
    <t>48441503</t>
  </si>
  <si>
    <t>Konzola navrtávací univerzální15/120</t>
  </si>
  <si>
    <t>sada</t>
  </si>
  <si>
    <t>RTS 21/ I</t>
  </si>
  <si>
    <t>11*4</t>
  </si>
  <si>
    <t>4845737201RZ1</t>
  </si>
  <si>
    <t>Těleso otopné des. 10 VKL  v. 600 dl. 800</t>
  </si>
  <si>
    <t>těleso otopné typ  Ventil Kompakt je otopné ocelové deskové těleso se zabudovaným vnitřním propojovacím rozvodem a ventilovou vložkou, s možností levého spodního připojení na otopnou soustavu, je určeno pro otopné soustavy s nuceným oběhem.</t>
  </si>
  <si>
    <t>007 : 2</t>
  </si>
  <si>
    <t>008 : 2</t>
  </si>
  <si>
    <t>4845737401RZ1</t>
  </si>
  <si>
    <t>Těleso otopné des. 10 VKL v. 600 dl. 1000</t>
  </si>
  <si>
    <t>006 : 1</t>
  </si>
  <si>
    <t>484575143181RZ1</t>
  </si>
  <si>
    <t>Těleso otopné des. 21 VKL v. 700 dl. 1200</t>
  </si>
  <si>
    <t>022B : 1</t>
  </si>
  <si>
    <t>023B : 1</t>
  </si>
  <si>
    <t>4845757901RZ1</t>
  </si>
  <si>
    <t>Těleso otopné des. 22 VKL v. 600 dl. 800</t>
  </si>
  <si>
    <t>022A : 1</t>
  </si>
  <si>
    <t>023A : 1</t>
  </si>
  <si>
    <t>484575910181RZ1</t>
  </si>
  <si>
    <t>Těleso otopné des. 22 VKL v. 700 dl. 1200</t>
  </si>
  <si>
    <t>783101811R00</t>
  </si>
  <si>
    <t>Odstranění nátěrů z ocel.konstrukcí "A" oškrábáním</t>
  </si>
  <si>
    <t>783424240R00</t>
  </si>
  <si>
    <t>Nátěr syntet. potrubí do DN 50 mm  Z+1x +1x email</t>
  </si>
  <si>
    <t>potrubí</t>
  </si>
  <si>
    <t>24</t>
  </si>
  <si>
    <t>Izolace návl.lpolyetylénová tl. stěny 9 mm, vnitřní průměr 15 mm</t>
  </si>
  <si>
    <t>48</t>
  </si>
  <si>
    <t>723120804R00</t>
  </si>
  <si>
    <t>Demontáž potrubí svařovaného závitového do DN 25</t>
  </si>
  <si>
    <t>8*2*0,5</t>
  </si>
  <si>
    <t>998723201R00</t>
  </si>
  <si>
    <t>Přesun hmot pro vnitřní plynovod, výšky do 6 m</t>
  </si>
  <si>
    <t>9*2</t>
  </si>
  <si>
    <t>2*10</t>
  </si>
  <si>
    <t>734100811R00</t>
  </si>
  <si>
    <t>Demontáž armatur se dvěma přírubami do DN 50</t>
  </si>
  <si>
    <t>2*9</t>
  </si>
  <si>
    <t>735111810R00</t>
  </si>
  <si>
    <t>Demontáž těles otopných litinových článkových</t>
  </si>
  <si>
    <t>(0,3*0,6*7)*8</t>
  </si>
  <si>
    <t>735291800R00</t>
  </si>
  <si>
    <t>Demontáž konzol otopných těles do odpadu</t>
  </si>
  <si>
    <t>4*9</t>
  </si>
  <si>
    <t>48457371RZ1</t>
  </si>
  <si>
    <t>Těleso otopné des. 10 VKL v. 600 dl. 700</t>
  </si>
  <si>
    <t>123 : 1</t>
  </si>
  <si>
    <t>4845737301RZ1</t>
  </si>
  <si>
    <t>Těleso otopné des. 10 VKL v. 600 dl. 900</t>
  </si>
  <si>
    <t>127 : 1</t>
  </si>
  <si>
    <t>4845742101RZ1</t>
  </si>
  <si>
    <t>Těleso otopné des. 11 VKL v. 600 dl. 600</t>
  </si>
  <si>
    <t>128 : 1</t>
  </si>
  <si>
    <t>4845750401RZ1</t>
  </si>
  <si>
    <t>Těleso otopné des. 21 VKL v. 600 dl. 700</t>
  </si>
  <si>
    <t>129 : 1</t>
  </si>
  <si>
    <t>4845757801RZ1</t>
  </si>
  <si>
    <t>Těleso otopné des.  22 VKL v. 600 dl. 700</t>
  </si>
  <si>
    <t>125 : 2</t>
  </si>
  <si>
    <t>48457591013RZ1</t>
  </si>
  <si>
    <t>Těleso otopné des. 22 VKL v. 700 dl. 700</t>
  </si>
  <si>
    <t>122 : 2</t>
  </si>
  <si>
    <t>79001</t>
  </si>
  <si>
    <t>1 DÁVKOVAČ TEKUTÉHO MÝDLA NEREZ</t>
  </si>
  <si>
    <t>objem 0,5 l, materiál: nerez, rozměry: cca 120*95*200 mm (š*h*v), montáž na stěnu</t>
  </si>
  <si>
    <t>79002</t>
  </si>
  <si>
    <t>2 ZÁSOBNÍK NA PAPÍROVÉ RUČNÍKY NEREZ</t>
  </si>
  <si>
    <t>obsah cca 500 ks, materiál: nerez, rozměry: cca 265*150*290 mm (š*h*v), montáž na stěnu, boční okénko pro kontrolu množství ručníků</t>
  </si>
  <si>
    <t>79003</t>
  </si>
  <si>
    <t>3 DVOJVĚŠÁK NA STĚNU</t>
  </si>
  <si>
    <t>Nástěnný věšák z nerezové oceli. Věšák se dvěma úchyty. Včetně montáže</t>
  </si>
  <si>
    <t>79004</t>
  </si>
  <si>
    <t>4  MÝDLENKA DO SPRCHY NEREZ</t>
  </si>
  <si>
    <t>79005</t>
  </si>
  <si>
    <t>5 WC ŠTĚTKA NEREZ</t>
  </si>
  <si>
    <t>WC štětka s nerezovou rukojetí vč. nerezového stojanu, s plastovou vložkou na vyjmutí, výška cca 350 mm, montáž na stěnu</t>
  </si>
  <si>
    <t>79006</t>
  </si>
  <si>
    <t>6 ZÁSOBNÍK HYGIENICKÝCH SÁČKŮ</t>
  </si>
  <si>
    <t>Plastový zásobník hygienických sáčku, provrchová úprava chorm, rozměry cca 98*137*25 mm, montáž na stěnu</t>
  </si>
  <si>
    <t>79007</t>
  </si>
  <si>
    <t>7 KOŠ UZAVÍRATELNÝ 10l NEREZ</t>
  </si>
  <si>
    <t>Koš s víkem, nášlapný mechanismus otevírání, objem 10l, průměr cca 20 cm, materiál: nerez s vyjímatelnou plastovou vložkou s uchem z elastické umělé hmoty proti poškození stěny</t>
  </si>
  <si>
    <t>79008</t>
  </si>
  <si>
    <t>8 ZÁSOBNÍK TOALETNÍHO PAPÍRU NEREZ</t>
  </si>
  <si>
    <t>zásobník na stěnu, obsah 1 role, velikost střední, materiál: nerez, rozměry: cca 120*220*220 mm (š*h*v), montáž na stěnu</t>
  </si>
  <si>
    <t>79009</t>
  </si>
  <si>
    <t>9 ZRCADLO 400x600 mm - PEVNÉ</t>
  </si>
  <si>
    <t>Montáž na stěnu pomocí montážní lišty. Materiál nerezová ocel, včetně montáže</t>
  </si>
  <si>
    <t>79018</t>
  </si>
  <si>
    <t>10 ZÁVĚS DO SPRCHY VÝŠKY 200 cm VČ. VODÍCÍ TYČE</t>
  </si>
  <si>
    <t>do sprch</t>
  </si>
  <si>
    <t>79101</t>
  </si>
  <si>
    <t>MONTÁŽ VYBAVENÍ, vč. dopravy a seřízení</t>
  </si>
  <si>
    <t>79010</t>
  </si>
  <si>
    <t>10 MADLO DO SPRCHY NEREZ</t>
  </si>
  <si>
    <t>madlo do sprchového koutu včetně montáže na stěnu, NEREZ,  dle vyhlášky 398/2009 Sb. -  5.1.13. V místě ruční sprchy musí být vodorovné a svislé pevné madlo. Vodorovné madlo musí být ve výši 800 mm nad podlahou, nejméně 600 mm dlouhé a umístěno nejvýše 300 mm od rohu sprchového koutu. Svislé madlo musí být dlouhé nejméně 500 mm a umístěno 900 mm od rohu sprchového koutu.</t>
  </si>
  <si>
    <t>79011</t>
  </si>
  <si>
    <t>11 VODOROVNÉ MADLO NA DVEŘE 110</t>
  </si>
  <si>
    <t>PODÉLNÉ MADLO DVEŘÍ DÉLKA 1200 mm</t>
  </si>
  <si>
    <t>MATERIÁL: NEREZOVÁ OCEL  d=50 mm</t>
  </si>
  <si>
    <t>KOTVÍCÍ PRVKY DO DVEŘNÍCH KŘÍDEL</t>
  </si>
  <si>
    <t>79012</t>
  </si>
  <si>
    <t>12 VODOROVNÉ MADLO NA DVEŘE 90</t>
  </si>
  <si>
    <t>PODÉLNÉ MADLO DVEŘÍ DÉLKA 1000 mm</t>
  </si>
  <si>
    <t>79013</t>
  </si>
  <si>
    <t>13 SVISLÉ PEVNÉ MADLO K UMYVADLU</t>
  </si>
  <si>
    <t>ocelové sklopné madlo délky 500 mm, barva bílá, vč. montážních prvků, montáž na stěnu</t>
  </si>
  <si>
    <t>79014</t>
  </si>
  <si>
    <t>14 ZRCADLO 600x400 mm - SKLOPNÉ</t>
  </si>
  <si>
    <t>Sklopné zrcadlo s ovládáním náklonu pomocí páky na stěně pod umyvadlem. Montáž na stěnu pomocí montážní lišty. Materiál nerezová ocel.</t>
  </si>
  <si>
    <t>včetně montáže</t>
  </si>
  <si>
    <t>79015</t>
  </si>
  <si>
    <t>15 SEDÁTKO DO SPRCHY SKLOPNÉ</t>
  </si>
  <si>
    <t>SKLOPNÉ SEDÁTKO 50x50 cm 46 cm NAD PODLAHOU</t>
  </si>
  <si>
    <t>Montáž na stěnu</t>
  </si>
  <si>
    <t>79016</t>
  </si>
  <si>
    <t>16 MADLO PEVNÉ K WC DÉLKY 90 cm</t>
  </si>
  <si>
    <t>ocelové pevné madlo délky 900 mm, barva bílá, vč. montážních prvků, montáž na stěnu</t>
  </si>
  <si>
    <t>79017</t>
  </si>
  <si>
    <t>17 MADLO SKLOPNÉ K WC DÉLKY 80 cm</t>
  </si>
  <si>
    <t>ocelové sklopné madlo délky 800 mm, barva bílá, vč. montážních prvků, montáž na stěnu</t>
  </si>
  <si>
    <t>18 ZÁVĚS DO SPRCHY VÝŠKY 200 cm VČ. VODÍCÍ TYČE</t>
  </si>
  <si>
    <t>99102</t>
  </si>
  <si>
    <t>Dodávka a montáž venkovních žaluziíí - 43 ks</t>
  </si>
  <si>
    <t>Agregovaná položka</t>
  </si>
  <si>
    <t>POL2_</t>
  </si>
  <si>
    <t>99103</t>
  </si>
  <si>
    <t>Dodávka a montáž sítí do oken - 63 ks</t>
  </si>
  <si>
    <t>99104</t>
  </si>
  <si>
    <t>Dodávka a montáž stěny ze zrcadel včetně madla uchyceného ve stěně</t>
  </si>
  <si>
    <t>5,5*2,5</t>
  </si>
  <si>
    <t>99105</t>
  </si>
  <si>
    <t>Dodávka a montáž dřevěné ochrany stěn za postelemi</t>
  </si>
  <si>
    <t>21*2,2*1,2+4*1,5*1,20</t>
  </si>
  <si>
    <t>99106</t>
  </si>
  <si>
    <t>Dodávka a montáž madel na stěnu - system Acrovyn, baktericidní madlo MCE 40/45. Al konzoly, zatočené koncovky</t>
  </si>
  <si>
    <t>bm</t>
  </si>
  <si>
    <t>99107</t>
  </si>
  <si>
    <t>Dodávka a montáž pás na stěnu - system Acrovyn - na stěně, pás tl. 3,0 mm, šířky 200 mm</t>
  </si>
  <si>
    <t>99108</t>
  </si>
  <si>
    <t>Dodávka a montáž pás na stěnu - system Acrovyn - za madlem, pás tl. 2,0 mm, šířky 200 mm</t>
  </si>
  <si>
    <t>99109</t>
  </si>
  <si>
    <t>Dodávka a montáž kryt rohu Acrovyn SO 50 - výška 1500 mm</t>
  </si>
  <si>
    <t>99110</t>
  </si>
  <si>
    <t>Dodávka a montáž svodidlo Aronde 170 - system Acrovyn, baktericidní madlo MCE 40/45. Al konzoly, zatočené koncovky</t>
  </si>
  <si>
    <t>611421231R00</t>
  </si>
  <si>
    <t>Oprava vnitřních vápenných omítek stropů železobetonových rovných tvárnicových a kleneb v množství opravované plochy  v množství opravované plochy přes 5 do 10 %, štukových</t>
  </si>
  <si>
    <t>801-4</t>
  </si>
  <si>
    <t>(57,3*2+2,5*2)*0,4</t>
  </si>
  <si>
    <t>612403399R00</t>
  </si>
  <si>
    <t>Hrubá výplň rýh ve stěnách, jakoukoliv maltou jakoukoliv maltou  jakékoliv šířky</t>
  </si>
  <si>
    <t>jakékoliv šířky rýhy,</t>
  </si>
  <si>
    <t>SPI</t>
  </si>
  <si>
    <t>- po vybouraných příčkách a stěnách</t>
  </si>
  <si>
    <t>(57,3*2+2,5*2)*0,20</t>
  </si>
  <si>
    <t>Začištění omítek kolem oken, dveří a obkladů apod. maltou vápenou</t>
  </si>
  <si>
    <t>57,3*2+2,5*2</t>
  </si>
  <si>
    <t>612421626R00</t>
  </si>
  <si>
    <t>Omítky vnitřní stěn vápenné nebo vápenocementové v podlaží i ve schodišti hladké</t>
  </si>
  <si>
    <t>801-1</t>
  </si>
  <si>
    <t>pod fabion</t>
  </si>
  <si>
    <t>(57,3*2+2,5*2)*0,2</t>
  </si>
  <si>
    <t>Broušení betonového povrchu do tloušťky 5 mm</t>
  </si>
  <si>
    <t>801-3</t>
  </si>
  <si>
    <t>32,23+11,31+80,51+19,2</t>
  </si>
  <si>
    <t>Bourání podlah z keramických dlaždic, tloušťky do 10 mm, plochy přes 1 m2</t>
  </si>
  <si>
    <t>bez podkladního lože, s jakoukoliv výplní spár</t>
  </si>
  <si>
    <t>Bourání podlah Soklíků z dlažeb keramických tloušťky do 10 mm, výšky do 100 mm</t>
  </si>
  <si>
    <t xml:space="preserve">Přesun hmot pro opravy a údržbu objektů pro opravy a údržbu dosavadních objektů včetně vnějších plášťů  výšky do 6 m,  </t>
  </si>
  <si>
    <t>oborů 801, 803, 811 a 812</t>
  </si>
  <si>
    <t>Lepení soklíků PVC a napojení krytiny na stěnu ukončení krytiny u stěny fabionem do v. 100 mm</t>
  </si>
  <si>
    <t>800-775</t>
  </si>
  <si>
    <t xml:space="preserve">Lepení povlakových podlah z plastů  Lepení povlakových podlah z plastů - pásy z PVC, montáž,  </t>
  </si>
  <si>
    <t>Ostatní práce svařování povlakových podlah  z pásů nebo čtverců</t>
  </si>
  <si>
    <t>(32,23+11,31+80,51+19,2)*0,7</t>
  </si>
  <si>
    <t>Ostatní práce napuštění povlakových podlah pastou</t>
  </si>
  <si>
    <t>Přesun hmot pro podlahy povlakové v objektech výšky do 6 m</t>
  </si>
  <si>
    <t>vodorovně do 50 m</t>
  </si>
  <si>
    <t>Přebroušení stěrky nebo betoonov. podkladu strojní</t>
  </si>
  <si>
    <t>24*1,10</t>
  </si>
  <si>
    <t>podlahovina PVC v rolích; š = 2 000,0 mm; l = 20 000 mm; tl. 2,00 mm; homogenní; povrch. úprava PUR; protiskluzná; elektrostaticky vodivá; oblast komerční, průmyslová</t>
  </si>
  <si>
    <t>(57,3*2+2,5*2)*0,1*1,20</t>
  </si>
  <si>
    <t>Podlahy ze stěrky silikátové s disperzí Doplňující práce pro podlahy ze stěrek silikátových penetrace savého podkladu podlah disperzí</t>
  </si>
  <si>
    <t>800-773</t>
  </si>
  <si>
    <t>Podlahy ze stěrky silikátové s disperzí Doplňující práce pro podlahy ze stěrek silikátových vyrovnání podlah samonivelační hmotou na bázi cementu  tl. 2mm</t>
  </si>
  <si>
    <t>Podlahy ze stěrky silikátové s disperzí Doplňující práce pro podlahy ze stěrek silikátových příplatek za každé 2 mm vyrovnání podlah samoniveleační hmotou na bázi cementu</t>
  </si>
  <si>
    <t>(32,23+11,31+80,51+19,2)*4</t>
  </si>
  <si>
    <t>Přesun hmot pro podlahy syntetické v objektech výšky do 6 m</t>
  </si>
  <si>
    <t>50 m vodorovně</t>
  </si>
  <si>
    <t>784402802R00</t>
  </si>
  <si>
    <t>Odstranění maleb oškrabáním, v místnostech přes 3,8 m do 5 m</t>
  </si>
  <si>
    <t>800-784</t>
  </si>
  <si>
    <t>(57,3*2+2,5*2)*1,5</t>
  </si>
  <si>
    <t>Příprava povrchu Penetrace (napouštění) podkladu disperzní, jednonásobná</t>
  </si>
  <si>
    <t>Malby z malířských směsí omyvatelných, pro sádrokarton,  , barevné, dvojnásobné</t>
  </si>
  <si>
    <t>784459001R00</t>
  </si>
  <si>
    <t>Malby z malířských směsí  ,  ,  , zhotovení styku dvou barev mimo rohy</t>
  </si>
  <si>
    <t>Ostatní práce vyhlazení malířskou masou jednonásobné, v místnostech výšky nebo na schodišti o výšce podlaží do 3,8 m</t>
  </si>
  <si>
    <t>784011222RT2</t>
  </si>
  <si>
    <t>Ostatní práce zakrytí podlah,  , včetně papírové lepenky</t>
  </si>
  <si>
    <t>784115730RZ1</t>
  </si>
  <si>
    <t>Příplatek za omyvatelný nátěr do výšky 1,5 m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</si>
  <si>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</si>
  <si>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</si>
  <si>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</si>
  <si>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</si>
  <si>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</si>
  <si>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</si>
  <si>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Odvoz suti a vybouraných hmot na skládku do 1 km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</si>
  <si>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</si>
  <si>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</si>
  <si>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</si>
  <si>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skládku za recyklaci, suti s 10 % příměsi dřeva, plastu apod.,  , skupina 17 01 07 z Katalogu odpadů</t>
  </si>
  <si>
    <t>Hrubá výplň rýh ve stěnách, jakoukoliv maltou maltou ze suchých směsí  30 x 30 mm</t>
  </si>
  <si>
    <t>76</t>
  </si>
  <si>
    <t>Hrubá výplň rýh ve stěnách, jakoukoliv maltou maltou ze suchých směsí  70 x 70 mm</t>
  </si>
  <si>
    <t>65</t>
  </si>
  <si>
    <t>Hrubá výplň rýh ve stěnách, jakoukoliv maltou maltou ze suchých směsí  jakékoliv šířky</t>
  </si>
  <si>
    <t>20*0,4</t>
  </si>
  <si>
    <t>Vybourání otvorů ve zdivu cihelném vrtání otvorů ve zdivu z jakýchkoliv cihel pálených  průměru do 30 mm, do hloubky 450 mm</t>
  </si>
  <si>
    <t>základovém nebo nadzákladovém,</t>
  </si>
  <si>
    <t>přechody mezi místnostmi</t>
  </si>
  <si>
    <t>Vysekání rýh v jakémkoliv zdivu cihelném v ploše  do hloubky 30 mm, šířky do 30 mm</t>
  </si>
  <si>
    <t>menší výseky ke spotřebičům</t>
  </si>
  <si>
    <t>Vysekání rýh v jakémkoliv zdivu cihelném v ploše  do hloubky 50 mm, šířky do 70 mm</t>
  </si>
  <si>
    <t>Svazky ve zdi</t>
  </si>
  <si>
    <t>974031137R00</t>
  </si>
  <si>
    <t>Vysekání rýh v jakémkoliv zdivu cihelném v ploše  do hloubky 50 mm, šířky do 300 mm</t>
  </si>
  <si>
    <t>větší výseky</t>
  </si>
  <si>
    <t>973031200U00</t>
  </si>
  <si>
    <t>Sekání kapes zdi cih krabic 10x10x8</t>
  </si>
  <si>
    <t>krabice</t>
  </si>
  <si>
    <t>vyp : 11</t>
  </si>
  <si>
    <t>zás : 10</t>
  </si>
  <si>
    <t>RJ45 : 1</t>
  </si>
  <si>
    <t xml:space="preserve">Protipožární kabelové přepážky Protipožární kabelové ucpávky EI 120, do d 160 mm (140 x 140 mm) </t>
  </si>
  <si>
    <t>800-713</t>
  </si>
  <si>
    <t>210010001R00</t>
  </si>
  <si>
    <t xml:space="preserve">Montáž trubky ohebné, z PVC, uložené pod omítku, vnější průměr 16 mm,  ,  </t>
  </si>
  <si>
    <t>slaboproudý rozvod pod omítkou v SO2</t>
  </si>
  <si>
    <t>EPS : 20</t>
  </si>
  <si>
    <t>SKS : 20</t>
  </si>
  <si>
    <t>prořez : 5</t>
  </si>
  <si>
    <t>210010023RT1</t>
  </si>
  <si>
    <t>Montáž trubky tuhé včetně příslušenství (kolena, přípojky atd.), z PVC, uložené pevně, průměr 29 mm, mech. pevnost 320 N/5 cm, včetně dodávky materiálu</t>
  </si>
  <si>
    <t>Rozbočení od žlabů Mars k jednotlivým přístrojům a spotřebičům. Cena včetně uchycovacího materiálu</t>
  </si>
  <si>
    <t>+ rozvod pro O2</t>
  </si>
  <si>
    <t>v SO1 : 16</t>
  </si>
  <si>
    <t>v SO2 pro O2 : 36</t>
  </si>
  <si>
    <t>v SO2 pro VZT : 12</t>
  </si>
  <si>
    <t>210010301R00</t>
  </si>
  <si>
    <t xml:space="preserve">Montáž krabice plastové přístrojové, kruhové,  ,  ,  , do zdiva, bez zapojení,  </t>
  </si>
  <si>
    <t>pro vyp : 11</t>
  </si>
  <si>
    <t>pro zás : 10</t>
  </si>
  <si>
    <t>rezerva : 6</t>
  </si>
  <si>
    <t>210010351RT1</t>
  </si>
  <si>
    <t>Montáž krabice plastové rozvodné z lisovaného izolantu do 4 mm2 včetně dodávky, kruhové, o rozměru 124 x 124 mm, hloubky 50 mm, s víčkem,  ,  , včetně dodávky</t>
  </si>
  <si>
    <t>dle potřeby</t>
  </si>
  <si>
    <t>210020305R00</t>
  </si>
  <si>
    <t>Montáž kabelového žabu s příslušenstvím, 125/50 mm, včetně víka</t>
  </si>
  <si>
    <t>Cena včetně uchycovacího materiálu, šroubů aj.</t>
  </si>
  <si>
    <t>Rozvod přes 1PP z rozvodny přes chodbu přes ČM 010</t>
  </si>
  <si>
    <t>210100001R00</t>
  </si>
  <si>
    <t>Ukončení vodičů  v rozvaděči včetně zapojení a vodičové koncovky,  , průřez do 2,5 mm2</t>
  </si>
  <si>
    <t>R1DO : 18</t>
  </si>
  <si>
    <t>R2MDO : 27</t>
  </si>
  <si>
    <t>HRD2 : 3</t>
  </si>
  <si>
    <t>210100002R00</t>
  </si>
  <si>
    <t>Ukončení vodičů  v rozvaděči včetně zapojení a vodičové koncovky,  , průřez do 6 mm2</t>
  </si>
  <si>
    <t>R1DO : 8</t>
  </si>
  <si>
    <t>R2MDO : 10</t>
  </si>
  <si>
    <t>SEBT : 6</t>
  </si>
  <si>
    <t>HRD2 : 10</t>
  </si>
  <si>
    <t>210100003R00</t>
  </si>
  <si>
    <t>Ukončení vodičů  v rozvaděči včetně zapojení a vodičové koncovky,  , průřez do 16 mm2</t>
  </si>
  <si>
    <t>R1DO : 5</t>
  </si>
  <si>
    <t>R2MDO : 5</t>
  </si>
  <si>
    <t>HRD2 : 5</t>
  </si>
  <si>
    <t>HRMS2 : 5</t>
  </si>
  <si>
    <t>MET : 6</t>
  </si>
  <si>
    <t>210190001R00</t>
  </si>
  <si>
    <t>Montáž oceloplechové rozvodnice, do hmotnosti 20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</si>
  <si>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</si>
  <si>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Rozváděč RZ, montáž včetně dodávky a výbavy dle PD, kompletní osazení</t>
  </si>
  <si>
    <t>210190003R00</t>
  </si>
  <si>
    <t>Montáž oceloplechové rozvodnice, do hmotnosti 100 kg</t>
  </si>
  <si>
    <t>RZ, demontáž</t>
  </si>
  <si>
    <t>210201001R00</t>
  </si>
  <si>
    <t>Svítidla a osvětlovací zařízení svítidlo zářivkové, 2x40 W, stropní</t>
  </si>
  <si>
    <t>RTS 18/ I</t>
  </si>
  <si>
    <t>Světla včetně zdrojů a reciklačních poplatků, v ceně uchycovací materiál</t>
  </si>
  <si>
    <t>LA : 19</t>
  </si>
  <si>
    <t>LB : 8</t>
  </si>
  <si>
    <t>LC : 2</t>
  </si>
  <si>
    <t>LD : 3</t>
  </si>
  <si>
    <t>210220003RT2</t>
  </si>
  <si>
    <t>Montáž uzemňovacího vedení na povrchu, včetně svorek upevnění a připojení, z profilů měděných  (Cu),  , včetně dodávky vodiče průřezu 4 mm2</t>
  </si>
  <si>
    <t xml:space="preserve"> SEBT</t>
  </si>
  <si>
    <t>210220003RT4</t>
  </si>
  <si>
    <t>Montáž uzemňovacího vedení na povrchu, včetně svorek upevnění a připojení, z profilů měděných  (Cu),  , včetně dodávky vodiče průřezu 25 mm2</t>
  </si>
  <si>
    <t>SEBT</t>
  </si>
  <si>
    <t>210220004R00</t>
  </si>
  <si>
    <t xml:space="preserve">Montáž uzemňovacího vedení na povrchu, včetně svorek upevnění a připojení, z profilů měděných  (Cu), průřezu do 120 mm2,  </t>
  </si>
  <si>
    <t>MET</t>
  </si>
  <si>
    <t>v SO1 : 47</t>
  </si>
  <si>
    <t>v SO2 : 10</t>
  </si>
  <si>
    <t>210220021RT1</t>
  </si>
  <si>
    <t>Montáž uzemňovacího vedení v zemi, včetně svorek, propojení a izolace spojů, z profilů ocelových pozinkovaných  (FeZn),  , včetně dodávky pásku 30 x 4 mm, bez nátěru</t>
  </si>
  <si>
    <t>do výkopu</t>
  </si>
  <si>
    <t>210220022RT1</t>
  </si>
  <si>
    <t>Montáž uzemňovacího vedení v zemi, včetně svorek, propojení a izolace spojů, z drátů ocelových pozinkovaných  (FeZn),  , včetně dodávky drátu průměru 10 mm</t>
  </si>
  <si>
    <t>vývod z výkopu</t>
  </si>
  <si>
    <t>210220321RT1</t>
  </si>
  <si>
    <t>Montáž svorky hromosvodové "Bernard" na potrubí, včetně dodávky svorky a Cu pásku (bez vodiče a připoj. vod.)</t>
  </si>
  <si>
    <t>210800107RT1</t>
  </si>
  <si>
    <t>Montáž kabelu CYKY 750 V, 3 x 4 mm2, uloženého pod omítkou, včetně dodávky kabelu</t>
  </si>
  <si>
    <t>210800114RT1</t>
  </si>
  <si>
    <t>Montáž kabelu CYKY 750 V, 4 x 16 mm2, uloženého pod omítkou, včetně dodávky kabelu</t>
  </si>
  <si>
    <t>do R1DO : 82</t>
  </si>
  <si>
    <t>do R2MDO : 83</t>
  </si>
  <si>
    <t>prořez : 16</t>
  </si>
  <si>
    <t>210800117R00</t>
  </si>
  <si>
    <t>Montáž kabelu CYKY 750 V, 5 x 4 mm2, uloženého pod omítkou</t>
  </si>
  <si>
    <t>210810015RT1</t>
  </si>
  <si>
    <t>Montáž kabelu CYKY 750 V, 5 x 1,5 mm2, volně uloženého, včetně dodávky kabelu</t>
  </si>
  <si>
    <t>pro napojení světel s NZ + klima</t>
  </si>
  <si>
    <t>210810005RT3</t>
  </si>
  <si>
    <t>Kabel CYKY-m 750 V 3 x 1,5 mm2 volně uložený, včetně dodávky CYKY 3Cx1.5</t>
  </si>
  <si>
    <t>RTS 13/ II</t>
  </si>
  <si>
    <t>včetně prořezu 10%</t>
  </si>
  <si>
    <t>210810006RT3</t>
  </si>
  <si>
    <t>Kabel CYKY-m 750 V 3 x 2,5 mm2 volně uložený, včetně dodávky CYKY 3Cx2.5</t>
  </si>
  <si>
    <t>včetně na pojení VZT v SO1 ČM 010 + prořezu 10%</t>
  </si>
  <si>
    <t>210010084RZ1</t>
  </si>
  <si>
    <t>Trubka pancéřová z PH, uložená pevně, 40 mm, včetně dodávky</t>
  </si>
  <si>
    <t>do výkopu pro EPS vedení, oranžová Kopoflex</t>
  </si>
  <si>
    <t>210010089RZ1</t>
  </si>
  <si>
    <t>ochranná trubka d-110mm, včetně dodávky</t>
  </si>
  <si>
    <t>do výkopu pro NN, ochranný kanál Kopohalf 06110 rudá</t>
  </si>
  <si>
    <t>NN pro R1DO : 14</t>
  </si>
  <si>
    <t>NN pro R2MDO : 14</t>
  </si>
  <si>
    <t>210110021RZ1</t>
  </si>
  <si>
    <t>Spínač nástěnný jednopól.- řaz. 1, 6 venkovní, včetně dodávky spínače viz PD typ</t>
  </si>
  <si>
    <t>provedení do krabice</t>
  </si>
  <si>
    <t>210111001RZ1</t>
  </si>
  <si>
    <t>Demontáž kabelů, žlabů, příslušenství, světel, spí, jedna položka</t>
  </si>
  <si>
    <t>včetně odvozu na recyklační dvůr a ekologické likvidace . Veškerá demontáž stávajícího zařízení v daných ČM, venkovních prvků na objektu SO2</t>
  </si>
  <si>
    <t>210111014RZ1</t>
  </si>
  <si>
    <t>Zásuvka domovní zapuštěná - provedení 2x (2P+PE), včetně dodávky zásuvky typ PD IP44</t>
  </si>
  <si>
    <t>210120431RZ1</t>
  </si>
  <si>
    <t>Mtž příprava pro klimatizaci a VZT</t>
  </si>
  <si>
    <t>příprava pro klimatizaci(pro servis). Napojení VZT</t>
  </si>
  <si>
    <t>VZT : 2</t>
  </si>
  <si>
    <t>klima : 1</t>
  </si>
  <si>
    <t>210120602RZ1</t>
  </si>
  <si>
    <t>Montáž odpoj. pojistek OPVA22,3póly,ruční</t>
  </si>
  <si>
    <t>HRD2 : 4</t>
  </si>
  <si>
    <t>HRMS2 : 1</t>
  </si>
  <si>
    <t>210170001RZ1</t>
  </si>
  <si>
    <t>Napojení VM</t>
  </si>
  <si>
    <t>napojení a propojení VM větrací mřížka EPS</t>
  </si>
  <si>
    <t>210180002RZ1</t>
  </si>
  <si>
    <t>Montáž přímotopu bez zapojení do 20 kg</t>
  </si>
  <si>
    <t>210190003R10</t>
  </si>
  <si>
    <t>Montáž celoplechových rozvodnic do váhy 100 kg, Včetně dodávky R1DO</t>
  </si>
  <si>
    <t>Rozváděč R1DO, montáž včetně dodávky a výbavy dle PD, kompletní osazení</t>
  </si>
  <si>
    <t>210190003RZ4</t>
  </si>
  <si>
    <t>Montáž celoplechových rozvodnic do váhy 100 kg, R2MDO</t>
  </si>
  <si>
    <t>Rozváděč R2MDO, montáž včetně dodávky a výbavy dle PD, kompletní osazení</t>
  </si>
  <si>
    <t>210190004RZ1</t>
  </si>
  <si>
    <t>Montáž celoplechových rozvodnic do váhy 150 kg, HRD2</t>
  </si>
  <si>
    <t>Kompletní úprava HRD2 dle PD, včetně popisu, úprav</t>
  </si>
  <si>
    <t>210190004RZ3</t>
  </si>
  <si>
    <t>Montáž celoplechových rozvodnic do váhy 150 kg, HRMS2</t>
  </si>
  <si>
    <t>Kompletní úprava HRMS2 dle PD, včetně popisu, úprav</t>
  </si>
  <si>
    <t>210190004RZ4</t>
  </si>
  <si>
    <t>Montáž celoplechových rozvodnic do váhy 100 kg, 1RMS3</t>
  </si>
  <si>
    <t>Kompletní protipožární úprava 1RMS3 dle PD, včetně popisu, úprav</t>
  </si>
  <si>
    <t>EW 60 DP1</t>
  </si>
  <si>
    <t>210190004RZ5</t>
  </si>
  <si>
    <t>Montáž celoplechových rozvodnic do váhy 100 kg, 4RMS2</t>
  </si>
  <si>
    <t>Dovybavení rozvaděče 4RMS2 dle konkrétního dodavatela technologie O2</t>
  </si>
  <si>
    <t>210290001RZ1</t>
  </si>
  <si>
    <t>Výchozí revize elektro</t>
  </si>
  <si>
    <t>včetně předávky provozovateli</t>
  </si>
  <si>
    <t>210850536RZ1</t>
  </si>
  <si>
    <t>Vodič B2 ca S1 d0 1x2x0,8, včetně dodávky vodiče</t>
  </si>
  <si>
    <t>EPS</t>
  </si>
  <si>
    <t>VM mřížka : 50</t>
  </si>
  <si>
    <t>EPS : 110</t>
  </si>
  <si>
    <t>240080799RZ2</t>
  </si>
  <si>
    <t>Požární ucpávky, požární tmely</t>
  </si>
  <si>
    <t>ks tub</t>
  </si>
  <si>
    <t>tuba 0,2l</t>
  </si>
  <si>
    <t>34111100RZ1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</si>
  <si>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</si>
  <si>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34211020RZ1</t>
  </si>
  <si>
    <t>JIný režijní materiál</t>
  </si>
  <si>
    <t>Sádra , hřeby, vruty , aj.</t>
  </si>
  <si>
    <t>34561401</t>
  </si>
  <si>
    <t xml:space="preserve">svorka spojovací krabicová řady 273 se zásuvným svorkovým spojem pro plné vodiče, barva šedá, 5 svěrných míst </t>
  </si>
  <si>
    <t>34561406</t>
  </si>
  <si>
    <t>svorka spojovací krabicová řady 273 se zásuvným svorkovým spojem pro plné vodiče, barva šedá, 5c svěrných míst</t>
  </si>
  <si>
    <t>34561412</t>
  </si>
  <si>
    <t>svorka spojovací kompaktní 3 vodičová s páčkou</t>
  </si>
  <si>
    <t>34800600.RZ1</t>
  </si>
  <si>
    <t>Svítidlo LA</t>
  </si>
  <si>
    <t>Světla včetně zdrojů a recyklačních poplatků, v ceně uchycovací materiál</t>
  </si>
  <si>
    <t>34800602.RZ1</t>
  </si>
  <si>
    <t>Svítidlo LB</t>
  </si>
  <si>
    <t>34800603.RZ1</t>
  </si>
  <si>
    <t>Svítidlo LC</t>
  </si>
  <si>
    <t>34800604.RZ1</t>
  </si>
  <si>
    <t>Svítidlo LD</t>
  </si>
  <si>
    <t xml:space="preserve"> v ceně uchycovací materiál včetně recyklačních poplatků</t>
  </si>
  <si>
    <t>357116412RZ1</t>
  </si>
  <si>
    <t>Rozvaděč zásuvkový</t>
  </si>
  <si>
    <t>RZ dle specifikace a PD, komplet</t>
  </si>
  <si>
    <t>35824724</t>
  </si>
  <si>
    <t>pojistka válcová vel. 22x58 mm; charakt. gG; jmen.proud 20 A</t>
  </si>
  <si>
    <t>HRD2</t>
  </si>
  <si>
    <t>35824729</t>
  </si>
  <si>
    <t>pojistka válcová vel. 22x58 mm; charakt. gG; jmen.proud 63 A</t>
  </si>
  <si>
    <t>HRMS2</t>
  </si>
  <si>
    <t>358247726</t>
  </si>
  <si>
    <t>odpínač pojistek počet pólů 3; vel.poj.vložky 22x58mm, bez signalizace; max.proud poj.vložky 100 A; teplota okolí -5 až + 35°C °C; IP 20</t>
  </si>
  <si>
    <t>542358RZ1</t>
  </si>
  <si>
    <t>Přímotop s TH 2kW</t>
  </si>
  <si>
    <t>553473901RZ1</t>
  </si>
  <si>
    <t>žlab kabelový drátěný 100/50</t>
  </si>
  <si>
    <t>dle specifikace komplet pro uchycení</t>
  </si>
  <si>
    <t>220260106R00</t>
  </si>
  <si>
    <t>Vyhledání vývodu nebo krabice</t>
  </si>
  <si>
    <t>pro EPS</t>
  </si>
  <si>
    <t>220271503R00</t>
  </si>
  <si>
    <t>Zapojení 3 vodičů v krabici</t>
  </si>
  <si>
    <t>EPS,RJ45</t>
  </si>
  <si>
    <t>EPS : 2</t>
  </si>
  <si>
    <t>220711301R00</t>
  </si>
  <si>
    <t>Montáž detektoru</t>
  </si>
  <si>
    <t>EPS čidla nové napojení nových čidel. Napojení na stávající systém montáž, demontáž</t>
  </si>
  <si>
    <t>222290007R00</t>
  </si>
  <si>
    <t>Zásuvka 2xRJ45 UTP kat.6 pod omítku</t>
  </si>
  <si>
    <t>Datová zásuvka do ČM 106</t>
  </si>
  <si>
    <t>222325292RZ1</t>
  </si>
  <si>
    <t>Měření smyčky</t>
  </si>
  <si>
    <t>222330111R00</t>
  </si>
  <si>
    <t>Zásuvka aut.hlásiče na omítku, na úchytné body</t>
  </si>
  <si>
    <t>222330138R00</t>
  </si>
  <si>
    <t>Označení hlásiče štítkem</t>
  </si>
  <si>
    <t>222330196R00</t>
  </si>
  <si>
    <t>Programování ústředny, uvedení do provozu</t>
  </si>
  <si>
    <t>EPS včetně dopravy, předání díla zaučení obsluhy, vypracování protokolu</t>
  </si>
  <si>
    <t>220270201RZ1</t>
  </si>
  <si>
    <t>Zatažení, uložení vodiče</t>
  </si>
  <si>
    <t>220270242RZ1</t>
  </si>
  <si>
    <t>Zatažení vodiče Prafla..do stávajících trubek/liš</t>
  </si>
  <si>
    <t>220270281RZ1</t>
  </si>
  <si>
    <t>Zatažení vodiče SKS do prázdných trubek</t>
  </si>
  <si>
    <t>3412601RZ1</t>
  </si>
  <si>
    <t>Kabel sdělovací SKS</t>
  </si>
  <si>
    <t>datový vodič do venkovního prostředí DCO-622 C6 UTP- vedený 2x k zásuvce RJ45</t>
  </si>
  <si>
    <t>341350122</t>
  </si>
  <si>
    <t>kabel kabel pro EZS; stíněný, typ drát; Cu drát + Al folie; počet a průřez žil 2x2x0,8; počet žil 2; jmen.prům.jádra 0,80 mm; teplota použití -30 až 90 °C; min.teplota pokládky -5 °C; barva pláště hnědá</t>
  </si>
  <si>
    <t>včetně prořezu, EPS</t>
  </si>
  <si>
    <t>34145022RZ1</t>
  </si>
  <si>
    <t>5x1,5 B2ca s1d1a1</t>
  </si>
  <si>
    <t>EPS napojení VM</t>
  </si>
  <si>
    <t>34571150</t>
  </si>
  <si>
    <t>trubka ohebná, elektroinstalační; mat. PVC samozhášivé; vnější pr.= 18,7 mm; vnitřní pr.= 13,5 mm; mech.odolnost nízká; mezní hodnota zatížení 320 N/5 cm; teplot.rozsah -5 až 60 °C; stupeň hořlavosti A-3C; použití: pro instalaci na povrch, do omítky nebo pod omítku, pro montáž do dutých zdí, příček a stropů</t>
  </si>
  <si>
    <t>trubka isofix, včetně úchytek a upevňovacího materiálu, dle potřeby</t>
  </si>
  <si>
    <t>37110102RZ1</t>
  </si>
  <si>
    <t>tepelné čidlo, včetně patice, čidlo EPS</t>
  </si>
  <si>
    <t>včetně patice</t>
  </si>
  <si>
    <t>371202013</t>
  </si>
  <si>
    <t>zásuvka datová 2xRJ45, bílá, montáž do instalačních krabic</t>
  </si>
  <si>
    <t>Krabice IPmin 44 pro rozvody</t>
  </si>
  <si>
    <t>310*0,35+89*0,2*0,2</t>
  </si>
  <si>
    <t>rampy od vypínačů : 125</t>
  </si>
  <si>
    <t>jiné 1NP : 35</t>
  </si>
  <si>
    <t>1PP : 50</t>
  </si>
  <si>
    <t>Vysekání rýh ve zdi cihelné 5 x 30 cm</t>
  </si>
  <si>
    <t>Trubka ohebná pod omítku, vnější průměr 16 mm, včetně dodávky</t>
  </si>
  <si>
    <t>slaboproudý rozvod pod omítkou rezerva</t>
  </si>
  <si>
    <t>210010004RT1</t>
  </si>
  <si>
    <t>Trubka ohebná pod omítku, typ 23.. 29 mm, včetně dodávky trubky PVC 2329</t>
  </si>
  <si>
    <t>Pro ochranu vodičů dle potřeby</t>
  </si>
  <si>
    <t>Krabice přístrojová KP, bez zapojení, kruhová, včetně dodávky krabice</t>
  </si>
  <si>
    <t>1PP : 39</t>
  </si>
  <si>
    <t>1NP : 25</t>
  </si>
  <si>
    <t>rezerva : 25</t>
  </si>
  <si>
    <t>Rozvodka krabicová z lis. izol. 6455-11 do 4 mm2, včetně dodávky krabice 6455-11</t>
  </si>
  <si>
    <t>Krabice IPmin 44 pro rozvody 1PP</t>
  </si>
  <si>
    <t>Žlab kabelový s příslušenstvím, 125/50 mm s víkem</t>
  </si>
  <si>
    <t>Pro potřebu odboček</t>
  </si>
  <si>
    <t>Ukončení vodičů v rozvaděči + zapojení do 2,5 mm2</t>
  </si>
  <si>
    <t>RS1PP : 12</t>
  </si>
  <si>
    <t>Ukončení vodičů v rozvaděči + zapojení do 6 mm2</t>
  </si>
  <si>
    <t>RS1PP : 5</t>
  </si>
  <si>
    <t>Ukončení vodičů v rozvaděči + zapojení do 16 mm2</t>
  </si>
  <si>
    <t>210110001R00</t>
  </si>
  <si>
    <t>Spínač nástěnný jednopól.- řaz. 1, DEMONTÁŽ</t>
  </si>
  <si>
    <t>rampy : 25</t>
  </si>
  <si>
    <t>1PP : 6</t>
  </si>
  <si>
    <t>1NP : 9</t>
  </si>
  <si>
    <t>210110001RT1</t>
  </si>
  <si>
    <t>Spínač nástěnný jednopól.- řaz. 1, obyč.prostředí, včetně dodávky spínače</t>
  </si>
  <si>
    <t>rezerva v případě možnosti zničení spínače při zednických pracích</t>
  </si>
  <si>
    <t>1PP : 15</t>
  </si>
  <si>
    <t>1NP : 11</t>
  </si>
  <si>
    <t>210110004RT1</t>
  </si>
  <si>
    <t>Spínač nástěnný střídavý - řaz. 6, obyč.prostředí, včetně dodávky spínače</t>
  </si>
  <si>
    <t>1PP sklad</t>
  </si>
  <si>
    <t>210110102RZ1</t>
  </si>
  <si>
    <t>Spínač PO přepínač otáček pro VZT</t>
  </si>
  <si>
    <t>typ dle VZT</t>
  </si>
  <si>
    <t>1PP : 2</t>
  </si>
  <si>
    <t>1NP : 4</t>
  </si>
  <si>
    <t>210110103RZ1</t>
  </si>
  <si>
    <t>Spínač H hygrostat pro VZT</t>
  </si>
  <si>
    <t>typ dle TZ</t>
  </si>
  <si>
    <t>210111011R00</t>
  </si>
  <si>
    <t>Zásuvka domovní zapuštěná - provedení 2P+PE, DEMONTÁŽ</t>
  </si>
  <si>
    <t>stávající nad lůžky</t>
  </si>
  <si>
    <t>rampy DO : 50</t>
  </si>
  <si>
    <t>rampy MDO : 75</t>
  </si>
  <si>
    <t>zás.SEBT-PE : 25</t>
  </si>
  <si>
    <t>1NP : 5</t>
  </si>
  <si>
    <t>Zásuvka domovní zapuštěná - provedení 2x (2P+PE), včetně dodávky zásuvky</t>
  </si>
  <si>
    <t>1PP : 4</t>
  </si>
  <si>
    <t>210140671U00</t>
  </si>
  <si>
    <t>Mtž domácího telefonu, DEMONTÁŽ</t>
  </si>
  <si>
    <t>Stávající systém nad postelemi SS signální systém přivolání pomoci sestra</t>
  </si>
  <si>
    <t>210140681U00</t>
  </si>
  <si>
    <t>Mtž byt dorozum zařízení 1-3tlač</t>
  </si>
  <si>
    <t>Propojení systému SS přivolání pomoci nad postelemi do nových ramp. V ceně veškerý potřebný materiál pro propojení</t>
  </si>
  <si>
    <t>Montáž celoplechových rozvodnic do váhy 20 kg, rampy</t>
  </si>
  <si>
    <t>Kompletní montáž el rampy. Tj. propojení ze stávajících vývodů na rampu + osazení rampy. Cena včetně potřebného materiálu na propojení atp.</t>
  </si>
  <si>
    <t>Montáž celoplechových rozvodnic do váhy 100 kg, včetně dodávky</t>
  </si>
  <si>
    <t>RS1PP výbava dle PD D147-09</t>
  </si>
  <si>
    <t>Kompletní úprava HRMS2 dle PD, včetně popisu, úprav FU12 včetně dodávky 3xpoj 25A</t>
  </si>
  <si>
    <t>210200010R00</t>
  </si>
  <si>
    <t>Svítidlo demontáž</t>
  </si>
  <si>
    <t>strávající světla 1PP, 1NP</t>
  </si>
  <si>
    <t>1PP : 26</t>
  </si>
  <si>
    <t>1NP : 7</t>
  </si>
  <si>
    <t>Svítidlo LED</t>
  </si>
  <si>
    <t>LA : 4</t>
  </si>
  <si>
    <t>LA+NZ : 4</t>
  </si>
  <si>
    <t>LB : 12</t>
  </si>
  <si>
    <t>LC : 23</t>
  </si>
  <si>
    <t>LD : 6</t>
  </si>
  <si>
    <t>LD+NZ : 3</t>
  </si>
  <si>
    <t>LE : 2</t>
  </si>
  <si>
    <t>LF : 1</t>
  </si>
  <si>
    <t>LG : 2</t>
  </si>
  <si>
    <t>Galérka : 5</t>
  </si>
  <si>
    <t>Vedení uzemňovací na povrchu Cu do 50 mm2, včetně dodávky CY 6mm2</t>
  </si>
  <si>
    <t>1NP : 68</t>
  </si>
  <si>
    <t>1PP : 70</t>
  </si>
  <si>
    <t>Vedení uzemňovací na povrchu Cu do 50 mm2, včetně dodávky CY 16</t>
  </si>
  <si>
    <t>SEBT z MET do RS1PP</t>
  </si>
  <si>
    <t>Svorka na potrubí Bernard, včetně Cu pásku, včetně dodávky svorky + Cu pásku</t>
  </si>
  <si>
    <t>210290751R00</t>
  </si>
  <si>
    <t>montáž spotřebičů motorických s usazením a upevněním na stávající nosnou konstrukci nebo podklad, vyrovnání řemene a vyvážení, bez zapojení, vodič ...</t>
  </si>
  <si>
    <t>Napojení VZT (ventilátory dodávka VZT)</t>
  </si>
  <si>
    <t>Kabel CYKY 750 V 5x4 mm2 uložený pod omítkou</t>
  </si>
  <si>
    <t>včetně prořezu</t>
  </si>
  <si>
    <t>Kabel CYKY-m 750 V 3 x 1,5 mm2 ve zdi, včetně dodávky CYKY 3Cx1.5</t>
  </si>
  <si>
    <t>1PP : 430</t>
  </si>
  <si>
    <t>1NP : 110</t>
  </si>
  <si>
    <t>prořez : 50</t>
  </si>
  <si>
    <t>Kabel CYKY-m 750 V 3 x 2,5 mm2 do zdi, včetně dodávky CYKY 3Cx2.5</t>
  </si>
  <si>
    <t>1PP : 60</t>
  </si>
  <si>
    <t>1NP : 50</t>
  </si>
  <si>
    <t>prořez : 10</t>
  </si>
  <si>
    <t>Kabel CYKY-m 750 V 5 x 1,5 mm2 volně uložený, včetně dodávky kabelu</t>
  </si>
  <si>
    <t>pro napojení světel s NZ + VZT</t>
  </si>
  <si>
    <t>kabel CYKY; instalační; pro pevné uložení ve vnitřních a venk.prostorách v zemi, betonu; Cu plné holé jádro, tvar jádra RE-kulatý jednodrát; počet a p</t>
  </si>
  <si>
    <t>Sádra , hřeby, vruty , aj., pro rampy</t>
  </si>
  <si>
    <t>Svorka typu WAGO 273-101 5x1,5</t>
  </si>
  <si>
    <t>Svorka WAGO 273-105 5x2,5</t>
  </si>
  <si>
    <t>Svorka WAGO 222-413 3x2,5</t>
  </si>
  <si>
    <t>34814129RZ1</t>
  </si>
  <si>
    <t>Svítidlo LE</t>
  </si>
  <si>
    <t>34814143RZ1</t>
  </si>
  <si>
    <t>Svítidlo LF</t>
  </si>
  <si>
    <t>348141RZ1</t>
  </si>
  <si>
    <t>Svítidlo LA se zdrojem NZ</t>
  </si>
  <si>
    <t>3481451RZ1</t>
  </si>
  <si>
    <t>Svítidlo LD se zdrojem NZ</t>
  </si>
  <si>
    <t>34818211RZ1</t>
  </si>
  <si>
    <t>Svítidlo LG</t>
  </si>
  <si>
    <t>34823031RZ1</t>
  </si>
  <si>
    <t>Svítdlo G galérka</t>
  </si>
  <si>
    <t>s atestem nad umyvadlo</t>
  </si>
  <si>
    <t>1NP : 1</t>
  </si>
  <si>
    <t>35814410RZ1</t>
  </si>
  <si>
    <t>Cena včetně úchytného materiálu</t>
  </si>
  <si>
    <t>35814416RZ1</t>
  </si>
  <si>
    <t>Pojistky válcové PV22  25A /10AgG</t>
  </si>
  <si>
    <t>Odpínače pojistkové OPVP 22-3</t>
  </si>
  <si>
    <t>1NP : 20</t>
  </si>
  <si>
    <t>1PP : 85</t>
  </si>
  <si>
    <t>220490032RZ1</t>
  </si>
  <si>
    <t>Mtž SS přivolání pomoci pro invalidu, včetně dodávky</t>
  </si>
  <si>
    <t>sada  3280B-C10001B komplet dle PD, včetně rámečků a krytek, v ceně odzkoušení systému a zaškolení</t>
  </si>
  <si>
    <t>demontáž : 3</t>
  </si>
  <si>
    <t>montáž : 3</t>
  </si>
  <si>
    <t>rezerva : 2</t>
  </si>
  <si>
    <t>Kabel PRAFlaGuardF 2x2x0,8</t>
  </si>
  <si>
    <t>Rozvod přes 1PP z rozvodny přes chodbu</t>
  </si>
  <si>
    <t>20*0,2*0,2</t>
  </si>
  <si>
    <t>210190003RZ1</t>
  </si>
  <si>
    <t>Montáž celoplechových rozvodnic do váhy 100 kg</t>
  </si>
  <si>
    <t>Rack rozváděč  a kompletní osazení komponenty</t>
  </si>
  <si>
    <t>220260022R00</t>
  </si>
  <si>
    <t>Krabice KP 68 ve zdi včetně vysekání lůžka</t>
  </si>
  <si>
    <t>kompletní osazení, propojovací krabice rezerva</t>
  </si>
  <si>
    <t>220260551R00</t>
  </si>
  <si>
    <t>Trubka PVC pod omítku, vnější průměr 20 mm</t>
  </si>
  <si>
    <t>výsek drážky + uložení trubky, ochrana vývodů ze zdi</t>
  </si>
  <si>
    <t>v pokojích : 105</t>
  </si>
  <si>
    <t>220260555R00</t>
  </si>
  <si>
    <t>Trubka PVC pod omítku, vnější průměr 50 mm</t>
  </si>
  <si>
    <t>Včetně výseku a uložení ve zdi</t>
  </si>
  <si>
    <t>v chodbě : 210</t>
  </si>
  <si>
    <t>do Rack napojení : 75</t>
  </si>
  <si>
    <t>prořez : 30</t>
  </si>
  <si>
    <t>Zatažení vodiče ..do stávajících trubek/liš</t>
  </si>
  <si>
    <t>222290002RZ1</t>
  </si>
  <si>
    <t>konektor RJ45 Cat6</t>
  </si>
  <si>
    <t xml:space="preserve"> s ochranou konektoru, zapojení konektoru na vodič UTP</t>
  </si>
  <si>
    <t>Rack ČM 168 : 2</t>
  </si>
  <si>
    <t>Rack ČM 109 : 52</t>
  </si>
  <si>
    <t>rampy : 50</t>
  </si>
  <si>
    <t>222290971R00</t>
  </si>
  <si>
    <t>Patch panel</t>
  </si>
  <si>
    <t>222290981R00</t>
  </si>
  <si>
    <t>Vyvazovací panel</t>
  </si>
  <si>
    <t>222290991R00</t>
  </si>
  <si>
    <t>Ukládací police</t>
  </si>
  <si>
    <t>222292351RZ1</t>
  </si>
  <si>
    <t>napájecí panel 19" 1U  8xzás s SPD3</t>
  </si>
  <si>
    <t>222293001R00</t>
  </si>
  <si>
    <t>Vypáskování kabelů v rozvaděči</t>
  </si>
  <si>
    <t>jiné : 4</t>
  </si>
  <si>
    <t>222293011R00</t>
  </si>
  <si>
    <t>Kontrolní měření kabelu</t>
  </si>
  <si>
    <t>222293012R00</t>
  </si>
  <si>
    <t>Měření do protokolu</t>
  </si>
  <si>
    <t>222325302</t>
  </si>
  <si>
    <t>kompletní zprovoznění a naprogramování, zaučení obsluhy, úpravy v RACK</t>
  </si>
  <si>
    <t>34121005RZ1</t>
  </si>
  <si>
    <t>Kabel sdělovací UTP datový</t>
  </si>
  <si>
    <t>rampy : 1180</t>
  </si>
  <si>
    <t>do rack napojení : 160</t>
  </si>
  <si>
    <t>prořez : 140</t>
  </si>
  <si>
    <t>345710544</t>
  </si>
  <si>
    <t>Trubka elektroinstal. ohebná  2340/LPE-1</t>
  </si>
  <si>
    <t>34571063</t>
  </si>
  <si>
    <t>Trubka elektroinstal. ohebná  LPFLEX 2323</t>
  </si>
  <si>
    <t>371201010RZ1</t>
  </si>
  <si>
    <t>Patch panel 19"Patch panel 24xRj-45 Cat 6e UTP 1U</t>
  </si>
  <si>
    <t>371202013RZ1</t>
  </si>
  <si>
    <t>konektor RJ45 Cat 6 s ochranou</t>
  </si>
  <si>
    <t>Kompletní zás RJ + , krytky</t>
  </si>
  <si>
    <t>37421101RZ1</t>
  </si>
  <si>
    <t>napájecí panel 19" 1U s SPD3</t>
  </si>
  <si>
    <t>37421104RZ1</t>
  </si>
  <si>
    <t>vyvazovací panel 19" 1U</t>
  </si>
  <si>
    <t>37421114RZ1</t>
  </si>
  <si>
    <t>polička výsuvná 19" 2U</t>
  </si>
  <si>
    <t>37421328RZ1</t>
  </si>
  <si>
    <t>Jiné malé položky</t>
  </si>
  <si>
    <t>Jiný materiál, popis aj.</t>
  </si>
  <si>
    <t>37501111RZ1</t>
  </si>
  <si>
    <t>Nástěnná rozvaděčová skříň Rack 9-12U</t>
  </si>
  <si>
    <t>380000001</t>
  </si>
  <si>
    <t>Sestava Ax60+ pro detekci oxidu uhličitého (CO2), včetně alarmové jednotky</t>
  </si>
  <si>
    <t>380000002</t>
  </si>
  <si>
    <t>Doplnění rozvodů elektroinstalace včetně, zednického zapracení</t>
  </si>
  <si>
    <t>51,73*0,65</t>
  </si>
  <si>
    <t>271571111R00</t>
  </si>
  <si>
    <t>Polštář základu ze štěrkopísku tříděného</t>
  </si>
  <si>
    <t>51,73*0,15</t>
  </si>
  <si>
    <t>0,4*5*0,1</t>
  </si>
  <si>
    <t>273311116R00</t>
  </si>
  <si>
    <t>Beton základ. desek prostý z cem. portlad. C 16/20</t>
  </si>
  <si>
    <t>100 : 0,1*51,73</t>
  </si>
  <si>
    <t>274272150RT3</t>
  </si>
  <si>
    <t>Zdivo základové z bednicích tvárnic, tl. 40 cm, výplň tvárnic betonem C 16/20</t>
  </si>
  <si>
    <t>0,75*5</t>
  </si>
  <si>
    <t>274313511R00</t>
  </si>
  <si>
    <t>Beton základových pasů prostý C 12/15</t>
  </si>
  <si>
    <t>274361821R00</t>
  </si>
  <si>
    <t>Výztuž základ. pasů z betonářské oceli 10505 (R)</t>
  </si>
  <si>
    <t>6*2*2*2*0,000617</t>
  </si>
  <si>
    <t>0,75*2*10*2*0,000617</t>
  </si>
  <si>
    <t>310236241R00</t>
  </si>
  <si>
    <t>Zazdívka otvorů pl. 0,09 m2 cihlami, tl. zdi 30 cm</t>
  </si>
  <si>
    <t>1,45*2,27*0,62*2</t>
  </si>
  <si>
    <t>0,15*0,15*2,27*4</t>
  </si>
  <si>
    <t>0,6*0,6*2,35</t>
  </si>
  <si>
    <t>311231116R00</t>
  </si>
  <si>
    <t>Zdivo nosné cihelné z CP 29 P15 na MC 10</t>
  </si>
  <si>
    <t>lokální opravy</t>
  </si>
  <si>
    <t>l : 2,5</t>
  </si>
  <si>
    <t>sch : 6,3*0,3</t>
  </si>
  <si>
    <t>nad překl. : 0,5*1,7*0,15+0,6*0,15*5,6</t>
  </si>
  <si>
    <t>Osazení betonových kvádříků do objemu 0,03 m3, D+M</t>
  </si>
  <si>
    <t>pod překlad nad vraty</t>
  </si>
  <si>
    <t>0,5*0,15*1,7</t>
  </si>
  <si>
    <t>0,6*5,6*0,2</t>
  </si>
  <si>
    <t>0,0083*(1,2+1,2)</t>
  </si>
  <si>
    <t>317941121RU3</t>
  </si>
  <si>
    <t>Osazení ocelových válcovaných nosníků do č.12, Včetně dodávky profilu U č.12</t>
  </si>
  <si>
    <t>sdk podhled pod půdou : 5*6*0,0134</t>
  </si>
  <si>
    <t>0,0143*3*1,7</t>
  </si>
  <si>
    <t>0,0219*2*7,45</t>
  </si>
  <si>
    <t>317941123RT5</t>
  </si>
  <si>
    <t>Osazení ocelových válcovaných nosníků  č.14-22, včetně dodávky profilu I č.20</t>
  </si>
  <si>
    <t>0,0262*4*5,6</t>
  </si>
  <si>
    <t>nové zárubně : 0,15*2,1*2*3</t>
  </si>
  <si>
    <t>nové dveře : 0,1*2,65*8</t>
  </si>
  <si>
    <t>342254611RZ1</t>
  </si>
  <si>
    <t>Minerální desky  tl. 50 mm - dodávka a montáž, pro vnitřní zateplení</t>
  </si>
  <si>
    <t>chlazený sklad 102</t>
  </si>
  <si>
    <t>tepelněizolační minerální desky pro vnitřní zateplení budov - tepelněizolační deska je kalcium silikátový materiál - dodávka a montáž včetně vnitřního ostění u otvorů, vynesení nadpraží otvorů, řešení dilatací s okolními konstrukcemi</t>
  </si>
  <si>
    <t>3,96*2,96</t>
  </si>
  <si>
    <t>342263530RZ1</t>
  </si>
  <si>
    <t>Revizní dvířka do stěny v rámu, 700x700 mm, dvířka 600/600 mm, požární odolnost EI 15 DP3, P2</t>
  </si>
  <si>
    <t>specifikace viz. výkres - Výplně otvorů</t>
  </si>
  <si>
    <t>342264517RT1</t>
  </si>
  <si>
    <t>Revizní dvířka Promat do SDK podhledu, 700x700 mm, typ SP, požární odolnost EI 15 DP1, P3</t>
  </si>
  <si>
    <t>DP1</t>
  </si>
  <si>
    <t>1,7*0,14*2</t>
  </si>
  <si>
    <t>5,6*0,18*2</t>
  </si>
  <si>
    <t>1,2*0,1*2*2</t>
  </si>
  <si>
    <t>0,5*2,65*2</t>
  </si>
  <si>
    <t>P25 MC15</t>
  </si>
  <si>
    <t>0,65*3,1*2</t>
  </si>
  <si>
    <t>13359070</t>
  </si>
  <si>
    <t>Ocel pásová jakost 11375  50x5,0 mm</t>
  </si>
  <si>
    <t>T</t>
  </si>
  <si>
    <t>ocel na svaření překladů z ocelových profilů</t>
  </si>
  <si>
    <t>0,5*0,05*0,005*7,85*20</t>
  </si>
  <si>
    <t>413231211R00</t>
  </si>
  <si>
    <t>Zazdívka zhlaví stropních trámů průřezu do 200 cm2</t>
  </si>
  <si>
    <t>413232221R00</t>
  </si>
  <si>
    <t>Zazdívka zhlaví válcovaných nosníků výšky do 30cm</t>
  </si>
  <si>
    <t>416021126R00</t>
  </si>
  <si>
    <t>Podhledy SDK, kovová.kce CD. 1x deska RF 15 mm</t>
  </si>
  <si>
    <t>REI 30</t>
  </si>
  <si>
    <t>1,76*3,96</t>
  </si>
  <si>
    <t>416043244R00</t>
  </si>
  <si>
    <t>Samost.pož.předěl,kov.kce.CD+UA,deska 2xRFI 12,5mm</t>
  </si>
  <si>
    <t>Podhledy - samostatný požární předěl Rigips, systém PK22 odpovídá D112, kovová konstrukce CD + UA + UD, 2x opláštěná, s minerální izolací tl. 40 mm, desky protipožární impregnované RFI (DFH2) tl. 12,5mm. Požární odolnost shora EI 60 a zdola EI 45.</t>
  </si>
  <si>
    <t>4.11.12a</t>
  </si>
  <si>
    <t>5,7*5,7</t>
  </si>
  <si>
    <t>6,9696</t>
  </si>
  <si>
    <t>417321315R00</t>
  </si>
  <si>
    <t>Ztužující pásy a věnce z betonu železového C 20/25</t>
  </si>
  <si>
    <t>XC1</t>
  </si>
  <si>
    <t>pod novou část krovu</t>
  </si>
  <si>
    <t>3,3*0,45*0,2</t>
  </si>
  <si>
    <t>417351115R00</t>
  </si>
  <si>
    <t>Bednění ztužujících pásů a věnců - zřízení</t>
  </si>
  <si>
    <t>3,3*0,2</t>
  </si>
  <si>
    <t>417351116R00</t>
  </si>
  <si>
    <t>Bednění ztužujících pásů a věnců - odstranění</t>
  </si>
  <si>
    <t>417361821R00</t>
  </si>
  <si>
    <t>Výztuž ztužujících pásů a věnců z oceli 10505(R)</t>
  </si>
  <si>
    <t>12 : 3,3*6*0,000888</t>
  </si>
  <si>
    <t>6 : 1,2*15*0,000222</t>
  </si>
  <si>
    <t>420360622RZ1</t>
  </si>
  <si>
    <t>Svařovaný spoj, výška svaru 5 mm</t>
  </si>
  <si>
    <t>- svaření ocelových překladů a nosníků</t>
  </si>
  <si>
    <t>451571224R00</t>
  </si>
  <si>
    <t>Podklad pod dlažbu ze štěrkopísku tl. do 25 cm</t>
  </si>
  <si>
    <t>pod schodiště</t>
  </si>
  <si>
    <t>štěrkopísek B 0-32</t>
  </si>
  <si>
    <t>16,855</t>
  </si>
  <si>
    <t>465210101RZ1</t>
  </si>
  <si>
    <t>Schody a podesta z kamene na sucho</t>
  </si>
  <si>
    <t>použití původního kamene a schodových stupňů včetně očištění povrchu</t>
  </si>
  <si>
    <t>hlavní : 16,855</t>
  </si>
  <si>
    <t>vedlejší : 1,65*9</t>
  </si>
  <si>
    <t>610450213R00</t>
  </si>
  <si>
    <t>Vnitřní omítka torkretová s pletivem tl. do 3 cm</t>
  </si>
  <si>
    <t>oprava základů po snížení podlahy v garáži</t>
  </si>
  <si>
    <t>snížení podlahy : 0,6*(28,92-5)</t>
  </si>
  <si>
    <t>100% vnitřních stěn</t>
  </si>
  <si>
    <t>100 : 28,92*4,5+4,45*4*0,5</t>
  </si>
  <si>
    <t>101 : 16,67*2,95</t>
  </si>
  <si>
    <t>102 : 16,02*2,95</t>
  </si>
  <si>
    <t>104 : 11,88*2,9</t>
  </si>
  <si>
    <t>105 : 11,44*2,9</t>
  </si>
  <si>
    <t>106 : 16,52*2,9</t>
  </si>
  <si>
    <t>201 : 5,7*2*4</t>
  </si>
  <si>
    <t>100 : 1,8*7,15*4</t>
  </si>
  <si>
    <t>101 : 15,5</t>
  </si>
  <si>
    <t>102 : 15,81</t>
  </si>
  <si>
    <t>104 : 7,84</t>
  </si>
  <si>
    <t>106 : 16,07</t>
  </si>
  <si>
    <t>0,2*3*4</t>
  </si>
  <si>
    <t>(0,78*2+1,43*2)*13</t>
  </si>
  <si>
    <t>(2,35*2+1,67*2)</t>
  </si>
  <si>
    <t>2,35+2,67*2</t>
  </si>
  <si>
    <t>1,05+2,65*2</t>
  </si>
  <si>
    <t>1,4+2,65*2</t>
  </si>
  <si>
    <t>1,15+2,65*2</t>
  </si>
  <si>
    <t>5+3,1*2</t>
  </si>
  <si>
    <t>(0,9+2*2)*2</t>
  </si>
  <si>
    <t>1,1+2,1*2</t>
  </si>
  <si>
    <t>2NP : (0,82*2+0,62*2)*20</t>
  </si>
  <si>
    <t>612421431R00</t>
  </si>
  <si>
    <t>Oprava vápen.omítek stěn do 50 % pl. - štukových</t>
  </si>
  <si>
    <t>100 : 28,92*4,5</t>
  </si>
  <si>
    <t>nové k-ce</t>
  </si>
  <si>
    <t>1,75*2,3*4</t>
  </si>
  <si>
    <t>28,92*0,5</t>
  </si>
  <si>
    <t>0,3*3,1*2+0,5*2,65*2</t>
  </si>
  <si>
    <t>4,45*4*0,5</t>
  </si>
  <si>
    <t>620401163RZ1</t>
  </si>
  <si>
    <t>Nátěr fasády hydrofobizační 1x</t>
  </si>
  <si>
    <t>sokl</t>
  </si>
  <si>
    <t>sokl : 0,5*(25,5*2+10*2)</t>
  </si>
  <si>
    <t>schody : 0,35*3*6</t>
  </si>
  <si>
    <t>1,4*2,65+1,05*2,65+1,15*2,65</t>
  </si>
  <si>
    <t>5*3,1</t>
  </si>
  <si>
    <t>0,78*1,43*13</t>
  </si>
  <si>
    <t>2,35*1,67</t>
  </si>
  <si>
    <t>0,82*0,62*20</t>
  </si>
  <si>
    <t>622323050RZ1</t>
  </si>
  <si>
    <t>Penetrace podkladu - pod finální nátěr fasády</t>
  </si>
  <si>
    <t>JZ : 106+7,6+2,8*2</t>
  </si>
  <si>
    <t>JV : 41+7,6+2,75</t>
  </si>
  <si>
    <t>SV : 110+7,6+2,8*2</t>
  </si>
  <si>
    <t>SZ : 41+7,6+2,75</t>
  </si>
  <si>
    <t>římsa : 0,5*(9*4+5,9*2+9,3+3,4*4)+9,85+0,2*6,5*4</t>
  </si>
  <si>
    <t>622412209RZ1</t>
  </si>
  <si>
    <t>Nátěr stěn vnějších, slož.1-4 silikátový, zpevňující</t>
  </si>
  <si>
    <t>ZPEVŇUJÍCÍ NÁTĚR OČIŠTĚNÉ FASÁDY ČISTÝM SILIKÁTEM</t>
  </si>
  <si>
    <t>622421150RZ1</t>
  </si>
  <si>
    <t>Omítka vnější stěn</t>
  </si>
  <si>
    <t>oprava předsazených schodišť</t>
  </si>
  <si>
    <t>20    JÁDROVÁ VÁPENNÁ OMÍTKA</t>
  </si>
  <si>
    <t>2-3   VÁPENNÝ ŠTUK</t>
  </si>
  <si>
    <t>0,35*3*6</t>
  </si>
  <si>
    <t>622422522R00</t>
  </si>
  <si>
    <t>Oprava vněj. omítek II,do 50%, štuk na 100% plochy</t>
  </si>
  <si>
    <t>622471317R00</t>
  </si>
  <si>
    <t>Nátěr nebo nástřik stěn vnějších, složitost 1 - 2, hmota silikátová</t>
  </si>
  <si>
    <t>622904112R00</t>
  </si>
  <si>
    <t>Očištění fasád tlakovou vodou složitost 1 - 2</t>
  </si>
  <si>
    <t>622904121R00</t>
  </si>
  <si>
    <t>Ruční čištění ocelovým kartáčem</t>
  </si>
  <si>
    <t>50%</t>
  </si>
  <si>
    <t>JZ : (106+7,6+2,8*2)*0,5</t>
  </si>
  <si>
    <t>JV : (41+7,6+2,75)*0,5</t>
  </si>
  <si>
    <t>SV : (110+7,6+2,8*2)*0,5</t>
  </si>
  <si>
    <t>SZ : (41+7,6+2,75)*0,5</t>
  </si>
  <si>
    <t>římsa : (0,5*(9*4+5,9*2+9,3+3,4*4)+9,85+0,2*6,5*4)*0,5</t>
  </si>
  <si>
    <t>627452642RZ1</t>
  </si>
  <si>
    <t>Spárování komínového zdiva</t>
  </si>
  <si>
    <t>0,45*4*1,5</t>
  </si>
  <si>
    <t>629451112R00</t>
  </si>
  <si>
    <t>Vyrovnávací vrstva MC šířky do 30 cm</t>
  </si>
  <si>
    <t>vyrovnání - PARAPETY</t>
  </si>
  <si>
    <t>0,78*13*2</t>
  </si>
  <si>
    <t>2,35*2</t>
  </si>
  <si>
    <t>0,82*20</t>
  </si>
  <si>
    <t>631312611R00</t>
  </si>
  <si>
    <t>Mazanina betonová tl. 5 - 8 cm C 16/20</t>
  </si>
  <si>
    <t>101 : 0,06*15,5</t>
  </si>
  <si>
    <t>102 : 0,06*15,81</t>
  </si>
  <si>
    <t>104 : 0,06*7,84</t>
  </si>
  <si>
    <t>105 : 0,06*6,97</t>
  </si>
  <si>
    <t>106 : 0,06*16,07</t>
  </si>
  <si>
    <t>100 : 0,08*51,73</t>
  </si>
  <si>
    <t>631313511R00</t>
  </si>
  <si>
    <t>Mazanina betonová tl. 8 - 12 cm C 12/15</t>
  </si>
  <si>
    <t>7,8698</t>
  </si>
  <si>
    <t>5,173</t>
  </si>
  <si>
    <t>0,00308*(15,81+15,5+7,84+6,97+16,07)*1,2</t>
  </si>
  <si>
    <t>631361921RT8</t>
  </si>
  <si>
    <t>Výztuž mazanin svařovanou sítí, průměr drátu  8,0, oka 100/100 mm KY81</t>
  </si>
  <si>
    <t>100 : 0,00799*51,73*1,2</t>
  </si>
  <si>
    <t>641960000R00</t>
  </si>
  <si>
    <t>Těsnění spár otvorových prvků PU pěnou</t>
  </si>
  <si>
    <t>O1 : (0,78*2+1,43*2)*13</t>
  </si>
  <si>
    <t>O2 : (2,35*2+1,67*2)</t>
  </si>
  <si>
    <t>D1 : 1,4+2,65*2</t>
  </si>
  <si>
    <t>D2 : 1,05+2,65*2</t>
  </si>
  <si>
    <t>D3 : 1,15+2,65*2</t>
  </si>
  <si>
    <t>D4 : 2,35+2,67*2</t>
  </si>
  <si>
    <t>O3 : (0,82*2+0,62*2)*20</t>
  </si>
  <si>
    <t>T1 : 2</t>
  </si>
  <si>
    <t>648991111RT3</t>
  </si>
  <si>
    <t>Osazení parapet.desek plast. a lamin. š. do 20cm, včetně dodávky plastové parapetní desky š. 150 mm</t>
  </si>
  <si>
    <t>O3 : 20*0,82</t>
  </si>
  <si>
    <t>648991113RT3</t>
  </si>
  <si>
    <t>Osazení parapet.desek plast. a lamin. š.nad 20cm, včetně dodávky plastové parapetní desky š. 300 mm</t>
  </si>
  <si>
    <t>O1 : 0,78*13</t>
  </si>
  <si>
    <t>O2 : 2,35</t>
  </si>
  <si>
    <t>648991116RZ1</t>
  </si>
  <si>
    <t>Demontáž parapetních desek nad 20cm</t>
  </si>
  <si>
    <t>teraco nebo beton tl. do 30 mm</t>
  </si>
  <si>
    <t>0,78*13</t>
  </si>
  <si>
    <t>941941031R00</t>
  </si>
  <si>
    <t>Montáž lešení leh.řad.s podlahami,š.do 1 m, H 10 m</t>
  </si>
  <si>
    <t>křídla : 3,7*(8,5*4+7,4*2)</t>
  </si>
  <si>
    <t>centr : 5,1*(10,9*2+4,5*2+4,1*2)</t>
  </si>
  <si>
    <t>941941191R00</t>
  </si>
  <si>
    <t>Příplatek za každý měsíc použití lešení k pol.1031</t>
  </si>
  <si>
    <t>2 měsíce</t>
  </si>
  <si>
    <t>křídla : 3,7*(8,5*4+7,4*2)*2</t>
  </si>
  <si>
    <t>centr : 5,1*(10,9*2+4,5*2+4,1*2)*2</t>
  </si>
  <si>
    <t>941941831R00</t>
  </si>
  <si>
    <t>Demontáž lešení leh.řad.s podlahami,š.1 m, H 10 m</t>
  </si>
  <si>
    <t>15,5+15,81+7,84+6,97+16,07</t>
  </si>
  <si>
    <t>pomocné lešení na střeše při opravě fasády centrální čísti</t>
  </si>
  <si>
    <t>72,25-42,25</t>
  </si>
  <si>
    <t>51,73</t>
  </si>
  <si>
    <t>943943221R00</t>
  </si>
  <si>
    <t>Montáž lešení prostorové lehké, do 200kg, H 10 m</t>
  </si>
  <si>
    <t>centální část : 4*4*5,7</t>
  </si>
  <si>
    <t>943943292R00</t>
  </si>
  <si>
    <t>Příplatek za každý měsíc použití k pol..3221, 3222</t>
  </si>
  <si>
    <t>943943821R00</t>
  </si>
  <si>
    <t>Demontáž lešení, prostor. lehké, 200 kPa,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</si>
  <si>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</si>
  <si>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</si>
  <si>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</si>
  <si>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</si>
  <si>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</si>
  <si>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</si>
  <si>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732080535RZ1</t>
  </si>
  <si>
    <t>Demontáž a zpětná montáž prvků na fasádě, cedule, označení, značky, poštovní schránka, ad.</t>
  </si>
  <si>
    <t>1,4*2,65</t>
  </si>
  <si>
    <t>1,05*2,65</t>
  </si>
  <si>
    <t>2,35*2,67</t>
  </si>
  <si>
    <t>1,15*2,65</t>
  </si>
  <si>
    <t>0,9*2*2</t>
  </si>
  <si>
    <t>1*2,1</t>
  </si>
  <si>
    <t>952901114R00</t>
  </si>
  <si>
    <t>Vyčištění budov o výšce podlaží nad 4 m</t>
  </si>
  <si>
    <t>51,73+15,5+15,81+7,81+6,97+16,07</t>
  </si>
  <si>
    <t>952902110R00</t>
  </si>
  <si>
    <t>Čištění zametáním v místnostech a chodbách</t>
  </si>
  <si>
    <t>vyčištění půdy</t>
  </si>
  <si>
    <t>56,16</t>
  </si>
  <si>
    <t>8,25+11,3</t>
  </si>
  <si>
    <t>961044111R00</t>
  </si>
  <si>
    <t>Bourání základů z betonu prostého</t>
  </si>
  <si>
    <t>odsekání základů při snižování podlahy</t>
  </si>
  <si>
    <t>14,352*0,15</t>
  </si>
  <si>
    <t>r : 2,5</t>
  </si>
  <si>
    <t>961055111R00</t>
  </si>
  <si>
    <t>Bourání základů železobetonových</t>
  </si>
  <si>
    <t>betonový podstavec v prádelně</t>
  </si>
  <si>
    <t>0,65*0,7*(5+0,95*2+3,3)</t>
  </si>
  <si>
    <t>r : 1,5</t>
  </si>
  <si>
    <t>4,5*0,65*(1,35*2+3,3)+4,5*0,5*0,95*2</t>
  </si>
  <si>
    <t>963031434R00</t>
  </si>
  <si>
    <t>Bourání cihelných kleneb na MVC tl. 30 cm</t>
  </si>
  <si>
    <t>2,35*1,55</t>
  </si>
  <si>
    <t>963042819R00</t>
  </si>
  <si>
    <t>Bourání schodišťových stupňů betonových</t>
  </si>
  <si>
    <t>3,3+2,55</t>
  </si>
  <si>
    <t>1,3*3*0,01</t>
  </si>
  <si>
    <t>101-106 : 0,1*(11,3+3,95+15,81+8,25+6,97+16,01)</t>
  </si>
  <si>
    <t>100 : 0,1*56,16</t>
  </si>
  <si>
    <t>100 podklad : 0,15*56,16</t>
  </si>
  <si>
    <t>965081723R00</t>
  </si>
  <si>
    <t>Bourání dlažeb kamenin. tl. do 25 mm, pl.nad 1 m2</t>
  </si>
  <si>
    <t>56,16+11,3+15,81+3,95+16,01</t>
  </si>
  <si>
    <t>965211900RZ1</t>
  </si>
  <si>
    <t>Rozebrání kamenného schodiště</t>
  </si>
  <si>
    <t>Rozebrání kamenného schodiště včetně podesty u hlavního vstupu, uložení kamene pro zpětné použití</t>
  </si>
  <si>
    <t>966031313R00</t>
  </si>
  <si>
    <t>Bourání říms cihelných tl. 30 cm, vyložení 25 cm</t>
  </si>
  <si>
    <t>2*1,35+4,2</t>
  </si>
  <si>
    <t>967031743R00</t>
  </si>
  <si>
    <t>Přisekání plošné zdiva cihelného na MC tl. 15 cm</t>
  </si>
  <si>
    <t>vnitřní štuky : (2,3*4+2*2+4)*0,3</t>
  </si>
  <si>
    <t>968061112R00</t>
  </si>
  <si>
    <t>Vyvěšení dřevěných okenních křídel pl. do 1,5 m2</t>
  </si>
  <si>
    <t>1NP : 13*2*2+3</t>
  </si>
  <si>
    <t>2NP : 5*4</t>
  </si>
  <si>
    <t>okenice : 4</t>
  </si>
  <si>
    <t>vč. demontáže samozavíračů</t>
  </si>
  <si>
    <t>968062244R00</t>
  </si>
  <si>
    <t>Vybourání dřevěných rámů oken jednoduch. pl. 1 m2</t>
  </si>
  <si>
    <t>968062355R00</t>
  </si>
  <si>
    <t>Vybourání dřevěných rámů oken dvojitých pl. 2 m2</t>
  </si>
  <si>
    <t>vč. dveřních prahů</t>
  </si>
  <si>
    <t>1,45*2,27*2</t>
  </si>
  <si>
    <t>1,08*2,15</t>
  </si>
  <si>
    <t>1,05*3,65*2+1,15*2,65</t>
  </si>
  <si>
    <t>968071112R00</t>
  </si>
  <si>
    <t>Vyvěšení, zavěšení kovových křídel oken pl. 1,5 m2</t>
  </si>
  <si>
    <t>1NP : 3</t>
  </si>
  <si>
    <t>968072246R00</t>
  </si>
  <si>
    <t>Vybourání kovových rámů oken jednod. pl. 4 m2</t>
  </si>
  <si>
    <t>1.NP : 2,35*1,67</t>
  </si>
  <si>
    <t>1*2,05</t>
  </si>
  <si>
    <t>970241150R00</t>
  </si>
  <si>
    <t>Řezání prostého betonu hl. řezu 150 mm</t>
  </si>
  <si>
    <t>odřezání základů při snižováni podlahy</t>
  </si>
  <si>
    <t>28,92</t>
  </si>
  <si>
    <t>970241400R00</t>
  </si>
  <si>
    <t>Řezání prostého betonu hl. řezu 400 mm</t>
  </si>
  <si>
    <t>973042241R00</t>
  </si>
  <si>
    <t>Vysekání kapes zeď betonová pl. 0,1 m2, hl. 15 cm</t>
  </si>
  <si>
    <t>1,2*2</t>
  </si>
  <si>
    <t>1,7*3</t>
  </si>
  <si>
    <t>974031668R00</t>
  </si>
  <si>
    <t>Vysekání rýh zeď cihelná vtah. nosníků 15 x 35 cm</t>
  </si>
  <si>
    <t>5,6*4</t>
  </si>
  <si>
    <t>části stropů bez podhledů</t>
  </si>
  <si>
    <t>978013161R00</t>
  </si>
  <si>
    <t>Otlučení omítek vnitřních stěn v rozsahu do 50 %</t>
  </si>
  <si>
    <t>978015261R00</t>
  </si>
  <si>
    <t>Otlučení omítek vnějších MVC v složit.1-4 do 50 %</t>
  </si>
  <si>
    <t>složitost 2</t>
  </si>
  <si>
    <t>978023471R00</t>
  </si>
  <si>
    <t>Vysekání a úprava spár zdiva cihelného komínového</t>
  </si>
  <si>
    <t>102 : 1,5*(3,97*2+3,96+2,96)</t>
  </si>
  <si>
    <t>103 : 1,5*(0,96+1,9*2)</t>
  </si>
  <si>
    <t>106 : 1,5*(3,96+2,7*2)</t>
  </si>
  <si>
    <t>999281108R00</t>
  </si>
  <si>
    <t>Přesun hmot pro opravy a údržbu do výšky 12 m</t>
  </si>
  <si>
    <t>Označení únikových východů tabulkami dle NV č., 11/2001 a ČSN ISO 3864</t>
  </si>
  <si>
    <t>včetně označení vstupů do místností s technologiemi a  s láhvemi O2. Na označení musí být uveden odkaz na nebezpečné vlastnosti plynu - viz. PBŘ</t>
  </si>
  <si>
    <t>včetně popisu rozvaděčů elektro</t>
  </si>
  <si>
    <t>předpoklad - 14 tabulek</t>
  </si>
  <si>
    <t>51,73+15,5+15,81+7,84+6,97+16,07</t>
  </si>
  <si>
    <t>0,3*6</t>
  </si>
  <si>
    <t>0,5*28,92</t>
  </si>
  <si>
    <t>0,15*(16,67+16,02+11,88+11,44+16,52)</t>
  </si>
  <si>
    <t>711140101R00</t>
  </si>
  <si>
    <t>Odstr.izolace proti vlhk.vodor. pásy přitav.,1vrst</t>
  </si>
  <si>
    <t>56,16+3,95+11,3+15,81+8,25+6,97+16,01</t>
  </si>
  <si>
    <t>711212111R00</t>
  </si>
  <si>
    <t>Penetrace podkladu nátěrem</t>
  </si>
  <si>
    <t>včetně dodávky penetrace</t>
  </si>
  <si>
    <t>(51,73+15,5+15,81+7,84+6,97+16,07)*1,2</t>
  </si>
  <si>
    <t>(0,5*28,92)*1,2</t>
  </si>
  <si>
    <t>(0,15*(16,67+16,02+11,88+11,44+16,52))*1,2</t>
  </si>
  <si>
    <t>712300834RT2</t>
  </si>
  <si>
    <t>Příplat.za odstr.každé další vrstvy,střechy do 10°, z ploch jednotlivě do 10 - 20 m2</t>
  </si>
  <si>
    <t>centrální : 4,6*3,25*4</t>
  </si>
  <si>
    <t>2,3*3,05*8</t>
  </si>
  <si>
    <t>2,9*2,3*2</t>
  </si>
  <si>
    <t>centrální doplněné : 2,1*2,3</t>
  </si>
  <si>
    <t>křídla : 2,95*4,05*2+2,95*7,5*4</t>
  </si>
  <si>
    <t>1,2*2,1*2</t>
  </si>
  <si>
    <t>712400835RZ1</t>
  </si>
  <si>
    <t>Příplat.za zatlučení hřebíků v ploše do bednění, po odstranění živičné krytiny</t>
  </si>
  <si>
    <t>251,5250</t>
  </si>
  <si>
    <t>712600831R00</t>
  </si>
  <si>
    <t>Odstranění živič.krytiny střech nad 30° 1vrstvé</t>
  </si>
  <si>
    <t>pojistná HI</t>
  </si>
  <si>
    <t>998712202R00</t>
  </si>
  <si>
    <t>Přesun hmot pro povlakové krytiny, výšky do 12 m</t>
  </si>
  <si>
    <t>713111111RT1</t>
  </si>
  <si>
    <t>Izolace tepelné stropů vrchem kladené volně, 1 vrstva - materiál ve specifikaci</t>
  </si>
  <si>
    <t>8,1*4*2</t>
  </si>
  <si>
    <t>(15,5+15,81+7,84+6,97+16,07)</t>
  </si>
  <si>
    <t>28,92+16,67+16,02+11,88+11,44+16,52</t>
  </si>
  <si>
    <t>(28,92+16,67+16,02+11,88+11,44+16,52)*1,1</t>
  </si>
  <si>
    <t>28375704</t>
  </si>
  <si>
    <t>Deska izolační stabilizov. EPS 100 S 1000 x 500 mm</t>
  </si>
  <si>
    <t>EPS 100 S tl. 40 mm</t>
  </si>
  <si>
    <t>(15,5+15,81+7,84+6,97+16,07)*0,04</t>
  </si>
  <si>
    <t>63151406</t>
  </si>
  <si>
    <t>Deska z minerální plsti ISOVER UNI tl. 100 mm</t>
  </si>
  <si>
    <t>8,1*4*2*1,1</t>
  </si>
  <si>
    <t>762088116R00</t>
  </si>
  <si>
    <t>Zakrývání provizorní plachtou 15x20m,vč.odstranění</t>
  </si>
  <si>
    <t>762211811R00</t>
  </si>
  <si>
    <t>Demontáž schodiště bez podstupnic š. do 1 m</t>
  </si>
  <si>
    <t>schodiště na půdu</t>
  </si>
  <si>
    <t>2+1,25</t>
  </si>
  <si>
    <t>762331812R00</t>
  </si>
  <si>
    <t>Demontáž konstrukcí krovů z hranolů do 224 cm2</t>
  </si>
  <si>
    <t>pozednice : 1,5*2+3,5+10</t>
  </si>
  <si>
    <t>krokve : 2,1+1,5*4+0,75*4+2,5*4</t>
  </si>
  <si>
    <t>3,6*5</t>
  </si>
  <si>
    <t>4,7*4</t>
  </si>
  <si>
    <t>sloupky : 2,1*2+1,5*2</t>
  </si>
  <si>
    <t>762332931RT3</t>
  </si>
  <si>
    <t>Doplnění střešní vazby z hranolů do 120 cm2 vč.dod, hranolů 100 x 120 mm</t>
  </si>
  <si>
    <t>výměna a doplnění krokve</t>
  </si>
  <si>
    <t>v : 3,6*5</t>
  </si>
  <si>
    <t>v : 4,7*4</t>
  </si>
  <si>
    <t>d : 1,8*6+1,5*6</t>
  </si>
  <si>
    <t>762332931RT4</t>
  </si>
  <si>
    <t>Doplnění střešní vazby z hranolů do 120 cm2 vč.dod, fošen 60 x 140 mm</t>
  </si>
  <si>
    <t>kleštiny, přesah - podhled</t>
  </si>
  <si>
    <t>762332932RT2</t>
  </si>
  <si>
    <t>Doplnění střešní vazby z hranolů do 224 cm2 vč.dod, hranolů 120 x 140 mm</t>
  </si>
  <si>
    <t>pozednice</t>
  </si>
  <si>
    <t>v : 10</t>
  </si>
  <si>
    <t>d : 5</t>
  </si>
  <si>
    <t>762332932RZ1</t>
  </si>
  <si>
    <t>Doplnění střešní vazby z hranolů do 224 cm2 vč.dod, hranolů 120 x 120 mm</t>
  </si>
  <si>
    <t>sloupky</t>
  </si>
  <si>
    <t>v : 2,1*2+1,5*2</t>
  </si>
  <si>
    <t>762341210RT2</t>
  </si>
  <si>
    <t>Montáž bednění střech rovných, prkna hrubá na sraz, včetně dodávky řeziva, prkna tl. 24 mm</t>
  </si>
  <si>
    <t>oprava  : 251,525*0,2</t>
  </si>
  <si>
    <t>doplnění : 2,1*5</t>
  </si>
  <si>
    <t>762341811R00</t>
  </si>
  <si>
    <t>Demontáž bednění střech rovných z prken hrubých</t>
  </si>
  <si>
    <t>20%</t>
  </si>
  <si>
    <t>oprava : 251,525*0,2</t>
  </si>
  <si>
    <t>bourání : 2,1*2,1+2,1*1,2*2</t>
  </si>
  <si>
    <t>762341911R00</t>
  </si>
  <si>
    <t>Vyřezání otvorů střech, v laťování pl. do 1 m2</t>
  </si>
  <si>
    <t>2*0,6*0,6</t>
  </si>
  <si>
    <t>762341921R00</t>
  </si>
  <si>
    <t>Vyřezání otvorů střech, v bednění pl. do 1 m2</t>
  </si>
  <si>
    <t>762342203RT4</t>
  </si>
  <si>
    <t>Montáž laťování střech, vzdálenost latí 22 - 36 cm, včetně dodávky řeziva, latě 4/6 cm</t>
  </si>
  <si>
    <t>251,525</t>
  </si>
  <si>
    <t>762342205RT4</t>
  </si>
  <si>
    <t>Montáž kontralatí na vruty, s těsnicí pěnou, včetně dodávky řeziva, latě 4/6 cm</t>
  </si>
  <si>
    <t>762395000R00</t>
  </si>
  <si>
    <t>Spojovací a ochranné prostředky pro střechy</t>
  </si>
  <si>
    <t>hřebíky, svorníky, tesařské skoby, vruty</t>
  </si>
  <si>
    <t>bednění : 60,805*0,025</t>
  </si>
  <si>
    <t>latě : 251,525*0,01</t>
  </si>
  <si>
    <t>kontralatě : 251,525*0,0025</t>
  </si>
  <si>
    <t>10/12 : 56,6*0,1*0,12</t>
  </si>
  <si>
    <t>12/14 : 15*0,12*0,14</t>
  </si>
  <si>
    <t>12/12 : 7,2*0,12*0,12</t>
  </si>
  <si>
    <t>20*0,06*0,14</t>
  </si>
  <si>
    <t>762441112RT4</t>
  </si>
  <si>
    <t>Montáž obložení atiky,OSB desky,1vrst.,šroubováním, včetně dodávky desky OSB ECO 3 N tl. 22 mm</t>
  </si>
  <si>
    <t>podbití přesahu střechy</t>
  </si>
  <si>
    <t>(0,5+0,2)*5</t>
  </si>
  <si>
    <t>762822120RT2</t>
  </si>
  <si>
    <t>Montáž stropnic hraněných pl. do 288 cm2, včetně dodávky řeziva, hranoly 12/14</t>
  </si>
  <si>
    <t>dopolnění stropu v místě demontovaného schodiště</t>
  </si>
  <si>
    <t>(2,25+2,15)*2</t>
  </si>
  <si>
    <t>762895000R00</t>
  </si>
  <si>
    <t>Spojovací prostředky pro montáž stropů</t>
  </si>
  <si>
    <t>0,12*0,14*8,8</t>
  </si>
  <si>
    <t>998762202R00</t>
  </si>
  <si>
    <t>Přesun hmot pro tesařské konstrukce, výšky do 12 m</t>
  </si>
  <si>
    <t>763613212RT6</t>
  </si>
  <si>
    <t>M.záklopu stropů z desek nad tl.18 mm,P+D, přibíj., vč. dodávky desky OSB ECO 3N tl. 22 mm</t>
  </si>
  <si>
    <t>doppnění stropu v místě schodiště</t>
  </si>
  <si>
    <t>1,76*2,15</t>
  </si>
  <si>
    <t>763614231RT6</t>
  </si>
  <si>
    <t>M.podlahy z desek nad tl.18 mm, na sraz, šroubov., vč. dodávky desky OSB ECO 3N tl. 22 mm</t>
  </si>
  <si>
    <t>pochůzí rošt</t>
  </si>
  <si>
    <t>plocha : 8,1*0,6*2</t>
  </si>
  <si>
    <t>0,1*(8,1*4+0,6*32)</t>
  </si>
  <si>
    <t>998763201R00</t>
  </si>
  <si>
    <t>Přesun hmot pro dřevostavby, výšky do 12 m</t>
  </si>
  <si>
    <t>764252290RZ1</t>
  </si>
  <si>
    <t>Montáž háků žlabových</t>
  </si>
  <si>
    <t>110</t>
  </si>
  <si>
    <t>764252401R00</t>
  </si>
  <si>
    <t>Žlaby Ti Zn plech, podokapní půlkruhové, rš 250 mm, K1</t>
  </si>
  <si>
    <t>Položka je kalkulována včetně háků, čel, rohů, rovných hrdel a dilatací.</t>
  </si>
  <si>
    <t>104,4</t>
  </si>
  <si>
    <t>764292430RZ1</t>
  </si>
  <si>
    <t>Úžlabí z žárovězinkovaného ocel. plechu s PUR, rš 500, K9</t>
  </si>
  <si>
    <t>z žárově pozinkovaného ocelového plechu s povrchovou úpravou polyuretanem  v barvě  - dle střešní krytiny</t>
  </si>
  <si>
    <t>764294409RZ1</t>
  </si>
  <si>
    <t>Okapnička  z TiZn plechu, rš 150 mm, K3</t>
  </si>
  <si>
    <t>764321210RZ1</t>
  </si>
  <si>
    <t>Oplechování založení krytiny u okapu, rš 200 mm, z TiZn plechu, K4</t>
  </si>
  <si>
    <t>764348230RZ1</t>
  </si>
  <si>
    <t>Univerzální podložka z Pz plechu,400x400 mm</t>
  </si>
  <si>
    <t>univerzální kovová šablona 400x400 mm z pozinkovaného plechu tl. 1,5 mm s nástřikem v barvě krytiny</t>
  </si>
  <si>
    <t>zachytače : 110</t>
  </si>
  <si>
    <t>lávka : 2</t>
  </si>
  <si>
    <t>764348814R00</t>
  </si>
  <si>
    <t>Demontáž sněhového zachytače, sklon do 45°</t>
  </si>
  <si>
    <t>112</t>
  </si>
  <si>
    <t>764351837R00</t>
  </si>
  <si>
    <t>Demontáž háků, sklon do 45°</t>
  </si>
  <si>
    <t>108</t>
  </si>
  <si>
    <t>764352801R00</t>
  </si>
  <si>
    <t>Demontáž žlabů půlkruh. rovných, rš 250 mm, do 45°</t>
  </si>
  <si>
    <t>107,4</t>
  </si>
  <si>
    <t>764362813RZ1</t>
  </si>
  <si>
    <t>Demontáž střešního okna, do 45°</t>
  </si>
  <si>
    <t>střešní výlez</t>
  </si>
  <si>
    <t>764391330R00</t>
  </si>
  <si>
    <t>Závětrná lišta z žárovězinkovaného ocel. plechu, s PUR, rš 400 mm, K12</t>
  </si>
  <si>
    <t>z  žárově pozinkovaného ocelového plechu s povrchovou úpravou polyuretanem v barvě střešní krytiny</t>
  </si>
  <si>
    <t>764392840R00</t>
  </si>
  <si>
    <t>Demontáž úžlabí, rš 500 mm, sklon do 30°</t>
  </si>
  <si>
    <t>3,5*2+3,1*2+3,3*4</t>
  </si>
  <si>
    <t>764392842RZ1</t>
  </si>
  <si>
    <t>Demontáž okapničky rš 150 mm, sklon do 45°</t>
  </si>
  <si>
    <t>podkladní</t>
  </si>
  <si>
    <t>764392843RZ1</t>
  </si>
  <si>
    <t>Demontáž plechu rš 400 mm, sklon do 45°</t>
  </si>
  <si>
    <t>okapní plech</t>
  </si>
  <si>
    <t>764393831R00</t>
  </si>
  <si>
    <t>Demontáž hřebene střechy, rš do 400 mm, do 45°</t>
  </si>
  <si>
    <t>hřeben a nárožní plech</t>
  </si>
  <si>
    <t>h : 7,2*2+3,05+1,15</t>
  </si>
  <si>
    <t>n : 5,6*4+6,2*4+3,15*4+3,1*2</t>
  </si>
  <si>
    <t>764394320RZ1</t>
  </si>
  <si>
    <t>Větrací okapní pás šířky 80 mm, plast, K5</t>
  </si>
  <si>
    <t>pod žlabem, u přechodu z plechové krytiny</t>
  </si>
  <si>
    <t>v barvě šedočerné</t>
  </si>
  <si>
    <t>764410850R00</t>
  </si>
  <si>
    <t>Demontáž oplechování parapetů,rš od 100 do 330 mm</t>
  </si>
  <si>
    <t>18,4+13,9</t>
  </si>
  <si>
    <t>764430335RZ1</t>
  </si>
  <si>
    <t>Oplechování komínu z žárovězinkovaného ocel. plech, s PUR, r.š. 500 mm, K11</t>
  </si>
  <si>
    <t>z  žárově pozinkovaného ocelového plechu s povrchovou úpravou polyuretanem  v barvě  dle střešní krytiny</t>
  </si>
  <si>
    <t>1,45</t>
  </si>
  <si>
    <t>764430351RZ1</t>
  </si>
  <si>
    <t>Oplechování zdí včetně rohů  z žárovězinkovaného, plechu s PUR, rš 250 mm, K10</t>
  </si>
  <si>
    <t>přechod střecha/stěna</t>
  </si>
  <si>
    <t>764454801R00</t>
  </si>
  <si>
    <t>Demontáž odpadních trub kruhových,D 75 a 100 mm</t>
  </si>
  <si>
    <t>6+22,8</t>
  </si>
  <si>
    <t>764510420R00</t>
  </si>
  <si>
    <t>Oplechování parapetů včetně rohů Ti Zn, rš 160 mm, K6</t>
  </si>
  <si>
    <t>18,4</t>
  </si>
  <si>
    <t>764510450R00</t>
  </si>
  <si>
    <t>Oplechování parapetů včetně rohů Ti Zn, rš 330 mm, K8</t>
  </si>
  <si>
    <t>13,9</t>
  </si>
  <si>
    <t>764551602R00</t>
  </si>
  <si>
    <t>Svod z Ti Zn, kruhový, D 80 mm, K2</t>
  </si>
  <si>
    <t>764551603R00</t>
  </si>
  <si>
    <t>Svod z Ti Zn, kruhový, D 100 mm, K7</t>
  </si>
  <si>
    <t>22,8</t>
  </si>
  <si>
    <t>998764202R00</t>
  </si>
  <si>
    <t>Přesun hmot pro klempířské konstr., výšky do 12 m</t>
  </si>
  <si>
    <t>55351266.RZ1</t>
  </si>
  <si>
    <t>Hák žlabový pro okap D160</t>
  </si>
  <si>
    <t>s příchytným jazýčkem, délka 240 mm.</t>
  </si>
  <si>
    <t>764322704RZ1</t>
  </si>
  <si>
    <t>Demontáž odvětrávací hlavice kanalizace</t>
  </si>
  <si>
    <t>764322705RZ1</t>
  </si>
  <si>
    <t>Odvětrávací hlavice, samoodtahovací DN 70</t>
  </si>
  <si>
    <t>V BARVĚ STŘEŠNÍ KRYTINY</t>
  </si>
  <si>
    <t>TYPIZOVANÝ VÝROBEK</t>
  </si>
  <si>
    <t>765322611RT1</t>
  </si>
  <si>
    <t>Krytina vláknocementová Cembrit, složitá, na latě, jednoduché krytí, Betternit - česká šablona</t>
  </si>
  <si>
    <t>barva červená</t>
  </si>
  <si>
    <t>765322701RZZ</t>
  </si>
  <si>
    <t>Protisněhová zábrana A 400,  barva červená, dodávka a montáž, Z3</t>
  </si>
  <si>
    <t>SYSTÉMOVÉ PROTISNĚHOVÉ HÁKY V PLOŠE STŘECHY 2,5 ks/m2</t>
  </si>
  <si>
    <t>MATERIÁL - OCEL, ANTIKOROZNÍ NÁTĚR , BARVA ČERVENÁ</t>
  </si>
  <si>
    <t>2,5*251,525</t>
  </si>
  <si>
    <t>0,1875</t>
  </si>
  <si>
    <t>765322711RZZ</t>
  </si>
  <si>
    <t>Stoupací plošina 850 x 250 x 40 mm, včetně montáže, Z5</t>
  </si>
  <si>
    <t>systémová střešní lávka do vláknocementové krytiny</t>
  </si>
  <si>
    <t>765322780RZ1</t>
  </si>
  <si>
    <t>Kotvíci bod pro šikmou střechu, včetně montáže, Z2</t>
  </si>
  <si>
    <t>střešní hák plochý</t>
  </si>
  <si>
    <t>certifikováno dle EN 795 a EN 517</t>
  </si>
  <si>
    <t>26</t>
  </si>
  <si>
    <t>765322810RT1</t>
  </si>
  <si>
    <t>Dvojité založení krytiny Cembrit u okapu do roviny, Betternit - česká šablona</t>
  </si>
  <si>
    <t>dodávka a montáž - systémový detail</t>
  </si>
  <si>
    <t>Dvojité založení krytiny  u okapu do roviny včetně založení u přechodu mansardové střechy</t>
  </si>
  <si>
    <t>6,5*4</t>
  </si>
  <si>
    <t>3,05*4</t>
  </si>
  <si>
    <t>9,4</t>
  </si>
  <si>
    <t>2,2*2+1,45*2</t>
  </si>
  <si>
    <t>8,95*4</t>
  </si>
  <si>
    <t>5,9*2</t>
  </si>
  <si>
    <t>765322810RZ1</t>
  </si>
  <si>
    <t>Založení krytiny u okapu do roviny s lemovkou, vláknocementové</t>
  </si>
  <si>
    <t>765322811RZ1</t>
  </si>
  <si>
    <t>Systémové odvětrání hřebene a nároží střechy, krytina vláknocementová</t>
  </si>
  <si>
    <t>systémový detail, včetně kompletní dodávky materiálu, ochranné plastové mžížky proti hmyzu, spodní a horní okapničky z žárovězinkovaného ocelového plechu s PUR ochrannou úpravou a barvou dle střešní krytiny, DHV,</t>
  </si>
  <si>
    <t>PROVEDENÍ ODVĚTRÁNÍ U HŘEBENE DVOJITÝM PŘELOŽENÍM Z VLÁKNOCEMENTOVÉ KRYTINY</t>
  </si>
  <si>
    <t>7,2*2+3,1</t>
  </si>
  <si>
    <t>5,65*4</t>
  </si>
  <si>
    <t>3,2*4</t>
  </si>
  <si>
    <t>6,2*4</t>
  </si>
  <si>
    <t>765322997R00</t>
  </si>
  <si>
    <t>Příplat.za sklon přes 30 do 45°,kryt.vlákn.šablony</t>
  </si>
  <si>
    <t>765348212RZ1</t>
  </si>
  <si>
    <t>Zachytače sněhu lopatkové - slovenské kříže, dodávka a montáž, Z1</t>
  </si>
  <si>
    <t>765901146RZ1</t>
  </si>
  <si>
    <t>Střešní folie - pojistná hydroizolace na bednění, dodávka včetně montáže, lepené spoje</t>
  </si>
  <si>
    <t>Pojistná hydroizolace na bednění pod vláknocementovou skládanou krytinu - nízkodifuzní podstřešní fólie složená z výztužné mřížky, dvou vrstev speciální fólie a ze spodní ochranné netkané textilie. Plošná hmotnost min. cca 150 g/m2</t>
  </si>
  <si>
    <t>998765202R00</t>
  </si>
  <si>
    <t>Přesun hmot pro krytiny tvrdé, výšky do 12 m</t>
  </si>
  <si>
    <t>766231111R00</t>
  </si>
  <si>
    <t>Montáž stahovacích půdních schodů, protipožárních</t>
  </si>
  <si>
    <t>766624052RZ1</t>
  </si>
  <si>
    <t>Montáž střešního výlezu</t>
  </si>
  <si>
    <t>766624053RZ1</t>
  </si>
  <si>
    <t>Montáž střešního výlezu rozměr do 60/60 cm</t>
  </si>
  <si>
    <t>766629303R00</t>
  </si>
  <si>
    <t>Montáž oken plastových plochy do 4,50 m2</t>
  </si>
  <si>
    <t>766661142R00</t>
  </si>
  <si>
    <t>Montáž dveří do zárubně,otevíravých 2kř.nad 1,45 m</t>
  </si>
  <si>
    <t>998766202R00</t>
  </si>
  <si>
    <t>Přesun hmot pro truhlářské konstr., výšky do 12 m</t>
  </si>
  <si>
    <t>611601041</t>
  </si>
  <si>
    <t>Dveře vnitřní hladké CPL plné 1kř. 90x197 bílé, T1</t>
  </si>
  <si>
    <t>včetně rámu</t>
  </si>
  <si>
    <t>76600001RZ1</t>
  </si>
  <si>
    <t>Půdní schody 70x120 cm, výška 3,3 m, P1</t>
  </si>
  <si>
    <t>HODNOTA SOUČINITELE PROSTUPU TEPLA PRO VÝLEZ Uw?1,5 W/m2K,</t>
  </si>
  <si>
    <t>76600002RZ1</t>
  </si>
  <si>
    <t>Střešní výlez 60 x 60 cm, O4</t>
  </si>
  <si>
    <t>VČETNĚ DVOU POLOH OTEVŘENÍ. VÝPLŇ JE PROVEDENA Z DRÁTOSKLA.</t>
  </si>
  <si>
    <t>PROVEDENÍ V BARVĚ STŘEŠNÍ KRYTINY</t>
  </si>
  <si>
    <t>hasící schopnost 21A</t>
  </si>
  <si>
    <t>Hasící přístroj 6kg - pěnový 21A, dodávka včetně montáže</t>
  </si>
  <si>
    <t>hasící schopnost 21A - 183B</t>
  </si>
  <si>
    <t>767000003RZ1</t>
  </si>
  <si>
    <t>DVEŘE P5 : 1</t>
  </si>
  <si>
    <t>Montáž hliníkových stěn, včetně materiálů</t>
  </si>
  <si>
    <t>767000015RZ1</t>
  </si>
  <si>
    <t>Kotvení pozednic, včetně montáže</t>
  </si>
  <si>
    <t>KOTVENÍ POZEDNIC - PÁSOVINA 50/5 DÉLKY 500 mm á 1000 mm, včetně uchycení k nosné konstrukci</t>
  </si>
  <si>
    <t>767000016RZ1</t>
  </si>
  <si>
    <t>Ocelová lávka se zábradlím a žebříkem, včetně montáže</t>
  </si>
  <si>
    <t>MATERIÁL KONSTRUKCE - OCEL, ŽÁROZINKOVÁNÍ</t>
  </si>
  <si>
    <t>POCHŮZÍ ROŠT XP 340-33/11-3 - ŽÁROVĚ ZINKOVANÝ</t>
  </si>
  <si>
    <t>RÁM KONSTRUKCE - PROFILY 50/50/2,5</t>
  </si>
  <si>
    <t>767321811RZ1</t>
  </si>
  <si>
    <t>Demontáž světlíků všech typů včetně zasklení</t>
  </si>
  <si>
    <t>prosklený světlík v ocelovém rámu nad hlavním prostorem - kompletní demontáž</t>
  </si>
  <si>
    <t>4,44*4,44</t>
  </si>
  <si>
    <t>Montáž kliky a štítku, včetně dodávky, zámek s bezpečnostní vložkou</t>
  </si>
  <si>
    <t>998767202R00</t>
  </si>
  <si>
    <t>Přesun hmot pro zámečnické konstr., výšky do 12 m</t>
  </si>
  <si>
    <t>5534077201</t>
  </si>
  <si>
    <t>Dveře kovové se zámkem 90x197 L, P5</t>
  </si>
  <si>
    <t>DP1-C</t>
  </si>
  <si>
    <t>76700001RZ1</t>
  </si>
  <si>
    <t>HLINÍKOVÉ 1KŘÍDLOVÉ DVEŘE S NADSVĚTLÍKEM, V RÁMU 1400/2650 mm, D1</t>
  </si>
  <si>
    <t>76700002RZ1</t>
  </si>
  <si>
    <t>HLINÍKOVÉ 1KŘÍDLOVÉ DVEŘE S NADSVĚTLÍKEM, V RÁMU 1050/2650 mm, D2</t>
  </si>
  <si>
    <t>76700003RZ1</t>
  </si>
  <si>
    <t>HLINÍKOVÉ 1KŘÍDLOVÉ DVEŘE S NADSVĚTLÍKEM, V RÁMU 1150/2650 mm, D3</t>
  </si>
  <si>
    <t>76700004RZ1</t>
  </si>
  <si>
    <t>VSTUPNÍ HLINÍKOVÉ 2KŘÍDLOVÉ DVEŘE, V RÁMU 2350/2670 mm, D4</t>
  </si>
  <si>
    <t>768941109RZ1</t>
  </si>
  <si>
    <t>Montáž sekčních garážových vrat</t>
  </si>
  <si>
    <t>kompletní montáž vč. seřízení</t>
  </si>
  <si>
    <t>998768203RZ1</t>
  </si>
  <si>
    <t>Přesun hmot pro hlinikové konstr., výšky do 6 m</t>
  </si>
  <si>
    <t>POL1_2</t>
  </si>
  <si>
    <t>76800020RZ1</t>
  </si>
  <si>
    <t>Hliníková sekční garážová vrata, el. pohon, 5000x310 cm, D5</t>
  </si>
  <si>
    <t>kompletní dodávka vč. vodících lišt - viz. výplně otvorů</t>
  </si>
  <si>
    <t>SEKČNÍ VRATA 5000/3100 mm S , ELEKTRO POHON</t>
  </si>
  <si>
    <t>(čistý rozměr otvoru 5000/3100 mm)</t>
  </si>
  <si>
    <t>ČLÁNKY VRAT Z DVOUSTĚNNÝCH ŽÁROVĚ POZINKOVANCH LAMEL</t>
  </si>
  <si>
    <t>VŠECHNY LAMELY S OCHRANOU PROTI SEVŘENÍ PRSTŮ</t>
  </si>
  <si>
    <t>PODLAHOVÉ TĚSNĚNÍ Z 3KOMOROVÉHO PROFILU Z EPDM</t>
  </si>
  <si>
    <t>S VYROVNÁVACÍM VÝKLOPEM, BOČNÍM UTĚSNĚNÍM, TĚSNĚNÍM PŘEKLADU,</t>
  </si>
  <si>
    <t>LAMELY VRAT S VLOŽENÝM TĚSNĚNÍM</t>
  </si>
  <si>
    <t>ŘÍDÍCÍ JEDNOTKA S MIKROPROCESOREM PRO PLNĚ AUTOMATICKÝ PROVOZ</t>
  </si>
  <si>
    <t>VČ. MOŽNOSTI DÁLKOVÉHO OVLÁDÁNÍ, VNITŘNÍ OVLÁDÁNÍ TŘEMI TLAČÍTKY,</t>
  </si>
  <si>
    <t>NOUZOVÉ OVLÁDÁNÍ POMOCÍ ŘETĚZU</t>
  </si>
  <si>
    <t>BARVA: EXTERIÉR RAL 7016 ANTRACITOVĚ ŠEDÁ</t>
  </si>
  <si>
    <t xml:space="preserve">              INTERIÉR RAL 9010 BÍLÁ</t>
  </si>
  <si>
    <t>HODNOTA SOUČINITELE PROSTUPU TEPLA PRO CELÁ VRATA Uw?1,5 W/m2K</t>
  </si>
  <si>
    <t>POZNÁMKA:</t>
  </si>
  <si>
    <t>VRATA V PLNÉM ROZSAHU ODPOVÍDAJÍ EVROPSKÉ NORMĚ 13241-1</t>
  </si>
  <si>
    <t>PRO BEZPEČNÉ POUŽÍVÁNÍ RUČNĚ A MOTORICKY OVLÁDANÝCH</t>
  </si>
  <si>
    <t>VRATOVÝCH ZAŘÍZENÍ</t>
  </si>
  <si>
    <t>VČ. KABELŮ PRO NAPOJENÍ</t>
  </si>
  <si>
    <t>766629301R00</t>
  </si>
  <si>
    <t>Montáž oken plastových plochy do 1,50 m2</t>
  </si>
  <si>
    <t>včetně spojovacího materiálu</t>
  </si>
  <si>
    <t>998769202RZ1</t>
  </si>
  <si>
    <t>Přesun hmot pro plastové konstr., výšky do 6 m</t>
  </si>
  <si>
    <t>76900001RZ1</t>
  </si>
  <si>
    <t>OKNO PLASTOVÉ 2 KŘÍDLOVÉ, 780/1430 mm, O1</t>
  </si>
  <si>
    <t>specifikace viz. výkres  - Výplně otvorů a technické podmínky</t>
  </si>
  <si>
    <t>76900002RZ1</t>
  </si>
  <si>
    <t>OKNO PLASTOVÉ 3 KŘÍDLOVÉ, 2350/1670 mm, O2</t>
  </si>
  <si>
    <t>76900003RZ1</t>
  </si>
  <si>
    <t>OKNO PLASTOVÉ 1 KŘÍDLOVÉ, 820/620 mm, O3</t>
  </si>
  <si>
    <t>769000101RZ1</t>
  </si>
  <si>
    <t>Dveře plastové 1křídlové v rámu 125x220 cm, T2</t>
  </si>
  <si>
    <t>771475014R00</t>
  </si>
  <si>
    <t>Obklad soklíků keram.rovných, tmel,výška 10 cm</t>
  </si>
  <si>
    <t>16,67+16,02+11,88+11,44+16,52</t>
  </si>
  <si>
    <t>771551030R00</t>
  </si>
  <si>
    <t>Montáž podlah z dlaždic teracových do MC, 30x30 cm</t>
  </si>
  <si>
    <t>62,1900</t>
  </si>
  <si>
    <t>59247402</t>
  </si>
  <si>
    <t>Dlažba teracová hladká MARGITA MA 221</t>
  </si>
  <si>
    <t>2 odstíny dle výběru objednatele</t>
  </si>
  <si>
    <t>51,73*1,15</t>
  </si>
  <si>
    <t>597642030</t>
  </si>
  <si>
    <t>Dlažba Taurus Granit matná 300x300x9 mm</t>
  </si>
  <si>
    <t>protiskluz R10</t>
  </si>
  <si>
    <t>(15,5+15,81+7,84+6,97+16,07)*1,15</t>
  </si>
  <si>
    <t>sokl : (16,67+16,02+11,88+11,44+16,52)*0,1*1,15</t>
  </si>
  <si>
    <t>773422200R00</t>
  </si>
  <si>
    <t>Soklíky z barev.teraca,rovné bez požlábku do 15 cm</t>
  </si>
  <si>
    <t>998773201R00</t>
  </si>
  <si>
    <t>Přesun hmot pro podlahy teracové, výšky do 6 m</t>
  </si>
  <si>
    <t>59247430RZ1</t>
  </si>
  <si>
    <t>Sokl pásek 100/300 mm - teraco</t>
  </si>
  <si>
    <t>barva dle dlažby</t>
  </si>
  <si>
    <t>28,92/0,3</t>
  </si>
  <si>
    <t>10,6</t>
  </si>
  <si>
    <t>113,92</t>
  </si>
  <si>
    <t>0,25*(1+2,05*2)*2</t>
  </si>
  <si>
    <t>783222120RZ1</t>
  </si>
  <si>
    <t>Nátěr syntetický kovových konstrukcí, antikorozní</t>
  </si>
  <si>
    <t>- mřížky ve stropě</t>
  </si>
  <si>
    <t>0,4*0,4*8</t>
  </si>
  <si>
    <t>- ocelové profily</t>
  </si>
  <si>
    <t>0,4*1,2*2</t>
  </si>
  <si>
    <t>0,56*3*1,7</t>
  </si>
  <si>
    <t>0,72*5,6*4</t>
  </si>
  <si>
    <t>5*6*0,48</t>
  </si>
  <si>
    <t>2*7,45*0,72</t>
  </si>
  <si>
    <t>783782209R00</t>
  </si>
  <si>
    <t>Nátěr tesařských konstrukcí Bochemitem Plus 2x</t>
  </si>
  <si>
    <t>nové prvky - proti dřevokazným houbám a hmyzu</t>
  </si>
  <si>
    <t>bednění : 60,805*2</t>
  </si>
  <si>
    <t>latě : 251,525</t>
  </si>
  <si>
    <t>kontralatě : 251,525*0,25</t>
  </si>
  <si>
    <t>10/12 : 56,6*(0,1*2+2*0,12)</t>
  </si>
  <si>
    <t>12/14 : 15*(0,12*2+2*0,14)</t>
  </si>
  <si>
    <t>12/12 : 7,2*(0,12*2+2*0,12)</t>
  </si>
  <si>
    <t>20*(0,06*2+0,14*2)</t>
  </si>
  <si>
    <t>783904811R00</t>
  </si>
  <si>
    <t>Odrezivění kovových konstrukcí</t>
  </si>
  <si>
    <t>stěny : 396,6115</t>
  </si>
  <si>
    <t>89,57</t>
  </si>
  <si>
    <t>strop : 106,7</t>
  </si>
  <si>
    <t>sdk : 6,97+32,49</t>
  </si>
  <si>
    <t>784390009RZ1</t>
  </si>
  <si>
    <t>Příplatek k malbě, omyvatelný nátěr</t>
  </si>
  <si>
    <t>101 : 2*16,67</t>
  </si>
  <si>
    <t>102 : 2*16,02</t>
  </si>
  <si>
    <t>Odstranění malby oškrábáním v místnosti H do 5 m</t>
  </si>
  <si>
    <t>979017191R00</t>
  </si>
  <si>
    <t>Příplatek k přemístění suti za dalších H 3,5 m</t>
  </si>
  <si>
    <t>včetně vyskládání a lemování nároží</t>
  </si>
  <si>
    <t>Únosnost jednotlivých prvků záchytného systému bude min. 12 kN.</t>
  </si>
  <si>
    <t>EI 30 DP1</t>
  </si>
  <si>
    <t>STŘEŠNÍ VÝLEZOVÉ OKNO Z ŽÁROVĚZINKOVANÉHO PLECHU TLOUŠŤKY 0,6 mm S POVRCHOVOU ÚPRAVOU KOMAXIT A DŘEVĚNÉHO RÁMU S OCHRANNÝM</t>
  </si>
  <si>
    <t>NÁTĚREM. JE OPATŘENO BEZPEČNOSTNÍM ZAVÍRACÍM DRŽÁKEM Z PLECHU</t>
  </si>
  <si>
    <t>VYPLNĚNÝCH POLYURETANOVOU PĚNOU,</t>
  </si>
  <si>
    <t>OCHRANA POVRCHU POLYESTEROVÝM NÁSTŘIKEM,</t>
  </si>
  <si>
    <t>POHON: PRŮMYSLOVÝ POHON, MOTOR NAPOJEN NA 400 V,</t>
  </si>
  <si>
    <t>991000010RZ1</t>
  </si>
  <si>
    <t>Měření koncentrace azbestových a minerál. vláken, ve vnitřním prostředí</t>
  </si>
  <si>
    <t>Před zahájením užívání stavby bude provedeno měření koncentrace azbestových a minerálních vláken ve vnitřním prostředí . Užívání stavby bude zahájeno až po doložení splnění minimálních hodnot koncentrace azbestových a minerálních vláken ve vnitřním prostředí.</t>
  </si>
  <si>
    <t>viz. závazné stanovisko KHS</t>
  </si>
  <si>
    <t>dle podmínek závazného stanoviska KHS</t>
  </si>
  <si>
    <t>765321810R00</t>
  </si>
  <si>
    <t>Demontáž azbestocement.čtverců na bednění, do suti</t>
  </si>
  <si>
    <t>včetně poplatku za skládku suti -azbestocementové výrobky - cca 0,85 t</t>
  </si>
  <si>
    <t>centrální bourané : 2,1*2,3+2,5*1,15</t>
  </si>
  <si>
    <t>979990201R00</t>
  </si>
  <si>
    <t>Poplatek za skládku suti -azbestocementové výrobky</t>
  </si>
  <si>
    <t>970031080R00</t>
  </si>
  <si>
    <t>Vrtání jádrové do zdiva cihelného do D 80 mm</t>
  </si>
  <si>
    <t>1.3 : 0,5</t>
  </si>
  <si>
    <t>970031250R00</t>
  </si>
  <si>
    <t>Vrtání jádrové do zdiva cihelného do D 250 mm</t>
  </si>
  <si>
    <t>3.3 : 0,5</t>
  </si>
  <si>
    <t>3.1 : 0,5</t>
  </si>
  <si>
    <t>1.1, 1.2 : 0,5*2</t>
  </si>
  <si>
    <t>2.1, 2.2 : 0,65*4</t>
  </si>
  <si>
    <t>240071103RZ1</t>
  </si>
  <si>
    <t>Ventil talířový z termoplastů vel. 200, D+M</t>
  </si>
  <si>
    <t>0,5</t>
  </si>
  <si>
    <t>Ventilátor dle specifikace, 3.6</t>
  </si>
  <si>
    <t>3.6  POTRUBNÍ VENTILÁTOR např. TD-800/200  SILENT 3V - 102 W, 0,5 A, 230 V, PRŮTOK min. 500 m3/h, IP 44</t>
  </si>
  <si>
    <t>Tlumič hluku 900/200, 3.5</t>
  </si>
  <si>
    <t>42971078RZ1</t>
  </si>
  <si>
    <t>Klapka kruhová zpětná, dvoukřídlá d=200, 3.4</t>
  </si>
  <si>
    <t>Mřížka dveřní hliníková oboustranná  600x200, 3.2</t>
  </si>
  <si>
    <t>se sítí proti hmyzu</t>
  </si>
  <si>
    <t>4297311043</t>
  </si>
  <si>
    <t>Mřížka stěnová hliníková 100x100, se sítí proti hmyzu, 1.3</t>
  </si>
  <si>
    <t>1.3 : 1</t>
  </si>
  <si>
    <t>4297311044</t>
  </si>
  <si>
    <t>Mřížka stěnová hliníková 300x300, se sítí proti hmyzu, 1.1, 1.2, 2.1, 2.2</t>
  </si>
  <si>
    <t>1.1 : 1</t>
  </si>
  <si>
    <t>1.2 : 1</t>
  </si>
  <si>
    <t>2.1 : 2</t>
  </si>
  <si>
    <t>2.2 : 2</t>
  </si>
  <si>
    <t>4297311045</t>
  </si>
  <si>
    <t>Mřížka stěnová hliníková 400x400, se sítí proti hmyzu, 3.1</t>
  </si>
  <si>
    <t>Žaluziová stěnová klapka 300x300, se sítí proti hmyzu, 3.3</t>
  </si>
  <si>
    <t>42981303</t>
  </si>
  <si>
    <t>Trouba Spiro d 200 délka 1000 mm pozinkovaná</t>
  </si>
  <si>
    <t>429822007</t>
  </si>
  <si>
    <t>Oblouk segmentový 90°, d 200 mm Pz plech</t>
  </si>
  <si>
    <t>0,1*3,14*2*0,5*1,2</t>
  </si>
  <si>
    <t>10*0,5*0,5</t>
  </si>
  <si>
    <t>174201101R00</t>
  </si>
  <si>
    <t>Zásyp jam, rýh, šachet bez zhutnění</t>
  </si>
  <si>
    <t>10*0,2*0,5</t>
  </si>
  <si>
    <t>583315004</t>
  </si>
  <si>
    <t>Kamenivo těžené frakce  8/16</t>
  </si>
  <si>
    <t>obsyp potrubí</t>
  </si>
  <si>
    <t>10*0,2*0,5*2,7</t>
  </si>
  <si>
    <t>451572111RK6</t>
  </si>
  <si>
    <t>Lože pod potrubí z kameniva těženého 0 - 4 mm, kraj Moravskoslezský</t>
  </si>
  <si>
    <t>10*0,5*0,3</t>
  </si>
  <si>
    <t>597072614RU1</t>
  </si>
  <si>
    <t>Krycí rošt SV 3000, zatížení C 250, dl.500 mm, rošt můstkový, litina, oka 18/295</t>
  </si>
  <si>
    <t>597073102RZ3</t>
  </si>
  <si>
    <t>Žlab odvodňovací EN 1000,dl.1000 mm,C 250, světlá šířka 100 mm, výška 200 mm, bez spádu</t>
  </si>
  <si>
    <t>597073103R00</t>
  </si>
  <si>
    <t>Žlabová vpusť EN 1000,odtok DN 110,dl.500 mm,C 250</t>
  </si>
  <si>
    <t>3,5*2*0,3</t>
  </si>
  <si>
    <t>10*0,5*0,15</t>
  </si>
  <si>
    <t>2*3,5</t>
  </si>
  <si>
    <t>721152217RZ1</t>
  </si>
  <si>
    <t>Čisticí kus pro odpadní svislé D 75 mm</t>
  </si>
  <si>
    <t>3,5*2</t>
  </si>
  <si>
    <t>Potrubí HT připojovací D 50 x 1,8 mm</t>
  </si>
  <si>
    <t>721176114R00</t>
  </si>
  <si>
    <t>Potrubí HT odpadní svislé D 75 x 1,9 mm</t>
  </si>
  <si>
    <t>721210821RZ1</t>
  </si>
  <si>
    <t>Demontáž podlahové vpusti  do DN 100</t>
  </si>
  <si>
    <t>734200812R00</t>
  </si>
  <si>
    <t>Demontáž armatur s 1závitem do G 1</t>
  </si>
  <si>
    <t>734200822R00</t>
  </si>
  <si>
    <t>Demontáž armatur se 2závity do G 1</t>
  </si>
  <si>
    <t>767996801R00</t>
  </si>
  <si>
    <t>Demontáž atypických ocelových konstr. do 50 kg</t>
  </si>
  <si>
    <t>šachta v podlaze : 10</t>
  </si>
  <si>
    <t>Hrubá výplň rýh ve stěnách maltou</t>
  </si>
  <si>
    <t>15*0,25</t>
  </si>
  <si>
    <t>970031100R00</t>
  </si>
  <si>
    <t>Vrtání jádrové do zdiva cihelného do D 100 mm</t>
  </si>
  <si>
    <t>971033121R00</t>
  </si>
  <si>
    <t>Vrtání otvorů, zeď cihelná, do 3 cm, hl. do 15 cm</t>
  </si>
  <si>
    <t>714111100RZ1</t>
  </si>
  <si>
    <t>Montáž akust. dělící konstrukce</t>
  </si>
  <si>
    <t>mezi objektem SO2 a záložním zdrojem el. energie</t>
  </si>
  <si>
    <t>vč. kotevních prvků</t>
  </si>
  <si>
    <t>2*2,8</t>
  </si>
  <si>
    <t>71400001RZ1</t>
  </si>
  <si>
    <t>Protuhluková clona 2,8x2,0 m, do exteriéru</t>
  </si>
  <si>
    <t>dle požadavků Hlukové studie</t>
  </si>
  <si>
    <t>neprozvučnost clony min 15 dB</t>
  </si>
  <si>
    <t>modulární stěnový systém z magnezitových SIP panelů</t>
  </si>
  <si>
    <t>721176108RZ3</t>
  </si>
  <si>
    <t>Potrubí pro odvod kondenzátu D 20 mm, včetně montáže, kotvení, spojování a tvarovek</t>
  </si>
  <si>
    <t>Potrubí kondenzátu o průměru 20 nebo 25 mm je z tvrzeného PVC o standartní délce 2m:</t>
  </si>
  <si>
    <t>• UV odolné - barevně stálé,</t>
  </si>
  <si>
    <t>• Související zboží - tvarovky : kolena 45°, kolena 90°, spojky a T kusy jsou opatřeny těsnícím O kroužkem.</t>
  </si>
  <si>
    <t>• Montáž je jednoduchá, rychlá a čistá. Není potřeba lepidla, ani svářečky.</t>
  </si>
  <si>
    <t>• Spoje se dají jednoduše rozebrat a zase složit.</t>
  </si>
  <si>
    <t>• Pro připevnění na stěnu se dodávají příchytky.</t>
  </si>
  <si>
    <t>721194101RZ3</t>
  </si>
  <si>
    <t>Zapravení potrubí PVC 20 do PP potrubí</t>
  </si>
  <si>
    <t>Provedení navrtávky svislého potrubí, utěsnění PVC potrubí např.gumovou průchodkou (flexibilní)</t>
  </si>
  <si>
    <t>28654740.RZ3</t>
  </si>
  <si>
    <t>138 sifon kondenzační DN 40  PP</t>
  </si>
  <si>
    <t>Včetně instalace a redukovaných dílů.</t>
  </si>
  <si>
    <t>240050501RZ3</t>
  </si>
  <si>
    <t>Mtž kondenzační jednotky chladící venkovní</t>
  </si>
  <si>
    <t>240050505RZ3</t>
  </si>
  <si>
    <t>Mtž vnitřní jednotky chladící nástěnné</t>
  </si>
  <si>
    <t>Dle specifikace</t>
  </si>
  <si>
    <t>240050540RZ3</t>
  </si>
  <si>
    <t>Doplnění chladiva R32</t>
  </si>
  <si>
    <t>1,1</t>
  </si>
  <si>
    <t>340923143RZ3</t>
  </si>
  <si>
    <t>Vakuování chlad.systému, tlak zkouška, vč.zaučení obsluhy</t>
  </si>
  <si>
    <t>733164101RZ3</t>
  </si>
  <si>
    <t>Montáž potrubí z měděných trubek D 6 - 12 mm, s izolací</t>
  </si>
  <si>
    <t>2*12</t>
  </si>
  <si>
    <t>chlazení</t>
  </si>
  <si>
    <t>19631320.RZ3</t>
  </si>
  <si>
    <t>Trubka měděná předizolovaná CU 6,35x0,8</t>
  </si>
  <si>
    <t>12*1,1</t>
  </si>
  <si>
    <t>19631327.RZ3</t>
  </si>
  <si>
    <t>Trubka měděná předizolovaná CU 12,7x0,8</t>
  </si>
  <si>
    <t>272533705RZ3</t>
  </si>
  <si>
    <t>Sada antivibrační - silentblok 4 ks</t>
  </si>
  <si>
    <t>28377788RZ3</t>
  </si>
  <si>
    <t>Páska samolepÍcí 10m/ks pro izolaci</t>
  </si>
  <si>
    <t>34213171.RZ3</t>
  </si>
  <si>
    <t>Průchodka stěnová d= 16-28/500</t>
  </si>
  <si>
    <t>429172001.RZ3</t>
  </si>
  <si>
    <t>Venkovní kondenzační jednotka, split systém</t>
  </si>
  <si>
    <t>CHLADÍCÍ VÝKON 7,42kW, PŘÍKON CHLAZENÍ 2,164kW, 230 V/ 50Hz</t>
  </si>
  <si>
    <t>PRŮTOK VZDUCHU min. 3000 m3//h, VÁHA 46 kg,</t>
  </si>
  <si>
    <t>AKUSTICKÝ TLAK 54 dB, ROZMĚR 870x650x330 mm, ENERG.TŘÍDA CHLAZENÍ - A++</t>
  </si>
  <si>
    <t>429172006.RZ3</t>
  </si>
  <si>
    <t>Vnitřní chladící jednotka nástěnná - 7,42 kW, split systém</t>
  </si>
  <si>
    <t>VNITŘNÍ CHLADÍCÍ JEDNOTKA NÁSTĚNNÁ</t>
  </si>
  <si>
    <t>AKUSTICKÝ TLAK 31-47 dB, ROZMĚR 998x345x210 mm, ODVLHČENÍ 2,5 l/hod.</t>
  </si>
  <si>
    <t>Dálkové ovládání.</t>
  </si>
  <si>
    <t>CHLADÍCÍ VÝKON 7,42 kW, 230 V/ 50Hz,</t>
  </si>
  <si>
    <t>PRŮTOK VZDUCHU 480-1200 m3//h, HMOT.12,7 kg,</t>
  </si>
  <si>
    <t>210140731RZ1</t>
  </si>
  <si>
    <t>Montáž přímotopu</t>
  </si>
  <si>
    <t xml:space="preserve"> kompletní instalace a zapojení</t>
  </si>
  <si>
    <t>42942002RZ1</t>
  </si>
  <si>
    <t>Ohřívač vzduchu přímotop 2,0kW</t>
  </si>
  <si>
    <t>Topným prvkem v zařízení je vysokoteplotní hřebenový ohřívač, který umožňuje velmi rychlé vytápění místnosti. Bimetalový nastavitelný termostat používaný v zařízení má až 8 nastavení teploty v rozmezí od 5° C do 30° C. Tento rozsah nastavení umožňuje pohodlné a hospodárné využití místností, ve kterých je konvektor umístěn. Ohřívač vybaven režimem ochrany proti mrazu, který pracuje v rozsahu od 5° C do 7° C, a ochranou proti přehřátí, která vypne zařízení, např. pokud je zakryté.</t>
  </si>
  <si>
    <t>210220010R00</t>
  </si>
  <si>
    <t>Nátěr zemnícího pásku do 120 mm2</t>
  </si>
  <si>
    <t>izolace spojů v zemi, včetně izolačního nátěru</t>
  </si>
  <si>
    <t>vývod uzemnění : 6</t>
  </si>
  <si>
    <t>spoj v zemi : 5</t>
  </si>
  <si>
    <t>Vedení uzemňovací v zemi FeZn do 120 mm2, včetně pásku FeZn 30 x 4 mm</t>
  </si>
  <si>
    <t>základový zemnič</t>
  </si>
  <si>
    <t>ve výkopu : 76</t>
  </si>
  <si>
    <t>rezerva : 8</t>
  </si>
  <si>
    <t>210220021RZ1</t>
  </si>
  <si>
    <t>Vedení uzemňovací v zemi FeZn do 120 mm2 vč.svorek, včetně materiálu AlMgSi 8</t>
  </si>
  <si>
    <t>PJ pomocné jímače kompletní výroba osazení, včetně svorek(ěm na 1xPJ + sv. + tvarování(</t>
  </si>
  <si>
    <t>PJ : 1</t>
  </si>
  <si>
    <t>Vedení uzemňovací v zemi FeZn, D 8 - 10 mm, včetně drátu FeZn 10 mm</t>
  </si>
  <si>
    <t>vývody ze země ke svodům, 4m x 27</t>
  </si>
  <si>
    <t>210220101RT4</t>
  </si>
  <si>
    <t>Vodiče svodové AlMgSi do 10,Al 10,Cu 8 +podpěry, včetně dodávky drátuAlMgSin 8 mm + PV</t>
  </si>
  <si>
    <t>RTS 18/ II</t>
  </si>
  <si>
    <t>6x svod včetně veškerých úchytú PV podpěr a všech potřebných komponentů</t>
  </si>
  <si>
    <t>dolů od střechy : 39</t>
  </si>
  <si>
    <t>z hřebene k rýně : 35</t>
  </si>
  <si>
    <t>210220101RZ1</t>
  </si>
  <si>
    <t>Vodiče po střeše AlMgSi do 10,Al 10,Cu 8 +podpěry, včetně dodávky drátuAlMgSin 8 mm + úchyty</t>
  </si>
  <si>
    <t>Vedení po střeše vřetně všech podpěr a svorek a všech potřebných komponentů</t>
  </si>
  <si>
    <t>na hřebeni : 14</t>
  </si>
  <si>
    <t>210220211RT1</t>
  </si>
  <si>
    <t xml:space="preserve">do dřeva, do 2 m délky tyče,  </t>
  </si>
  <si>
    <t>kompletní osazení jímačů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</si>
  <si>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</si>
  <si>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</si>
  <si>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</si>
  <si>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</si>
  <si>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SZ : 12</t>
  </si>
  <si>
    <t>SO : 6</t>
  </si>
  <si>
    <t>210220301RZ2</t>
  </si>
  <si>
    <t>Svorka hromosvodová do 2 šroubů /SS, SZ, SO/, včetně dodávky PV</t>
  </si>
  <si>
    <t>Veškeré podpěry</t>
  </si>
  <si>
    <t>svody : 18</t>
  </si>
  <si>
    <t>hřeben : 8</t>
  </si>
  <si>
    <t>šikminy : 18</t>
  </si>
  <si>
    <t>210220302RT1</t>
  </si>
  <si>
    <t>Svorka hromosvodová nad 2 šrouby /ST, SJ, SR, atd/, včetně dodávky svorky SR 2b Fe pro pásek 30x4 mm</t>
  </si>
  <si>
    <t>spojení v zemi</t>
  </si>
  <si>
    <t>210220302RT3</t>
  </si>
  <si>
    <t>Svorka hromosvodová nad 2 šrouby /ST, SJ, SR, atd/, včetně dodávky svorky SK pro vodič d 6-10 mm</t>
  </si>
  <si>
    <t>210220302RT5</t>
  </si>
  <si>
    <t>Svorka hromosvodová nad 2 šrouby /ST, SJ, SR, atd/, včetně dodávky svorky SJ 1 k jímací tyči</t>
  </si>
  <si>
    <t>210220302RT6</t>
  </si>
  <si>
    <t>Svorka hromosvodová nad 2 šrouby /ST, SJ, SR, atd/, včetně dodávky svorky SP kovových částí d 3-12 mm</t>
  </si>
  <si>
    <t>210220321RZ1</t>
  </si>
  <si>
    <t>Svorka na okapy s páskem, včetně dodávky</t>
  </si>
  <si>
    <t>210220352RT1</t>
  </si>
  <si>
    <t>Deska zemnící ZD01 2000 x 250 mm s přísl., včetně dodávky desky ZD 01</t>
  </si>
  <si>
    <t>přizemnění včetně všech svorek a izolací</t>
  </si>
  <si>
    <t>210220361RT1</t>
  </si>
  <si>
    <t>Zemnič tyčový, zaražení a připojení, do 2 m, včetně dodávky tyče ZT 28/2000</t>
  </si>
  <si>
    <t>Přizemnění včetně všech svorek a izolací spojů</t>
  </si>
  <si>
    <t>210220372RT1</t>
  </si>
  <si>
    <t>Úhelník ochranný nebo trubka s držáky do zdiva, včetně ochran.úhelníku + 2 držáky do zdi</t>
  </si>
  <si>
    <t>210220401RT1</t>
  </si>
  <si>
    <t>Označení svodu štítky, smaltované, umělá hmota, včetně dodávky štítku</t>
  </si>
  <si>
    <t>210220431R00</t>
  </si>
  <si>
    <t>Tvarování montážního dílu jímače, ochr.trubky,úhel, včetně materiálu</t>
  </si>
  <si>
    <t>210220457RZ1</t>
  </si>
  <si>
    <t>Demontáž stávajícího H</t>
  </si>
  <si>
    <t>Celková demontáž stávajícího H včetně odvozu a likvidace komponentů na skládku atp..</t>
  </si>
  <si>
    <t>210220460R00</t>
  </si>
  <si>
    <t>Montáž pevného žebříku na střechu do 7 m výšky</t>
  </si>
  <si>
    <t>210220461R00</t>
  </si>
  <si>
    <t>Montáž provazového žebříku - budova nad 10 m</t>
  </si>
  <si>
    <t>2x přesun na každé straně objektu</t>
  </si>
  <si>
    <t>210220462R00</t>
  </si>
  <si>
    <t>Montáž hřeben. bezpeč. zařízení - střecha, lávka</t>
  </si>
  <si>
    <t>210220463R00</t>
  </si>
  <si>
    <t>Montáž vysouvacího žebříku-budova nad 10 m</t>
  </si>
  <si>
    <t>Na každé straně objektu 2x</t>
  </si>
  <si>
    <t>210220801R00</t>
  </si>
  <si>
    <t>Změření zemního odporu, vč. měřicího protokolu</t>
  </si>
  <si>
    <t>měření</t>
  </si>
  <si>
    <t>210290002RZ1</t>
  </si>
  <si>
    <t>Revize hromosvodu</t>
  </si>
  <si>
    <t>revize hromosvodu včetně předání díla</t>
  </si>
  <si>
    <t>246101810000</t>
  </si>
  <si>
    <t>Lak asfal elektoizol a1901/19</t>
  </si>
  <si>
    <t>374230104RZ1</t>
  </si>
  <si>
    <t>Jímač 1,5m AlMgSi trubkový</t>
  </si>
  <si>
    <t>komplet včetně úchytů</t>
  </si>
  <si>
    <t>460200164RT2</t>
  </si>
  <si>
    <t>Výkop kabelové rýhy 35/80 cm  hor.4, ruční výkop rýhy</t>
  </si>
  <si>
    <t>Dle pokynů ČSN dookola budovy uzemnění typu B</t>
  </si>
  <si>
    <t>dookola : 76</t>
  </si>
  <si>
    <t>dokopy ke zdi : 6</t>
  </si>
  <si>
    <t>460570164R00</t>
  </si>
  <si>
    <t>Zához rýhy 35/80 cm, hornina třídy 4, se zhutněním</t>
  </si>
  <si>
    <t>Kompletní zához včetně úpravy terénu</t>
  </si>
  <si>
    <t>460921102R00</t>
  </si>
  <si>
    <t>Zaměření a zobrazení kabel. trasy na pevný bod</t>
  </si>
  <si>
    <t>foto dokumentace</t>
  </si>
  <si>
    <t>113107540R00</t>
  </si>
  <si>
    <t>Odstranění podkladu pl. 50 m2,kam.drcené tl.40 cm</t>
  </si>
  <si>
    <t>28,5</t>
  </si>
  <si>
    <t>8,8*0,5</t>
  </si>
  <si>
    <t>113108406R00</t>
  </si>
  <si>
    <t>Odstranění asfaltové vrstvy pl.nad 50 m2, tl. 6 cm</t>
  </si>
  <si>
    <t>113202111R00</t>
  </si>
  <si>
    <t>Vytrhání obrub obrubníků silničních</t>
  </si>
  <si>
    <t>5,2+2,6</t>
  </si>
  <si>
    <t>121101100R00</t>
  </si>
  <si>
    <t>Sejmutí ornice, pl. do 400 m2, přemístění do 50 m</t>
  </si>
  <si>
    <t>tl. 20 cm</t>
  </si>
  <si>
    <t>okap. chodník : 16,2*0,2</t>
  </si>
  <si>
    <t>O2 : 15*0,5*0,2</t>
  </si>
  <si>
    <t>122201102R00</t>
  </si>
  <si>
    <t>Odkopávky nezapažené v hor. 3 do 1000 m3</t>
  </si>
  <si>
    <t>O2 : 15*0,5*1,2</t>
  </si>
  <si>
    <t>kan : 50*0,5*0,8</t>
  </si>
  <si>
    <t>122202509R00</t>
  </si>
  <si>
    <t>Příplatek za lepivost pro hor. 3</t>
  </si>
  <si>
    <t>151101101R00</t>
  </si>
  <si>
    <t>Pažení a rozepření stěn rýh - příložné - hl.do 2 m</t>
  </si>
  <si>
    <t>20*1,20*2</t>
  </si>
  <si>
    <t>151101111R00</t>
  </si>
  <si>
    <t>Odstranění pažení stěn rýh - příložné - hl. do 2 m</t>
  </si>
  <si>
    <t>O2 : 15*0,5*1</t>
  </si>
  <si>
    <t>kan : 50*0,5*0,5</t>
  </si>
  <si>
    <t>167101102R00</t>
  </si>
  <si>
    <t>Nakládání výkopku z hor.1-4 v množství nad 100 m3</t>
  </si>
  <si>
    <t>V položce je zahrnut přesun včetně likvidace výkopku v souladu se zákonem o odpadech dle technologie a místa určených zhotovitem, včetně poplatků za uložení.</t>
  </si>
  <si>
    <t>zemina</t>
  </si>
  <si>
    <t>O2 : 15*0,5*0,6</t>
  </si>
  <si>
    <t>kamenivo</t>
  </si>
  <si>
    <t>50*0,5*0,3</t>
  </si>
  <si>
    <t>175101102RZ1</t>
  </si>
  <si>
    <t>Obsyp potrubí pískem</t>
  </si>
  <si>
    <t>vč. dodávky technického písku</t>
  </si>
  <si>
    <t>0,3*0,3*20</t>
  </si>
  <si>
    <t>180402111R00</t>
  </si>
  <si>
    <t>Založení trávníku parkového výsevem v rovině</t>
  </si>
  <si>
    <t>181301103R00</t>
  </si>
  <si>
    <t>Rozprostření ornice, rovina, tl. 15-20 cm,do 500m2</t>
  </si>
  <si>
    <t>00572442</t>
  </si>
  <si>
    <t>Směs travní hřištní I. - střední zátěž PROFI</t>
  </si>
  <si>
    <t>1kg/50 m2</t>
  </si>
  <si>
    <t>50*0,5*0,3*2,7</t>
  </si>
  <si>
    <t>310237281RT1</t>
  </si>
  <si>
    <t>Zazdívka otvorů pl. 0,25 m2 cihlami, tl. zdi 90 cm, s použitím suché maltové směsi</t>
  </si>
  <si>
    <t>388271112R00</t>
  </si>
  <si>
    <t>Kanály z cihel betonových volné 150 x 300 mm</t>
  </si>
  <si>
    <t>kanál pro rozvod O2</t>
  </si>
  <si>
    <t>388993111R00</t>
  </si>
  <si>
    <t>Chránička kabelu z PVC 110/2,2 mm, výkop</t>
  </si>
  <si>
    <t>plyny, elektro : 2*20</t>
  </si>
  <si>
    <t>577100020RA0</t>
  </si>
  <si>
    <t>Komunikace střední z asfaltobetonu</t>
  </si>
  <si>
    <t>vyspravení komunikace v místě bourané části objektzu a nového vjezdu do garáže a při překopu pro potrubí O2</t>
  </si>
  <si>
    <t>Skladba:</t>
  </si>
  <si>
    <t>podklad ze štěrkopísku                                  15 cm</t>
  </si>
  <si>
    <t>podklad z kameniva zpevněného cementem 25 cm</t>
  </si>
  <si>
    <t>obalované kamenivo                                        7 cm</t>
  </si>
  <si>
    <t>asfaltobeton                                                      5 cm</t>
  </si>
  <si>
    <t>celkem                                                            52 cm</t>
  </si>
  <si>
    <t>45</t>
  </si>
  <si>
    <t>0,5*8,8</t>
  </si>
  <si>
    <t>591050010RZ1</t>
  </si>
  <si>
    <t>Chodník okapový z plaveného štěrku</t>
  </si>
  <si>
    <t>podklad z drceného kameniva       20 cm</t>
  </si>
  <si>
    <t>oblázky                                                    10 cm</t>
  </si>
  <si>
    <t>celkem                                                     30 cm</t>
  </si>
  <si>
    <t>4,1+3,4+8,7</t>
  </si>
  <si>
    <t>596811111RT4</t>
  </si>
  <si>
    <t>Kladení dlaždic kom.pro pěší, lože z kameniva těž., včetně dlaždic betonových HBB 50/50/5 cm</t>
  </si>
  <si>
    <t>pod kondenzační jednotku</t>
  </si>
  <si>
    <t>631571011RZ1</t>
  </si>
  <si>
    <t>Zásyp z prosáté zeminy tl. do 40 cm</t>
  </si>
  <si>
    <t>na O2 potrubí</t>
  </si>
  <si>
    <t>20*0,5*0,4</t>
  </si>
  <si>
    <t>639571312RZ1</t>
  </si>
  <si>
    <t>Textilie proti prorůstání 300g/m2, včetně dodávky geotextílie</t>
  </si>
  <si>
    <t>(4,1+3,4+8,7)*1,25</t>
  </si>
  <si>
    <t>917712111RT2</t>
  </si>
  <si>
    <t>Osazení ležat. obrub. bet. bez opěr, lože z kamen., včetně obrubníku ABO 25 - 6  100/6/25</t>
  </si>
  <si>
    <t>okapový chodník</t>
  </si>
  <si>
    <t>5,55+3,2+3,2+1,8+1,5*2+1,8+8,5+5,55+0,5*2</t>
  </si>
  <si>
    <t>917862112RZ1</t>
  </si>
  <si>
    <t>Osazení stojat. obrub.bet. s opěrou,lože z C 20/25</t>
  </si>
  <si>
    <t>919735112R00</t>
  </si>
  <si>
    <t>Řezání stávajícího živičného krytu tl. 5 - 10 cm</t>
  </si>
  <si>
    <t>hromosvod a kanalizace : 2+11+1,5+4+1,5+8</t>
  </si>
  <si>
    <t>kyslík : 2*8,8</t>
  </si>
  <si>
    <t>59217488</t>
  </si>
  <si>
    <t>Obrubník silniční ABO 2-15 1000/150/250</t>
  </si>
  <si>
    <t>721110806R00</t>
  </si>
  <si>
    <t>Demontáž potrubí z kameninových trub DN 200</t>
  </si>
  <si>
    <t>721242110RT1</t>
  </si>
  <si>
    <t>Lapač střešních splavenin PP HL600, kloub, zápachová klapka, koš na listí, DN 100</t>
  </si>
  <si>
    <t>767322001RZ1</t>
  </si>
  <si>
    <t>Demontáž venkovních mrazících boxů</t>
  </si>
  <si>
    <t>kompletní odpojení a likvidace venkovního mrazícího boxu</t>
  </si>
  <si>
    <t>210800222RT3</t>
  </si>
  <si>
    <t>Kabel bezhalogenový CXKH 3 x 50 mm2 volně uložený, včetně dodávky kabelu CXKH-V</t>
  </si>
  <si>
    <t>460490012RT1</t>
  </si>
  <si>
    <t>Fólie výstražná z PVC, šířka 33 cm, fólie PVC šířka 33 cm</t>
  </si>
  <si>
    <t>460510021RZ2</t>
  </si>
  <si>
    <t>Kabelový prostup z plast.trub, DN do 10,5 cm, včetně dodávky trub DN 110</t>
  </si>
  <si>
    <t>včetně hydroizolace prostupu</t>
  </si>
  <si>
    <t>390000101</t>
  </si>
  <si>
    <t>Zdroj KOV, měděná trubka 8x1</t>
  </si>
  <si>
    <t>390000102</t>
  </si>
  <si>
    <t>Zdroj KOV, měděná trubka 12x1</t>
  </si>
  <si>
    <t>390000103</t>
  </si>
  <si>
    <t>Zdroj KOV, měděná trubka 18x1</t>
  </si>
  <si>
    <t>390000104</t>
  </si>
  <si>
    <t>Zdroj KOV, měděná trubka 22x1</t>
  </si>
  <si>
    <t>390000105</t>
  </si>
  <si>
    <t>Zdroj KOV, měděná trubka 28x1</t>
  </si>
  <si>
    <t>390000106</t>
  </si>
  <si>
    <t>Zdroj KOV, PVC trubka pr.110 mm vč.kolen</t>
  </si>
  <si>
    <t>390000107</t>
  </si>
  <si>
    <t>Zdroj KOV, Ag pájka 45+pasta</t>
  </si>
  <si>
    <t>g</t>
  </si>
  <si>
    <t>390000108</t>
  </si>
  <si>
    <t>Zdroj KOV, chránička potrubí-oc.trubka 38x2.6 (0.5m)</t>
  </si>
  <si>
    <t>390000109</t>
  </si>
  <si>
    <t>Zdroj KOV, chránička potrubí-oc.trubka 44.5x3.2 (0.5m)</t>
  </si>
  <si>
    <t>390000110</t>
  </si>
  <si>
    <t>Zdroj KOV, tvarovky Cu do pr.28</t>
  </si>
  <si>
    <t>390000111</t>
  </si>
  <si>
    <t>Zdroj KOV, konzole jednoduchá</t>
  </si>
  <si>
    <t>390000112</t>
  </si>
  <si>
    <t>Zdroj KOV, značení potrubí</t>
  </si>
  <si>
    <t>390000113</t>
  </si>
  <si>
    <t>Zdroj KOV, ochraný plyn pro pájení Cu trubek</t>
  </si>
  <si>
    <t>390000114</t>
  </si>
  <si>
    <t>Zdroj KOV, tlaková zkouška ve stanici</t>
  </si>
  <si>
    <t>390000115</t>
  </si>
  <si>
    <t>Zdroj KOV, propláchnutí rozvodu dusíkem</t>
  </si>
  <si>
    <t>390000116</t>
  </si>
  <si>
    <t>Zdroj KOV, lahvový uzavírací ventil</t>
  </si>
  <si>
    <t>390000117</t>
  </si>
  <si>
    <t>Zdroj KOV, čidlo signalizace</t>
  </si>
  <si>
    <t>390000118</t>
  </si>
  <si>
    <t>Zdroj KOV, manometr pr.100 rozsah 0-1MPa</t>
  </si>
  <si>
    <t>390000119</t>
  </si>
  <si>
    <t>Zdroj KOV, kulový kohout DN15 vč.šroubení</t>
  </si>
  <si>
    <t>390000120</t>
  </si>
  <si>
    <t>Zdroj KOV, kulový kohout DN20 vč.šroubení</t>
  </si>
  <si>
    <t>390000121</t>
  </si>
  <si>
    <t>Zdroj KOV, zpětný ventil  DN15</t>
  </si>
  <si>
    <t>390000122</t>
  </si>
  <si>
    <t>Zdroj KOV, zpětný ventil šikmý DN20 nerez</t>
  </si>
  <si>
    <t>390000123</t>
  </si>
  <si>
    <t>Zdroj KOV, nouzový vstup pro údržbu</t>
  </si>
  <si>
    <t>390000124</t>
  </si>
  <si>
    <t>Zdroj KOV, podružná redukční skříň výst.4 bar, PV 6 bar</t>
  </si>
  <si>
    <t>390000125</t>
  </si>
  <si>
    <t>Zdroj KOV, rychlospojka pro odběr vzorků</t>
  </si>
  <si>
    <t>390000126</t>
  </si>
  <si>
    <t>Zdroj KOV, tlaková hadice ke kompresoru DN15 délka 1200mm</t>
  </si>
  <si>
    <t>390000127</t>
  </si>
  <si>
    <t>Zdroj KOV, generátor kyslíku o výkonu 3,7 m3/hod, 6 bar</t>
  </si>
  <si>
    <t>390000128</t>
  </si>
  <si>
    <t>Zdroj KOV, šroubový kompresor se vstřikem oleje</t>
  </si>
  <si>
    <t>o výkonu 48 m3/hod, 8 bar, příkon 5,5 kW vč.cyklon.filtru a odvaděče kondenzátu</t>
  </si>
  <si>
    <t>390000129</t>
  </si>
  <si>
    <t>Zdroj KOV, kondenzační sušička o výkonu 65 m3/hod vč.filtrace</t>
  </si>
  <si>
    <t>390000130</t>
  </si>
  <si>
    <t>Zdroj KOV, měření CO,CO2</t>
  </si>
  <si>
    <t>390000131</t>
  </si>
  <si>
    <t>Zdroj KOV, filtrační řada 1 micron a 0,01 micron</t>
  </si>
  <si>
    <t>390000132</t>
  </si>
  <si>
    <t>Zdroj KOV, uhlíková věž o objemu 10 l</t>
  </si>
  <si>
    <t>390000133</t>
  </si>
  <si>
    <t>Zdroj KOV, filtrace 0,01 micron</t>
  </si>
  <si>
    <t>390000134</t>
  </si>
  <si>
    <t>Zdroj KOV, zásobník stl.vzduchu o objemu 150 l , 11 bar,</t>
  </si>
  <si>
    <t>vč.výbavy</t>
  </si>
  <si>
    <t>390000135</t>
  </si>
  <si>
    <t>Zdroj KOV, zásobník kyslíku o objemu 150 l , 11 bar,vč.výbavy</t>
  </si>
  <si>
    <t>390000136</t>
  </si>
  <si>
    <t>Zdroj KOV, filtrace pro kyslík, výkon 25m3/hod</t>
  </si>
  <si>
    <t>390000137</t>
  </si>
  <si>
    <t>Zdroj KOV, cyklonový filtr</t>
  </si>
  <si>
    <t>390000138</t>
  </si>
  <si>
    <t>Zdroj KOV, regulátor průtoku</t>
  </si>
  <si>
    <t>390000139</t>
  </si>
  <si>
    <t>Zdroj KOV, hadice 3/4"</t>
  </si>
  <si>
    <t>390000140</t>
  </si>
  <si>
    <t>Zdroj KOV, elektroventil (NC) DN15</t>
  </si>
  <si>
    <t>390000141</t>
  </si>
  <si>
    <t>Zdroj KOV, elektroventil (NO) DN15</t>
  </si>
  <si>
    <t>390000142</t>
  </si>
  <si>
    <t>Zdroj KOV, řízení elektroventilů</t>
  </si>
  <si>
    <t>390000143</t>
  </si>
  <si>
    <t>Zdroj KOV, separátor oleje o výkonu 144 m3/hod</t>
  </si>
  <si>
    <t>390000144</t>
  </si>
  <si>
    <t>Zdroj KOV, sběrnice separátoru 5x vstup/1x výstup</t>
  </si>
  <si>
    <t>390000145</t>
  </si>
  <si>
    <t>Zdroj KOV, opletená hadice 20x9 pro odvod kondenzátu</t>
  </si>
  <si>
    <t>390000146</t>
  </si>
  <si>
    <t>Zdroj KOV, čidlo koncentrace O2</t>
  </si>
  <si>
    <t>390000147</t>
  </si>
  <si>
    <t>Zdroj KOV, vyhodnocovací ústředna</t>
  </si>
  <si>
    <t>vč.zvukové a optické signalizace</t>
  </si>
  <si>
    <t>390000148</t>
  </si>
  <si>
    <t>Zdroj KOV, lahvový zdroj : 2+2 lahve vč.automat.přepínání</t>
  </si>
  <si>
    <t>(2x LB pro 2 lahve vč.držáku a vysokotl.čidla, 1x automatika, 1x středotl.čidlo, 1x kontr.manometr, 1x PV, 2x KK 3/4", 2m vysokotl.Cu trubka)</t>
  </si>
  <si>
    <t>390000149</t>
  </si>
  <si>
    <t>Zdroj KOV, elektroinstalace vč.elektrorozvaděče</t>
  </si>
  <si>
    <t>390000150</t>
  </si>
  <si>
    <t>Zdroj KOV, dokumentace skut.stavu (3x paré, 1x CD)</t>
  </si>
  <si>
    <t>390000151</t>
  </si>
  <si>
    <t>Zdroj KOV, zahájení,ukončení a předání</t>
  </si>
  <si>
    <t>390000152</t>
  </si>
  <si>
    <t>Zdroj KOV, přesun hmot</t>
  </si>
  <si>
    <t>390000153</t>
  </si>
  <si>
    <t>Zdroj KOV, LEK 14 verze 2 - měření kvality</t>
  </si>
  <si>
    <t>390000154</t>
  </si>
  <si>
    <t>Zdroj KOV, zkoušky a revize</t>
  </si>
  <si>
    <t>390000201</t>
  </si>
  <si>
    <t>Rozvody vč. zdroje AIR, měděná trubka 8x1</t>
  </si>
  <si>
    <t>390000202</t>
  </si>
  <si>
    <t>Rozvody vč. zdroje AIR, měděná trubka 12x1</t>
  </si>
  <si>
    <t>390000203</t>
  </si>
  <si>
    <t>Rozvody vč. zdroje AIR, měděná trubka 18x1</t>
  </si>
  <si>
    <t>390000204</t>
  </si>
  <si>
    <t>Rozvody vč. zdroje AIR, měděná trubka 22x1</t>
  </si>
  <si>
    <t>390000205</t>
  </si>
  <si>
    <t>Rozvody vč. zdroje AIR, Ag pájka 45+pasta</t>
  </si>
  <si>
    <t>390000206</t>
  </si>
  <si>
    <t>Rozvody vč. zdroje AIR, chránička potrubí-oc.trubka 31.8x2.6 (0.5m)</t>
  </si>
  <si>
    <t>390000207</t>
  </si>
  <si>
    <t>Rozvody vč. zdroje AIR, chránička potrubí-oc.trubka 38x2.6 (0.5m)</t>
  </si>
  <si>
    <t>390000208</t>
  </si>
  <si>
    <t>Rozvody vč. zdroje AIR, tvarovky Cu do pr.28</t>
  </si>
  <si>
    <t>390000209</t>
  </si>
  <si>
    <t>Rozvody vč. zdroje AIR, konzole jednoduchá</t>
  </si>
  <si>
    <t>390000210</t>
  </si>
  <si>
    <t>Rozvody vč. zdroje AIR, konzole středně složitá</t>
  </si>
  <si>
    <t>390000211</t>
  </si>
  <si>
    <t>Rozvody vč. zdroje AIR, příchytka</t>
  </si>
  <si>
    <t>390000212</t>
  </si>
  <si>
    <t>Rozvody vč. zdroje AIR, značení potrubí</t>
  </si>
  <si>
    <t>390000213</t>
  </si>
  <si>
    <t>Rozvody vč. zdroje AIR, ochraný plyn pro pájení Cu trubek</t>
  </si>
  <si>
    <t>390000214</t>
  </si>
  <si>
    <t>Rozvody vč. zdroje AIR, úseková tlaková zkouška</t>
  </si>
  <si>
    <t>390000215</t>
  </si>
  <si>
    <t>Rozvody vč. zdroje AIR, závěrečná tlaková zkouška</t>
  </si>
  <si>
    <t>390000216</t>
  </si>
  <si>
    <t>Rozvody vč. zdroje AIR, propláchnutí rozvodu dusíkem</t>
  </si>
  <si>
    <t>390000217</t>
  </si>
  <si>
    <t>Rozvody vč. zdroje AIR, lahvový uzavírací ventil</t>
  </si>
  <si>
    <t>390000218</t>
  </si>
  <si>
    <t>Rozvody vč. zdroje AIR, manometr pr.60 rozsah 0-1MPa</t>
  </si>
  <si>
    <t>390000219</t>
  </si>
  <si>
    <t>Rozvody vč. zdroje AIR, kulový kohout DN15 vč.šroubení</t>
  </si>
  <si>
    <t>390000220</t>
  </si>
  <si>
    <t>Rozvody vč. zdroje AIR, kulový kohout DN20 vč.šroubení</t>
  </si>
  <si>
    <t>390000221</t>
  </si>
  <si>
    <t>Rozvody vč. zdroje AIR, ventilová krabice pro 2 plyny kompletní na zeď</t>
  </si>
  <si>
    <t>(2xuzav.ventil,2xpřip.zálohy,2xčidlo snímání tlaku)</t>
  </si>
  <si>
    <t>390000222</t>
  </si>
  <si>
    <t>Rozvody vč. zdroje AIR, monitorovací zařízení s dotyk.LCD displejem</t>
  </si>
  <si>
    <t>uživatelsky nastavitelné, příprava pro měření spotřeby plynu</t>
  </si>
  <si>
    <t>390000223</t>
  </si>
  <si>
    <t>Rozvody vč. zdroje AIR, kabel signalizace</t>
  </si>
  <si>
    <t>390000224</t>
  </si>
  <si>
    <t>Rozvody vč. zdroje AIR, nástěnná lůžková rampa pro 1 lůžko, délka 1650mm</t>
  </si>
  <si>
    <t>výbava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t>
  </si>
  <si>
    <t>390000225</t>
  </si>
  <si>
    <t>Rozvody vč. zdroje AIR, nástěnná lůžková rampa pro 2 lůžka, délka 3300mm</t>
  </si>
  <si>
    <t>výbava pro 1 lůžko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t>
  </si>
  <si>
    <t>390000226</t>
  </si>
  <si>
    <t>kompresorová stanice, měděná trubka 18x1</t>
  </si>
  <si>
    <t>)</t>
  </si>
  <si>
    <t>390000227</t>
  </si>
  <si>
    <t>kompresorová stanice, Ag pájka 45+pasta</t>
  </si>
  <si>
    <t>390000228</t>
  </si>
  <si>
    <t>kompresorová stanice, tvarovky Cu do pr.28</t>
  </si>
  <si>
    <t>390000229</t>
  </si>
  <si>
    <t>kompresorová stanice, konzole jednoduchá</t>
  </si>
  <si>
    <t>390000230</t>
  </si>
  <si>
    <t>kompresorová stanice, značení potrubí</t>
  </si>
  <si>
    <t>390000231</t>
  </si>
  <si>
    <t>kompresorová stanice, ochraný plyn pro pájení Cu trubek</t>
  </si>
  <si>
    <t>390000232</t>
  </si>
  <si>
    <t>kompresorová stanice, tlaková zkouška ve stanici</t>
  </si>
  <si>
    <t>390000233</t>
  </si>
  <si>
    <t>kompresorová stanice, propláchnutí rozvodu dusíkem</t>
  </si>
  <si>
    <t>390000234</t>
  </si>
  <si>
    <t>kompresorová stanice, lahvový uzavírací ventil</t>
  </si>
  <si>
    <t>390000235</t>
  </si>
  <si>
    <t>kompresorová stanice, čidlo signalizace</t>
  </si>
  <si>
    <t>390000236</t>
  </si>
  <si>
    <t>kompresorová stanice, manometr pr.60 rozsah 0-1MPa</t>
  </si>
  <si>
    <t>390000237</t>
  </si>
  <si>
    <t>kompresorová stanice, kulový kohout DN15 vč.šroubení</t>
  </si>
  <si>
    <t>390000238</t>
  </si>
  <si>
    <t>kompresorová stanice, kulový kohout DN20 vč.šroubení</t>
  </si>
  <si>
    <t>390000239</t>
  </si>
  <si>
    <t>kompresorová stanice, tlaková hadice ke kompresoru DN10 délka 1500mm</t>
  </si>
  <si>
    <t>390000240</t>
  </si>
  <si>
    <t>kompresorová stanice, kompresorová jednotka na zásobníku</t>
  </si>
  <si>
    <t>o objemu 110 l s membránovou sušičkou, výkon 215 l/min při 6bar</t>
  </si>
  <si>
    <t>390000241</t>
  </si>
  <si>
    <t>kompresorová stanice, filtrační sada (1mcr/0,01mcr+akt.uhlík)</t>
  </si>
  <si>
    <t>390000242</t>
  </si>
  <si>
    <t>kompresorová stanice, zpětný ventil  DN10</t>
  </si>
  <si>
    <t>390000243</t>
  </si>
  <si>
    <t>kompresorová stanice, redukční ventil  výstup 4bar</t>
  </si>
  <si>
    <t>390000244</t>
  </si>
  <si>
    <t>kompresorová stanice, pojistný ventil otv.př. 6bar</t>
  </si>
  <si>
    <t>390000245</t>
  </si>
  <si>
    <t>ostatní náklady, dokumentace skut.stavu (3x paré, 1x CD)</t>
  </si>
  <si>
    <t>390000246</t>
  </si>
  <si>
    <t>ostatní náklady, zahájení,ukončení a předání</t>
  </si>
  <si>
    <t>390000247</t>
  </si>
  <si>
    <t>ostatní náklady, přesun hmot</t>
  </si>
  <si>
    <t>390000248</t>
  </si>
  <si>
    <t>ostatní náklady, zkoušky a revize</t>
  </si>
  <si>
    <t>390000301</t>
  </si>
  <si>
    <t>rozvody venkovní, měděná trubka 22x1</t>
  </si>
  <si>
    <t>390000302</t>
  </si>
  <si>
    <t>rozvody venkovní, Ag pájka 45+pasta</t>
  </si>
  <si>
    <t>390000303</t>
  </si>
  <si>
    <t>rozvody venkovní, chránička potrubí-oc.trubka 38x2.6 (2m)</t>
  </si>
  <si>
    <t>390000304</t>
  </si>
  <si>
    <t>rozvody venkovní, chránička potrubí-oc.trubka 57x3.2 (11m)</t>
  </si>
  <si>
    <t>390000305</t>
  </si>
  <si>
    <t>rozvody venkovní, tvarovky Cupr.22</t>
  </si>
  <si>
    <t>390000306</t>
  </si>
  <si>
    <t>rozvody venkovní, izolace potrubí na potrubí v zemi</t>
  </si>
  <si>
    <t>390000308</t>
  </si>
  <si>
    <t>rozvody venkovní, signalizační folie</t>
  </si>
  <si>
    <t>390000307</t>
  </si>
  <si>
    <t>rozvody venkovní, izolace potrubí na chráničku v zemi</t>
  </si>
  <si>
    <t>390000309</t>
  </si>
  <si>
    <t>rozvody venkovní, značení potrubí</t>
  </si>
  <si>
    <t>390000310</t>
  </si>
  <si>
    <t>rozvody venkovní, odstavení části stávajícího rozvodu</t>
  </si>
  <si>
    <t>390000311</t>
  </si>
  <si>
    <t>rozvody venkovní, ochraný plyn pro pájení Cu trubek</t>
  </si>
  <si>
    <t>390000312</t>
  </si>
  <si>
    <t>rozvody venkovní, tlaková zkouška</t>
  </si>
  <si>
    <t>390000313</t>
  </si>
  <si>
    <t>rozvody venkovní, propláchnutí rozvodu dusíkem</t>
  </si>
  <si>
    <t>390000314</t>
  </si>
  <si>
    <t>rozvody venkovní, dokumentace skut.stavu (3x paré, 1x CD)</t>
  </si>
  <si>
    <t>390000315</t>
  </si>
  <si>
    <t>rozvody venkovní, zahájení,ukončení a předání</t>
  </si>
  <si>
    <t>390000316</t>
  </si>
  <si>
    <t>rozvody venkovní, přesun hmot</t>
  </si>
  <si>
    <t>390000317</t>
  </si>
  <si>
    <t>pro 12 vstupů na zeď,</t>
  </si>
  <si>
    <t>koeficient uznatelné náklady</t>
  </si>
  <si>
    <t>koeficient neuznatelné náklady</t>
  </si>
  <si>
    <t>částka uznatelné náklady</t>
  </si>
  <si>
    <t>částka neuznatelné náklady</t>
  </si>
  <si>
    <t>DOPLNĚN  VÝPOČET PLOCHY :</t>
  </si>
  <si>
    <t>(32,23+11,31+80,51+19,2)*1,1</t>
  </si>
  <si>
    <t>99227</t>
  </si>
  <si>
    <t>Vybavení a nábytek Pol.7B</t>
  </si>
  <si>
    <t>Regálový systém suterén nosnost police 100kg místnost 006</t>
  </si>
  <si>
    <t>viz PD</t>
  </si>
  <si>
    <t>99201</t>
  </si>
  <si>
    <t>Vybavení a nábytek Pol.1</t>
  </si>
  <si>
    <t>Konferenční stůl, centrální podnož, stolová deska LTD lamino tl. 25 mm bílá</t>
  </si>
  <si>
    <t>600x600 (š.x d.)</t>
  </si>
  <si>
    <t>99202</t>
  </si>
  <si>
    <t>Vybavení a nábytek Pol.1B</t>
  </si>
  <si>
    <t>600x1200 (š.x d.)</t>
  </si>
  <si>
    <t>99203</t>
  </si>
  <si>
    <t>Vybavení a nábytek Pol.1C</t>
  </si>
  <si>
    <t>Stůl typ Simens, stolová deska DTD lamino tl. 25 mm bílá + kabelový žlab</t>
  </si>
  <si>
    <t>600x1800 (š.x d.)</t>
  </si>
  <si>
    <t>99204</t>
  </si>
  <si>
    <t>Vybavení a nábytek Pol.1D</t>
  </si>
  <si>
    <t>Stůl typ Simens (rohový), stolová deska DTD lamino tl. 25 mm bílá s vybráním v desce, 1200x500+ 1600x700 + kabelový žlab</t>
  </si>
  <si>
    <t>1200x2100 (š.x d.)</t>
  </si>
  <si>
    <t>99205</t>
  </si>
  <si>
    <t>Vybavení a nábytek Pol.1E</t>
  </si>
  <si>
    <t>Stolový paravan mezi stoly z DTD lamino tl. 36mm bílá</t>
  </si>
  <si>
    <t>350x1600 (š.x d.)</t>
  </si>
  <si>
    <t>99206</t>
  </si>
  <si>
    <t>Vybavení a nábytek Pol.1F</t>
  </si>
  <si>
    <t>Konferenční stolek sesterna v. 600 mm</t>
  </si>
  <si>
    <t>400x600 (š.x d.)</t>
  </si>
  <si>
    <t>99207</t>
  </si>
  <si>
    <t>Vybavení a nábytek Pol.2</t>
  </si>
  <si>
    <t>Konferenční židle, potahové látky pro zdravotnictví</t>
  </si>
  <si>
    <t>viz. PD</t>
  </si>
  <si>
    <t>99208</t>
  </si>
  <si>
    <t>Vybavení a nábytek Pol.2B</t>
  </si>
  <si>
    <t>Sedací lavice (dvojsedák)</t>
  </si>
  <si>
    <t>99209</t>
  </si>
  <si>
    <t>Vybavení a nábytek Pol.2C</t>
  </si>
  <si>
    <t>Kancelářská židle pro 8h práci</t>
  </si>
  <si>
    <t>99210</t>
  </si>
  <si>
    <t>Vybavení a nábytek Pol.2D</t>
  </si>
  <si>
    <t>Sedací souprava na míru (sesterna)</t>
  </si>
  <si>
    <t>99211</t>
  </si>
  <si>
    <t>Vybavení a nábytek Pol.3</t>
  </si>
  <si>
    <t>Šatní skříň sesterna uzamykatelná</t>
  </si>
  <si>
    <t>2080x1200x420 (v.x š.x hl.)</t>
  </si>
  <si>
    <t>99212</t>
  </si>
  <si>
    <t>Vybavení a nábytek Pol.3B</t>
  </si>
  <si>
    <t>2080x800x420 (v.x š.x hl.)</t>
  </si>
  <si>
    <t>99213</t>
  </si>
  <si>
    <t>Vybavení a nábytek Pol.3C</t>
  </si>
  <si>
    <t>Skříň, proskelná dvířka ALU rámeček, zavěšená na zdi</t>
  </si>
  <si>
    <t>900x400x350 (d.x v. x hl.)</t>
  </si>
  <si>
    <t>99214</t>
  </si>
  <si>
    <t>Vybavení a nábytek Pol.3D</t>
  </si>
  <si>
    <t>Skříň s policemi, proskelná dvířka ALU rámeček, samostatně stojící se zámkem (generální zámek pro všechny tyto skříně</t>
  </si>
  <si>
    <t>700x1850x420 (d.x v. x hl.)</t>
  </si>
  <si>
    <t>99215</t>
  </si>
  <si>
    <t>Vybavení a nábytek Pol.3E</t>
  </si>
  <si>
    <t>Nádstavec, Skříň s policemi, proskelná dvířka ALU rámeček, samostatně stojící se zámkem (generální zámek pro všechny tyto skříně)</t>
  </si>
  <si>
    <t>700x750x420 (d.x v. x hl.)</t>
  </si>
  <si>
    <t>99216</t>
  </si>
  <si>
    <t>Vybavení a nábytek Pol.3F</t>
  </si>
  <si>
    <t xml:space="preserve"> Skříň s policemi, plná dvířka rámeček, samostatně stojící se zámkem (generální zámek pro všechny tyto skříně), provedená na doměr ke zkosené části stěny viz PD</t>
  </si>
  <si>
    <t>390x2600x420 (d.x v. x hl.)</t>
  </si>
  <si>
    <t>99217</t>
  </si>
  <si>
    <t>Vybavení a nábytek Pol.3G</t>
  </si>
  <si>
    <t>Skříň s výsuvnými koši, proskelná dvířka ALU rámeček, samostatně stojící se zámkem (generální zámek pro všechny tyto skříně</t>
  </si>
  <si>
    <t>450x2020x550 (d.x v. x hl.)</t>
  </si>
  <si>
    <t>99218</t>
  </si>
  <si>
    <t>Vybavení a nábytek Pol.3H</t>
  </si>
  <si>
    <t>Sestava šatní skříně 10 ks skříní vč lavice k sezení suterén,muži + ženy</t>
  </si>
  <si>
    <t>99219</t>
  </si>
  <si>
    <t>Vybavení a nábytek Pol.4</t>
  </si>
  <si>
    <t>Kancelářský kontejner na kolečkách. Viz PD</t>
  </si>
  <si>
    <t>400x550x600 (d.x v. x hl.)</t>
  </si>
  <si>
    <t>99220</t>
  </si>
  <si>
    <t>Vybavení a nábytek Pol.5</t>
  </si>
  <si>
    <t>Věšáková stěna Viz PD</t>
  </si>
  <si>
    <t>800 x 2000  (š.x v.)</t>
  </si>
  <si>
    <t>99221</t>
  </si>
  <si>
    <t>Vybavení a nábytek Pol.6</t>
  </si>
  <si>
    <t>Kuchyňská linka místnost 142 viz PD</t>
  </si>
  <si>
    <t>99222</t>
  </si>
  <si>
    <t>Vybavení a nábytek Pol.6B</t>
  </si>
  <si>
    <t>Kuchyňská linka místnost 130 viz PD</t>
  </si>
  <si>
    <t>99223</t>
  </si>
  <si>
    <t>Vybavení a nábytek Pol.6C</t>
  </si>
  <si>
    <t>Kuchyňská linka místnost 110 viz PD</t>
  </si>
  <si>
    <t>99224</t>
  </si>
  <si>
    <t>Vybavení a nábytek Pol.6D</t>
  </si>
  <si>
    <t>Kuchyňská linka místnost 109 sesterna viz PD</t>
  </si>
  <si>
    <t>99225</t>
  </si>
  <si>
    <t>Vybavení a nábytek Pol.6E</t>
  </si>
  <si>
    <t>Kuchyňská linka místnost 126 přípravna jídla viz PD</t>
  </si>
  <si>
    <t>99226</t>
  </si>
  <si>
    <t>Vybavení a nábytek Pol.7</t>
  </si>
  <si>
    <t>Regálový systém suterén nosnost police 100kg místnost 008</t>
  </si>
  <si>
    <t>99228</t>
  </si>
  <si>
    <t>Vybavení a nábytek Pol.13</t>
  </si>
  <si>
    <t>Vestavná lednice velká</t>
  </si>
  <si>
    <t>99229</t>
  </si>
  <si>
    <t>Vybavení a nábytek Pol.9</t>
  </si>
  <si>
    <t>Volně stojící lednice</t>
  </si>
  <si>
    <t>99230</t>
  </si>
  <si>
    <t>Vybavení a nábytek Pol.10</t>
  </si>
  <si>
    <t>Myčka vestavná malá š.450 mm</t>
  </si>
  <si>
    <t>99231</t>
  </si>
  <si>
    <t>Vybavení a nábytek Pol.11</t>
  </si>
  <si>
    <t>Myčka vestavná velká š.600 mm</t>
  </si>
  <si>
    <t>99232</t>
  </si>
  <si>
    <t>Vybavení a nábytek Pol.12</t>
  </si>
  <si>
    <t>Mikrovlnná trouba volně stojící</t>
  </si>
  <si>
    <t>99233</t>
  </si>
  <si>
    <t>Vybavení a nábytek Pol.8</t>
  </si>
  <si>
    <t>Dekorace a doplňky - květiny, zeleň</t>
  </si>
  <si>
    <t>99234</t>
  </si>
  <si>
    <t>Doprava a montáž vybavení Pol.14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</si>
</sst>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0000"/>
    <numFmt numFmtId="166" formatCode="_-* #,##0.0000\ _K_č_-;\-* #,##0.0000\ _K_č_-;_-* &quot;-&quot;????\ _K_č_-;_-@_-"/>
    <numFmt numFmtId="167" formatCode="_-* #,##0.0000_-;\-* #,##0.0000_-;_-* &quot;-&quot;??_-;_-@_-"/>
    <numFmt numFmtId="168" formatCode="0.0000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 CE"/>
      <charset val="238"/>
    </font>
    <font>
      <sz val="8"/>
      <color rgb="FFFF0000"/>
      <name val="Arial CE"/>
      <family val="2"/>
      <charset val="238"/>
    </font>
    <font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40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  <xf numFmtId="0" fontId="0" fillId="6" borderId="37" xfId="0" applyFill="1" applyBorder="1" applyAlignment="1">
      <alignment horizontal="center" wrapText="1"/>
    </xf>
    <xf numFmtId="0" fontId="0" fillId="7" borderId="37" xfId="0" applyFill="1" applyBorder="1" applyAlignment="1">
      <alignment horizontal="center"/>
    </xf>
    <xf numFmtId="0" fontId="0" fillId="7" borderId="37" xfId="2" applyNumberFormat="1" applyFont="1" applyFill="1" applyBorder="1" applyAlignment="1">
      <alignment horizontal="center"/>
    </xf>
    <xf numFmtId="0" fontId="0" fillId="7" borderId="37" xfId="3" applyNumberFormat="1" applyFont="1" applyFill="1" applyBorder="1" applyAlignment="1">
      <alignment horizontal="center"/>
    </xf>
    <xf numFmtId="166" fontId="0" fillId="7" borderId="37" xfId="0" applyNumberFormat="1" applyFill="1" applyBorder="1"/>
    <xf numFmtId="167" fontId="0" fillId="7" borderId="37" xfId="3" applyNumberFormat="1" applyFont="1" applyFill="1" applyBorder="1" applyAlignment="1">
      <alignment horizontal="center"/>
    </xf>
    <xf numFmtId="168" fontId="0" fillId="7" borderId="37" xfId="0" applyNumberFormat="1" applyFill="1" applyBorder="1"/>
    <xf numFmtId="168" fontId="0" fillId="7" borderId="37" xfId="0" applyNumberFormat="1" applyFill="1" applyBorder="1" applyAlignment="1">
      <alignment horizontal="center"/>
    </xf>
    <xf numFmtId="0" fontId="0" fillId="0" borderId="37" xfId="0" applyBorder="1"/>
    <xf numFmtId="0" fontId="0" fillId="7" borderId="37" xfId="3" applyNumberFormat="1" applyFont="1" applyFill="1" applyBorder="1"/>
    <xf numFmtId="0" fontId="0" fillId="7" borderId="34" xfId="0" applyFill="1" applyBorder="1"/>
    <xf numFmtId="0" fontId="0" fillId="6" borderId="45" xfId="0" applyFill="1" applyBorder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22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165" fontId="22" fillId="0" borderId="0" xfId="0" applyNumberFormat="1" applyFont="1" applyAlignment="1">
      <alignment vertical="top" shrinkToFit="1"/>
    </xf>
    <xf numFmtId="165" fontId="22" fillId="0" borderId="40" xfId="0" applyNumberFormat="1" applyFont="1" applyBorder="1" applyAlignment="1">
      <alignment vertical="top" shrinkToFit="1"/>
    </xf>
    <xf numFmtId="0" fontId="24" fillId="0" borderId="46" xfId="4" applyFont="1" applyBorder="1" applyAlignment="1">
      <alignment horizontal="center" vertical="top"/>
    </xf>
    <xf numFmtId="49" fontId="24" fillId="0" borderId="46" xfId="4" applyNumberFormat="1" applyFont="1" applyBorder="1" applyAlignment="1">
      <alignment horizontal="left" vertical="top"/>
    </xf>
    <xf numFmtId="0" fontId="24" fillId="0" borderId="46" xfId="4" applyFont="1" applyBorder="1" applyAlignment="1">
      <alignment vertical="top" wrapText="1"/>
    </xf>
    <xf numFmtId="49" fontId="24" fillId="0" borderId="46" xfId="4" applyNumberFormat="1" applyFont="1" applyBorder="1" applyAlignment="1">
      <alignment horizontal="center" shrinkToFit="1"/>
    </xf>
    <xf numFmtId="4" fontId="24" fillId="0" borderId="46" xfId="4" applyNumberFormat="1" applyFont="1" applyBorder="1" applyAlignment="1">
      <alignment horizontal="right"/>
    </xf>
    <xf numFmtId="4" fontId="24" fillId="0" borderId="46" xfId="4" applyNumberFormat="1" applyFont="1" applyBorder="1"/>
    <xf numFmtId="0" fontId="25" fillId="0" borderId="47" xfId="4" applyFont="1" applyBorder="1" applyAlignment="1">
      <alignment horizontal="center"/>
    </xf>
    <xf numFmtId="49" fontId="25" fillId="0" borderId="47" xfId="4" applyNumberFormat="1" applyFont="1" applyBorder="1" applyAlignment="1">
      <alignment horizontal="left"/>
    </xf>
    <xf numFmtId="0" fontId="26" fillId="8" borderId="26" xfId="4" applyFont="1" applyFill="1" applyBorder="1" applyAlignment="1">
      <alignment horizontal="left" wrapText="1" indent="1"/>
    </xf>
    <xf numFmtId="0" fontId="27" fillId="0" borderId="0" xfId="0" applyFont="1"/>
    <xf numFmtId="0" fontId="27" fillId="0" borderId="48" xfId="0" applyFont="1" applyBorder="1"/>
    <xf numFmtId="0" fontId="24" fillId="0" borderId="37" xfId="4" applyFont="1" applyBorder="1" applyAlignment="1">
      <alignment horizontal="center" vertical="top"/>
    </xf>
    <xf numFmtId="49" fontId="24" fillId="0" borderId="37" xfId="4" applyNumberFormat="1" applyFont="1" applyBorder="1" applyAlignment="1">
      <alignment horizontal="left" vertical="top"/>
    </xf>
    <xf numFmtId="0" fontId="24" fillId="0" borderId="37" xfId="4" applyFont="1" applyBorder="1" applyAlignment="1">
      <alignment vertical="top" wrapText="1"/>
    </xf>
    <xf numFmtId="49" fontId="24" fillId="0" borderId="37" xfId="4" applyNumberFormat="1" applyFont="1" applyBorder="1" applyAlignment="1">
      <alignment horizontal="center" shrinkToFit="1"/>
    </xf>
    <xf numFmtId="4" fontId="24" fillId="0" borderId="37" xfId="4" applyNumberFormat="1" applyFont="1" applyBorder="1" applyAlignment="1">
      <alignment horizontal="right"/>
    </xf>
    <xf numFmtId="4" fontId="24" fillId="0" borderId="37" xfId="4" applyNumberFormat="1" applyFont="1" applyBorder="1"/>
    <xf numFmtId="0" fontId="0" fillId="0" borderId="27" xfId="0" applyBorder="1"/>
    <xf numFmtId="0" fontId="0" fillId="0" borderId="10" xfId="0" applyBorder="1"/>
    <xf numFmtId="0" fontId="0" fillId="0" borderId="46" xfId="0" applyBorder="1"/>
    <xf numFmtId="0" fontId="0" fillId="0" borderId="49" xfId="0" applyBorder="1"/>
    <xf numFmtId="0" fontId="0" fillId="0" borderId="34" xfId="0" applyBorder="1"/>
  </cellXfs>
  <cellStyles count="5">
    <cellStyle name="Čárka" xfId="2" builtinId="3"/>
    <cellStyle name="Čárka 2" xfId="3" xr:uid="{009A325E-3465-4F98-B202-511DAD2F5E18}"/>
    <cellStyle name="Normální" xfId="0" builtinId="0"/>
    <cellStyle name="normální 2" xfId="1" xr:uid="{00000000-0005-0000-0000-000001000000}"/>
    <cellStyle name="normální_POL.XLS" xfId="4" xr:uid="{A6F09A1B-66D4-4561-A083-FDCC312A0C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D22" sqref="D2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7" t="s">
        <v>39</v>
      </c>
      <c r="B2" s="207"/>
      <c r="C2" s="207"/>
      <c r="D2" s="207"/>
      <c r="E2" s="207"/>
      <c r="F2" s="207"/>
      <c r="G2" s="207"/>
    </row>
  </sheetData>
  <sheetProtection algorithmName="SHA-512" hashValue="+6pOYVvC01OoSBKZQuy8vomaBtlOU72CL5M0Hvu03HmOE97JQcOxgrJjgww5DMu6yeuK+Fq4HW23PSCS5ZCg1A==" saltValue="IUhBO7KEiUH2mAl8nJ5jI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55"/>
  <sheetViews>
    <sheetView showGridLines="0" topLeftCell="B50" zoomScaleNormal="100" zoomScaleSheetLayoutView="75" workbookViewId="0">
      <selection activeCell="M81" sqref="M8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15.42578125" customWidth="1"/>
    <col min="12" max="12" width="16.28515625" customWidth="1"/>
    <col min="13" max="13" width="16.5703125" customWidth="1"/>
    <col min="14" max="14" width="19.140625" customWidth="1"/>
    <col min="15" max="15" width="16.28515625" customWidth="1"/>
    <col min="52" max="52" width="94.5703125" customWidth="1"/>
  </cols>
  <sheetData>
    <row r="1" spans="1:15" ht="33.75" customHeight="1" x14ac:dyDescent="0.2">
      <c r="A1" s="47" t="s">
        <v>36</v>
      </c>
      <c r="B1" s="208" t="s">
        <v>41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2"/>
      <c r="B2" s="76" t="s">
        <v>22</v>
      </c>
      <c r="C2" s="77"/>
      <c r="D2" s="78" t="s">
        <v>43</v>
      </c>
      <c r="E2" s="217" t="s">
        <v>44</v>
      </c>
      <c r="F2" s="218"/>
      <c r="G2" s="218"/>
      <c r="H2" s="218"/>
      <c r="I2" s="218"/>
      <c r="J2" s="219"/>
      <c r="O2" s="1"/>
    </row>
    <row r="3" spans="1:15" ht="27" hidden="1" customHeight="1" x14ac:dyDescent="0.2">
      <c r="A3" s="2"/>
      <c r="B3" s="79"/>
      <c r="C3" s="77"/>
      <c r="D3" s="80"/>
      <c r="E3" s="220"/>
      <c r="F3" s="221"/>
      <c r="G3" s="221"/>
      <c r="H3" s="221"/>
      <c r="I3" s="221"/>
      <c r="J3" s="222"/>
    </row>
    <row r="4" spans="1:15" ht="23.25" customHeight="1" x14ac:dyDescent="0.2">
      <c r="A4" s="2"/>
      <c r="B4" s="81"/>
      <c r="C4" s="82"/>
      <c r="D4" s="83"/>
      <c r="E4" s="230"/>
      <c r="F4" s="230"/>
      <c r="G4" s="230"/>
      <c r="H4" s="230"/>
      <c r="I4" s="230"/>
      <c r="J4" s="231"/>
    </row>
    <row r="5" spans="1:15" ht="24" customHeight="1" x14ac:dyDescent="0.2">
      <c r="A5" s="2"/>
      <c r="B5" s="31" t="s">
        <v>42</v>
      </c>
      <c r="D5" s="234"/>
      <c r="E5" s="235"/>
      <c r="F5" s="235"/>
      <c r="G5" s="23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6"/>
      <c r="E6" s="237"/>
      <c r="F6" s="237"/>
      <c r="G6" s="23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8"/>
      <c r="F7" s="239"/>
      <c r="G7" s="23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4"/>
      <c r="E11" s="224"/>
      <c r="F11" s="224"/>
      <c r="G11" s="224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9"/>
      <c r="E12" s="229"/>
      <c r="F12" s="229"/>
      <c r="G12" s="229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32"/>
      <c r="F13" s="233"/>
      <c r="G13" s="23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3"/>
      <c r="F15" s="223"/>
      <c r="G15" s="225"/>
      <c r="H15" s="225"/>
      <c r="I15" s="225" t="s">
        <v>29</v>
      </c>
      <c r="J15" s="226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SUMIF(F198:F251,A16,I198:I251)+SUMIF(F198:F251,"PSU",I198:I251)</f>
        <v>0</v>
      </c>
      <c r="J16" s="21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SUMIF(F198:F251,A17,I198:I251)</f>
        <v>0</v>
      </c>
      <c r="J17" s="21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SUMIF(F198:F251,A18,I198:I251)</f>
        <v>0</v>
      </c>
      <c r="J18" s="216"/>
    </row>
    <row r="19" spans="1:10" ht="23.25" customHeight="1" x14ac:dyDescent="0.2">
      <c r="A19" s="139" t="s">
        <v>223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SUMIF(F198:F251,A19,I198:I251)</f>
        <v>0</v>
      </c>
      <c r="J19" s="216"/>
    </row>
    <row r="20" spans="1:10" ht="23.25" customHeight="1" x14ac:dyDescent="0.2">
      <c r="A20" s="139" t="s">
        <v>224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SUMIF(F198:F251,A20,I198:I251)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27"/>
      <c r="F21" s="228"/>
      <c r="G21" s="227"/>
      <c r="H21" s="228"/>
      <c r="I21" s="227">
        <f>SUM(I16:J20)</f>
        <v>0</v>
      </c>
      <c r="J21" s="24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43">
        <f>ZakladDPHSniVypocet</f>
        <v>0</v>
      </c>
      <c r="H23" s="244"/>
      <c r="I23" s="24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41">
        <f>A23</f>
        <v>0</v>
      </c>
      <c r="H24" s="242"/>
      <c r="I24" s="24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43">
        <f>ZakladDPHZaklVypocet</f>
        <v>0</v>
      </c>
      <c r="H25" s="244"/>
      <c r="I25" s="24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11">
        <f>A25</f>
        <v>0</v>
      </c>
      <c r="H26" s="212"/>
      <c r="I26" s="21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13">
        <f>CenaCelkem-(ZakladDPHSni+DPHSni+ZakladDPHZakl+DPHZakl)</f>
        <v>0</v>
      </c>
      <c r="H27" s="213"/>
      <c r="I27" s="213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47">
        <f>ZakladDPHSniVypocet+ZakladDPHZaklVypocet</f>
        <v>0</v>
      </c>
      <c r="H28" s="247"/>
      <c r="I28" s="247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46">
        <f>A27</f>
        <v>0</v>
      </c>
      <c r="H29" s="246"/>
      <c r="I29" s="246"/>
      <c r="J29" s="118" t="s">
        <v>111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4" ht="47.25" customHeight="1" x14ac:dyDescent="0.2">
      <c r="A33" s="2"/>
      <c r="B33" s="2"/>
      <c r="J33" s="9"/>
    </row>
    <row r="34" spans="1:14" s="21" customFormat="1" ht="18.75" customHeight="1" x14ac:dyDescent="0.2">
      <c r="A34" s="20"/>
      <c r="B34" s="20"/>
      <c r="C34" s="74"/>
      <c r="D34" s="248"/>
      <c r="E34" s="249"/>
      <c r="G34" s="250"/>
      <c r="H34" s="251"/>
      <c r="I34" s="251"/>
      <c r="J34" s="25"/>
    </row>
    <row r="35" spans="1:14" ht="12.75" customHeight="1" x14ac:dyDescent="0.2">
      <c r="A35" s="2"/>
      <c r="B35" s="2"/>
      <c r="D35" s="240" t="s">
        <v>2</v>
      </c>
      <c r="E35" s="240"/>
      <c r="H35" s="10" t="s">
        <v>3</v>
      </c>
      <c r="J35" s="9"/>
    </row>
    <row r="36" spans="1:14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4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4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4" ht="25.5" hidden="1" customHeight="1" x14ac:dyDescent="0.2">
      <c r="A39" s="87">
        <v>1</v>
      </c>
      <c r="B39" s="97" t="s">
        <v>45</v>
      </c>
      <c r="C39" s="252"/>
      <c r="D39" s="252"/>
      <c r="E39" s="252"/>
      <c r="F39" s="98">
        <f>'01 01 Pol'!AE42+'01 02 Pol'!AE34+'01 03 Pol'!AE196+'01 04 Pol'!AE118+'01 05 Pol'!AE202+'01 06 Pol'!AE349+'01 07 Pol'!AE545+'01 08 Pol'!AE47+'01 09 Pol'!AE75+'01 10 Pol'!AE96+'01 11 Pol'!AE121+'01 12 Pol'!AE250+'01 13 Pol'!AE303+'01 14 Pol'!AE167+'01 15 Pol'!AE132+'01 16 Pol'!AE42+'01 17 Pol'!AE71+'01 18 Pol'!AE53+'01 19 Pol'!AE110+'01 20 Pol'!AE233+'01 21 Pol'!AE228+'01 22 Pol'!AE85+'01 23 Pol'!AE15+'01 30 Pol'!AE966+'01 31 Pol'!AE38+'01 32 Pol'!AE90+'01 33 Pol'!AE112+'01 34 Pol'!AE117+'01 35 Pol'!AE16+'01 36 Pol'!AE95+'01 40 Pol'!AE163+'01 50 Pol'!AE246</f>
        <v>0</v>
      </c>
      <c r="G39" s="99">
        <f>'01 01 Pol'!AF42+'01 02 Pol'!AF34+'01 03 Pol'!AF196+'01 04 Pol'!AF118+'01 05 Pol'!AF202+'01 06 Pol'!AF349+'01 07 Pol'!AF545+'01 08 Pol'!AF47+'01 09 Pol'!AF75+'01 10 Pol'!AF96+'01 11 Pol'!AF121+'01 12 Pol'!AF250+'01 13 Pol'!AF303+'01 14 Pol'!AF167+'01 15 Pol'!AF132+'01 16 Pol'!AF42+'01 17 Pol'!AF71+'01 18 Pol'!AF53+'01 19 Pol'!AF110+'01 20 Pol'!AF233+'01 21 Pol'!AF228+'01 22 Pol'!AF85+'01 23 Pol'!AF15+'01 30 Pol'!AF966+'01 31 Pol'!AF38+'01 32 Pol'!AF90+'01 33 Pol'!AF112+'01 34 Pol'!AF117+'01 35 Pol'!AF16+'01 36 Pol'!AF95+'01 40 Pol'!AF163+'01 50 Pol'!AF246</f>
        <v>0</v>
      </c>
      <c r="H39" s="100">
        <f t="shared" ref="H39:H73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4" ht="25.5" customHeight="1" x14ac:dyDescent="0.2">
      <c r="A40" s="87">
        <v>2</v>
      </c>
      <c r="B40" s="102"/>
      <c r="C40" s="253" t="s">
        <v>46</v>
      </c>
      <c r="D40" s="253"/>
      <c r="E40" s="253"/>
      <c r="F40" s="103"/>
      <c r="G40" s="104"/>
      <c r="H40" s="104">
        <f t="shared" si="1"/>
        <v>0</v>
      </c>
      <c r="I40" s="104"/>
      <c r="J40" s="105"/>
      <c r="K40" s="195" t="s">
        <v>3858</v>
      </c>
      <c r="L40" s="195" t="s">
        <v>3859</v>
      </c>
      <c r="M40" s="195" t="s">
        <v>3860</v>
      </c>
      <c r="N40" s="195" t="s">
        <v>3861</v>
      </c>
    </row>
    <row r="41" spans="1:14" ht="25.5" customHeight="1" x14ac:dyDescent="0.2">
      <c r="A41" s="87">
        <v>2</v>
      </c>
      <c r="B41" s="102" t="s">
        <v>47</v>
      </c>
      <c r="C41" s="253" t="s">
        <v>48</v>
      </c>
      <c r="D41" s="253"/>
      <c r="E41" s="253"/>
      <c r="F41" s="103">
        <f>'01 01 Pol'!AE42+'01 02 Pol'!AE34+'01 03 Pol'!AE196+'01 04 Pol'!AE118+'01 05 Pol'!AE202+'01 06 Pol'!AE349+'01 07 Pol'!AE545+'01 08 Pol'!AE47+'01 09 Pol'!AE75+'01 10 Pol'!AE96+'01 11 Pol'!AE121+'01 12 Pol'!AE250+'01 13 Pol'!AE303+'01 14 Pol'!AE167+'01 15 Pol'!AE132+'01 16 Pol'!AE42+'01 17 Pol'!AE71+'01 18 Pol'!AE53+'01 19 Pol'!AE110+'01 20 Pol'!AE233+'01 21 Pol'!AE228+'01 22 Pol'!AE85+'01 23 Pol'!AE15+'01 30 Pol'!AE966+'01 31 Pol'!AE38+'01 32 Pol'!AE90+'01 33 Pol'!AE112+'01 34 Pol'!AE117+'01 35 Pol'!AE16+'01 36 Pol'!AE95+'01 40 Pol'!AE163+'01 50 Pol'!AE246</f>
        <v>0</v>
      </c>
      <c r="G41" s="104">
        <f>'01 01 Pol'!AF42+'01 02 Pol'!AF34+'01 03 Pol'!AF196+'01 04 Pol'!AF118+'01 05 Pol'!AF202+'01 06 Pol'!AF349+'01 07 Pol'!AF545+'01 08 Pol'!AF47+'01 09 Pol'!AF75+'01 10 Pol'!AF96+'01 11 Pol'!AF121+'01 12 Pol'!AF250+'01 13 Pol'!AF303+'01 14 Pol'!AF167+'01 15 Pol'!AF132+'01 16 Pol'!AF42+'01 17 Pol'!AF71+'01 18 Pol'!AF53+'01 19 Pol'!AF110+'01 20 Pol'!AF233+'01 21 Pol'!AF228+'01 22 Pol'!AF85+'01 23 Pol'!AF15+'01 30 Pol'!AF966+'01 31 Pol'!AF38+'01 32 Pol'!AF90+'01 33 Pol'!AF112+'01 34 Pol'!AF117+'01 35 Pol'!AF16+'01 36 Pol'!AF95+'01 40 Pol'!AF163+'01 50 Pol'!AF246</f>
        <v>0</v>
      </c>
      <c r="H41" s="104">
        <f t="shared" si="1"/>
        <v>0</v>
      </c>
      <c r="I41" s="104">
        <f t="shared" ref="I41:I73" si="2">F41+G41+H41</f>
        <v>0</v>
      </c>
      <c r="J41" s="105" t="str">
        <f t="shared" ref="J41:J73" si="3">IF(CenaCelkemVypocet=0,"",I41/CenaCelkemVypocet*100)</f>
        <v/>
      </c>
    </row>
    <row r="42" spans="1:14" ht="25.5" customHeight="1" x14ac:dyDescent="0.2">
      <c r="A42" s="87">
        <v>3</v>
      </c>
      <c r="B42" s="106" t="s">
        <v>47</v>
      </c>
      <c r="C42" s="252" t="s">
        <v>27</v>
      </c>
      <c r="D42" s="252"/>
      <c r="E42" s="252"/>
      <c r="F42" s="107">
        <f>'01 01 Pol'!AE42</f>
        <v>0</v>
      </c>
      <c r="G42" s="100">
        <f>'01 01 Pol'!AF42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  <c r="K42" s="196">
        <v>0</v>
      </c>
      <c r="L42" s="196">
        <v>1</v>
      </c>
      <c r="M42" s="196">
        <f>G42*K42</f>
        <v>0</v>
      </c>
      <c r="N42" s="197">
        <f>G42*L42</f>
        <v>0</v>
      </c>
    </row>
    <row r="43" spans="1:14" ht="25.5" customHeight="1" x14ac:dyDescent="0.2">
      <c r="A43" s="87">
        <v>3</v>
      </c>
      <c r="B43" s="106" t="s">
        <v>49</v>
      </c>
      <c r="C43" s="252" t="s">
        <v>28</v>
      </c>
      <c r="D43" s="252"/>
      <c r="E43" s="252"/>
      <c r="F43" s="107">
        <f>'01 02 Pol'!AE34</f>
        <v>0</v>
      </c>
      <c r="G43" s="100">
        <f>'01 02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  <c r="K43" s="196">
        <v>0</v>
      </c>
      <c r="L43" s="196">
        <v>1</v>
      </c>
      <c r="M43" s="196">
        <f t="shared" ref="M43:M73" si="4">G43*K43</f>
        <v>0</v>
      </c>
      <c r="N43" s="198">
        <f t="shared" ref="N43:N73" si="5">G43*L43</f>
        <v>0</v>
      </c>
    </row>
    <row r="44" spans="1:14" ht="25.5" customHeight="1" x14ac:dyDescent="0.2">
      <c r="A44" s="87">
        <v>3</v>
      </c>
      <c r="B44" s="106" t="s">
        <v>50</v>
      </c>
      <c r="C44" s="252" t="s">
        <v>51</v>
      </c>
      <c r="D44" s="252"/>
      <c r="E44" s="252"/>
      <c r="F44" s="107">
        <f>'01 03 Pol'!AE196</f>
        <v>0</v>
      </c>
      <c r="G44" s="100">
        <f>'01 03 Pol'!AF196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  <c r="K44" s="196">
        <v>1</v>
      </c>
      <c r="L44" s="196">
        <v>0</v>
      </c>
      <c r="M44" s="196">
        <f t="shared" si="4"/>
        <v>0</v>
      </c>
      <c r="N44" s="198">
        <f t="shared" si="5"/>
        <v>0</v>
      </c>
    </row>
    <row r="45" spans="1:14" ht="25.5" customHeight="1" x14ac:dyDescent="0.2">
      <c r="A45" s="87">
        <v>3</v>
      </c>
      <c r="B45" s="106" t="s">
        <v>52</v>
      </c>
      <c r="C45" s="252" t="s">
        <v>53</v>
      </c>
      <c r="D45" s="252"/>
      <c r="E45" s="252"/>
      <c r="F45" s="107">
        <f>'01 04 Pol'!AE118</f>
        <v>0</v>
      </c>
      <c r="G45" s="100">
        <f>'01 04 Pol'!AF118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  <c r="K45" s="196">
        <v>1</v>
      </c>
      <c r="L45" s="196">
        <v>0</v>
      </c>
      <c r="M45" s="196">
        <f t="shared" si="4"/>
        <v>0</v>
      </c>
      <c r="N45" s="198">
        <f t="shared" si="5"/>
        <v>0</v>
      </c>
    </row>
    <row r="46" spans="1:14" ht="25.5" customHeight="1" x14ac:dyDescent="0.2">
      <c r="A46" s="87">
        <v>3</v>
      </c>
      <c r="B46" s="106" t="s">
        <v>54</v>
      </c>
      <c r="C46" s="252" t="s">
        <v>55</v>
      </c>
      <c r="D46" s="252"/>
      <c r="E46" s="252"/>
      <c r="F46" s="107">
        <f>'01 05 Pol'!AE202</f>
        <v>0</v>
      </c>
      <c r="G46" s="100">
        <f>'01 05 Pol'!AF202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  <c r="K46" s="199">
        <v>0.62949999999999995</v>
      </c>
      <c r="L46" s="200">
        <v>0.3705</v>
      </c>
      <c r="M46" s="196">
        <f t="shared" si="4"/>
        <v>0</v>
      </c>
      <c r="N46" s="198">
        <f t="shared" si="5"/>
        <v>0</v>
      </c>
    </row>
    <row r="47" spans="1:14" ht="25.5" customHeight="1" x14ac:dyDescent="0.2">
      <c r="A47" s="87">
        <v>3</v>
      </c>
      <c r="B47" s="106" t="s">
        <v>56</v>
      </c>
      <c r="C47" s="252" t="s">
        <v>57</v>
      </c>
      <c r="D47" s="252"/>
      <c r="E47" s="252"/>
      <c r="F47" s="107">
        <f>'01 06 Pol'!AE349</f>
        <v>0</v>
      </c>
      <c r="G47" s="100">
        <f>'01 06 Pol'!AF349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  <c r="K47" s="196">
        <v>1</v>
      </c>
      <c r="L47" s="196">
        <v>0</v>
      </c>
      <c r="M47" s="196">
        <f t="shared" si="4"/>
        <v>0</v>
      </c>
      <c r="N47" s="198">
        <f t="shared" si="5"/>
        <v>0</v>
      </c>
    </row>
    <row r="48" spans="1:14" ht="25.5" customHeight="1" x14ac:dyDescent="0.2">
      <c r="A48" s="87">
        <v>3</v>
      </c>
      <c r="B48" s="106" t="s">
        <v>58</v>
      </c>
      <c r="C48" s="252" t="s">
        <v>59</v>
      </c>
      <c r="D48" s="252"/>
      <c r="E48" s="252"/>
      <c r="F48" s="107">
        <f>'01 07 Pol'!AE545</f>
        <v>0</v>
      </c>
      <c r="G48" s="100">
        <f>'01 07 Pol'!AF545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  <c r="K48" s="196">
        <v>1</v>
      </c>
      <c r="L48" s="196">
        <v>0</v>
      </c>
      <c r="M48" s="196">
        <f t="shared" si="4"/>
        <v>0</v>
      </c>
      <c r="N48" s="198">
        <f t="shared" si="5"/>
        <v>0</v>
      </c>
    </row>
    <row r="49" spans="1:14" ht="25.5" customHeight="1" x14ac:dyDescent="0.2">
      <c r="A49" s="87">
        <v>3</v>
      </c>
      <c r="B49" s="106" t="s">
        <v>60</v>
      </c>
      <c r="C49" s="252" t="s">
        <v>61</v>
      </c>
      <c r="D49" s="252"/>
      <c r="E49" s="252"/>
      <c r="F49" s="107">
        <f>'01 08 Pol'!AE47</f>
        <v>0</v>
      </c>
      <c r="G49" s="100">
        <f>'01 08 Pol'!AF47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  <c r="K49" s="196">
        <v>1</v>
      </c>
      <c r="L49" s="196">
        <v>0</v>
      </c>
      <c r="M49" s="196">
        <f t="shared" si="4"/>
        <v>0</v>
      </c>
      <c r="N49" s="198">
        <f t="shared" si="5"/>
        <v>0</v>
      </c>
    </row>
    <row r="50" spans="1:14" ht="25.5" customHeight="1" x14ac:dyDescent="0.2">
      <c r="A50" s="87">
        <v>3</v>
      </c>
      <c r="B50" s="106" t="s">
        <v>62</v>
      </c>
      <c r="C50" s="252" t="s">
        <v>63</v>
      </c>
      <c r="D50" s="252"/>
      <c r="E50" s="252"/>
      <c r="F50" s="107">
        <f>'01 09 Pol'!AE75</f>
        <v>0</v>
      </c>
      <c r="G50" s="100">
        <f>'01 09 Pol'!AF75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  <c r="K50" s="196">
        <v>1</v>
      </c>
      <c r="L50" s="196">
        <v>0</v>
      </c>
      <c r="M50" s="196">
        <f t="shared" si="4"/>
        <v>0</v>
      </c>
      <c r="N50" s="198">
        <f t="shared" si="5"/>
        <v>0</v>
      </c>
    </row>
    <row r="51" spans="1:14" ht="25.5" customHeight="1" x14ac:dyDescent="0.2">
      <c r="A51" s="87">
        <v>3</v>
      </c>
      <c r="B51" s="106" t="s">
        <v>64</v>
      </c>
      <c r="C51" s="252" t="s">
        <v>65</v>
      </c>
      <c r="D51" s="252"/>
      <c r="E51" s="252"/>
      <c r="F51" s="107">
        <f>'01 10 Pol'!AE96</f>
        <v>0</v>
      </c>
      <c r="G51" s="100">
        <f>'01 10 Pol'!AF96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  <c r="K51" s="196">
        <v>1</v>
      </c>
      <c r="L51" s="196">
        <v>0</v>
      </c>
      <c r="M51" s="196">
        <f t="shared" si="4"/>
        <v>0</v>
      </c>
      <c r="N51" s="198">
        <f t="shared" si="5"/>
        <v>0</v>
      </c>
    </row>
    <row r="52" spans="1:14" ht="25.5" customHeight="1" x14ac:dyDescent="0.2">
      <c r="A52" s="87">
        <v>3</v>
      </c>
      <c r="B52" s="106" t="s">
        <v>66</v>
      </c>
      <c r="C52" s="252" t="s">
        <v>67</v>
      </c>
      <c r="D52" s="252"/>
      <c r="E52" s="252"/>
      <c r="F52" s="107">
        <f>'01 11 Pol'!AE121</f>
        <v>0</v>
      </c>
      <c r="G52" s="100">
        <f>'01 11 Pol'!AF121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  <c r="K52" s="196">
        <v>1</v>
      </c>
      <c r="L52" s="196">
        <v>0</v>
      </c>
      <c r="M52" s="196">
        <f t="shared" si="4"/>
        <v>0</v>
      </c>
      <c r="N52" s="198">
        <f t="shared" si="5"/>
        <v>0</v>
      </c>
    </row>
    <row r="53" spans="1:14" ht="25.5" customHeight="1" x14ac:dyDescent="0.2">
      <c r="A53" s="87">
        <v>3</v>
      </c>
      <c r="B53" s="106" t="s">
        <v>68</v>
      </c>
      <c r="C53" s="252" t="s">
        <v>69</v>
      </c>
      <c r="D53" s="252"/>
      <c r="E53" s="252"/>
      <c r="F53" s="107">
        <f>'01 12 Pol'!AE250</f>
        <v>0</v>
      </c>
      <c r="G53" s="100">
        <f>'01 12 Pol'!AF250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  <c r="K53" s="196">
        <v>1</v>
      </c>
      <c r="L53" s="196">
        <v>0</v>
      </c>
      <c r="M53" s="196">
        <f t="shared" si="4"/>
        <v>0</v>
      </c>
      <c r="N53" s="198">
        <f t="shared" si="5"/>
        <v>0</v>
      </c>
    </row>
    <row r="54" spans="1:14" ht="25.5" customHeight="1" x14ac:dyDescent="0.2">
      <c r="A54" s="87">
        <v>3</v>
      </c>
      <c r="B54" s="106" t="s">
        <v>70</v>
      </c>
      <c r="C54" s="252" t="s">
        <v>71</v>
      </c>
      <c r="D54" s="252"/>
      <c r="E54" s="252"/>
      <c r="F54" s="107">
        <f>'01 13 Pol'!AE303</f>
        <v>0</v>
      </c>
      <c r="G54" s="100">
        <f>'01 13 Pol'!AF303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  <c r="K54" s="196">
        <v>1</v>
      </c>
      <c r="L54" s="196">
        <v>0</v>
      </c>
      <c r="M54" s="196">
        <f t="shared" si="4"/>
        <v>0</v>
      </c>
      <c r="N54" s="198">
        <f t="shared" si="5"/>
        <v>0</v>
      </c>
    </row>
    <row r="55" spans="1:14" ht="25.5" customHeight="1" x14ac:dyDescent="0.2">
      <c r="A55" s="87">
        <v>3</v>
      </c>
      <c r="B55" s="106" t="s">
        <v>72</v>
      </c>
      <c r="C55" s="252" t="s">
        <v>73</v>
      </c>
      <c r="D55" s="252"/>
      <c r="E55" s="252"/>
      <c r="F55" s="107">
        <f>'01 14 Pol'!AE167</f>
        <v>0</v>
      </c>
      <c r="G55" s="100">
        <f>'01 14 Pol'!AF167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  <c r="K55" s="201">
        <v>0.93818999999999997</v>
      </c>
      <c r="L55" s="201">
        <v>6.1809999999999997E-2</v>
      </c>
      <c r="M55" s="196">
        <f t="shared" si="4"/>
        <v>0</v>
      </c>
      <c r="N55" s="198">
        <f t="shared" si="5"/>
        <v>0</v>
      </c>
    </row>
    <row r="56" spans="1:14" ht="25.5" customHeight="1" x14ac:dyDescent="0.2">
      <c r="A56" s="87">
        <v>3</v>
      </c>
      <c r="B56" s="106" t="s">
        <v>74</v>
      </c>
      <c r="C56" s="252" t="s">
        <v>75</v>
      </c>
      <c r="D56" s="252"/>
      <c r="E56" s="252"/>
      <c r="F56" s="107">
        <f>'01 15 Pol'!AE132</f>
        <v>0</v>
      </c>
      <c r="G56" s="100">
        <f>'01 15 Pol'!AF132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  <c r="K56" s="196">
        <v>1</v>
      </c>
      <c r="L56" s="196">
        <v>0</v>
      </c>
      <c r="M56" s="196">
        <f t="shared" si="4"/>
        <v>0</v>
      </c>
      <c r="N56" s="198">
        <f t="shared" si="5"/>
        <v>0</v>
      </c>
    </row>
    <row r="57" spans="1:14" ht="25.5" customHeight="1" x14ac:dyDescent="0.2">
      <c r="A57" s="87">
        <v>3</v>
      </c>
      <c r="B57" s="106" t="s">
        <v>76</v>
      </c>
      <c r="C57" s="252" t="s">
        <v>77</v>
      </c>
      <c r="D57" s="252"/>
      <c r="E57" s="252"/>
      <c r="F57" s="107">
        <f>'01 16 Pol'!AE42</f>
        <v>0</v>
      </c>
      <c r="G57" s="100">
        <f>'01 16 Pol'!AF42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  <c r="K57" s="196">
        <v>1</v>
      </c>
      <c r="L57" s="196">
        <v>0</v>
      </c>
      <c r="M57" s="196">
        <f t="shared" si="4"/>
        <v>0</v>
      </c>
      <c r="N57" s="198">
        <f t="shared" si="5"/>
        <v>0</v>
      </c>
    </row>
    <row r="58" spans="1:14" ht="25.5" customHeight="1" x14ac:dyDescent="0.2">
      <c r="A58" s="87">
        <v>3</v>
      </c>
      <c r="B58" s="106" t="s">
        <v>78</v>
      </c>
      <c r="C58" s="252" t="s">
        <v>79</v>
      </c>
      <c r="D58" s="252"/>
      <c r="E58" s="252"/>
      <c r="F58" s="107">
        <f>'01 17 Pol'!AE71</f>
        <v>0</v>
      </c>
      <c r="G58" s="100">
        <f>'01 17 Pol'!AF71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  <c r="K58" s="196">
        <v>1</v>
      </c>
      <c r="L58" s="196">
        <v>0</v>
      </c>
      <c r="M58" s="196">
        <f t="shared" si="4"/>
        <v>0</v>
      </c>
      <c r="N58" s="198">
        <f t="shared" si="5"/>
        <v>0</v>
      </c>
    </row>
    <row r="59" spans="1:14" ht="25.5" customHeight="1" x14ac:dyDescent="0.2">
      <c r="A59" s="87">
        <v>3</v>
      </c>
      <c r="B59" s="106" t="s">
        <v>80</v>
      </c>
      <c r="C59" s="252" t="s">
        <v>81</v>
      </c>
      <c r="D59" s="252"/>
      <c r="E59" s="252"/>
      <c r="F59" s="107">
        <v>0</v>
      </c>
      <c r="G59" s="100">
        <f>'01 18 Pol'!G117*1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  <c r="K59" s="196">
        <v>1</v>
      </c>
      <c r="L59" s="196">
        <v>0</v>
      </c>
      <c r="M59" s="196">
        <f t="shared" si="4"/>
        <v>0</v>
      </c>
      <c r="N59" s="198">
        <f t="shared" si="5"/>
        <v>0</v>
      </c>
    </row>
    <row r="60" spans="1:14" ht="25.5" customHeight="1" x14ac:dyDescent="0.2">
      <c r="A60" s="87">
        <v>3</v>
      </c>
      <c r="B60" s="106" t="s">
        <v>82</v>
      </c>
      <c r="C60" s="252" t="s">
        <v>83</v>
      </c>
      <c r="D60" s="252"/>
      <c r="E60" s="252"/>
      <c r="F60" s="107">
        <f>'01 19 Pol'!AE110</f>
        <v>0</v>
      </c>
      <c r="G60" s="100">
        <f>'01 19 Pol'!AF110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  <c r="K60" s="196">
        <v>1</v>
      </c>
      <c r="L60" s="196">
        <v>0</v>
      </c>
      <c r="M60" s="196">
        <f t="shared" si="4"/>
        <v>0</v>
      </c>
      <c r="N60" s="198">
        <f t="shared" si="5"/>
        <v>0</v>
      </c>
    </row>
    <row r="61" spans="1:14" ht="25.5" customHeight="1" x14ac:dyDescent="0.2">
      <c r="A61" s="87">
        <v>3</v>
      </c>
      <c r="B61" s="106" t="s">
        <v>84</v>
      </c>
      <c r="C61" s="252" t="s">
        <v>85</v>
      </c>
      <c r="D61" s="252"/>
      <c r="E61" s="252"/>
      <c r="F61" s="107">
        <f>'01 20 Pol'!AE233</f>
        <v>0</v>
      </c>
      <c r="G61" s="100">
        <f>'01 20 Pol'!AF233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  <c r="K61" s="196">
        <v>1</v>
      </c>
      <c r="L61" s="196">
        <v>0</v>
      </c>
      <c r="M61" s="196">
        <f t="shared" si="4"/>
        <v>0</v>
      </c>
      <c r="N61" s="198">
        <f t="shared" si="5"/>
        <v>0</v>
      </c>
    </row>
    <row r="62" spans="1:14" ht="25.5" customHeight="1" x14ac:dyDescent="0.2">
      <c r="A62" s="87">
        <v>3</v>
      </c>
      <c r="B62" s="106" t="s">
        <v>86</v>
      </c>
      <c r="C62" s="252" t="s">
        <v>87</v>
      </c>
      <c r="D62" s="252"/>
      <c r="E62" s="252"/>
      <c r="F62" s="107">
        <f>'01 21 Pol'!AE228</f>
        <v>0</v>
      </c>
      <c r="G62" s="100">
        <f>'01 21 Pol'!AF228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  <c r="K62" s="202">
        <v>0.98823879999999997</v>
      </c>
      <c r="L62" s="202">
        <v>1.1761199999999999E-2</v>
      </c>
      <c r="M62" s="196">
        <f t="shared" si="4"/>
        <v>0</v>
      </c>
      <c r="N62" s="198">
        <f t="shared" si="5"/>
        <v>0</v>
      </c>
    </row>
    <row r="63" spans="1:14" ht="25.5" customHeight="1" x14ac:dyDescent="0.2">
      <c r="A63" s="87">
        <v>3</v>
      </c>
      <c r="B63" s="106" t="s">
        <v>88</v>
      </c>
      <c r="C63" s="252" t="s">
        <v>89</v>
      </c>
      <c r="D63" s="252"/>
      <c r="E63" s="252"/>
      <c r="F63" s="107">
        <f>'01 22 Pol'!AE85</f>
        <v>0</v>
      </c>
      <c r="G63" s="100">
        <f>'01 22 Pol'!AF85</f>
        <v>0</v>
      </c>
      <c r="H63" s="100">
        <f t="shared" si="1"/>
        <v>0</v>
      </c>
      <c r="I63" s="100">
        <f t="shared" si="2"/>
        <v>0</v>
      </c>
      <c r="J63" s="101" t="str">
        <f t="shared" si="3"/>
        <v/>
      </c>
      <c r="K63" s="196">
        <v>1</v>
      </c>
      <c r="L63" s="196">
        <v>0</v>
      </c>
      <c r="M63" s="196">
        <f t="shared" si="4"/>
        <v>0</v>
      </c>
      <c r="N63" s="198">
        <f t="shared" si="5"/>
        <v>0</v>
      </c>
    </row>
    <row r="64" spans="1:14" ht="25.5" customHeight="1" x14ac:dyDescent="0.2">
      <c r="A64" s="87">
        <v>3</v>
      </c>
      <c r="B64" s="106" t="s">
        <v>90</v>
      </c>
      <c r="C64" s="252" t="s">
        <v>91</v>
      </c>
      <c r="D64" s="252"/>
      <c r="E64" s="252"/>
      <c r="F64" s="107">
        <f>'01 23 Pol'!AE15</f>
        <v>0</v>
      </c>
      <c r="G64" s="100">
        <f>'01 23 Pol'!AF15</f>
        <v>0</v>
      </c>
      <c r="H64" s="100">
        <f t="shared" si="1"/>
        <v>0</v>
      </c>
      <c r="I64" s="100">
        <f t="shared" si="2"/>
        <v>0</v>
      </c>
      <c r="J64" s="101" t="str">
        <f t="shared" si="3"/>
        <v/>
      </c>
      <c r="K64" s="196">
        <v>1</v>
      </c>
      <c r="L64" s="196">
        <v>0</v>
      </c>
      <c r="M64" s="196">
        <f t="shared" si="4"/>
        <v>0</v>
      </c>
      <c r="N64" s="198">
        <f t="shared" si="5"/>
        <v>0</v>
      </c>
    </row>
    <row r="65" spans="1:15" ht="25.5" customHeight="1" x14ac:dyDescent="0.2">
      <c r="A65" s="87">
        <v>3</v>
      </c>
      <c r="B65" s="106" t="s">
        <v>92</v>
      </c>
      <c r="C65" s="252" t="s">
        <v>93</v>
      </c>
      <c r="D65" s="252"/>
      <c r="E65" s="252"/>
      <c r="F65" s="107">
        <f>'01 30 Pol'!AE966</f>
        <v>0</v>
      </c>
      <c r="G65" s="100">
        <f>'01 30 Pol'!AF966</f>
        <v>0</v>
      </c>
      <c r="H65" s="100">
        <f t="shared" si="1"/>
        <v>0</v>
      </c>
      <c r="I65" s="100">
        <f t="shared" si="2"/>
        <v>0</v>
      </c>
      <c r="J65" s="101" t="str">
        <f t="shared" si="3"/>
        <v/>
      </c>
      <c r="K65" s="196">
        <v>0.27110000000000001</v>
      </c>
      <c r="L65" s="196">
        <v>0.72889999999999999</v>
      </c>
      <c r="M65" s="196">
        <f t="shared" si="4"/>
        <v>0</v>
      </c>
      <c r="N65" s="198">
        <f t="shared" si="5"/>
        <v>0</v>
      </c>
    </row>
    <row r="66" spans="1:15" ht="25.5" customHeight="1" x14ac:dyDescent="0.2">
      <c r="A66" s="87">
        <v>3</v>
      </c>
      <c r="B66" s="106" t="s">
        <v>94</v>
      </c>
      <c r="C66" s="252" t="s">
        <v>95</v>
      </c>
      <c r="D66" s="252"/>
      <c r="E66" s="252"/>
      <c r="F66" s="107">
        <f>'01 31 Pol'!AE38</f>
        <v>0</v>
      </c>
      <c r="G66" s="100">
        <f>'01 31 Pol'!AF38</f>
        <v>0</v>
      </c>
      <c r="H66" s="100">
        <f t="shared" si="1"/>
        <v>0</v>
      </c>
      <c r="I66" s="100">
        <f t="shared" si="2"/>
        <v>0</v>
      </c>
      <c r="J66" s="101" t="str">
        <f t="shared" si="3"/>
        <v/>
      </c>
      <c r="K66" s="196">
        <v>0.27110000000000001</v>
      </c>
      <c r="L66" s="196">
        <v>0.72889999999999999</v>
      </c>
      <c r="M66" s="196">
        <f t="shared" si="4"/>
        <v>0</v>
      </c>
      <c r="N66" s="198">
        <f t="shared" si="5"/>
        <v>0</v>
      </c>
    </row>
    <row r="67" spans="1:15" ht="25.5" customHeight="1" x14ac:dyDescent="0.2">
      <c r="A67" s="87">
        <v>3</v>
      </c>
      <c r="B67" s="106" t="s">
        <v>96</v>
      </c>
      <c r="C67" s="252" t="s">
        <v>97</v>
      </c>
      <c r="D67" s="252"/>
      <c r="E67" s="252"/>
      <c r="F67" s="107">
        <f>'01 32 Pol'!AE90</f>
        <v>0</v>
      </c>
      <c r="G67" s="100">
        <f>'01 32 Pol'!AF90</f>
        <v>0</v>
      </c>
      <c r="H67" s="100">
        <f t="shared" si="1"/>
        <v>0</v>
      </c>
      <c r="I67" s="100">
        <f t="shared" si="2"/>
        <v>0</v>
      </c>
      <c r="J67" s="101" t="str">
        <f t="shared" si="3"/>
        <v/>
      </c>
      <c r="K67" s="202">
        <v>0.7133756</v>
      </c>
      <c r="L67" s="202">
        <v>0.2866244</v>
      </c>
      <c r="M67" s="196">
        <f t="shared" si="4"/>
        <v>0</v>
      </c>
      <c r="N67" s="198">
        <f t="shared" si="5"/>
        <v>0</v>
      </c>
    </row>
    <row r="68" spans="1:15" ht="25.5" customHeight="1" x14ac:dyDescent="0.2">
      <c r="A68" s="87">
        <v>3</v>
      </c>
      <c r="B68" s="106" t="s">
        <v>98</v>
      </c>
      <c r="C68" s="252" t="s">
        <v>99</v>
      </c>
      <c r="D68" s="252"/>
      <c r="E68" s="252"/>
      <c r="F68" s="107">
        <f>'01 33 Pol'!AE112</f>
        <v>0</v>
      </c>
      <c r="G68" s="100">
        <f>'01 33 Pol'!AF112</f>
        <v>0</v>
      </c>
      <c r="H68" s="100">
        <f t="shared" si="1"/>
        <v>0</v>
      </c>
      <c r="I68" s="100">
        <f t="shared" si="2"/>
        <v>0</v>
      </c>
      <c r="J68" s="101" t="str">
        <f t="shared" si="3"/>
        <v/>
      </c>
      <c r="K68" s="202">
        <v>0.37176849999999995</v>
      </c>
      <c r="L68" s="202">
        <v>0.62823150000000005</v>
      </c>
      <c r="M68" s="196">
        <f t="shared" si="4"/>
        <v>0</v>
      </c>
      <c r="N68" s="198">
        <f t="shared" si="5"/>
        <v>0</v>
      </c>
    </row>
    <row r="69" spans="1:15" ht="25.5" customHeight="1" x14ac:dyDescent="0.2">
      <c r="A69" s="87">
        <v>3</v>
      </c>
      <c r="B69" s="106" t="s">
        <v>100</v>
      </c>
      <c r="C69" s="252" t="s">
        <v>101</v>
      </c>
      <c r="D69" s="252"/>
      <c r="E69" s="252"/>
      <c r="F69" s="107">
        <f>'01 34 Pol'!AE117</f>
        <v>0</v>
      </c>
      <c r="G69" s="100">
        <f>'01 34 Pol'!AF117</f>
        <v>0</v>
      </c>
      <c r="H69" s="100">
        <f t="shared" si="1"/>
        <v>0</v>
      </c>
      <c r="I69" s="100">
        <f t="shared" si="2"/>
        <v>0</v>
      </c>
      <c r="J69" s="101" t="str">
        <f t="shared" si="3"/>
        <v/>
      </c>
      <c r="K69" s="196">
        <v>0</v>
      </c>
      <c r="L69" s="196">
        <v>1</v>
      </c>
      <c r="M69" s="196">
        <f t="shared" si="4"/>
        <v>0</v>
      </c>
      <c r="N69" s="198">
        <f t="shared" si="5"/>
        <v>0</v>
      </c>
    </row>
    <row r="70" spans="1:15" ht="25.5" customHeight="1" x14ac:dyDescent="0.2">
      <c r="A70" s="87">
        <v>3</v>
      </c>
      <c r="B70" s="106" t="s">
        <v>102</v>
      </c>
      <c r="C70" s="252" t="s">
        <v>103</v>
      </c>
      <c r="D70" s="252"/>
      <c r="E70" s="252"/>
      <c r="F70" s="107">
        <f>'01 35 Pol'!AE16</f>
        <v>0</v>
      </c>
      <c r="G70" s="100">
        <f>'01 35 Pol'!AF16</f>
        <v>0</v>
      </c>
      <c r="H70" s="100">
        <f t="shared" si="1"/>
        <v>0</v>
      </c>
      <c r="I70" s="100">
        <f t="shared" si="2"/>
        <v>0</v>
      </c>
      <c r="J70" s="101" t="str">
        <f t="shared" si="3"/>
        <v/>
      </c>
      <c r="K70" s="196">
        <v>1</v>
      </c>
      <c r="L70" s="196">
        <v>0</v>
      </c>
      <c r="M70" s="196">
        <f t="shared" si="4"/>
        <v>0</v>
      </c>
      <c r="N70" s="198">
        <f t="shared" si="5"/>
        <v>0</v>
      </c>
    </row>
    <row r="71" spans="1:15" ht="25.5" customHeight="1" x14ac:dyDescent="0.2">
      <c r="A71" s="87">
        <v>3</v>
      </c>
      <c r="B71" s="106" t="s">
        <v>104</v>
      </c>
      <c r="C71" s="252" t="s">
        <v>105</v>
      </c>
      <c r="D71" s="252"/>
      <c r="E71" s="252"/>
      <c r="F71" s="107">
        <f>'01 36 Pol'!AE95</f>
        <v>0</v>
      </c>
      <c r="G71" s="100">
        <f>'01 36 Pol'!AF95</f>
        <v>0</v>
      </c>
      <c r="H71" s="100">
        <f t="shared" si="1"/>
        <v>0</v>
      </c>
      <c r="I71" s="100">
        <f t="shared" si="2"/>
        <v>0</v>
      </c>
      <c r="J71" s="101" t="str">
        <f t="shared" si="3"/>
        <v/>
      </c>
      <c r="K71" s="196">
        <v>0.27110000000000001</v>
      </c>
      <c r="L71" s="196">
        <v>0.72889999999999999</v>
      </c>
      <c r="M71" s="196">
        <f t="shared" si="4"/>
        <v>0</v>
      </c>
      <c r="N71" s="198">
        <f t="shared" si="5"/>
        <v>0</v>
      </c>
    </row>
    <row r="72" spans="1:15" ht="25.5" customHeight="1" x14ac:dyDescent="0.2">
      <c r="A72" s="87">
        <v>3</v>
      </c>
      <c r="B72" s="106" t="s">
        <v>106</v>
      </c>
      <c r="C72" s="252" t="s">
        <v>107</v>
      </c>
      <c r="D72" s="252"/>
      <c r="E72" s="252"/>
      <c r="F72" s="107">
        <f>'01 40 Pol'!AE163</f>
        <v>0</v>
      </c>
      <c r="G72" s="100">
        <f>'01 40 Pol'!AF163</f>
        <v>0</v>
      </c>
      <c r="H72" s="100">
        <f t="shared" si="1"/>
        <v>0</v>
      </c>
      <c r="I72" s="100">
        <f t="shared" si="2"/>
        <v>0</v>
      </c>
      <c r="J72" s="101" t="str">
        <f t="shared" si="3"/>
        <v/>
      </c>
      <c r="K72" s="196">
        <v>1</v>
      </c>
      <c r="L72" s="196">
        <v>0</v>
      </c>
      <c r="M72" s="196">
        <f t="shared" si="4"/>
        <v>0</v>
      </c>
      <c r="N72" s="198">
        <f t="shared" si="5"/>
        <v>0</v>
      </c>
    </row>
    <row r="73" spans="1:15" ht="25.5" customHeight="1" thickBot="1" x14ac:dyDescent="0.25">
      <c r="A73" s="87">
        <v>3</v>
      </c>
      <c r="B73" s="106" t="s">
        <v>108</v>
      </c>
      <c r="C73" s="252" t="s">
        <v>109</v>
      </c>
      <c r="D73" s="252"/>
      <c r="E73" s="252"/>
      <c r="F73" s="107">
        <f>'01 50 Pol'!AE246</f>
        <v>0</v>
      </c>
      <c r="G73" s="100">
        <f>'01 50 Pol'!AF246</f>
        <v>0</v>
      </c>
      <c r="H73" s="100">
        <f t="shared" si="1"/>
        <v>0</v>
      </c>
      <c r="I73" s="100">
        <f t="shared" si="2"/>
        <v>0</v>
      </c>
      <c r="J73" s="101" t="str">
        <f t="shared" si="3"/>
        <v/>
      </c>
      <c r="K73" s="196">
        <v>1</v>
      </c>
      <c r="L73" s="196">
        <v>0</v>
      </c>
      <c r="M73" s="196">
        <f t="shared" si="4"/>
        <v>0</v>
      </c>
      <c r="N73" s="198">
        <f t="shared" si="5"/>
        <v>0</v>
      </c>
    </row>
    <row r="74" spans="1:15" ht="25.5" customHeight="1" thickBot="1" x14ac:dyDescent="0.25">
      <c r="A74" s="87"/>
      <c r="B74" s="254" t="s">
        <v>110</v>
      </c>
      <c r="C74" s="255"/>
      <c r="D74" s="255"/>
      <c r="E74" s="256"/>
      <c r="F74" s="108">
        <f>SUMIF(A39:A73,"=1",F39:F73)</f>
        <v>0</v>
      </c>
      <c r="G74" s="109">
        <f>SUMIF(A39:A73,"=1",G39:G73)</f>
        <v>0</v>
      </c>
      <c r="H74" s="109">
        <f>SUMIF(A39:A73,"=1",H39:H73)</f>
        <v>0</v>
      </c>
      <c r="I74" s="109">
        <f>SUMIF(A39:A73,"=1",I39:I73)</f>
        <v>0</v>
      </c>
      <c r="J74" s="110">
        <f>SUMIF(A39:A73,"=1",J39:J73)</f>
        <v>0</v>
      </c>
      <c r="K74" s="203"/>
      <c r="L74" s="203"/>
      <c r="M74" s="204">
        <f>SUM(M42:M73)</f>
        <v>0</v>
      </c>
      <c r="N74" s="205">
        <f>SUM(N42:N73)</f>
        <v>0</v>
      </c>
      <c r="O74" s="206">
        <f>M74+N74</f>
        <v>0</v>
      </c>
    </row>
    <row r="76" spans="1:15" x14ac:dyDescent="0.2">
      <c r="A76" t="s">
        <v>112</v>
      </c>
    </row>
    <row r="77" spans="1:15" x14ac:dyDescent="0.2">
      <c r="A77" t="s">
        <v>113</v>
      </c>
    </row>
    <row r="78" spans="1:15" x14ac:dyDescent="0.2">
      <c r="A78" t="s">
        <v>114</v>
      </c>
    </row>
    <row r="79" spans="1:15" x14ac:dyDescent="0.2">
      <c r="A79" t="s">
        <v>114</v>
      </c>
    </row>
    <row r="80" spans="1:15" x14ac:dyDescent="0.2">
      <c r="A80" t="s">
        <v>114</v>
      </c>
    </row>
    <row r="81" spans="1:52" x14ac:dyDescent="0.2">
      <c r="B81" s="257"/>
      <c r="C81" s="257"/>
      <c r="D81" s="257"/>
      <c r="E81" s="257"/>
      <c r="F81" s="257"/>
      <c r="G81" s="257"/>
      <c r="H81" s="257"/>
      <c r="I81" s="257"/>
      <c r="J81" s="257"/>
      <c r="AZ81" s="119">
        <f>B81</f>
        <v>0</v>
      </c>
    </row>
    <row r="82" spans="1:52" x14ac:dyDescent="0.2">
      <c r="A82" t="s">
        <v>114</v>
      </c>
    </row>
    <row r="83" spans="1:52" x14ac:dyDescent="0.2">
      <c r="B83" s="257"/>
      <c r="C83" s="257"/>
      <c r="D83" s="257"/>
      <c r="E83" s="257"/>
      <c r="F83" s="257"/>
      <c r="G83" s="257"/>
      <c r="H83" s="257"/>
      <c r="I83" s="257"/>
      <c r="J83" s="257"/>
      <c r="AZ83" s="119">
        <f>B83</f>
        <v>0</v>
      </c>
    </row>
    <row r="84" spans="1:52" x14ac:dyDescent="0.2">
      <c r="A84" t="s">
        <v>114</v>
      </c>
    </row>
    <row r="85" spans="1:52" x14ac:dyDescent="0.2">
      <c r="B85" s="257"/>
      <c r="C85" s="257"/>
      <c r="D85" s="257"/>
      <c r="E85" s="257"/>
      <c r="F85" s="257"/>
      <c r="G85" s="257"/>
      <c r="H85" s="257"/>
      <c r="I85" s="257"/>
      <c r="J85" s="257"/>
      <c r="AZ85" s="119">
        <f>B85</f>
        <v>0</v>
      </c>
    </row>
    <row r="86" spans="1:52" x14ac:dyDescent="0.2">
      <c r="A86" t="s">
        <v>114</v>
      </c>
    </row>
    <row r="87" spans="1:52" x14ac:dyDescent="0.2">
      <c r="B87" s="257"/>
      <c r="C87" s="257"/>
      <c r="D87" s="257"/>
      <c r="E87" s="257"/>
      <c r="F87" s="257"/>
      <c r="G87" s="257"/>
      <c r="H87" s="257"/>
      <c r="I87" s="257"/>
      <c r="J87" s="257"/>
      <c r="AZ87" s="119">
        <f>B87</f>
        <v>0</v>
      </c>
    </row>
    <row r="88" spans="1:52" x14ac:dyDescent="0.2">
      <c r="A88" t="s">
        <v>114</v>
      </c>
    </row>
    <row r="89" spans="1:52" x14ac:dyDescent="0.2">
      <c r="B89" s="257"/>
      <c r="C89" s="257"/>
      <c r="D89" s="257"/>
      <c r="E89" s="257"/>
      <c r="F89" s="257"/>
      <c r="G89" s="257"/>
      <c r="H89" s="257"/>
      <c r="I89" s="257"/>
      <c r="J89" s="257"/>
      <c r="AZ89" s="119">
        <f>B89</f>
        <v>0</v>
      </c>
    </row>
    <row r="90" spans="1:52" x14ac:dyDescent="0.2">
      <c r="A90" t="s">
        <v>114</v>
      </c>
    </row>
    <row r="91" spans="1:52" x14ac:dyDescent="0.2">
      <c r="B91" s="257"/>
      <c r="C91" s="257"/>
      <c r="D91" s="257"/>
      <c r="E91" s="257"/>
      <c r="F91" s="257"/>
      <c r="G91" s="257"/>
      <c r="H91" s="257"/>
      <c r="I91" s="257"/>
      <c r="J91" s="257"/>
      <c r="AZ91" s="119">
        <f>B91</f>
        <v>0</v>
      </c>
    </row>
    <row r="92" spans="1:52" x14ac:dyDescent="0.2">
      <c r="A92" t="s">
        <v>114</v>
      </c>
    </row>
    <row r="93" spans="1:52" x14ac:dyDescent="0.2">
      <c r="B93" s="257"/>
      <c r="C93" s="257"/>
      <c r="D93" s="257"/>
      <c r="E93" s="257"/>
      <c r="F93" s="257"/>
      <c r="G93" s="257"/>
      <c r="H93" s="257"/>
      <c r="I93" s="257"/>
      <c r="J93" s="257"/>
      <c r="AZ93" s="119">
        <f>B93</f>
        <v>0</v>
      </c>
    </row>
    <row r="94" spans="1:52" x14ac:dyDescent="0.2">
      <c r="A94" t="s">
        <v>114</v>
      </c>
    </row>
    <row r="95" spans="1:52" x14ac:dyDescent="0.2">
      <c r="B95" s="257"/>
      <c r="C95" s="257"/>
      <c r="D95" s="257"/>
      <c r="E95" s="257"/>
      <c r="F95" s="257"/>
      <c r="G95" s="257"/>
      <c r="H95" s="257"/>
      <c r="I95" s="257"/>
      <c r="J95" s="257"/>
      <c r="AZ95" s="119">
        <f>B95</f>
        <v>0</v>
      </c>
    </row>
    <row r="96" spans="1:52" x14ac:dyDescent="0.2">
      <c r="A96" t="s">
        <v>114</v>
      </c>
    </row>
    <row r="97" spans="1:52" x14ac:dyDescent="0.2">
      <c r="B97" s="257"/>
      <c r="C97" s="257"/>
      <c r="D97" s="257"/>
      <c r="E97" s="257"/>
      <c r="F97" s="257"/>
      <c r="G97" s="257"/>
      <c r="H97" s="257"/>
      <c r="I97" s="257"/>
      <c r="J97" s="257"/>
      <c r="AZ97" s="119">
        <f>B97</f>
        <v>0</v>
      </c>
    </row>
    <row r="98" spans="1:52" x14ac:dyDescent="0.2">
      <c r="A98" t="s">
        <v>114</v>
      </c>
    </row>
    <row r="99" spans="1:52" x14ac:dyDescent="0.2">
      <c r="B99" s="257"/>
      <c r="C99" s="257"/>
      <c r="D99" s="257"/>
      <c r="E99" s="257"/>
      <c r="F99" s="257"/>
      <c r="G99" s="257"/>
      <c r="H99" s="257"/>
      <c r="I99" s="257"/>
      <c r="J99" s="257"/>
      <c r="AZ99" s="119">
        <f>B99</f>
        <v>0</v>
      </c>
    </row>
    <row r="100" spans="1:52" x14ac:dyDescent="0.2">
      <c r="A100" t="s">
        <v>114</v>
      </c>
    </row>
    <row r="101" spans="1:52" x14ac:dyDescent="0.2">
      <c r="B101" s="257"/>
      <c r="C101" s="257"/>
      <c r="D101" s="257"/>
      <c r="E101" s="257"/>
      <c r="F101" s="257"/>
      <c r="G101" s="257"/>
      <c r="H101" s="257"/>
      <c r="I101" s="257"/>
      <c r="J101" s="257"/>
      <c r="AZ101" s="119">
        <f>B101</f>
        <v>0</v>
      </c>
    </row>
    <row r="102" spans="1:52" x14ac:dyDescent="0.2">
      <c r="A102" t="s">
        <v>114</v>
      </c>
    </row>
    <row r="103" spans="1:52" x14ac:dyDescent="0.2">
      <c r="B103" s="257"/>
      <c r="C103" s="257"/>
      <c r="D103" s="257"/>
      <c r="E103" s="257"/>
      <c r="F103" s="257"/>
      <c r="G103" s="257"/>
      <c r="H103" s="257"/>
      <c r="I103" s="257"/>
      <c r="J103" s="257"/>
      <c r="AZ103" s="119">
        <f>B103</f>
        <v>0</v>
      </c>
    </row>
    <row r="104" spans="1:52" x14ac:dyDescent="0.2">
      <c r="A104" t="s">
        <v>114</v>
      </c>
    </row>
    <row r="105" spans="1:52" x14ac:dyDescent="0.2">
      <c r="B105" s="257"/>
      <c r="C105" s="257"/>
      <c r="D105" s="257"/>
      <c r="E105" s="257"/>
      <c r="F105" s="257"/>
      <c r="G105" s="257"/>
      <c r="H105" s="257"/>
      <c r="I105" s="257"/>
      <c r="J105" s="257"/>
      <c r="AZ105" s="119">
        <f>B105</f>
        <v>0</v>
      </c>
    </row>
    <row r="106" spans="1:52" x14ac:dyDescent="0.2">
      <c r="A106" t="s">
        <v>114</v>
      </c>
    </row>
    <row r="107" spans="1:52" x14ac:dyDescent="0.2">
      <c r="B107" s="257"/>
      <c r="C107" s="257"/>
      <c r="D107" s="257"/>
      <c r="E107" s="257"/>
      <c r="F107" s="257"/>
      <c r="G107" s="257"/>
      <c r="H107" s="257"/>
      <c r="I107" s="257"/>
      <c r="J107" s="257"/>
      <c r="AZ107" s="119">
        <f>B107</f>
        <v>0</v>
      </c>
    </row>
    <row r="108" spans="1:52" x14ac:dyDescent="0.2">
      <c r="A108" t="s">
        <v>114</v>
      </c>
    </row>
    <row r="109" spans="1:52" x14ac:dyDescent="0.2">
      <c r="B109" s="257"/>
      <c r="C109" s="257"/>
      <c r="D109" s="257"/>
      <c r="E109" s="257"/>
      <c r="F109" s="257"/>
      <c r="G109" s="257"/>
      <c r="H109" s="257"/>
      <c r="I109" s="257"/>
      <c r="J109" s="257"/>
      <c r="AZ109" s="119">
        <f>B109</f>
        <v>0</v>
      </c>
    </row>
    <row r="110" spans="1:52" x14ac:dyDescent="0.2">
      <c r="A110" t="s">
        <v>114</v>
      </c>
    </row>
    <row r="111" spans="1:52" x14ac:dyDescent="0.2">
      <c r="B111" s="257"/>
      <c r="C111" s="257"/>
      <c r="D111" s="257"/>
      <c r="E111" s="257"/>
      <c r="F111" s="257"/>
      <c r="G111" s="257"/>
      <c r="H111" s="257"/>
      <c r="I111" s="257"/>
      <c r="J111" s="257"/>
      <c r="AZ111" s="119">
        <f>B111</f>
        <v>0</v>
      </c>
    </row>
    <row r="112" spans="1:52" x14ac:dyDescent="0.2">
      <c r="A112" t="s">
        <v>114</v>
      </c>
    </row>
    <row r="113" spans="1:52" x14ac:dyDescent="0.2">
      <c r="B113" s="257"/>
      <c r="C113" s="257"/>
      <c r="D113" s="257"/>
      <c r="E113" s="257"/>
      <c r="F113" s="257"/>
      <c r="G113" s="257"/>
      <c r="H113" s="257"/>
      <c r="I113" s="257"/>
      <c r="J113" s="257"/>
      <c r="AZ113" s="119">
        <f>B113</f>
        <v>0</v>
      </c>
    </row>
    <row r="114" spans="1:52" x14ac:dyDescent="0.2">
      <c r="A114" t="s">
        <v>114</v>
      </c>
    </row>
    <row r="115" spans="1:52" x14ac:dyDescent="0.2">
      <c r="B115" s="257"/>
      <c r="C115" s="257"/>
      <c r="D115" s="257"/>
      <c r="E115" s="257"/>
      <c r="F115" s="257"/>
      <c r="G115" s="257"/>
      <c r="H115" s="257"/>
      <c r="I115" s="257"/>
      <c r="J115" s="257"/>
      <c r="AZ115" s="119">
        <f>B115</f>
        <v>0</v>
      </c>
    </row>
    <row r="116" spans="1:52" x14ac:dyDescent="0.2">
      <c r="A116" t="s">
        <v>114</v>
      </c>
    </row>
    <row r="117" spans="1:52" x14ac:dyDescent="0.2">
      <c r="B117" s="257"/>
      <c r="C117" s="257"/>
      <c r="D117" s="257"/>
      <c r="E117" s="257"/>
      <c r="F117" s="257"/>
      <c r="G117" s="257"/>
      <c r="H117" s="257"/>
      <c r="I117" s="257"/>
      <c r="J117" s="257"/>
      <c r="AZ117" s="119">
        <f>B117</f>
        <v>0</v>
      </c>
    </row>
    <row r="118" spans="1:52" x14ac:dyDescent="0.2">
      <c r="A118" t="s">
        <v>114</v>
      </c>
    </row>
    <row r="119" spans="1:52" x14ac:dyDescent="0.2">
      <c r="B119" s="257"/>
      <c r="C119" s="257"/>
      <c r="D119" s="257"/>
      <c r="E119" s="257"/>
      <c r="F119" s="257"/>
      <c r="G119" s="257"/>
      <c r="H119" s="257"/>
      <c r="I119" s="257"/>
      <c r="J119" s="257"/>
      <c r="AZ119" s="119">
        <f>B119</f>
        <v>0</v>
      </c>
    </row>
    <row r="120" spans="1:52" x14ac:dyDescent="0.2">
      <c r="A120" t="s">
        <v>114</v>
      </c>
    </row>
    <row r="121" spans="1:52" x14ac:dyDescent="0.2">
      <c r="B121" s="257"/>
      <c r="C121" s="257"/>
      <c r="D121" s="257"/>
      <c r="E121" s="257"/>
      <c r="F121" s="257"/>
      <c r="G121" s="257"/>
      <c r="H121" s="257"/>
      <c r="I121" s="257"/>
      <c r="J121" s="257"/>
      <c r="AZ121" s="119">
        <f>B121</f>
        <v>0</v>
      </c>
    </row>
    <row r="122" spans="1:52" hidden="1" x14ac:dyDescent="0.2"/>
    <row r="123" spans="1:52" hidden="1" x14ac:dyDescent="0.2">
      <c r="B123" s="257"/>
      <c r="C123" s="257"/>
      <c r="D123" s="257"/>
      <c r="E123" s="257"/>
      <c r="F123" s="257"/>
      <c r="G123" s="257"/>
      <c r="H123" s="257"/>
      <c r="I123" s="257"/>
      <c r="J123" s="257"/>
      <c r="AZ123" s="119">
        <f>B123</f>
        <v>0</v>
      </c>
    </row>
    <row r="124" spans="1:52" hidden="1" x14ac:dyDescent="0.2"/>
    <row r="125" spans="1:52" hidden="1" x14ac:dyDescent="0.2">
      <c r="B125" s="257"/>
      <c r="C125" s="257"/>
      <c r="D125" s="257"/>
      <c r="E125" s="257"/>
      <c r="F125" s="257"/>
      <c r="G125" s="257"/>
      <c r="H125" s="257"/>
      <c r="I125" s="257"/>
      <c r="J125" s="257"/>
      <c r="AZ125" s="119">
        <f>B125</f>
        <v>0</v>
      </c>
    </row>
    <row r="126" spans="1:52" hidden="1" x14ac:dyDescent="0.2"/>
    <row r="127" spans="1:52" hidden="1" x14ac:dyDescent="0.2">
      <c r="B127" s="257"/>
      <c r="C127" s="257"/>
      <c r="D127" s="257"/>
      <c r="E127" s="257"/>
      <c r="F127" s="257"/>
      <c r="G127" s="257"/>
      <c r="H127" s="257"/>
      <c r="I127" s="257"/>
      <c r="J127" s="257"/>
      <c r="AZ127" s="119">
        <f>B127</f>
        <v>0</v>
      </c>
    </row>
    <row r="128" spans="1:52" hidden="1" x14ac:dyDescent="0.2"/>
    <row r="129" spans="2:52" hidden="1" x14ac:dyDescent="0.2">
      <c r="B129" s="257"/>
      <c r="C129" s="257"/>
      <c r="D129" s="257"/>
      <c r="E129" s="257"/>
      <c r="F129" s="257"/>
      <c r="G129" s="257"/>
      <c r="H129" s="257"/>
      <c r="I129" s="257"/>
      <c r="J129" s="257"/>
      <c r="AZ129" s="119">
        <f>B129</f>
        <v>0</v>
      </c>
    </row>
    <row r="130" spans="2:52" hidden="1" x14ac:dyDescent="0.2">
      <c r="B130" s="257"/>
      <c r="C130" s="257"/>
      <c r="D130" s="257"/>
      <c r="E130" s="257"/>
      <c r="F130" s="257"/>
      <c r="G130" s="257"/>
      <c r="H130" s="257"/>
      <c r="I130" s="257"/>
      <c r="J130" s="257"/>
      <c r="AZ130" s="119">
        <f>B130</f>
        <v>0</v>
      </c>
    </row>
    <row r="131" spans="2:52" hidden="1" x14ac:dyDescent="0.2">
      <c r="B131" s="257"/>
      <c r="C131" s="257"/>
      <c r="D131" s="257"/>
      <c r="E131" s="257"/>
      <c r="F131" s="257"/>
      <c r="G131" s="257"/>
      <c r="H131" s="257"/>
      <c r="I131" s="257"/>
      <c r="J131" s="257"/>
      <c r="AZ131" s="119">
        <f>B131</f>
        <v>0</v>
      </c>
    </row>
    <row r="132" spans="2:52" hidden="1" x14ac:dyDescent="0.2"/>
    <row r="133" spans="2:52" hidden="1" x14ac:dyDescent="0.2">
      <c r="B133" s="257"/>
      <c r="C133" s="257"/>
      <c r="D133" s="257"/>
      <c r="E133" s="257"/>
      <c r="F133" s="257"/>
      <c r="G133" s="257"/>
      <c r="H133" s="257"/>
      <c r="I133" s="257"/>
      <c r="J133" s="257"/>
      <c r="AZ133" s="119">
        <f>B133</f>
        <v>0</v>
      </c>
    </row>
    <row r="134" spans="2:52" hidden="1" x14ac:dyDescent="0.2">
      <c r="B134" s="257"/>
      <c r="C134" s="257"/>
      <c r="D134" s="257"/>
      <c r="E134" s="257"/>
      <c r="F134" s="257"/>
      <c r="G134" s="257"/>
      <c r="H134" s="257"/>
      <c r="I134" s="257"/>
      <c r="J134" s="257"/>
      <c r="AZ134" s="119">
        <f>B134</f>
        <v>0</v>
      </c>
    </row>
    <row r="135" spans="2:52" hidden="1" x14ac:dyDescent="0.2"/>
    <row r="136" spans="2:52" hidden="1" x14ac:dyDescent="0.2">
      <c r="B136" s="257"/>
      <c r="C136" s="257"/>
      <c r="D136" s="257"/>
      <c r="E136" s="257"/>
      <c r="F136" s="257"/>
      <c r="G136" s="257"/>
      <c r="H136" s="257"/>
      <c r="I136" s="257"/>
      <c r="J136" s="257"/>
      <c r="AZ136" s="119">
        <f>B136</f>
        <v>0</v>
      </c>
    </row>
    <row r="137" spans="2:52" hidden="1" x14ac:dyDescent="0.2">
      <c r="B137" s="257"/>
      <c r="C137" s="257"/>
      <c r="D137" s="257"/>
      <c r="E137" s="257"/>
      <c r="F137" s="257"/>
      <c r="G137" s="257"/>
      <c r="H137" s="257"/>
      <c r="I137" s="257"/>
      <c r="J137" s="257"/>
      <c r="AZ137" s="119">
        <f>B137</f>
        <v>0</v>
      </c>
    </row>
    <row r="138" spans="2:52" hidden="1" x14ac:dyDescent="0.2">
      <c r="B138" s="257"/>
      <c r="C138" s="257"/>
      <c r="D138" s="257"/>
      <c r="E138" s="257"/>
      <c r="F138" s="257"/>
      <c r="G138" s="257"/>
      <c r="H138" s="257"/>
      <c r="I138" s="257"/>
      <c r="J138" s="257"/>
      <c r="AZ138" s="119">
        <f>B138</f>
        <v>0</v>
      </c>
    </row>
    <row r="139" spans="2:52" hidden="1" x14ac:dyDescent="0.2"/>
    <row r="140" spans="2:52" hidden="1" x14ac:dyDescent="0.2"/>
    <row r="141" spans="2:52" hidden="1" x14ac:dyDescent="0.2"/>
    <row r="142" spans="2:52" hidden="1" x14ac:dyDescent="0.2">
      <c r="B142" s="257"/>
      <c r="C142" s="257"/>
      <c r="D142" s="257"/>
      <c r="E142" s="257"/>
      <c r="F142" s="257"/>
      <c r="G142" s="257"/>
      <c r="H142" s="257"/>
      <c r="I142" s="257"/>
      <c r="J142" s="257"/>
      <c r="AZ142" s="119">
        <f>B142</f>
        <v>0</v>
      </c>
    </row>
    <row r="143" spans="2:52" hidden="1" x14ac:dyDescent="0.2"/>
    <row r="144" spans="2:52" hidden="1" x14ac:dyDescent="0.2">
      <c r="B144" s="257"/>
      <c r="C144" s="257"/>
      <c r="D144" s="257"/>
      <c r="E144" s="257"/>
      <c r="F144" s="257"/>
      <c r="G144" s="257"/>
      <c r="H144" s="257"/>
      <c r="I144" s="257"/>
      <c r="J144" s="257"/>
      <c r="AZ144" s="119">
        <f t="shared" ref="AZ144:AZ149" si="6">B144</f>
        <v>0</v>
      </c>
    </row>
    <row r="145" spans="2:52" hidden="1" x14ac:dyDescent="0.2">
      <c r="B145" s="257"/>
      <c r="C145" s="257"/>
      <c r="D145" s="257"/>
      <c r="E145" s="257"/>
      <c r="F145" s="257"/>
      <c r="G145" s="257"/>
      <c r="H145" s="257"/>
      <c r="I145" s="257"/>
      <c r="J145" s="257"/>
      <c r="AZ145" s="119">
        <f t="shared" si="6"/>
        <v>0</v>
      </c>
    </row>
    <row r="146" spans="2:52" hidden="1" x14ac:dyDescent="0.2">
      <c r="B146" s="257"/>
      <c r="C146" s="257"/>
      <c r="D146" s="257"/>
      <c r="E146" s="257"/>
      <c r="F146" s="257"/>
      <c r="G146" s="257"/>
      <c r="H146" s="257"/>
      <c r="I146" s="257"/>
      <c r="J146" s="257"/>
      <c r="AZ146" s="119">
        <f t="shared" si="6"/>
        <v>0</v>
      </c>
    </row>
    <row r="147" spans="2:52" hidden="1" x14ac:dyDescent="0.2">
      <c r="B147" s="257"/>
      <c r="C147" s="257"/>
      <c r="D147" s="257"/>
      <c r="E147" s="257"/>
      <c r="F147" s="257"/>
      <c r="G147" s="257"/>
      <c r="H147" s="257"/>
      <c r="I147" s="257"/>
      <c r="J147" s="257"/>
      <c r="AZ147" s="119">
        <f t="shared" si="6"/>
        <v>0</v>
      </c>
    </row>
    <row r="148" spans="2:52" hidden="1" x14ac:dyDescent="0.2">
      <c r="B148" s="257"/>
      <c r="C148" s="257"/>
      <c r="D148" s="257"/>
      <c r="E148" s="257"/>
      <c r="F148" s="257"/>
      <c r="G148" s="257"/>
      <c r="H148" s="257"/>
      <c r="I148" s="257"/>
      <c r="J148" s="257"/>
      <c r="AZ148" s="119">
        <f t="shared" si="6"/>
        <v>0</v>
      </c>
    </row>
    <row r="149" spans="2:52" hidden="1" x14ac:dyDescent="0.2">
      <c r="B149" s="257"/>
      <c r="C149" s="257"/>
      <c r="D149" s="257"/>
      <c r="E149" s="257"/>
      <c r="F149" s="257"/>
      <c r="G149" s="257"/>
      <c r="H149" s="257"/>
      <c r="I149" s="257"/>
      <c r="J149" s="257"/>
      <c r="AZ149" s="119">
        <f t="shared" si="6"/>
        <v>0</v>
      </c>
    </row>
    <row r="150" spans="2:52" hidden="1" x14ac:dyDescent="0.2"/>
    <row r="151" spans="2:52" hidden="1" x14ac:dyDescent="0.2">
      <c r="B151" s="257"/>
      <c r="C151" s="257"/>
      <c r="D151" s="257"/>
      <c r="E151" s="257"/>
      <c r="F151" s="257"/>
      <c r="G151" s="257"/>
      <c r="H151" s="257"/>
      <c r="I151" s="257"/>
      <c r="J151" s="257"/>
      <c r="AZ151" s="119">
        <f>B151</f>
        <v>0</v>
      </c>
    </row>
    <row r="152" spans="2:52" hidden="1" x14ac:dyDescent="0.2">
      <c r="B152" s="257"/>
      <c r="C152" s="257"/>
      <c r="D152" s="257"/>
      <c r="E152" s="257"/>
      <c r="F152" s="257"/>
      <c r="G152" s="257"/>
      <c r="H152" s="257"/>
      <c r="I152" s="257"/>
      <c r="J152" s="257"/>
      <c r="AZ152" s="119">
        <f>B152</f>
        <v>0</v>
      </c>
    </row>
    <row r="153" spans="2:52" hidden="1" x14ac:dyDescent="0.2">
      <c r="B153" s="257"/>
      <c r="C153" s="257"/>
      <c r="D153" s="257"/>
      <c r="E153" s="257"/>
      <c r="F153" s="257"/>
      <c r="G153" s="257"/>
      <c r="H153" s="257"/>
      <c r="I153" s="257"/>
      <c r="J153" s="257"/>
      <c r="AZ153" s="119">
        <f>B153</f>
        <v>0</v>
      </c>
    </row>
    <row r="154" spans="2:52" hidden="1" x14ac:dyDescent="0.2">
      <c r="B154" s="257"/>
      <c r="C154" s="257"/>
      <c r="D154" s="257"/>
      <c r="E154" s="257"/>
      <c r="F154" s="257"/>
      <c r="G154" s="257"/>
      <c r="H154" s="257"/>
      <c r="I154" s="257"/>
      <c r="J154" s="257"/>
      <c r="AZ154" s="119">
        <f>B154</f>
        <v>0</v>
      </c>
    </row>
    <row r="155" spans="2:52" hidden="1" x14ac:dyDescent="0.2"/>
    <row r="156" spans="2:52" hidden="1" x14ac:dyDescent="0.2">
      <c r="B156" s="257"/>
      <c r="C156" s="257"/>
      <c r="D156" s="257"/>
      <c r="E156" s="257"/>
      <c r="F156" s="257"/>
      <c r="G156" s="257"/>
      <c r="H156" s="257"/>
      <c r="I156" s="257"/>
      <c r="J156" s="257"/>
      <c r="AZ156" s="119">
        <f t="shared" ref="AZ156:AZ161" si="7">B156</f>
        <v>0</v>
      </c>
    </row>
    <row r="157" spans="2:52" hidden="1" x14ac:dyDescent="0.2">
      <c r="B157" s="257"/>
      <c r="C157" s="257"/>
      <c r="D157" s="257"/>
      <c r="E157" s="257"/>
      <c r="F157" s="257"/>
      <c r="G157" s="257"/>
      <c r="H157" s="257"/>
      <c r="I157" s="257"/>
      <c r="J157" s="257"/>
      <c r="AZ157" s="119">
        <f t="shared" si="7"/>
        <v>0</v>
      </c>
    </row>
    <row r="158" spans="2:52" hidden="1" x14ac:dyDescent="0.2">
      <c r="B158" s="257"/>
      <c r="C158" s="257"/>
      <c r="D158" s="257"/>
      <c r="E158" s="257"/>
      <c r="F158" s="257"/>
      <c r="G158" s="257"/>
      <c r="H158" s="257"/>
      <c r="I158" s="257"/>
      <c r="J158" s="257"/>
      <c r="AZ158" s="119">
        <f t="shared" si="7"/>
        <v>0</v>
      </c>
    </row>
    <row r="159" spans="2:52" hidden="1" x14ac:dyDescent="0.2">
      <c r="B159" s="257"/>
      <c r="C159" s="257"/>
      <c r="D159" s="257"/>
      <c r="E159" s="257"/>
      <c r="F159" s="257"/>
      <c r="G159" s="257"/>
      <c r="H159" s="257"/>
      <c r="I159" s="257"/>
      <c r="J159" s="257"/>
      <c r="AZ159" s="119">
        <f t="shared" si="7"/>
        <v>0</v>
      </c>
    </row>
    <row r="160" spans="2:52" hidden="1" x14ac:dyDescent="0.2">
      <c r="B160" s="257"/>
      <c r="C160" s="257"/>
      <c r="D160" s="257"/>
      <c r="E160" s="257"/>
      <c r="F160" s="257"/>
      <c r="G160" s="257"/>
      <c r="H160" s="257"/>
      <c r="I160" s="257"/>
      <c r="J160" s="257"/>
      <c r="AZ160" s="119">
        <f t="shared" si="7"/>
        <v>0</v>
      </c>
    </row>
    <row r="161" spans="1:52" hidden="1" x14ac:dyDescent="0.2">
      <c r="B161" s="257"/>
      <c r="C161" s="257"/>
      <c r="D161" s="257"/>
      <c r="E161" s="257"/>
      <c r="F161" s="257"/>
      <c r="G161" s="257"/>
      <c r="H161" s="257"/>
      <c r="I161" s="257"/>
      <c r="J161" s="257"/>
      <c r="AZ161" s="119">
        <f t="shared" si="7"/>
        <v>0</v>
      </c>
    </row>
    <row r="162" spans="1:52" hidden="1" x14ac:dyDescent="0.2"/>
    <row r="163" spans="1:52" hidden="1" x14ac:dyDescent="0.2">
      <c r="B163" s="257"/>
      <c r="C163" s="257"/>
      <c r="D163" s="257"/>
      <c r="E163" s="257"/>
      <c r="F163" s="257"/>
      <c r="G163" s="257"/>
      <c r="H163" s="257"/>
      <c r="I163" s="257"/>
      <c r="J163" s="257"/>
      <c r="AZ163" s="119">
        <f>B163</f>
        <v>0</v>
      </c>
    </row>
    <row r="164" spans="1:52" hidden="1" x14ac:dyDescent="0.2">
      <c r="B164" s="257"/>
      <c r="C164" s="257"/>
      <c r="D164" s="257"/>
      <c r="E164" s="257"/>
      <c r="F164" s="257"/>
      <c r="G164" s="257"/>
      <c r="H164" s="257"/>
      <c r="I164" s="257"/>
      <c r="J164" s="257"/>
      <c r="AZ164" s="119">
        <f>B164</f>
        <v>0</v>
      </c>
    </row>
    <row r="165" spans="1:52" hidden="1" x14ac:dyDescent="0.2">
      <c r="B165" s="257"/>
      <c r="C165" s="257"/>
      <c r="D165" s="257"/>
      <c r="E165" s="257"/>
      <c r="F165" s="257"/>
      <c r="G165" s="257"/>
      <c r="H165" s="257"/>
      <c r="I165" s="257"/>
      <c r="J165" s="257"/>
      <c r="AZ165" s="119">
        <f>B165</f>
        <v>0</v>
      </c>
    </row>
    <row r="166" spans="1:52" hidden="1" x14ac:dyDescent="0.2">
      <c r="B166" s="257"/>
      <c r="C166" s="257"/>
      <c r="D166" s="257"/>
      <c r="E166" s="257"/>
      <c r="F166" s="257"/>
      <c r="G166" s="257"/>
      <c r="H166" s="257"/>
      <c r="I166" s="257"/>
      <c r="J166" s="257"/>
      <c r="AZ166" s="119">
        <f>B166</f>
        <v>0</v>
      </c>
    </row>
    <row r="167" spans="1:52" hidden="1" x14ac:dyDescent="0.2">
      <c r="B167" s="257"/>
      <c r="C167" s="257"/>
      <c r="D167" s="257"/>
      <c r="E167" s="257"/>
      <c r="F167" s="257"/>
      <c r="G167" s="257"/>
      <c r="H167" s="257"/>
      <c r="I167" s="257"/>
      <c r="J167" s="257"/>
      <c r="AZ167" s="119">
        <f>B167</f>
        <v>0</v>
      </c>
    </row>
    <row r="168" spans="1:52" hidden="1" x14ac:dyDescent="0.2"/>
    <row r="169" spans="1:52" hidden="1" x14ac:dyDescent="0.2">
      <c r="B169" s="257"/>
      <c r="C169" s="257"/>
      <c r="D169" s="257"/>
      <c r="E169" s="257"/>
      <c r="F169" s="257"/>
      <c r="G169" s="257"/>
      <c r="H169" s="257"/>
      <c r="I169" s="257"/>
      <c r="J169" s="257"/>
      <c r="AZ169" s="119">
        <f t="shared" ref="AZ169:AZ174" si="8">B169</f>
        <v>0</v>
      </c>
    </row>
    <row r="170" spans="1:52" hidden="1" x14ac:dyDescent="0.2">
      <c r="B170" s="257"/>
      <c r="C170" s="257"/>
      <c r="D170" s="257"/>
      <c r="E170" s="257"/>
      <c r="F170" s="257"/>
      <c r="G170" s="257"/>
      <c r="H170" s="257"/>
      <c r="I170" s="257"/>
      <c r="J170" s="257"/>
      <c r="AZ170" s="119">
        <f t="shared" si="8"/>
        <v>0</v>
      </c>
    </row>
    <row r="171" spans="1:52" hidden="1" x14ac:dyDescent="0.2">
      <c r="B171" s="257"/>
      <c r="C171" s="257"/>
      <c r="D171" s="257"/>
      <c r="E171" s="257"/>
      <c r="F171" s="257"/>
      <c r="G171" s="257"/>
      <c r="H171" s="257"/>
      <c r="I171" s="257"/>
      <c r="J171" s="257"/>
      <c r="AZ171" s="119">
        <f t="shared" si="8"/>
        <v>0</v>
      </c>
    </row>
    <row r="172" spans="1:52" hidden="1" x14ac:dyDescent="0.2">
      <c r="B172" s="257"/>
      <c r="C172" s="257"/>
      <c r="D172" s="257"/>
      <c r="E172" s="257"/>
      <c r="F172" s="257"/>
      <c r="G172" s="257"/>
      <c r="H172" s="257"/>
      <c r="I172" s="257"/>
      <c r="J172" s="257"/>
      <c r="AZ172" s="119">
        <f t="shared" si="8"/>
        <v>0</v>
      </c>
    </row>
    <row r="173" spans="1:52" hidden="1" x14ac:dyDescent="0.2">
      <c r="B173" s="257"/>
      <c r="C173" s="257"/>
      <c r="D173" s="257"/>
      <c r="E173" s="257"/>
      <c r="F173" s="257"/>
      <c r="G173" s="257"/>
      <c r="H173" s="257"/>
      <c r="I173" s="257"/>
      <c r="J173" s="257"/>
      <c r="AZ173" s="119">
        <f t="shared" si="8"/>
        <v>0</v>
      </c>
    </row>
    <row r="174" spans="1:52" hidden="1" x14ac:dyDescent="0.2">
      <c r="B174" s="257"/>
      <c r="C174" s="257"/>
      <c r="D174" s="257"/>
      <c r="E174" s="257"/>
      <c r="F174" s="257"/>
      <c r="G174" s="257"/>
      <c r="H174" s="257"/>
      <c r="I174" s="257"/>
      <c r="J174" s="257"/>
      <c r="AZ174" s="119">
        <f t="shared" si="8"/>
        <v>0</v>
      </c>
    </row>
    <row r="175" spans="1:52" x14ac:dyDescent="0.2">
      <c r="A175" t="s">
        <v>114</v>
      </c>
    </row>
    <row r="176" spans="1:52" x14ac:dyDescent="0.2">
      <c r="B176" s="257"/>
      <c r="C176" s="257"/>
      <c r="D176" s="257"/>
      <c r="E176" s="257"/>
      <c r="F176" s="257"/>
      <c r="G176" s="257"/>
      <c r="H176" s="257"/>
      <c r="I176" s="257"/>
      <c r="J176" s="257"/>
      <c r="AZ176" s="119">
        <f>B176</f>
        <v>0</v>
      </c>
    </row>
    <row r="177" spans="1:52" x14ac:dyDescent="0.2">
      <c r="A177" t="s">
        <v>114</v>
      </c>
    </row>
    <row r="178" spans="1:52" x14ac:dyDescent="0.2">
      <c r="B178" s="257"/>
      <c r="C178" s="257"/>
      <c r="D178" s="257"/>
      <c r="E178" s="257"/>
      <c r="F178" s="257"/>
      <c r="G178" s="257"/>
      <c r="H178" s="257"/>
      <c r="I178" s="257"/>
      <c r="J178" s="257"/>
      <c r="AZ178" s="119">
        <f>B178</f>
        <v>0</v>
      </c>
    </row>
    <row r="179" spans="1:52" x14ac:dyDescent="0.2">
      <c r="A179" t="s">
        <v>114</v>
      </c>
    </row>
    <row r="180" spans="1:52" x14ac:dyDescent="0.2">
      <c r="B180" s="257"/>
      <c r="C180" s="257"/>
      <c r="D180" s="257"/>
      <c r="E180" s="257"/>
      <c r="F180" s="257"/>
      <c r="G180" s="257"/>
      <c r="H180" s="257"/>
      <c r="I180" s="257"/>
      <c r="J180" s="257"/>
      <c r="AZ180" s="119">
        <f>B180</f>
        <v>0</v>
      </c>
    </row>
    <row r="181" spans="1:52" x14ac:dyDescent="0.2">
      <c r="A181" t="s">
        <v>114</v>
      </c>
    </row>
    <row r="182" spans="1:52" x14ac:dyDescent="0.2">
      <c r="B182" s="257"/>
      <c r="C182" s="257"/>
      <c r="D182" s="257"/>
      <c r="E182" s="257"/>
      <c r="F182" s="257"/>
      <c r="G182" s="257"/>
      <c r="H182" s="257"/>
      <c r="I182" s="257"/>
      <c r="J182" s="257"/>
      <c r="AZ182" s="119">
        <f>B182</f>
        <v>0</v>
      </c>
    </row>
    <row r="183" spans="1:52" x14ac:dyDescent="0.2">
      <c r="A183" t="s">
        <v>114</v>
      </c>
    </row>
    <row r="184" spans="1:52" x14ac:dyDescent="0.2">
      <c r="B184" s="257"/>
      <c r="C184" s="257"/>
      <c r="D184" s="257"/>
      <c r="E184" s="257"/>
      <c r="F184" s="257"/>
      <c r="G184" s="257"/>
      <c r="H184" s="257"/>
      <c r="I184" s="257"/>
      <c r="J184" s="257"/>
      <c r="AZ184" s="119">
        <f>B184</f>
        <v>0</v>
      </c>
    </row>
    <row r="185" spans="1:52" x14ac:dyDescent="0.2">
      <c r="A185" t="s">
        <v>114</v>
      </c>
    </row>
    <row r="186" spans="1:52" x14ac:dyDescent="0.2">
      <c r="B186" s="257"/>
      <c r="C186" s="257"/>
      <c r="D186" s="257"/>
      <c r="E186" s="257"/>
      <c r="F186" s="257"/>
      <c r="G186" s="257"/>
      <c r="H186" s="257"/>
      <c r="I186" s="257"/>
      <c r="J186" s="257"/>
      <c r="AZ186" s="119">
        <f>B186</f>
        <v>0</v>
      </c>
    </row>
    <row r="187" spans="1:52" x14ac:dyDescent="0.2">
      <c r="A187" t="s">
        <v>114</v>
      </c>
    </row>
    <row r="188" spans="1:52" x14ac:dyDescent="0.2">
      <c r="B188" s="257"/>
      <c r="C188" s="257"/>
      <c r="D188" s="257"/>
      <c r="E188" s="257"/>
      <c r="F188" s="257"/>
      <c r="G188" s="257"/>
      <c r="H188" s="257"/>
      <c r="I188" s="257"/>
      <c r="J188" s="257"/>
      <c r="AZ188" s="119">
        <f>B188</f>
        <v>0</v>
      </c>
    </row>
    <row r="189" spans="1:52" x14ac:dyDescent="0.2">
      <c r="A189" t="s">
        <v>114</v>
      </c>
    </row>
    <row r="190" spans="1:52" x14ac:dyDescent="0.2">
      <c r="B190" s="257"/>
      <c r="C190" s="257"/>
      <c r="D190" s="257"/>
      <c r="E190" s="257"/>
      <c r="F190" s="257"/>
      <c r="G190" s="257"/>
      <c r="H190" s="257"/>
      <c r="I190" s="257"/>
      <c r="J190" s="257"/>
      <c r="AZ190" s="119">
        <f>B190</f>
        <v>0</v>
      </c>
    </row>
    <row r="191" spans="1:52" x14ac:dyDescent="0.2">
      <c r="A191" t="s">
        <v>114</v>
      </c>
    </row>
    <row r="192" spans="1:52" x14ac:dyDescent="0.2">
      <c r="B192" s="257"/>
      <c r="C192" s="257"/>
      <c r="D192" s="257"/>
      <c r="E192" s="257"/>
      <c r="F192" s="257"/>
      <c r="G192" s="257"/>
      <c r="H192" s="257"/>
      <c r="I192" s="257"/>
      <c r="J192" s="257"/>
      <c r="AZ192" s="119">
        <f>B192</f>
        <v>0</v>
      </c>
    </row>
    <row r="195" spans="1:10" ht="15.75" x14ac:dyDescent="0.25">
      <c r="B195" s="120" t="s">
        <v>115</v>
      </c>
    </row>
    <row r="197" spans="1:10" ht="25.5" customHeight="1" x14ac:dyDescent="0.2">
      <c r="A197" s="122"/>
      <c r="B197" s="125" t="s">
        <v>17</v>
      </c>
      <c r="C197" s="125" t="s">
        <v>5</v>
      </c>
      <c r="D197" s="126"/>
      <c r="E197" s="126"/>
      <c r="F197" s="127" t="s">
        <v>116</v>
      </c>
      <c r="G197" s="127"/>
      <c r="H197" s="127"/>
      <c r="I197" s="127" t="s">
        <v>29</v>
      </c>
      <c r="J197" s="127" t="s">
        <v>0</v>
      </c>
    </row>
    <row r="198" spans="1:10" ht="36.75" customHeight="1" x14ac:dyDescent="0.2">
      <c r="A198" s="123"/>
      <c r="B198" s="128" t="s">
        <v>117</v>
      </c>
      <c r="C198" s="258" t="s">
        <v>118</v>
      </c>
      <c r="D198" s="259"/>
      <c r="E198" s="259"/>
      <c r="F198" s="135" t="s">
        <v>24</v>
      </c>
      <c r="G198" s="136"/>
      <c r="H198" s="136"/>
      <c r="I198" s="136">
        <f>'01 12 Pol'!G8+'01 30 Pol'!G8+'01 33 Pol'!G8+'01 40 Pol'!G8</f>
        <v>0</v>
      </c>
      <c r="J198" s="132" t="str">
        <f>IF(I252=0,"",I198/I252*100)</f>
        <v/>
      </c>
    </row>
    <row r="199" spans="1:10" ht="36.75" customHeight="1" x14ac:dyDescent="0.2">
      <c r="A199" s="123"/>
      <c r="B199" s="128" t="s">
        <v>119</v>
      </c>
      <c r="C199" s="258" t="s">
        <v>120</v>
      </c>
      <c r="D199" s="259"/>
      <c r="E199" s="259"/>
      <c r="F199" s="135" t="s">
        <v>24</v>
      </c>
      <c r="G199" s="136"/>
      <c r="H199" s="136"/>
      <c r="I199" s="136">
        <f>'01 30 Pol'!G25</f>
        <v>0</v>
      </c>
      <c r="J199" s="132" t="str">
        <f>IF(I252=0,"",I199/I252*100)</f>
        <v/>
      </c>
    </row>
    <row r="200" spans="1:10" ht="36.75" customHeight="1" x14ac:dyDescent="0.2">
      <c r="A200" s="123"/>
      <c r="B200" s="128" t="s">
        <v>121</v>
      </c>
      <c r="C200" s="258" t="s">
        <v>122</v>
      </c>
      <c r="D200" s="259"/>
      <c r="E200" s="259"/>
      <c r="F200" s="135" t="s">
        <v>24</v>
      </c>
      <c r="G200" s="136"/>
      <c r="H200" s="136"/>
      <c r="I200" s="136">
        <f>'01 03 Pol'!G8+'01 04 Pol'!G8+'01 05 Pol'!G8+'01 06 Pol'!G8+'01 07 Pol'!G8+'01 30 Pol'!G39+'01 40 Pol'!G72</f>
        <v>0</v>
      </c>
      <c r="J200" s="132" t="str">
        <f>IF(I252=0,"",I200/I252*100)</f>
        <v/>
      </c>
    </row>
    <row r="201" spans="1:10" ht="36.75" customHeight="1" x14ac:dyDescent="0.2">
      <c r="A201" s="123"/>
      <c r="B201" s="128" t="s">
        <v>123</v>
      </c>
      <c r="C201" s="258" t="s">
        <v>124</v>
      </c>
      <c r="D201" s="259"/>
      <c r="E201" s="259"/>
      <c r="F201" s="135" t="s">
        <v>24</v>
      </c>
      <c r="G201" s="136"/>
      <c r="H201" s="136"/>
      <c r="I201" s="136">
        <f>'01 07 Pol'!G80+'01 12 Pol'!G29+'01 13 Pol'!G8+'01 30 Pol'!G96+'01 33 Pol'!G30+'01 40 Pol'!G79</f>
        <v>0</v>
      </c>
      <c r="J201" s="132" t="str">
        <f>IF(I252=0,"",I201/I252*100)</f>
        <v/>
      </c>
    </row>
    <row r="202" spans="1:10" ht="36.75" customHeight="1" x14ac:dyDescent="0.2">
      <c r="A202" s="123"/>
      <c r="B202" s="128" t="s">
        <v>125</v>
      </c>
      <c r="C202" s="258" t="s">
        <v>126</v>
      </c>
      <c r="D202" s="259"/>
      <c r="E202" s="259"/>
      <c r="F202" s="135" t="s">
        <v>24</v>
      </c>
      <c r="G202" s="136"/>
      <c r="H202" s="136"/>
      <c r="I202" s="136">
        <f>'01 33 Pol'!G33+'01 40 Pol'!G82</f>
        <v>0</v>
      </c>
      <c r="J202" s="132" t="str">
        <f>IF(I252=0,"",I202/I252*100)</f>
        <v/>
      </c>
    </row>
    <row r="203" spans="1:10" ht="36.75" customHeight="1" x14ac:dyDescent="0.2">
      <c r="A203" s="123"/>
      <c r="B203" s="128" t="s">
        <v>127</v>
      </c>
      <c r="C203" s="258" t="s">
        <v>128</v>
      </c>
      <c r="D203" s="259"/>
      <c r="E203" s="259"/>
      <c r="F203" s="135" t="s">
        <v>24</v>
      </c>
      <c r="G203" s="136"/>
      <c r="H203" s="136"/>
      <c r="I203" s="136">
        <f>'01 03 Pol'!G15+'01 04 Pol'!G11+'01 05 Pol'!G21+'01 06 Pol'!G46+'01 07 Pol'!G90+'01 08 Pol'!G8+'01 12 Pol'!G32+'01 13 Pol'!G11+'01 14 Pol'!G8+'01 15 Pol'!G8+'01 19 Pol'!G8+'01 20 Pol'!G8+'01 21 Pol'!G8+'01 22 Pol'!G8+'01 30 Pol'!G133+'01 33 Pol'!G40+'01 34 Pol'!G8</f>
        <v>0</v>
      </c>
      <c r="J203" s="132" t="str">
        <f>IF(I252=0,"",I203/I252*100)</f>
        <v/>
      </c>
    </row>
    <row r="204" spans="1:10" ht="36.75" customHeight="1" x14ac:dyDescent="0.2">
      <c r="A204" s="123"/>
      <c r="B204" s="128" t="s">
        <v>129</v>
      </c>
      <c r="C204" s="258" t="s">
        <v>130</v>
      </c>
      <c r="D204" s="259"/>
      <c r="E204" s="259"/>
      <c r="F204" s="135" t="s">
        <v>24</v>
      </c>
      <c r="G204" s="136"/>
      <c r="H204" s="136"/>
      <c r="I204" s="136">
        <f>'01 03 Pol'!G37+'01 06 Pol'!G79+'01 07 Pol'!G151+'01 30 Pol'!G189</f>
        <v>0</v>
      </c>
      <c r="J204" s="132" t="str">
        <f>IF(I252=0,"",I204/I252*100)</f>
        <v/>
      </c>
    </row>
    <row r="205" spans="1:10" ht="36.75" customHeight="1" x14ac:dyDescent="0.2">
      <c r="A205" s="123"/>
      <c r="B205" s="128" t="s">
        <v>131</v>
      </c>
      <c r="C205" s="258" t="s">
        <v>132</v>
      </c>
      <c r="D205" s="259"/>
      <c r="E205" s="259"/>
      <c r="F205" s="135" t="s">
        <v>24</v>
      </c>
      <c r="G205" s="136"/>
      <c r="H205" s="136"/>
      <c r="I205" s="136">
        <f>'01 04 Pol'!G28+'01 05 Pol'!G48+'01 06 Pol'!G82+'01 07 Pol'!G154+'01 12 Pol'!G38+'01 30 Pol'!G256+'01 33 Pol'!G44+'01 40 Pol'!G103</f>
        <v>0</v>
      </c>
      <c r="J205" s="132" t="str">
        <f>IF(I252=0,"",I205/I252*100)</f>
        <v/>
      </c>
    </row>
    <row r="206" spans="1:10" ht="36.75" customHeight="1" x14ac:dyDescent="0.2">
      <c r="A206" s="123"/>
      <c r="B206" s="128" t="s">
        <v>133</v>
      </c>
      <c r="C206" s="258" t="s">
        <v>134</v>
      </c>
      <c r="D206" s="259"/>
      <c r="E206" s="259"/>
      <c r="F206" s="135" t="s">
        <v>24</v>
      </c>
      <c r="G206" s="136"/>
      <c r="H206" s="136"/>
      <c r="I206" s="136">
        <f>'01 03 Pol'!G58+'01 05 Pol'!G58+'01 06 Pol'!G92+'01 07 Pol'!G164+'01 30 Pol'!G276</f>
        <v>0</v>
      </c>
      <c r="J206" s="132" t="str">
        <f>IF(I252=0,"",I206/I252*100)</f>
        <v/>
      </c>
    </row>
    <row r="207" spans="1:10" ht="36.75" customHeight="1" x14ac:dyDescent="0.2">
      <c r="A207" s="123"/>
      <c r="B207" s="128" t="s">
        <v>135</v>
      </c>
      <c r="C207" s="258" t="s">
        <v>136</v>
      </c>
      <c r="D207" s="259"/>
      <c r="E207" s="259"/>
      <c r="F207" s="135" t="s">
        <v>24</v>
      </c>
      <c r="G207" s="136"/>
      <c r="H207" s="136"/>
      <c r="I207" s="136">
        <f>'01 12 Pol'!G46+'01 40 Pol'!G109</f>
        <v>0</v>
      </c>
      <c r="J207" s="132" t="str">
        <f>IF(I252=0,"",I207/I252*100)</f>
        <v/>
      </c>
    </row>
    <row r="208" spans="1:10" ht="36.75" customHeight="1" x14ac:dyDescent="0.2">
      <c r="A208" s="123"/>
      <c r="B208" s="128" t="s">
        <v>137</v>
      </c>
      <c r="C208" s="258" t="s">
        <v>138</v>
      </c>
      <c r="D208" s="259"/>
      <c r="E208" s="259"/>
      <c r="F208" s="135" t="s">
        <v>24</v>
      </c>
      <c r="G208" s="136"/>
      <c r="H208" s="136"/>
      <c r="I208" s="136">
        <f>'01 40 Pol'!G114</f>
        <v>0</v>
      </c>
      <c r="J208" s="132" t="str">
        <f>IF(I252=0,"",I208/I252*100)</f>
        <v/>
      </c>
    </row>
    <row r="209" spans="1:10" ht="36.75" customHeight="1" x14ac:dyDescent="0.2">
      <c r="A209" s="123"/>
      <c r="B209" s="128" t="s">
        <v>139</v>
      </c>
      <c r="C209" s="258" t="s">
        <v>140</v>
      </c>
      <c r="D209" s="259"/>
      <c r="E209" s="259"/>
      <c r="F209" s="135" t="s">
        <v>24</v>
      </c>
      <c r="G209" s="136"/>
      <c r="H209" s="136"/>
      <c r="I209" s="136">
        <f>'01 04 Pol'!G34+'01 05 Pol'!G61+'01 06 Pol'!G99+'01 07 Pol'!G175+'01 09 Pol'!G8+'01 10 Pol'!G8+'01 11 Pol'!G8+'01 30 Pol'!G295+'01 32 Pol'!G8+'01 34 Pol'!G11</f>
        <v>0</v>
      </c>
      <c r="J209" s="132" t="str">
        <f>IF(I252=0,"",I209/I252*100)</f>
        <v/>
      </c>
    </row>
    <row r="210" spans="1:10" ht="36.75" customHeight="1" x14ac:dyDescent="0.2">
      <c r="A210" s="123"/>
      <c r="B210" s="128" t="s">
        <v>141</v>
      </c>
      <c r="C210" s="258" t="s">
        <v>142</v>
      </c>
      <c r="D210" s="259"/>
      <c r="E210" s="259"/>
      <c r="F210" s="135" t="s">
        <v>24</v>
      </c>
      <c r="G210" s="136"/>
      <c r="H210" s="136"/>
      <c r="I210" s="136">
        <f>'01 03 Pol'!G62+'01 04 Pol'!G39+'01 05 Pol'!G65+'01 06 Pol'!G103+'01 07 Pol'!G181+'01 30 Pol'!G328</f>
        <v>0</v>
      </c>
      <c r="J210" s="132" t="str">
        <f>IF(I252=0,"",I210/I252*100)</f>
        <v/>
      </c>
    </row>
    <row r="211" spans="1:10" ht="36.75" customHeight="1" x14ac:dyDescent="0.2">
      <c r="A211" s="123"/>
      <c r="B211" s="128" t="s">
        <v>143</v>
      </c>
      <c r="C211" s="258" t="s">
        <v>144</v>
      </c>
      <c r="D211" s="259"/>
      <c r="E211" s="259"/>
      <c r="F211" s="135" t="s">
        <v>24</v>
      </c>
      <c r="G211" s="136"/>
      <c r="H211" s="136"/>
      <c r="I211" s="136">
        <f>'01 03 Pol'!G69+'01 04 Pol'!G44+'01 05 Pol'!G71+'01 06 Pol'!G109+'01 07 Pol'!G195+'01 08 Pol'!G14+'01 12 Pol'!G50+'01 13 Pol'!G20+'01 19 Pol'!G20+'01 30 Pol'!G349+'01 33 Pol'!G51</f>
        <v>0</v>
      </c>
      <c r="J211" s="132" t="str">
        <f>IF(I252=0,"",I211/I252*100)</f>
        <v/>
      </c>
    </row>
    <row r="212" spans="1:10" ht="36.75" customHeight="1" x14ac:dyDescent="0.2">
      <c r="A212" s="123"/>
      <c r="B212" s="128" t="s">
        <v>145</v>
      </c>
      <c r="C212" s="258" t="s">
        <v>146</v>
      </c>
      <c r="D212" s="259"/>
      <c r="E212" s="259"/>
      <c r="F212" s="135" t="s">
        <v>24</v>
      </c>
      <c r="G212" s="136"/>
      <c r="H212" s="136"/>
      <c r="I212" s="136">
        <f>'01 03 Pol'!G75+'01 04 Pol'!G47+'01 05 Pol'!G80+'01 06 Pol'!G130+'01 07 Pol'!G234+'01 08 Pol'!G17+'01 09 Pol'!G11+'01 10 Pol'!G11+'01 11 Pol'!G14+'01 12 Pol'!G56+'01 13 Pol'!G23+'01 14 Pol'!G12+'01 15 Pol'!G11+'01 20 Pol'!G19+'01 21 Pol'!G14+'01 22 Pol'!G14+'01 30 Pol'!G411+'01 32 Pol'!G11+'01 33 Pol'!G56+'01 34 Pol'!G14+'01 40 Pol'!G125</f>
        <v>0</v>
      </c>
      <c r="J212" s="132" t="str">
        <f>IF(I252=0,"",I212/I252*100)</f>
        <v/>
      </c>
    </row>
    <row r="213" spans="1:10" ht="36.75" customHeight="1" x14ac:dyDescent="0.2">
      <c r="A213" s="123"/>
      <c r="B213" s="128" t="s">
        <v>147</v>
      </c>
      <c r="C213" s="258" t="s">
        <v>148</v>
      </c>
      <c r="D213" s="259"/>
      <c r="E213" s="259"/>
      <c r="F213" s="135" t="s">
        <v>24</v>
      </c>
      <c r="G213" s="136"/>
      <c r="H213" s="136"/>
      <c r="I213" s="136">
        <f>'01 03 Pol'!G88+'01 04 Pol'!G61+'01 05 Pol'!G90+'01 06 Pol'!G145+'01 07 Pol'!G258+'01 08 Pol'!G21+'01 09 Pol'!G16+'01 10 Pol'!G16+'01 11 Pol'!G21+'01 12 Pol'!G68+'01 13 Pol'!G47+'01 14 Pol'!G16+'01 15 Pol'!G14+'01 19 Pol'!G29+'01 20 Pol'!G34+'01 21 Pol'!G28+'01 22 Pol'!G21+'01 30 Pol'!G455+'01 32 Pol'!G20+'01 33 Pol'!G60+'01 34 Pol'!G24+'01 40 Pol'!G127</f>
        <v>0</v>
      </c>
      <c r="J213" s="132" t="str">
        <f>IF(I252=0,"",I213/I252*100)</f>
        <v/>
      </c>
    </row>
    <row r="214" spans="1:10" ht="36.75" customHeight="1" x14ac:dyDescent="0.2">
      <c r="A214" s="123"/>
      <c r="B214" s="128" t="s">
        <v>149</v>
      </c>
      <c r="C214" s="258" t="s">
        <v>28</v>
      </c>
      <c r="D214" s="259"/>
      <c r="E214" s="259"/>
      <c r="F214" s="135" t="s">
        <v>24</v>
      </c>
      <c r="G214" s="136"/>
      <c r="H214" s="136"/>
      <c r="I214" s="136">
        <f>'01 18 Pol'!G8</f>
        <v>0</v>
      </c>
      <c r="J214" s="132" t="str">
        <f>IF(I252=0,"",I214/I252*100)</f>
        <v/>
      </c>
    </row>
    <row r="215" spans="1:10" ht="36.75" customHeight="1" x14ac:dyDescent="0.2">
      <c r="A215" s="123"/>
      <c r="B215" s="128" t="s">
        <v>149</v>
      </c>
      <c r="C215" s="258" t="s">
        <v>118</v>
      </c>
      <c r="D215" s="259"/>
      <c r="E215" s="259"/>
      <c r="F215" s="135" t="s">
        <v>24</v>
      </c>
      <c r="G215" s="136"/>
      <c r="H215" s="136"/>
      <c r="I215" s="136">
        <f>'01 01 Pol'!G8+'01 30 Pol'!G457+'01 31 Pol'!G8</f>
        <v>0</v>
      </c>
      <c r="J215" s="132" t="str">
        <f>IF(I252=0,"",I215/I252*100)</f>
        <v/>
      </c>
    </row>
    <row r="216" spans="1:10" ht="36.75" customHeight="1" x14ac:dyDescent="0.2">
      <c r="A216" s="123"/>
      <c r="B216" s="128" t="s">
        <v>150</v>
      </c>
      <c r="C216" s="258" t="s">
        <v>151</v>
      </c>
      <c r="D216" s="259"/>
      <c r="E216" s="259"/>
      <c r="F216" s="135" t="s">
        <v>25</v>
      </c>
      <c r="G216" s="136"/>
      <c r="H216" s="136"/>
      <c r="I216" s="136">
        <f>'01 05 Pol'!G92+'01 06 Pol'!G147+'01 07 Pol'!G260+'01 13 Pol'!G49+'01 30 Pol'!G464</f>
        <v>0</v>
      </c>
      <c r="J216" s="132" t="str">
        <f>IF(I252=0,"",I216/I252*100)</f>
        <v/>
      </c>
    </row>
    <row r="217" spans="1:10" ht="36.75" customHeight="1" x14ac:dyDescent="0.2">
      <c r="A217" s="123"/>
      <c r="B217" s="128" t="s">
        <v>152</v>
      </c>
      <c r="C217" s="258" t="s">
        <v>153</v>
      </c>
      <c r="D217" s="259"/>
      <c r="E217" s="259"/>
      <c r="F217" s="135" t="s">
        <v>25</v>
      </c>
      <c r="G217" s="136"/>
      <c r="H217" s="136"/>
      <c r="I217" s="136">
        <f>'01 30 Pol'!G494</f>
        <v>0</v>
      </c>
      <c r="J217" s="132" t="str">
        <f>IF(I252=0,"",I217/I252*100)</f>
        <v/>
      </c>
    </row>
    <row r="218" spans="1:10" ht="36.75" customHeight="1" x14ac:dyDescent="0.2">
      <c r="A218" s="123"/>
      <c r="B218" s="128" t="s">
        <v>154</v>
      </c>
      <c r="C218" s="258" t="s">
        <v>155</v>
      </c>
      <c r="D218" s="259"/>
      <c r="E218" s="259"/>
      <c r="F218" s="135" t="s">
        <v>25</v>
      </c>
      <c r="G218" s="136"/>
      <c r="H218" s="136"/>
      <c r="I218" s="136">
        <f>'01 03 Pol'!G90+'01 04 Pol'!G63+'01 05 Pol'!G111+'01 06 Pol'!G176+'01 07 Pol'!G277+'01 12 Pol'!G70+'01 13 Pol'!G52+'01 14 Pol'!G18+'01 15 Pol'!G16+'01 20 Pol'!G37+'01 21 Pol'!G30+'01 22 Pol'!G23+'01 30 Pol'!G513</f>
        <v>0</v>
      </c>
      <c r="J218" s="132" t="str">
        <f>IF(I252=0,"",I218/I252*100)</f>
        <v/>
      </c>
    </row>
    <row r="219" spans="1:10" ht="36.75" customHeight="1" x14ac:dyDescent="0.2">
      <c r="A219" s="123"/>
      <c r="B219" s="128" t="s">
        <v>156</v>
      </c>
      <c r="C219" s="258" t="s">
        <v>157</v>
      </c>
      <c r="D219" s="259"/>
      <c r="E219" s="259"/>
      <c r="F219" s="135" t="s">
        <v>25</v>
      </c>
      <c r="G219" s="136"/>
      <c r="H219" s="136"/>
      <c r="I219" s="136">
        <f>'01 03 Pol'!G98+'01 34 Pol'!G26</f>
        <v>0</v>
      </c>
      <c r="J219" s="132" t="str">
        <f>IF(I252=0,"",I219/I252*100)</f>
        <v/>
      </c>
    </row>
    <row r="220" spans="1:10" ht="36.75" customHeight="1" x14ac:dyDescent="0.2">
      <c r="A220" s="123"/>
      <c r="B220" s="128" t="s">
        <v>158</v>
      </c>
      <c r="C220" s="258" t="s">
        <v>159</v>
      </c>
      <c r="D220" s="259"/>
      <c r="E220" s="259"/>
      <c r="F220" s="135" t="s">
        <v>25</v>
      </c>
      <c r="G220" s="136"/>
      <c r="H220" s="136"/>
      <c r="I220" s="136">
        <f>'01 12 Pol'!G91+'01 13 Pol'!G72+'01 33 Pol'!G62+'01 34 Pol'!G39+'01 40 Pol'!G129</f>
        <v>0</v>
      </c>
      <c r="J220" s="132" t="str">
        <f>IF(I252=0,"",I220/I252*100)</f>
        <v/>
      </c>
    </row>
    <row r="221" spans="1:10" ht="36.75" customHeight="1" x14ac:dyDescent="0.2">
      <c r="A221" s="123"/>
      <c r="B221" s="128" t="s">
        <v>160</v>
      </c>
      <c r="C221" s="258" t="s">
        <v>161</v>
      </c>
      <c r="D221" s="259"/>
      <c r="E221" s="259"/>
      <c r="F221" s="135" t="s">
        <v>25</v>
      </c>
      <c r="G221" s="136"/>
      <c r="H221" s="136"/>
      <c r="I221" s="136">
        <f>'01 05 Pol'!G125+'01 12 Pol'!G123+'01 13 Pol'!G118+'01 33 Pol'!G85</f>
        <v>0</v>
      </c>
      <c r="J221" s="132" t="str">
        <f>IF(I252=0,"",I221/I252*100)</f>
        <v/>
      </c>
    </row>
    <row r="222" spans="1:10" ht="36.75" customHeight="1" x14ac:dyDescent="0.2">
      <c r="A222" s="123"/>
      <c r="B222" s="128" t="s">
        <v>162</v>
      </c>
      <c r="C222" s="258" t="s">
        <v>163</v>
      </c>
      <c r="D222" s="259"/>
      <c r="E222" s="259"/>
      <c r="F222" s="135" t="s">
        <v>25</v>
      </c>
      <c r="G222" s="136"/>
      <c r="H222" s="136"/>
      <c r="I222" s="136">
        <f>'01 15 Pol'!G27</f>
        <v>0</v>
      </c>
      <c r="J222" s="132" t="str">
        <f>IF(I252=0,"",I222/I252*100)</f>
        <v/>
      </c>
    </row>
    <row r="223" spans="1:10" ht="36.75" customHeight="1" x14ac:dyDescent="0.2">
      <c r="A223" s="123"/>
      <c r="B223" s="128" t="s">
        <v>164</v>
      </c>
      <c r="C223" s="258" t="s">
        <v>165</v>
      </c>
      <c r="D223" s="259"/>
      <c r="E223" s="259"/>
      <c r="F223" s="135" t="s">
        <v>25</v>
      </c>
      <c r="G223" s="136"/>
      <c r="H223" s="136"/>
      <c r="I223" s="136">
        <f>'01 05 Pol'!G135+'01 12 Pol'!G166+'01 13 Pol'!G162</f>
        <v>0</v>
      </c>
      <c r="J223" s="132" t="str">
        <f>IF(I252=0,"",I223/I252*100)</f>
        <v/>
      </c>
    </row>
    <row r="224" spans="1:10" ht="36.75" customHeight="1" x14ac:dyDescent="0.2">
      <c r="A224" s="123"/>
      <c r="B224" s="128" t="s">
        <v>166</v>
      </c>
      <c r="C224" s="258" t="s">
        <v>167</v>
      </c>
      <c r="D224" s="259"/>
      <c r="E224" s="259"/>
      <c r="F224" s="135" t="s">
        <v>25</v>
      </c>
      <c r="G224" s="136"/>
      <c r="H224" s="136"/>
      <c r="I224" s="136">
        <f>'01 11 Pol'!G23+'01 14 Pol'!G37+'01 15 Pol'!G31</f>
        <v>0</v>
      </c>
      <c r="J224" s="132" t="str">
        <f>IF(I252=0,"",I224/I252*100)</f>
        <v/>
      </c>
    </row>
    <row r="225" spans="1:10" ht="36.75" customHeight="1" x14ac:dyDescent="0.2">
      <c r="A225" s="123"/>
      <c r="B225" s="128" t="s">
        <v>168</v>
      </c>
      <c r="C225" s="258" t="s">
        <v>169</v>
      </c>
      <c r="D225" s="259"/>
      <c r="E225" s="259"/>
      <c r="F225" s="135" t="s">
        <v>25</v>
      </c>
      <c r="G225" s="136"/>
      <c r="H225" s="136"/>
      <c r="I225" s="136">
        <f>'01 12 Pol'!G227+'01 13 Pol'!G280+'01 14 Pol'!G76+'01 15 Pol'!G52+'01 33 Pol'!G88</f>
        <v>0</v>
      </c>
      <c r="J225" s="132" t="str">
        <f>IF(I252=0,"",I225/I252*100)</f>
        <v/>
      </c>
    </row>
    <row r="226" spans="1:10" ht="36.75" customHeight="1" x14ac:dyDescent="0.2">
      <c r="A226" s="123"/>
      <c r="B226" s="128" t="s">
        <v>170</v>
      </c>
      <c r="C226" s="258" t="s">
        <v>171</v>
      </c>
      <c r="D226" s="259"/>
      <c r="E226" s="259"/>
      <c r="F226" s="135" t="s">
        <v>25</v>
      </c>
      <c r="G226" s="136"/>
      <c r="H226" s="136"/>
      <c r="I226" s="136">
        <f>'01 14 Pol'!G99+'01 15 Pol'!G69</f>
        <v>0</v>
      </c>
      <c r="J226" s="132" t="str">
        <f>IF(I252=0,"",I226/I252*100)</f>
        <v/>
      </c>
    </row>
    <row r="227" spans="1:10" ht="36.75" customHeight="1" x14ac:dyDescent="0.2">
      <c r="A227" s="123"/>
      <c r="B227" s="128" t="s">
        <v>172</v>
      </c>
      <c r="C227" s="258" t="s">
        <v>173</v>
      </c>
      <c r="D227" s="259"/>
      <c r="E227" s="259"/>
      <c r="F227" s="135" t="s">
        <v>25</v>
      </c>
      <c r="G227" s="136"/>
      <c r="H227" s="136"/>
      <c r="I227" s="136">
        <f>'01 30 Pol'!G534</f>
        <v>0</v>
      </c>
      <c r="J227" s="132" t="str">
        <f>IF(I252=0,"",I227/I252*100)</f>
        <v/>
      </c>
    </row>
    <row r="228" spans="1:10" ht="36.75" customHeight="1" x14ac:dyDescent="0.2">
      <c r="A228" s="123"/>
      <c r="B228" s="128" t="s">
        <v>174</v>
      </c>
      <c r="C228" s="258" t="s">
        <v>175</v>
      </c>
      <c r="D228" s="259"/>
      <c r="E228" s="259"/>
      <c r="F228" s="135" t="s">
        <v>25</v>
      </c>
      <c r="G228" s="136"/>
      <c r="H228" s="136"/>
      <c r="I228" s="136">
        <f>'01 30 Pol'!G595</f>
        <v>0</v>
      </c>
      <c r="J228" s="132" t="str">
        <f>IF(I252=0,"",I228/I252*100)</f>
        <v/>
      </c>
    </row>
    <row r="229" spans="1:10" ht="36.75" customHeight="1" x14ac:dyDescent="0.2">
      <c r="A229" s="123"/>
      <c r="B229" s="128" t="s">
        <v>176</v>
      </c>
      <c r="C229" s="258" t="s">
        <v>177</v>
      </c>
      <c r="D229" s="259"/>
      <c r="E229" s="259"/>
      <c r="F229" s="135" t="s">
        <v>25</v>
      </c>
      <c r="G229" s="136"/>
      <c r="H229" s="136"/>
      <c r="I229" s="136">
        <f>'01 30 Pol'!G604</f>
        <v>0</v>
      </c>
      <c r="J229" s="132" t="str">
        <f>IF(I252=0,"",I229/I252*100)</f>
        <v/>
      </c>
    </row>
    <row r="230" spans="1:10" ht="36.75" customHeight="1" x14ac:dyDescent="0.2">
      <c r="A230" s="123"/>
      <c r="B230" s="128" t="s">
        <v>178</v>
      </c>
      <c r="C230" s="258" t="s">
        <v>179</v>
      </c>
      <c r="D230" s="259"/>
      <c r="E230" s="259"/>
      <c r="F230" s="135" t="s">
        <v>25</v>
      </c>
      <c r="G230" s="136"/>
      <c r="H230" s="136"/>
      <c r="I230" s="136">
        <f>'01 30 Pol'!G671+'01 31 Pol'!G15</f>
        <v>0</v>
      </c>
      <c r="J230" s="132" t="str">
        <f>IF(I252=0,"",I230/I252*100)</f>
        <v/>
      </c>
    </row>
    <row r="231" spans="1:10" ht="36.75" customHeight="1" x14ac:dyDescent="0.2">
      <c r="A231" s="123"/>
      <c r="B231" s="128" t="s">
        <v>180</v>
      </c>
      <c r="C231" s="258" t="s">
        <v>181</v>
      </c>
      <c r="D231" s="259"/>
      <c r="E231" s="259"/>
      <c r="F231" s="135" t="s">
        <v>25</v>
      </c>
      <c r="G231" s="136"/>
      <c r="H231" s="136"/>
      <c r="I231" s="136">
        <f>'01 03 Pol'!G112+'01 05 Pol'!G144+'01 06 Pol'!G190+'01 07 Pol'!G291+'01 30 Pol'!G727</f>
        <v>0</v>
      </c>
      <c r="J231" s="132" t="str">
        <f>IF(I252=0,"",I231/I252*100)</f>
        <v/>
      </c>
    </row>
    <row r="232" spans="1:10" ht="36.75" customHeight="1" x14ac:dyDescent="0.2">
      <c r="A232" s="123"/>
      <c r="B232" s="128" t="s">
        <v>182</v>
      </c>
      <c r="C232" s="258" t="s">
        <v>183</v>
      </c>
      <c r="D232" s="259"/>
      <c r="E232" s="259"/>
      <c r="F232" s="135" t="s">
        <v>25</v>
      </c>
      <c r="G232" s="136"/>
      <c r="H232" s="136"/>
      <c r="I232" s="136">
        <f>'01 03 Pol'!G118+'01 05 Pol'!G150+'01 06 Pol'!G202+'01 07 Pol'!G316+'01 09 Pol'!G18+'01 10 Pol'!G18+'01 11 Pol'!G31+'01 14 Pol'!G142+'01 15 Pol'!G107+'01 30 Pol'!G756+'01 32 Pol'!G22+'01 33 Pol'!G93+'01 34 Pol'!G57+'01 40 Pol'!G135</f>
        <v>0</v>
      </c>
      <c r="J232" s="132" t="str">
        <f>IF(I252=0,"",I232/I252*100)</f>
        <v/>
      </c>
    </row>
    <row r="233" spans="1:10" ht="36.75" customHeight="1" x14ac:dyDescent="0.2">
      <c r="A233" s="123"/>
      <c r="B233" s="128" t="s">
        <v>184</v>
      </c>
      <c r="C233" s="258" t="s">
        <v>185</v>
      </c>
      <c r="D233" s="259"/>
      <c r="E233" s="259"/>
      <c r="F233" s="135" t="s">
        <v>25</v>
      </c>
      <c r="G233" s="136"/>
      <c r="H233" s="136"/>
      <c r="I233" s="136">
        <f>'01 30 Pol'!G808</f>
        <v>0</v>
      </c>
      <c r="J233" s="132" t="str">
        <f>IF(I252=0,"",I233/I252*100)</f>
        <v/>
      </c>
    </row>
    <row r="234" spans="1:10" ht="36.75" customHeight="1" x14ac:dyDescent="0.2">
      <c r="A234" s="123"/>
      <c r="B234" s="128" t="s">
        <v>186</v>
      </c>
      <c r="C234" s="258" t="s">
        <v>187</v>
      </c>
      <c r="D234" s="259"/>
      <c r="E234" s="259"/>
      <c r="F234" s="135" t="s">
        <v>25</v>
      </c>
      <c r="G234" s="136"/>
      <c r="H234" s="136"/>
      <c r="I234" s="136">
        <f>'01 30 Pol'!G844</f>
        <v>0</v>
      </c>
      <c r="J234" s="132" t="str">
        <f>IF(I252=0,"",I234/I252*100)</f>
        <v/>
      </c>
    </row>
    <row r="235" spans="1:10" ht="36.75" customHeight="1" x14ac:dyDescent="0.2">
      <c r="A235" s="123"/>
      <c r="B235" s="128" t="s">
        <v>188</v>
      </c>
      <c r="C235" s="258" t="s">
        <v>189</v>
      </c>
      <c r="D235" s="259"/>
      <c r="E235" s="259"/>
      <c r="F235" s="135" t="s">
        <v>25</v>
      </c>
      <c r="G235" s="136"/>
      <c r="H235" s="136"/>
      <c r="I235" s="136">
        <f>'01 03 Pol'!G129+'01 04 Pol'!G66+'01 05 Pol'!G157+'01 06 Pol'!G217+'01 07 Pol'!G338+'01 30 Pol'!G862</f>
        <v>0</v>
      </c>
      <c r="J235" s="132" t="str">
        <f>IF(I252=0,"",I235/I252*100)</f>
        <v/>
      </c>
    </row>
    <row r="236" spans="1:10" ht="36.75" customHeight="1" x14ac:dyDescent="0.2">
      <c r="A236" s="123"/>
      <c r="B236" s="128" t="s">
        <v>190</v>
      </c>
      <c r="C236" s="258" t="s">
        <v>191</v>
      </c>
      <c r="D236" s="259"/>
      <c r="E236" s="259"/>
      <c r="F236" s="135" t="s">
        <v>25</v>
      </c>
      <c r="G236" s="136"/>
      <c r="H236" s="136"/>
      <c r="I236" s="136">
        <f>'01 30 Pol'!G891</f>
        <v>0</v>
      </c>
      <c r="J236" s="132" t="str">
        <f>IF(I252=0,"",I236/I252*100)</f>
        <v/>
      </c>
    </row>
    <row r="237" spans="1:10" ht="36.75" customHeight="1" x14ac:dyDescent="0.2">
      <c r="A237" s="123"/>
      <c r="B237" s="128" t="s">
        <v>192</v>
      </c>
      <c r="C237" s="258" t="s">
        <v>193</v>
      </c>
      <c r="D237" s="259"/>
      <c r="E237" s="259"/>
      <c r="F237" s="135" t="s">
        <v>25</v>
      </c>
      <c r="G237" s="136"/>
      <c r="H237" s="136"/>
      <c r="I237" s="136">
        <f>'01 06 Pol'!G237+'01 07 Pol'!G361+'01 19 Pol'!G32</f>
        <v>0</v>
      </c>
      <c r="J237" s="132" t="str">
        <f>IF(I252=0,"",I237/I252*100)</f>
        <v/>
      </c>
    </row>
    <row r="238" spans="1:10" ht="36.75" customHeight="1" x14ac:dyDescent="0.2">
      <c r="A238" s="123"/>
      <c r="B238" s="128" t="s">
        <v>194</v>
      </c>
      <c r="C238" s="258" t="s">
        <v>195</v>
      </c>
      <c r="D238" s="259"/>
      <c r="E238" s="259"/>
      <c r="F238" s="135" t="s">
        <v>25</v>
      </c>
      <c r="G238" s="136"/>
      <c r="H238" s="136"/>
      <c r="I238" s="136">
        <f>'01 03 Pol'!G150+'01 04 Pol'!G81+'01 06 Pol'!G271+'01 07 Pol'!G414+'01 19 Pol'!G66+'01 30 Pol'!G899</f>
        <v>0</v>
      </c>
      <c r="J238" s="132" t="str">
        <f>IF(I252=0,"",I238/I252*100)</f>
        <v/>
      </c>
    </row>
    <row r="239" spans="1:10" ht="36.75" customHeight="1" x14ac:dyDescent="0.2">
      <c r="A239" s="123"/>
      <c r="B239" s="128" t="s">
        <v>196</v>
      </c>
      <c r="C239" s="258" t="s">
        <v>197</v>
      </c>
      <c r="D239" s="259"/>
      <c r="E239" s="259"/>
      <c r="F239" s="135" t="s">
        <v>25</v>
      </c>
      <c r="G239" s="136"/>
      <c r="H239" s="136"/>
      <c r="I239" s="136">
        <f>'01 06 Pol'!G279+'01 07 Pol'!G428</f>
        <v>0</v>
      </c>
      <c r="J239" s="132" t="str">
        <f>IF(I252=0,"",I239/I252*100)</f>
        <v/>
      </c>
    </row>
    <row r="240" spans="1:10" ht="36.75" customHeight="1" x14ac:dyDescent="0.2">
      <c r="A240" s="123"/>
      <c r="B240" s="128" t="s">
        <v>198</v>
      </c>
      <c r="C240" s="258" t="s">
        <v>199</v>
      </c>
      <c r="D240" s="259"/>
      <c r="E240" s="259"/>
      <c r="F240" s="135" t="s">
        <v>25</v>
      </c>
      <c r="G240" s="136"/>
      <c r="H240" s="136"/>
      <c r="I240" s="136">
        <f>'01 03 Pol'!G158+'01 04 Pol'!G89+'01 05 Pol'!G176+'01 06 Pol'!G310+'01 07 Pol'!G495+'01 14 Pol'!G146+'01 15 Pol'!G111+'01 30 Pol'!G907</f>
        <v>0</v>
      </c>
      <c r="J240" s="132" t="str">
        <f>IF(I252=0,"",I240/I252*100)</f>
        <v/>
      </c>
    </row>
    <row r="241" spans="1:10" ht="36.75" customHeight="1" x14ac:dyDescent="0.2">
      <c r="A241" s="123"/>
      <c r="B241" s="128" t="s">
        <v>200</v>
      </c>
      <c r="C241" s="258" t="s">
        <v>201</v>
      </c>
      <c r="D241" s="259"/>
      <c r="E241" s="259"/>
      <c r="F241" s="135" t="s">
        <v>25</v>
      </c>
      <c r="G241" s="136"/>
      <c r="H241" s="136"/>
      <c r="I241" s="136">
        <f>'01 03 Pol'!G162+'01 04 Pol'!G92+'01 05 Pol'!G180+'01 06 Pol'!G318+'01 07 Pol'!G507+'01 08 Pol'!G23+'01 19 Pol'!G75+'01 30 Pol'!G933</f>
        <v>0</v>
      </c>
      <c r="J241" s="132" t="str">
        <f>IF(I252=0,"",I241/I252*100)</f>
        <v/>
      </c>
    </row>
    <row r="242" spans="1:10" ht="36.75" customHeight="1" x14ac:dyDescent="0.2">
      <c r="A242" s="123"/>
      <c r="B242" s="128" t="s">
        <v>202</v>
      </c>
      <c r="C242" s="258" t="s">
        <v>203</v>
      </c>
      <c r="D242" s="259"/>
      <c r="E242" s="259"/>
      <c r="F242" s="135" t="s">
        <v>25</v>
      </c>
      <c r="G242" s="136"/>
      <c r="H242" s="136"/>
      <c r="I242" s="136">
        <f>'01 16 Pol'!G8+'01 17 Pol'!G8</f>
        <v>0</v>
      </c>
      <c r="J242" s="132" t="str">
        <f>IF(I252=0,"",I242/I252*100)</f>
        <v/>
      </c>
    </row>
    <row r="243" spans="1:10" ht="36.75" customHeight="1" x14ac:dyDescent="0.2">
      <c r="A243" s="123"/>
      <c r="B243" s="128" t="s">
        <v>204</v>
      </c>
      <c r="C243" s="258" t="s">
        <v>205</v>
      </c>
      <c r="D243" s="259"/>
      <c r="E243" s="259"/>
      <c r="F243" s="135" t="s">
        <v>25</v>
      </c>
      <c r="G243" s="136"/>
      <c r="H243" s="136"/>
      <c r="I243" s="136">
        <f>'01 08 Pol'!G26</f>
        <v>0</v>
      </c>
      <c r="J243" s="132" t="str">
        <f>IF(I252=0,"",I243/I252*100)</f>
        <v/>
      </c>
    </row>
    <row r="244" spans="1:10" ht="36.75" customHeight="1" x14ac:dyDescent="0.2">
      <c r="A244" s="123"/>
      <c r="B244" s="128" t="s">
        <v>206</v>
      </c>
      <c r="C244" s="258" t="s">
        <v>207</v>
      </c>
      <c r="D244" s="259"/>
      <c r="E244" s="259"/>
      <c r="F244" s="135" t="s">
        <v>26</v>
      </c>
      <c r="G244" s="136"/>
      <c r="H244" s="136"/>
      <c r="I244" s="136">
        <f>'01 10 Pol'!G22+'01 11 Pol'!G35+'01 20 Pol'!G39+'01 21 Pol'!G32+'01 22 Pol'!G25+'01 35 Pol'!G8+'01 36 Pol'!G8+'01 40 Pol'!G140</f>
        <v>0</v>
      </c>
      <c r="J244" s="132" t="str">
        <f>IF(I252=0,"",I244/I252*100)</f>
        <v/>
      </c>
    </row>
    <row r="245" spans="1:10" ht="36.75" customHeight="1" x14ac:dyDescent="0.2">
      <c r="A245" s="123"/>
      <c r="B245" s="128" t="s">
        <v>208</v>
      </c>
      <c r="C245" s="258" t="s">
        <v>209</v>
      </c>
      <c r="D245" s="259"/>
      <c r="E245" s="259"/>
      <c r="F245" s="135" t="s">
        <v>26</v>
      </c>
      <c r="G245" s="136"/>
      <c r="H245" s="136"/>
      <c r="I245" s="136">
        <f>'01 20 Pol'!G185+'01 21 Pol'!G185+'01 22 Pol'!G28+'01 40 Pol'!G143</f>
        <v>0</v>
      </c>
      <c r="J245" s="132" t="str">
        <f>IF(I252=0,"",I245/I252*100)</f>
        <v/>
      </c>
    </row>
    <row r="246" spans="1:10" ht="36.75" customHeight="1" x14ac:dyDescent="0.2">
      <c r="A246" s="123"/>
      <c r="B246" s="128" t="s">
        <v>210</v>
      </c>
      <c r="C246" s="258" t="s">
        <v>211</v>
      </c>
      <c r="D246" s="259"/>
      <c r="E246" s="259"/>
      <c r="F246" s="135" t="s">
        <v>26</v>
      </c>
      <c r="G246" s="136"/>
      <c r="H246" s="136"/>
      <c r="I246" s="136">
        <f>'01 50 Pol'!G116</f>
        <v>0</v>
      </c>
      <c r="J246" s="132" t="str">
        <f>IF(I252=0,"",I246/I252*100)</f>
        <v/>
      </c>
    </row>
    <row r="247" spans="1:10" ht="36.75" customHeight="1" x14ac:dyDescent="0.2">
      <c r="A247" s="123"/>
      <c r="B247" s="128" t="s">
        <v>212</v>
      </c>
      <c r="C247" s="258" t="s">
        <v>213</v>
      </c>
      <c r="D247" s="259"/>
      <c r="E247" s="259"/>
      <c r="F247" s="135" t="s">
        <v>26</v>
      </c>
      <c r="G247" s="136"/>
      <c r="H247" s="136"/>
      <c r="I247" s="136">
        <f>'01 03 Pol'!G176+'01 06 Pol'!G328+'01 07 Pol'!G524+'01 09 Pol'!G22+'01 10 Pol'!G29+'01 11 Pol'!G42+'01 32 Pol'!G26+'01 34 Pol'!G61</f>
        <v>0</v>
      </c>
      <c r="J247" s="132" t="str">
        <f>IF(I252=0,"",I247/I252*100)</f>
        <v/>
      </c>
    </row>
    <row r="248" spans="1:10" ht="36.75" customHeight="1" x14ac:dyDescent="0.2">
      <c r="A248" s="123"/>
      <c r="B248" s="128" t="s">
        <v>214</v>
      </c>
      <c r="C248" s="258" t="s">
        <v>215</v>
      </c>
      <c r="D248" s="259"/>
      <c r="E248" s="259"/>
      <c r="F248" s="135" t="s">
        <v>26</v>
      </c>
      <c r="G248" s="136"/>
      <c r="H248" s="136"/>
      <c r="I248" s="136">
        <f>'01 23 Pol'!G8+'01 50 Pol'!G8+'01 50 Pol'!G216</f>
        <v>0</v>
      </c>
      <c r="J248" s="132" t="str">
        <f>IF(I252=0,"",I248/I252*100)</f>
        <v/>
      </c>
    </row>
    <row r="249" spans="1:10" ht="36.75" customHeight="1" x14ac:dyDescent="0.2">
      <c r="A249" s="123"/>
      <c r="B249" s="128" t="s">
        <v>216</v>
      </c>
      <c r="C249" s="258" t="s">
        <v>217</v>
      </c>
      <c r="D249" s="259"/>
      <c r="E249" s="259"/>
      <c r="F249" s="135" t="s">
        <v>26</v>
      </c>
      <c r="G249" s="136"/>
      <c r="H249" s="136"/>
      <c r="I249" s="136">
        <f>'01 36 Pol'!G72+'01 40 Pol'!G146</f>
        <v>0</v>
      </c>
      <c r="J249" s="132" t="str">
        <f>IF(I252=0,"",I249/I252*100)</f>
        <v/>
      </c>
    </row>
    <row r="250" spans="1:10" ht="36.75" customHeight="1" x14ac:dyDescent="0.2">
      <c r="A250" s="123"/>
      <c r="B250" s="128" t="s">
        <v>218</v>
      </c>
      <c r="C250" s="258" t="s">
        <v>219</v>
      </c>
      <c r="D250" s="259"/>
      <c r="E250" s="259"/>
      <c r="F250" s="135" t="s">
        <v>26</v>
      </c>
      <c r="G250" s="136"/>
      <c r="H250" s="136"/>
      <c r="I250" s="136">
        <f>'01 02 Pol'!G8</f>
        <v>0</v>
      </c>
      <c r="J250" s="132" t="str">
        <f>IF(I252=0,"",I250/I252*100)</f>
        <v/>
      </c>
    </row>
    <row r="251" spans="1:10" ht="36.75" customHeight="1" x14ac:dyDescent="0.2">
      <c r="A251" s="123"/>
      <c r="B251" s="128" t="s">
        <v>220</v>
      </c>
      <c r="C251" s="258" t="s">
        <v>221</v>
      </c>
      <c r="D251" s="259"/>
      <c r="E251" s="259"/>
      <c r="F251" s="135" t="s">
        <v>222</v>
      </c>
      <c r="G251" s="136"/>
      <c r="H251" s="136"/>
      <c r="I251" s="136">
        <f>'01 03 Pol'!G184+'01 04 Pol'!G103+'01 05 Pol'!G190+'01 06 Pol'!G337+'01 07 Pol'!G533+'01 08 Pol'!G35+'01 09 Pol'!G64+'01 10 Pol'!G81+'01 11 Pol'!G106+'01 12 Pol'!G235+'01 13 Pol'!G288+'01 14 Pol'!G152+'01 15 Pol'!G117+'01 19 Pol'!G93+'01 20 Pol'!G221+'01 21 Pol'!G217+'01 22 Pol'!G74+'01 30 Pol'!G952+'01 31 Pol'!G24+'01 32 Pol'!G79+'01 33 Pol'!G97+'01 34 Pol'!G106+'01 36 Pol'!G82+'01 40 Pol'!G151</f>
        <v>0</v>
      </c>
      <c r="J251" s="132" t="str">
        <f>IF(I252=0,"",I251/I252*100)</f>
        <v/>
      </c>
    </row>
    <row r="252" spans="1:10" ht="25.5" customHeight="1" x14ac:dyDescent="0.2">
      <c r="A252" s="124"/>
      <c r="B252" s="129" t="s">
        <v>1</v>
      </c>
      <c r="C252" s="130"/>
      <c r="D252" s="131"/>
      <c r="E252" s="131"/>
      <c r="F252" s="137"/>
      <c r="G252" s="138"/>
      <c r="H252" s="138"/>
      <c r="I252" s="138">
        <f>SUM(I198:I251)</f>
        <v>0</v>
      </c>
      <c r="J252" s="133">
        <f>SUM(J198:J251)</f>
        <v>0</v>
      </c>
    </row>
    <row r="253" spans="1:10" x14ac:dyDescent="0.2">
      <c r="F253" s="86"/>
      <c r="G253" s="86"/>
      <c r="H253" s="86"/>
      <c r="I253" s="86"/>
      <c r="J253" s="134"/>
    </row>
    <row r="254" spans="1:10" x14ac:dyDescent="0.2">
      <c r="F254" s="86"/>
      <c r="G254" s="86"/>
      <c r="H254" s="86"/>
      <c r="I254" s="86"/>
      <c r="J254" s="134"/>
    </row>
    <row r="255" spans="1:10" x14ac:dyDescent="0.2">
      <c r="F255" s="86"/>
      <c r="G255" s="86"/>
      <c r="H255" s="86"/>
      <c r="I255" s="86"/>
      <c r="J255" s="134"/>
    </row>
  </sheetData>
  <sheetProtection algorithmName="SHA-512" hashValue="uo6xmpguPyPuFttlajv5JOZu5JbnFu4s/Ih52kpiwBRI6YbYjViu4kcVW2BUdif910lMvWIFf3s7q9ZevrYEKA==" saltValue="dmO0OcpLJs35JrHfDFsya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00">
    <mergeCell ref="C248:E248"/>
    <mergeCell ref="C249:E249"/>
    <mergeCell ref="C250:E250"/>
    <mergeCell ref="C251:E251"/>
    <mergeCell ref="C243:E243"/>
    <mergeCell ref="C244:E244"/>
    <mergeCell ref="C245:E245"/>
    <mergeCell ref="C246:E246"/>
    <mergeCell ref="C247:E247"/>
    <mergeCell ref="C238:E238"/>
    <mergeCell ref="C239:E239"/>
    <mergeCell ref="C240:E240"/>
    <mergeCell ref="C241:E241"/>
    <mergeCell ref="C242:E242"/>
    <mergeCell ref="C233:E233"/>
    <mergeCell ref="C234:E234"/>
    <mergeCell ref="C235:E235"/>
    <mergeCell ref="C236:E236"/>
    <mergeCell ref="C237:E237"/>
    <mergeCell ref="C228:E228"/>
    <mergeCell ref="C229:E229"/>
    <mergeCell ref="C230:E230"/>
    <mergeCell ref="C231:E231"/>
    <mergeCell ref="C232:E232"/>
    <mergeCell ref="C223:E223"/>
    <mergeCell ref="C224:E224"/>
    <mergeCell ref="C225:E225"/>
    <mergeCell ref="C226:E226"/>
    <mergeCell ref="C227:E227"/>
    <mergeCell ref="C218:E218"/>
    <mergeCell ref="C219:E219"/>
    <mergeCell ref="C220:E220"/>
    <mergeCell ref="C221:E221"/>
    <mergeCell ref="C222:E222"/>
    <mergeCell ref="C213:E213"/>
    <mergeCell ref="C214:E214"/>
    <mergeCell ref="C215:E215"/>
    <mergeCell ref="C216:E216"/>
    <mergeCell ref="C217:E217"/>
    <mergeCell ref="C208:E208"/>
    <mergeCell ref="C209:E209"/>
    <mergeCell ref="C210:E210"/>
    <mergeCell ref="C211:E211"/>
    <mergeCell ref="C212:E212"/>
    <mergeCell ref="C203:E203"/>
    <mergeCell ref="C204:E204"/>
    <mergeCell ref="C205:E205"/>
    <mergeCell ref="C206:E206"/>
    <mergeCell ref="C207:E207"/>
    <mergeCell ref="C198:E198"/>
    <mergeCell ref="C199:E199"/>
    <mergeCell ref="C200:E200"/>
    <mergeCell ref="C201:E201"/>
    <mergeCell ref="C202:E202"/>
    <mergeCell ref="B184:J184"/>
    <mergeCell ref="B186:J186"/>
    <mergeCell ref="B188:J188"/>
    <mergeCell ref="B190:J190"/>
    <mergeCell ref="B192:J192"/>
    <mergeCell ref="B174:J174"/>
    <mergeCell ref="B176:J176"/>
    <mergeCell ref="B178:J178"/>
    <mergeCell ref="B180:J180"/>
    <mergeCell ref="B182:J182"/>
    <mergeCell ref="B169:J169"/>
    <mergeCell ref="B170:J170"/>
    <mergeCell ref="B171:J171"/>
    <mergeCell ref="B172:J172"/>
    <mergeCell ref="B173:J173"/>
    <mergeCell ref="B163:J163"/>
    <mergeCell ref="B164:J164"/>
    <mergeCell ref="B165:J165"/>
    <mergeCell ref="B166:J166"/>
    <mergeCell ref="B167:J167"/>
    <mergeCell ref="B157:J157"/>
    <mergeCell ref="B158:J158"/>
    <mergeCell ref="B159:J159"/>
    <mergeCell ref="B160:J160"/>
    <mergeCell ref="B161:J161"/>
    <mergeCell ref="B151:J151"/>
    <mergeCell ref="B152:J152"/>
    <mergeCell ref="B153:J153"/>
    <mergeCell ref="B154:J154"/>
    <mergeCell ref="B156:J156"/>
    <mergeCell ref="B145:J145"/>
    <mergeCell ref="B146:J146"/>
    <mergeCell ref="B147:J147"/>
    <mergeCell ref="B148:J148"/>
    <mergeCell ref="B149:J149"/>
    <mergeCell ref="B136:J136"/>
    <mergeCell ref="B137:J137"/>
    <mergeCell ref="B138:J138"/>
    <mergeCell ref="B142:J142"/>
    <mergeCell ref="B144:J144"/>
    <mergeCell ref="B129:J129"/>
    <mergeCell ref="B130:J130"/>
    <mergeCell ref="B131:J131"/>
    <mergeCell ref="B133:J133"/>
    <mergeCell ref="B134:J134"/>
    <mergeCell ref="B119:J119"/>
    <mergeCell ref="B121:J121"/>
    <mergeCell ref="B123:J123"/>
    <mergeCell ref="B125:J125"/>
    <mergeCell ref="B127:J127"/>
    <mergeCell ref="B109:J109"/>
    <mergeCell ref="B111:J111"/>
    <mergeCell ref="B113:J113"/>
    <mergeCell ref="B115:J115"/>
    <mergeCell ref="B117:J117"/>
    <mergeCell ref="B99:J99"/>
    <mergeCell ref="B101:J101"/>
    <mergeCell ref="B103:J103"/>
    <mergeCell ref="B105:J105"/>
    <mergeCell ref="B107:J107"/>
    <mergeCell ref="B89:J89"/>
    <mergeCell ref="B91:J91"/>
    <mergeCell ref="B93:J93"/>
    <mergeCell ref="B95:J95"/>
    <mergeCell ref="B97:J97"/>
    <mergeCell ref="B74:E74"/>
    <mergeCell ref="B81:J81"/>
    <mergeCell ref="B83:J83"/>
    <mergeCell ref="B85:J85"/>
    <mergeCell ref="B87:J87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9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0" t="s">
        <v>6</v>
      </c>
      <c r="B1" s="260"/>
      <c r="C1" s="261"/>
      <c r="D1" s="260"/>
      <c r="E1" s="260"/>
      <c r="F1" s="260"/>
      <c r="G1" s="260"/>
    </row>
    <row r="2" spans="1:7" ht="24.95" customHeight="1" x14ac:dyDescent="0.2">
      <c r="A2" s="50" t="s">
        <v>7</v>
      </c>
      <c r="B2" s="49"/>
      <c r="C2" s="262"/>
      <c r="D2" s="262"/>
      <c r="E2" s="262"/>
      <c r="F2" s="262"/>
      <c r="G2" s="263"/>
    </row>
    <row r="3" spans="1:7" ht="24.95" customHeight="1" x14ac:dyDescent="0.2">
      <c r="A3" s="50" t="s">
        <v>8</v>
      </c>
      <c r="B3" s="49"/>
      <c r="C3" s="262"/>
      <c r="D3" s="262"/>
      <c r="E3" s="262"/>
      <c r="F3" s="262"/>
      <c r="G3" s="263"/>
    </row>
    <row r="4" spans="1:7" ht="24.95" customHeight="1" x14ac:dyDescent="0.2">
      <c r="A4" s="50" t="s">
        <v>9</v>
      </c>
      <c r="B4" s="49"/>
      <c r="C4" s="262"/>
      <c r="D4" s="262"/>
      <c r="E4" s="262"/>
      <c r="F4" s="262"/>
      <c r="G4" s="263"/>
    </row>
    <row r="5" spans="1:7" x14ac:dyDescent="0.2">
      <c r="B5" s="4"/>
      <c r="C5" s="5"/>
      <c r="D5" s="6"/>
    </row>
  </sheetData>
  <sheetProtection algorithmName="SHA-512" hashValue="ceG8Q2Y4EJ/m9rJFrOzuOQilxMb6M/oQC1KSlODxworC+SEoyZROuVpJ8L9qwyCYBGEw9HfWRoO16qJ9aB459g==" saltValue="M7h5uwu+l6AIfyW1LO3FZ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F880-2172-460E-8650-48C24A25F7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47</v>
      </c>
      <c r="C4" s="270" t="s">
        <v>27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149</v>
      </c>
      <c r="C8" s="180" t="s">
        <v>118</v>
      </c>
      <c r="D8" s="167"/>
      <c r="E8" s="168"/>
      <c r="F8" s="169"/>
      <c r="G8" s="169">
        <f>SUMIF(AG9:AG40,"&lt;&gt;NOR",G9:G40)</f>
        <v>0</v>
      </c>
      <c r="H8" s="169"/>
      <c r="I8" s="169">
        <f>SUM(I9:I40)</f>
        <v>0</v>
      </c>
      <c r="J8" s="169"/>
      <c r="K8" s="169">
        <f>SUM(K9:K40)</f>
        <v>0</v>
      </c>
      <c r="L8" s="169"/>
      <c r="M8" s="169">
        <f>SUM(M9:M40)</f>
        <v>0</v>
      </c>
      <c r="N8" s="168"/>
      <c r="O8" s="168">
        <f>SUM(O9:O40)</f>
        <v>0</v>
      </c>
      <c r="P8" s="168"/>
      <c r="Q8" s="168">
        <f>SUM(Q9:Q40)</f>
        <v>0</v>
      </c>
      <c r="R8" s="169"/>
      <c r="S8" s="169"/>
      <c r="T8" s="170"/>
      <c r="U8" s="164"/>
      <c r="V8" s="164">
        <f>SUM(V9:V40)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254</v>
      </c>
      <c r="C9" s="181" t="s">
        <v>255</v>
      </c>
      <c r="D9" s="174" t="s">
        <v>256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73" t="s">
        <v>262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Zajištění bezpečného příjezdu a přístupu na staveniště včetně dopravního značení a potřebných souhlasů a rozhodnutí s vybudováním zařízení staveniště.</v>
      </c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264" t="s">
        <v>264</v>
      </c>
      <c r="D11" s="265"/>
      <c r="E11" s="265"/>
      <c r="F11" s="265"/>
      <c r="G11" s="265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264" t="s">
        <v>265</v>
      </c>
      <c r="D12" s="265"/>
      <c r="E12" s="265"/>
      <c r="F12" s="265"/>
      <c r="G12" s="26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3" x14ac:dyDescent="0.2">
      <c r="A13" s="155"/>
      <c r="B13" s="156"/>
      <c r="C13" s="264" t="s">
        <v>266</v>
      </c>
      <c r="D13" s="265"/>
      <c r="E13" s="265"/>
      <c r="F13" s="265"/>
      <c r="G13" s="26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Opatření k zabránění nadměrného zatěžování staveniště a jeho okolí prachem (např. používání krycích plachet, kropení sutě a odtěžované zeminy vodou).</v>
      </c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264" t="s">
        <v>267</v>
      </c>
      <c r="D14" s="265"/>
      <c r="E14" s="265"/>
      <c r="F14" s="265"/>
      <c r="G14" s="26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117</v>
      </c>
      <c r="D15" s="162"/>
      <c r="E15" s="163">
        <v>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2</v>
      </c>
      <c r="B16" s="173" t="s">
        <v>269</v>
      </c>
      <c r="C16" s="181" t="s">
        <v>270</v>
      </c>
      <c r="D16" s="174" t="s">
        <v>256</v>
      </c>
      <c r="E16" s="175">
        <v>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257</v>
      </c>
      <c r="T16" s="178" t="s">
        <v>258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73" t="s">
        <v>271</v>
      </c>
      <c r="D17" s="274"/>
      <c r="E17" s="274"/>
      <c r="F17" s="274"/>
      <c r="G17" s="27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264" t="s">
        <v>272</v>
      </c>
      <c r="D18" s="265"/>
      <c r="E18" s="265"/>
      <c r="F18" s="265"/>
      <c r="G18" s="26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264" t="s">
        <v>265</v>
      </c>
      <c r="D19" s="265"/>
      <c r="E19" s="265"/>
      <c r="F19" s="265"/>
      <c r="G19" s="26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3" x14ac:dyDescent="0.2">
      <c r="A20" s="155"/>
      <c r="B20" s="156"/>
      <c r="C20" s="264" t="s">
        <v>266</v>
      </c>
      <c r="D20" s="265"/>
      <c r="E20" s="265"/>
      <c r="F20" s="265"/>
      <c r="G20" s="265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79" t="str">
        <f>C20</f>
        <v>Opatření k zabránění nadměrného zatěžování staveniště a jeho okolí prachem (např. používání krycích plachet, kropení sutě a odtěžované zeminy vodou).</v>
      </c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117</v>
      </c>
      <c r="D21" s="162"/>
      <c r="E21" s="163">
        <v>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3</v>
      </c>
      <c r="B22" s="173" t="s">
        <v>273</v>
      </c>
      <c r="C22" s="181" t="s">
        <v>274</v>
      </c>
      <c r="D22" s="174" t="s">
        <v>256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257</v>
      </c>
      <c r="T22" s="178" t="s">
        <v>258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73" t="s">
        <v>275</v>
      </c>
      <c r="D23" s="274"/>
      <c r="E23" s="274"/>
      <c r="F23" s="274"/>
      <c r="G23" s="274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264" t="s">
        <v>276</v>
      </c>
      <c r="D24" s="265"/>
      <c r="E24" s="265"/>
      <c r="F24" s="265"/>
      <c r="G24" s="26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264" t="s">
        <v>277</v>
      </c>
      <c r="D25" s="265"/>
      <c r="E25" s="265"/>
      <c r="F25" s="265"/>
      <c r="G25" s="26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Úklid a vyhrabání zatravněných ploch od suti, zatravnění dotčených ploch 200 m2 včetně dodávky travního semena</v>
      </c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117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4</v>
      </c>
      <c r="B27" s="173" t="s">
        <v>278</v>
      </c>
      <c r="C27" s="181" t="s">
        <v>279</v>
      </c>
      <c r="D27" s="174" t="s">
        <v>256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261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2" x14ac:dyDescent="0.2">
      <c r="A28" s="155"/>
      <c r="B28" s="156"/>
      <c r="C28" s="273" t="s">
        <v>280</v>
      </c>
      <c r="D28" s="274"/>
      <c r="E28" s="274"/>
      <c r="F28" s="274"/>
      <c r="G28" s="27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9" t="str">
        <f>C28</f>
        <v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v>
      </c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117</v>
      </c>
      <c r="D29" s="162"/>
      <c r="E29" s="163">
        <v>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5</v>
      </c>
      <c r="B30" s="173" t="s">
        <v>281</v>
      </c>
      <c r="C30" s="181" t="s">
        <v>282</v>
      </c>
      <c r="D30" s="174" t="s">
        <v>256</v>
      </c>
      <c r="E30" s="175">
        <v>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257</v>
      </c>
      <c r="T30" s="178" t="s">
        <v>258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73" t="s">
        <v>283</v>
      </c>
      <c r="D31" s="274"/>
      <c r="E31" s="274"/>
      <c r="F31" s="274"/>
      <c r="G31" s="27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9" t="str">
        <f>C31</f>
        <v>Náklady ztížené provádění prací za částečného provozu uživatele v objektu - prostorové a časové oddělení stavby od prostoru.</v>
      </c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264" t="s">
        <v>284</v>
      </c>
      <c r="D32" s="265"/>
      <c r="E32" s="265"/>
      <c r="F32" s="265"/>
      <c r="G32" s="26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117</v>
      </c>
      <c r="D33" s="162"/>
      <c r="E33" s="163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6</v>
      </c>
      <c r="B34" s="173" t="s">
        <v>285</v>
      </c>
      <c r="C34" s="181" t="s">
        <v>286</v>
      </c>
      <c r="D34" s="174" t="s">
        <v>256</v>
      </c>
      <c r="E34" s="175">
        <v>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257</v>
      </c>
      <c r="T34" s="178" t="s">
        <v>258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73" t="s">
        <v>288</v>
      </c>
      <c r="D35" s="274"/>
      <c r="E35" s="274"/>
      <c r="F35" s="274"/>
      <c r="G35" s="274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264" t="s">
        <v>289</v>
      </c>
      <c r="D36" s="265"/>
      <c r="E36" s="265"/>
      <c r="F36" s="265"/>
      <c r="G36" s="26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64" t="s">
        <v>290</v>
      </c>
      <c r="D37" s="265"/>
      <c r="E37" s="265"/>
      <c r="F37" s="265"/>
      <c r="G37" s="26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3" t="s">
        <v>291</v>
      </c>
      <c r="D38" s="159"/>
      <c r="E38" s="160"/>
      <c r="F38" s="161"/>
      <c r="G38" s="161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3" x14ac:dyDescent="0.2">
      <c r="A39" s="155"/>
      <c r="B39" s="156"/>
      <c r="C39" s="264" t="s">
        <v>292</v>
      </c>
      <c r="D39" s="265"/>
      <c r="E39" s="265"/>
      <c r="F39" s="265"/>
      <c r="G39" s="26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9" t="str">
        <f>C39</f>
        <v>PRÁCE NA DEMONTÁŽI MATERIÁLŮ S OBSAHEM AZBESTU ZAPOČNOU AŽ PO SDĚLENÍ SPLNĚNÍ POVINNOSTI ULOŽENÉ DLE § 41 ZÁKONA č. 258/2000 Sb. KRAJSKOU HYGIENICKOU STANICÍ MORAVSKOSLEZSKÉHO KRAJE SE SÍDLEM V OSTRAVĚ.</v>
      </c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117</v>
      </c>
      <c r="D40" s="162"/>
      <c r="E40" s="163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238</v>
      </c>
    </row>
    <row r="42" spans="1:60" x14ac:dyDescent="0.2">
      <c r="A42" s="151"/>
      <c r="B42" s="152" t="s">
        <v>29</v>
      </c>
      <c r="C42" s="185"/>
      <c r="D42" s="153"/>
      <c r="E42" s="154"/>
      <c r="F42" s="154"/>
      <c r="G42" s="171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293</v>
      </c>
    </row>
    <row r="43" spans="1:60" x14ac:dyDescent="0.2">
      <c r="C43" s="186"/>
      <c r="D43" s="10"/>
      <c r="AG43" t="s">
        <v>294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rj867jKiEpJEHiNLHxT1eMh37Cwz5KdHTiZ49jK44gK+HZa/hXKLnpwN+TfyLtYdw3tBhgH+ZQvlEYg2K2dLA==" saltValue="QVObpFi2/0nPuZge20w0PA==" spinCount="100000" sheet="1" formatRows="0"/>
  <mergeCells count="23">
    <mergeCell ref="C32:G32"/>
    <mergeCell ref="C35:G35"/>
    <mergeCell ref="C36:G36"/>
    <mergeCell ref="C37:G37"/>
    <mergeCell ref="C39:G39"/>
    <mergeCell ref="C31:G31"/>
    <mergeCell ref="C12:G12"/>
    <mergeCell ref="C13:G13"/>
    <mergeCell ref="C14:G14"/>
    <mergeCell ref="C17:G17"/>
    <mergeCell ref="C18:G18"/>
    <mergeCell ref="C19:G19"/>
    <mergeCell ref="C20:G20"/>
    <mergeCell ref="C23:G23"/>
    <mergeCell ref="C24:G24"/>
    <mergeCell ref="C25:G25"/>
    <mergeCell ref="C28:G28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2335-9EF7-4B60-B2BA-DAEA853B8AF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49</v>
      </c>
      <c r="C4" s="270" t="s">
        <v>28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218</v>
      </c>
      <c r="C8" s="180" t="s">
        <v>219</v>
      </c>
      <c r="D8" s="167"/>
      <c r="E8" s="168"/>
      <c r="F8" s="169"/>
      <c r="G8" s="169">
        <f>SUMIF(AG9:AG32,"&lt;&gt;NOR",G9:G32)</f>
        <v>0</v>
      </c>
      <c r="H8" s="169"/>
      <c r="I8" s="169">
        <f>SUM(I9:I32)</f>
        <v>0</v>
      </c>
      <c r="J8" s="169"/>
      <c r="K8" s="169">
        <f>SUM(K9:K32)</f>
        <v>0</v>
      </c>
      <c r="L8" s="169"/>
      <c r="M8" s="169">
        <f>SUM(M9:M32)</f>
        <v>0</v>
      </c>
      <c r="N8" s="168"/>
      <c r="O8" s="168">
        <f>SUM(O9:O32)</f>
        <v>0</v>
      </c>
      <c r="P8" s="168"/>
      <c r="Q8" s="168">
        <f>SUM(Q9:Q32)</f>
        <v>0</v>
      </c>
      <c r="R8" s="169"/>
      <c r="S8" s="169"/>
      <c r="T8" s="170"/>
      <c r="U8" s="164"/>
      <c r="V8" s="164">
        <f>SUM(V9:V32)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295</v>
      </c>
      <c r="C9" s="181" t="s">
        <v>296</v>
      </c>
      <c r="D9" s="174" t="s">
        <v>297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3" t="s">
        <v>298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264" t="s">
        <v>299</v>
      </c>
      <c r="D11" s="265"/>
      <c r="E11" s="265"/>
      <c r="F11" s="265"/>
      <c r="G11" s="265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117</v>
      </c>
      <c r="D12" s="162"/>
      <c r="E12" s="163">
        <v>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2</v>
      </c>
      <c r="B13" s="173" t="s">
        <v>300</v>
      </c>
      <c r="C13" s="181" t="s">
        <v>301</v>
      </c>
      <c r="D13" s="174" t="s">
        <v>297</v>
      </c>
      <c r="E13" s="175">
        <v>1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257</v>
      </c>
      <c r="T13" s="178" t="s">
        <v>258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2" x14ac:dyDescent="0.2">
      <c r="A14" s="155"/>
      <c r="B14" s="156"/>
      <c r="C14" s="273" t="s">
        <v>302</v>
      </c>
      <c r="D14" s="274"/>
      <c r="E14" s="274"/>
      <c r="F14" s="274"/>
      <c r="G14" s="27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9" t="str">
        <f>C14</f>
        <v>kompletní dokladová část dle SoD (revize, atesty, certifikáty, prohlášení o shodě) pro předání a převzetí dokončeného díla a pro zajištění kolaudačního souhlasu.</v>
      </c>
      <c r="BB14" s="148"/>
      <c r="BC14" s="148"/>
      <c r="BD14" s="148"/>
      <c r="BE14" s="148"/>
      <c r="BF14" s="148"/>
      <c r="BG14" s="148"/>
      <c r="BH14" s="148"/>
    </row>
    <row r="15" spans="1:60" ht="22.5" outlineLevel="3" x14ac:dyDescent="0.2">
      <c r="A15" s="155"/>
      <c r="B15" s="156"/>
      <c r="C15" s="264" t="s">
        <v>303</v>
      </c>
      <c r="D15" s="265"/>
      <c r="E15" s="265"/>
      <c r="F15" s="265"/>
      <c r="G15" s="265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9" t="str">
        <f>C15</f>
        <v>náklady zhotovitele, související s prováděním zkoušek a REVIZÍ předepsaných technickými normami a vyjádřeními dotčených orgánů pro řádné provedení a předání díla.</v>
      </c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264" t="s">
        <v>304</v>
      </c>
      <c r="D16" s="265"/>
      <c r="E16" s="265"/>
      <c r="F16" s="265"/>
      <c r="G16" s="26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9" t="str">
        <f>C16</f>
        <v>náklady na individuální zkoušky dodaných a smontovaných technologických zařízení včetně komplexního vyzkoušení.</v>
      </c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264" t="s">
        <v>305</v>
      </c>
      <c r="D17" s="265"/>
      <c r="E17" s="265"/>
      <c r="F17" s="265"/>
      <c r="G17" s="26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264" t="s">
        <v>306</v>
      </c>
      <c r="D18" s="265"/>
      <c r="E18" s="265"/>
      <c r="F18" s="265"/>
      <c r="G18" s="26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9" t="str">
        <f>C18</f>
        <v>náklady na předání všech návodů k obsluze a údržbě pro technologická zařízení a  náklady na zaškolení obsluhy objednatele</v>
      </c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117</v>
      </c>
      <c r="D19" s="162"/>
      <c r="E19" s="163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3</v>
      </c>
      <c r="B20" s="173" t="s">
        <v>307</v>
      </c>
      <c r="C20" s="181" t="s">
        <v>308</v>
      </c>
      <c r="D20" s="174" t="s">
        <v>297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257</v>
      </c>
      <c r="T20" s="178" t="s">
        <v>258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73" t="s">
        <v>309</v>
      </c>
      <c r="D21" s="274"/>
      <c r="E21" s="274"/>
      <c r="F21" s="274"/>
      <c r="G21" s="274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3" x14ac:dyDescent="0.2">
      <c r="A22" s="155"/>
      <c r="B22" s="156"/>
      <c r="C22" s="264" t="s">
        <v>310</v>
      </c>
      <c r="D22" s="265"/>
      <c r="E22" s="265"/>
      <c r="F22" s="265"/>
      <c r="G22" s="26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9" t="str">
        <f>C22</f>
        <v>Náklady na přezkoumání podkladů objednatele o stavu inženýrských sítí probíhajících staveništěm nebo dotčenými stavbou i mimo území staveniště.</v>
      </c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264" t="s">
        <v>311</v>
      </c>
      <c r="D23" s="265"/>
      <c r="E23" s="265"/>
      <c r="F23" s="265"/>
      <c r="G23" s="26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264" t="s">
        <v>312</v>
      </c>
      <c r="D24" s="265"/>
      <c r="E24" s="265"/>
      <c r="F24" s="265"/>
      <c r="G24" s="26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117</v>
      </c>
      <c r="D25" s="162"/>
      <c r="E25" s="163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2">
        <v>4</v>
      </c>
      <c r="B26" s="173" t="s">
        <v>313</v>
      </c>
      <c r="C26" s="181" t="s">
        <v>314</v>
      </c>
      <c r="D26" s="174" t="s">
        <v>297</v>
      </c>
      <c r="E26" s="175">
        <v>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3" t="s">
        <v>315</v>
      </c>
      <c r="D27" s="274"/>
      <c r="E27" s="274"/>
      <c r="F27" s="274"/>
      <c r="G27" s="27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117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5</v>
      </c>
      <c r="B29" s="173" t="s">
        <v>316</v>
      </c>
      <c r="C29" s="181" t="s">
        <v>317</v>
      </c>
      <c r="D29" s="174" t="s">
        <v>297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73" t="s">
        <v>318</v>
      </c>
      <c r="D30" s="274"/>
      <c r="E30" s="274"/>
      <c r="F30" s="274"/>
      <c r="G30" s="27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117</v>
      </c>
      <c r="D31" s="162"/>
      <c r="E31" s="163">
        <v>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6</v>
      </c>
      <c r="B32" s="173" t="s">
        <v>319</v>
      </c>
      <c r="C32" s="181" t="s">
        <v>320</v>
      </c>
      <c r="D32" s="174" t="s">
        <v>256</v>
      </c>
      <c r="E32" s="175">
        <v>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257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321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33" x14ac:dyDescent="0.2">
      <c r="A33" s="3"/>
      <c r="B33" s="4"/>
      <c r="C33" s="18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238</v>
      </c>
    </row>
    <row r="34" spans="1:33" x14ac:dyDescent="0.2">
      <c r="A34" s="151"/>
      <c r="B34" s="152" t="s">
        <v>29</v>
      </c>
      <c r="C34" s="185"/>
      <c r="D34" s="153"/>
      <c r="E34" s="154"/>
      <c r="F34" s="154"/>
      <c r="G34" s="171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293</v>
      </c>
    </row>
    <row r="35" spans="1:33" x14ac:dyDescent="0.2">
      <c r="C35" s="186"/>
      <c r="D35" s="10"/>
      <c r="AG35" t="s">
        <v>294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cE6JEIO5m04DGJU2cmk//p0NhUYpmSlA64+JcsFEGMi8bkK3skrm1kP2EoWD4y4EsqLmGG/nARlYjihNiUsDg==" saltValue="DLkEeIKc3QDf/nF1FhjtrQ==" spinCount="100000" sheet="1" formatRows="0"/>
  <mergeCells count="17">
    <mergeCell ref="C22:G22"/>
    <mergeCell ref="C23:G23"/>
    <mergeCell ref="C24:G24"/>
    <mergeCell ref="C27:G27"/>
    <mergeCell ref="C30:G30"/>
    <mergeCell ref="C21:G21"/>
    <mergeCell ref="A1:G1"/>
    <mergeCell ref="C2:G2"/>
    <mergeCell ref="C3:G3"/>
    <mergeCell ref="C4:G4"/>
    <mergeCell ref="C10:G10"/>
    <mergeCell ref="C11:G11"/>
    <mergeCell ref="C14:G14"/>
    <mergeCell ref="C15:G15"/>
    <mergeCell ref="C16:G16"/>
    <mergeCell ref="C17:G17"/>
    <mergeCell ref="C18:G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2AB1-344C-47F3-B324-ADB0E44F64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50</v>
      </c>
      <c r="C4" s="270" t="s">
        <v>51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0.16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322</v>
      </c>
      <c r="C9" s="181" t="s">
        <v>323</v>
      </c>
      <c r="D9" s="174" t="s">
        <v>324</v>
      </c>
      <c r="E9" s="175">
        <v>0.33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0.25492999999999999</v>
      </c>
      <c r="O9" s="175">
        <f>ROUND(E9*N9,2)</f>
        <v>0.08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327</v>
      </c>
      <c r="D10" s="162"/>
      <c r="E10" s="163">
        <v>0.33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328</v>
      </c>
      <c r="C11" s="181" t="s">
        <v>329</v>
      </c>
      <c r="D11" s="174" t="s">
        <v>324</v>
      </c>
      <c r="E11" s="175">
        <v>6.75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1.2149999999999999E-2</v>
      </c>
      <c r="O11" s="175">
        <f>ROUND(E11*N11,2)</f>
        <v>0.08</v>
      </c>
      <c r="P11" s="175">
        <v>0</v>
      </c>
      <c r="Q11" s="175">
        <f>ROUND(E11*P11,2)</f>
        <v>0</v>
      </c>
      <c r="R11" s="177"/>
      <c r="S11" s="177" t="s">
        <v>257</v>
      </c>
      <c r="T11" s="178" t="s">
        <v>258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330</v>
      </c>
      <c r="D12" s="162"/>
      <c r="E12" s="163">
        <v>6.75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331</v>
      </c>
      <c r="C13" s="181" t="s">
        <v>332</v>
      </c>
      <c r="D13" s="174" t="s">
        <v>324</v>
      </c>
      <c r="E13" s="175">
        <v>6.75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330</v>
      </c>
      <c r="D14" s="162"/>
      <c r="E14" s="163">
        <v>6.75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5" t="s">
        <v>252</v>
      </c>
      <c r="B15" s="166" t="s">
        <v>127</v>
      </c>
      <c r="C15" s="180" t="s">
        <v>128</v>
      </c>
      <c r="D15" s="167"/>
      <c r="E15" s="168"/>
      <c r="F15" s="169"/>
      <c r="G15" s="169">
        <f>SUMIF(AG16:AG36,"&lt;&gt;NOR",G16:G36)</f>
        <v>0</v>
      </c>
      <c r="H15" s="169"/>
      <c r="I15" s="169">
        <f>SUM(I16:I36)</f>
        <v>0</v>
      </c>
      <c r="J15" s="169"/>
      <c r="K15" s="169">
        <f>SUM(K16:K36)</f>
        <v>0</v>
      </c>
      <c r="L15" s="169"/>
      <c r="M15" s="169">
        <f>SUM(M16:M36)</f>
        <v>0</v>
      </c>
      <c r="N15" s="168"/>
      <c r="O15" s="168">
        <f>SUM(O16:O36)</f>
        <v>2.6799999999999997</v>
      </c>
      <c r="P15" s="168"/>
      <c r="Q15" s="168">
        <f>SUM(Q16:Q36)</f>
        <v>0</v>
      </c>
      <c r="R15" s="169"/>
      <c r="S15" s="169"/>
      <c r="T15" s="170"/>
      <c r="U15" s="164"/>
      <c r="V15" s="164">
        <f>SUM(V16:V36)</f>
        <v>0</v>
      </c>
      <c r="W15" s="164"/>
      <c r="X15" s="164"/>
      <c r="Y15" s="164"/>
      <c r="AG15" t="s">
        <v>253</v>
      </c>
    </row>
    <row r="16" spans="1:60" outlineLevel="1" x14ac:dyDescent="0.2">
      <c r="A16" s="172">
        <v>4</v>
      </c>
      <c r="B16" s="173" t="s">
        <v>333</v>
      </c>
      <c r="C16" s="181" t="s">
        <v>334</v>
      </c>
      <c r="D16" s="174" t="s">
        <v>324</v>
      </c>
      <c r="E16" s="175">
        <v>37.2956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257</v>
      </c>
      <c r="T16" s="178" t="s">
        <v>258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287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335</v>
      </c>
      <c r="D17" s="162"/>
      <c r="E17" s="163">
        <v>30.55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336</v>
      </c>
      <c r="D18" s="162"/>
      <c r="E18" s="163">
        <v>6.75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337</v>
      </c>
      <c r="C19" s="181" t="s">
        <v>338</v>
      </c>
      <c r="D19" s="174" t="s">
        <v>324</v>
      </c>
      <c r="E19" s="175">
        <v>37.2956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3.5E-4</v>
      </c>
      <c r="O19" s="175">
        <f>ROUND(E19*N19,2)</f>
        <v>0.01</v>
      </c>
      <c r="P19" s="175">
        <v>0</v>
      </c>
      <c r="Q19" s="175">
        <f>ROUND(E19*P19,2)</f>
        <v>0</v>
      </c>
      <c r="R19" s="177"/>
      <c r="S19" s="177" t="s">
        <v>257</v>
      </c>
      <c r="T19" s="178" t="s">
        <v>258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287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73" t="s">
        <v>339</v>
      </c>
      <c r="D20" s="274"/>
      <c r="E20" s="274"/>
      <c r="F20" s="274"/>
      <c r="G20" s="27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335</v>
      </c>
      <c r="D21" s="162"/>
      <c r="E21" s="163">
        <v>30.55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336</v>
      </c>
      <c r="D22" s="162"/>
      <c r="E22" s="163">
        <v>6.75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340</v>
      </c>
      <c r="C23" s="181" t="s">
        <v>341</v>
      </c>
      <c r="D23" s="174" t="s">
        <v>324</v>
      </c>
      <c r="E23" s="175">
        <v>6.75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4.1200000000000004E-3</v>
      </c>
      <c r="O23" s="175">
        <f>ROUND(E23*N23,2)</f>
        <v>0.03</v>
      </c>
      <c r="P23" s="175">
        <v>0</v>
      </c>
      <c r="Q23" s="175">
        <f>ROUND(E23*P23,2)</f>
        <v>0</v>
      </c>
      <c r="R23" s="177"/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261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330</v>
      </c>
      <c r="D24" s="162"/>
      <c r="E24" s="163">
        <v>6.75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7</v>
      </c>
      <c r="B25" s="173" t="s">
        <v>342</v>
      </c>
      <c r="C25" s="181" t="s">
        <v>343</v>
      </c>
      <c r="D25" s="174" t="s">
        <v>324</v>
      </c>
      <c r="E25" s="175">
        <v>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6.8000000000000005E-2</v>
      </c>
      <c r="O25" s="175">
        <f>ROUND(E25*N25,2)</f>
        <v>0.54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73" t="s">
        <v>344</v>
      </c>
      <c r="D26" s="274"/>
      <c r="E26" s="274"/>
      <c r="F26" s="274"/>
      <c r="G26" s="27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345</v>
      </c>
      <c r="D27" s="162"/>
      <c r="E27" s="163">
        <v>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8</v>
      </c>
      <c r="B28" s="173" t="s">
        <v>346</v>
      </c>
      <c r="C28" s="181" t="s">
        <v>347</v>
      </c>
      <c r="D28" s="174" t="s">
        <v>348</v>
      </c>
      <c r="E28" s="175">
        <v>8.1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4.3099999999999996E-3</v>
      </c>
      <c r="O28" s="175">
        <f>ROUND(E28*N28,2)</f>
        <v>0.03</v>
      </c>
      <c r="P28" s="175">
        <v>0</v>
      </c>
      <c r="Q28" s="175">
        <f>ROUND(E28*P28,2)</f>
        <v>0</v>
      </c>
      <c r="R28" s="177"/>
      <c r="S28" s="177" t="s">
        <v>325</v>
      </c>
      <c r="T28" s="178" t="s">
        <v>326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261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73" t="s">
        <v>349</v>
      </c>
      <c r="D29" s="274"/>
      <c r="E29" s="274"/>
      <c r="F29" s="274"/>
      <c r="G29" s="27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350</v>
      </c>
      <c r="D30" s="162"/>
      <c r="E30" s="163">
        <v>5.5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351</v>
      </c>
      <c r="D31" s="162"/>
      <c r="E31" s="163">
        <v>2.6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352</v>
      </c>
      <c r="C32" s="181" t="s">
        <v>353</v>
      </c>
      <c r="D32" s="174" t="s">
        <v>324</v>
      </c>
      <c r="E32" s="175">
        <v>16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3.6069999999999998E-2</v>
      </c>
      <c r="O32" s="175">
        <f>ROUND(E32*N32,2)</f>
        <v>0.57999999999999996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261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73" t="s">
        <v>344</v>
      </c>
      <c r="D33" s="274"/>
      <c r="E33" s="274"/>
      <c r="F33" s="274"/>
      <c r="G33" s="27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354</v>
      </c>
      <c r="D34" s="162"/>
      <c r="E34" s="163">
        <v>16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2">
        <v>10</v>
      </c>
      <c r="B35" s="173" t="s">
        <v>355</v>
      </c>
      <c r="C35" s="181" t="s">
        <v>356</v>
      </c>
      <c r="D35" s="174" t="s">
        <v>324</v>
      </c>
      <c r="E35" s="175">
        <v>30.5456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4.8939999999999997E-2</v>
      </c>
      <c r="O35" s="175">
        <f>ROUND(E35*N35,2)</f>
        <v>1.49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357</v>
      </c>
      <c r="D36" s="162"/>
      <c r="E36" s="163">
        <v>30.55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252</v>
      </c>
      <c r="B37" s="166" t="s">
        <v>129</v>
      </c>
      <c r="C37" s="180" t="s">
        <v>130</v>
      </c>
      <c r="D37" s="167"/>
      <c r="E37" s="168"/>
      <c r="F37" s="169"/>
      <c r="G37" s="169">
        <f>SUMIF(AG38:AG57,"&lt;&gt;NOR",G38:G57)</f>
        <v>0</v>
      </c>
      <c r="H37" s="169"/>
      <c r="I37" s="169">
        <f>SUM(I38:I57)</f>
        <v>0</v>
      </c>
      <c r="J37" s="169"/>
      <c r="K37" s="169">
        <f>SUM(K38:K57)</f>
        <v>0</v>
      </c>
      <c r="L37" s="169"/>
      <c r="M37" s="169">
        <f>SUM(M38:M57)</f>
        <v>0</v>
      </c>
      <c r="N37" s="168"/>
      <c r="O37" s="168">
        <f>SUM(O38:O57)</f>
        <v>0.03</v>
      </c>
      <c r="P37" s="168"/>
      <c r="Q37" s="168">
        <f>SUM(Q38:Q57)</f>
        <v>0</v>
      </c>
      <c r="R37" s="169"/>
      <c r="S37" s="169"/>
      <c r="T37" s="170"/>
      <c r="U37" s="164"/>
      <c r="V37" s="164">
        <f>SUM(V38:V57)</f>
        <v>0</v>
      </c>
      <c r="W37" s="164"/>
      <c r="X37" s="164"/>
      <c r="Y37" s="164"/>
      <c r="AG37" t="s">
        <v>253</v>
      </c>
    </row>
    <row r="38" spans="1:60" outlineLevel="1" x14ac:dyDescent="0.2">
      <c r="A38" s="172">
        <v>11</v>
      </c>
      <c r="B38" s="173" t="s">
        <v>358</v>
      </c>
      <c r="C38" s="181" t="s">
        <v>359</v>
      </c>
      <c r="D38" s="174" t="s">
        <v>324</v>
      </c>
      <c r="E38" s="175">
        <v>0.42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1E-4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360</v>
      </c>
      <c r="D39" s="162"/>
      <c r="E39" s="163">
        <v>0.42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12</v>
      </c>
      <c r="B40" s="173" t="s">
        <v>361</v>
      </c>
      <c r="C40" s="181" t="s">
        <v>362</v>
      </c>
      <c r="D40" s="174" t="s">
        <v>363</v>
      </c>
      <c r="E40" s="175">
        <v>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5.7800000000000004E-3</v>
      </c>
      <c r="O40" s="175">
        <f>ROUND(E40*N40,2)</f>
        <v>0.01</v>
      </c>
      <c r="P40" s="175">
        <v>0</v>
      </c>
      <c r="Q40" s="175">
        <f>ROUND(E40*P40,2)</f>
        <v>0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117</v>
      </c>
      <c r="D41" s="162"/>
      <c r="E41" s="163">
        <v>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364</v>
      </c>
      <c r="C42" s="181" t="s">
        <v>365</v>
      </c>
      <c r="D42" s="174" t="s">
        <v>363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2.017E-2</v>
      </c>
      <c r="O42" s="175">
        <f>ROUND(E42*N42,2)</f>
        <v>0.02</v>
      </c>
      <c r="P42" s="175">
        <v>0</v>
      </c>
      <c r="Q42" s="175">
        <f>ROUND(E42*P42,2)</f>
        <v>0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73" t="s">
        <v>366</v>
      </c>
      <c r="D43" s="274"/>
      <c r="E43" s="274"/>
      <c r="F43" s="274"/>
      <c r="G43" s="274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264" t="s">
        <v>367</v>
      </c>
      <c r="D44" s="265"/>
      <c r="E44" s="265"/>
      <c r="F44" s="265"/>
      <c r="G44" s="26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64" t="s">
        <v>368</v>
      </c>
      <c r="D45" s="265"/>
      <c r="E45" s="265"/>
      <c r="F45" s="265"/>
      <c r="G45" s="26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64" t="s">
        <v>526</v>
      </c>
      <c r="D46" s="265"/>
      <c r="E46" s="265"/>
      <c r="F46" s="265"/>
      <c r="G46" s="26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9" t="str">
        <f>C46</f>
        <v>- odstranění souvrství tvořeného stěrkou, sklotextilní tkaninou a fasádní omítkou po obvodu vyříznutého izolantu v šířce 100 mm</v>
      </c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64" t="s">
        <v>369</v>
      </c>
      <c r="D47" s="265"/>
      <c r="E47" s="265"/>
      <c r="F47" s="265"/>
      <c r="G47" s="26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64" t="s">
        <v>370</v>
      </c>
      <c r="D48" s="265"/>
      <c r="E48" s="265"/>
      <c r="F48" s="265"/>
      <c r="G48" s="26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264" t="s">
        <v>371</v>
      </c>
      <c r="D49" s="265"/>
      <c r="E49" s="265"/>
      <c r="F49" s="265"/>
      <c r="G49" s="265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264" t="s">
        <v>527</v>
      </c>
      <c r="D50" s="265"/>
      <c r="E50" s="265"/>
      <c r="F50" s="265"/>
      <c r="G50" s="265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264" t="s">
        <v>372</v>
      </c>
      <c r="D51" s="265"/>
      <c r="E51" s="265"/>
      <c r="F51" s="265"/>
      <c r="G51" s="265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264" t="s">
        <v>373</v>
      </c>
      <c r="D52" s="265"/>
      <c r="E52" s="265"/>
      <c r="F52" s="265"/>
      <c r="G52" s="26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64" t="s">
        <v>374</v>
      </c>
      <c r="D53" s="265"/>
      <c r="E53" s="265"/>
      <c r="F53" s="265"/>
      <c r="G53" s="265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264" t="s">
        <v>375</v>
      </c>
      <c r="D54" s="265"/>
      <c r="E54" s="265"/>
      <c r="F54" s="265"/>
      <c r="G54" s="265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64" t="s">
        <v>376</v>
      </c>
      <c r="D55" s="265"/>
      <c r="E55" s="265"/>
      <c r="F55" s="265"/>
      <c r="G55" s="26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64" t="s">
        <v>374</v>
      </c>
      <c r="D56" s="265"/>
      <c r="E56" s="265"/>
      <c r="F56" s="265"/>
      <c r="G56" s="26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117</v>
      </c>
      <c r="D57" s="162"/>
      <c r="E57" s="163">
        <v>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5" t="s">
        <v>252</v>
      </c>
      <c r="B58" s="166" t="s">
        <v>133</v>
      </c>
      <c r="C58" s="180" t="s">
        <v>134</v>
      </c>
      <c r="D58" s="167"/>
      <c r="E58" s="168"/>
      <c r="F58" s="169"/>
      <c r="G58" s="169">
        <f>SUMIF(AG59:AG61,"&lt;&gt;NOR",G59:G61)</f>
        <v>0</v>
      </c>
      <c r="H58" s="169"/>
      <c r="I58" s="169">
        <f>SUM(I59:I61)</f>
        <v>0</v>
      </c>
      <c r="J58" s="169"/>
      <c r="K58" s="169">
        <f>SUM(K59:K61)</f>
        <v>0</v>
      </c>
      <c r="L58" s="169"/>
      <c r="M58" s="169">
        <f>SUM(M59:M61)</f>
        <v>0</v>
      </c>
      <c r="N58" s="168"/>
      <c r="O58" s="168">
        <f>SUM(O59:O61)</f>
        <v>0.03</v>
      </c>
      <c r="P58" s="168"/>
      <c r="Q58" s="168">
        <f>SUM(Q59:Q61)</f>
        <v>0</v>
      </c>
      <c r="R58" s="169"/>
      <c r="S58" s="169"/>
      <c r="T58" s="170"/>
      <c r="U58" s="164"/>
      <c r="V58" s="164">
        <f>SUM(V59:V61)</f>
        <v>0</v>
      </c>
      <c r="W58" s="164"/>
      <c r="X58" s="164"/>
      <c r="Y58" s="164"/>
      <c r="AG58" t="s">
        <v>253</v>
      </c>
    </row>
    <row r="59" spans="1:60" ht="22.5" outlineLevel="1" x14ac:dyDescent="0.2">
      <c r="A59" s="172">
        <v>14</v>
      </c>
      <c r="B59" s="173" t="s">
        <v>377</v>
      </c>
      <c r="C59" s="181" t="s">
        <v>378</v>
      </c>
      <c r="D59" s="174" t="s">
        <v>363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2.8969999999999999E-2</v>
      </c>
      <c r="O59" s="175">
        <f>ROUND(E59*N59,2)</f>
        <v>0.03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73" t="s">
        <v>379</v>
      </c>
      <c r="D60" s="274"/>
      <c r="E60" s="274"/>
      <c r="F60" s="274"/>
      <c r="G60" s="274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117</v>
      </c>
      <c r="D61" s="162"/>
      <c r="E61" s="163">
        <v>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5" t="s">
        <v>252</v>
      </c>
      <c r="B62" s="166" t="s">
        <v>141</v>
      </c>
      <c r="C62" s="180" t="s">
        <v>142</v>
      </c>
      <c r="D62" s="167"/>
      <c r="E62" s="168"/>
      <c r="F62" s="169"/>
      <c r="G62" s="169">
        <f>SUMIF(AG63:AG68,"&lt;&gt;NOR",G63:G68)</f>
        <v>0</v>
      </c>
      <c r="H62" s="169"/>
      <c r="I62" s="169">
        <f>SUM(I63:I68)</f>
        <v>0</v>
      </c>
      <c r="J62" s="169"/>
      <c r="K62" s="169">
        <f>SUM(K63:K68)</f>
        <v>0</v>
      </c>
      <c r="L62" s="169"/>
      <c r="M62" s="169">
        <f>SUM(M63:M68)</f>
        <v>0</v>
      </c>
      <c r="N62" s="168"/>
      <c r="O62" s="168">
        <f>SUM(O63:O68)</f>
        <v>0</v>
      </c>
      <c r="P62" s="168"/>
      <c r="Q62" s="168">
        <f>SUM(Q63:Q68)</f>
        <v>0</v>
      </c>
      <c r="R62" s="169"/>
      <c r="S62" s="169"/>
      <c r="T62" s="170"/>
      <c r="U62" s="164"/>
      <c r="V62" s="164">
        <f>SUM(V63:V68)</f>
        <v>0</v>
      </c>
      <c r="W62" s="164"/>
      <c r="X62" s="164"/>
      <c r="Y62" s="164"/>
      <c r="AG62" t="s">
        <v>253</v>
      </c>
    </row>
    <row r="63" spans="1:60" outlineLevel="1" x14ac:dyDescent="0.2">
      <c r="A63" s="172">
        <v>15</v>
      </c>
      <c r="B63" s="173" t="s">
        <v>380</v>
      </c>
      <c r="C63" s="181" t="s">
        <v>381</v>
      </c>
      <c r="D63" s="174" t="s">
        <v>324</v>
      </c>
      <c r="E63" s="175">
        <v>1.996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1.0000000000000001E-5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325</v>
      </c>
      <c r="T63" s="178" t="s">
        <v>326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261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382</v>
      </c>
      <c r="D64" s="162"/>
      <c r="E64" s="163">
        <v>1.58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2" t="s">
        <v>383</v>
      </c>
      <c r="D65" s="162"/>
      <c r="E65" s="163">
        <v>0.42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16</v>
      </c>
      <c r="B66" s="173" t="s">
        <v>384</v>
      </c>
      <c r="C66" s="181" t="s">
        <v>385</v>
      </c>
      <c r="D66" s="174" t="s">
        <v>324</v>
      </c>
      <c r="E66" s="175">
        <v>26.75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4.0000000000000003E-5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261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386</v>
      </c>
      <c r="D67" s="162"/>
      <c r="E67" s="163">
        <v>6.75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387</v>
      </c>
      <c r="D68" s="162"/>
      <c r="E68" s="163">
        <v>20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5" t="s">
        <v>252</v>
      </c>
      <c r="B69" s="166" t="s">
        <v>143</v>
      </c>
      <c r="C69" s="180" t="s">
        <v>144</v>
      </c>
      <c r="D69" s="167"/>
      <c r="E69" s="168"/>
      <c r="F69" s="169"/>
      <c r="G69" s="169">
        <f>SUMIF(AG70:AG74,"&lt;&gt;NOR",G70:G74)</f>
        <v>0</v>
      </c>
      <c r="H69" s="169"/>
      <c r="I69" s="169">
        <f>SUM(I70:I74)</f>
        <v>0</v>
      </c>
      <c r="J69" s="169"/>
      <c r="K69" s="169">
        <f>SUM(K70:K74)</f>
        <v>0</v>
      </c>
      <c r="L69" s="169"/>
      <c r="M69" s="169">
        <f>SUM(M70:M74)</f>
        <v>0</v>
      </c>
      <c r="N69" s="168"/>
      <c r="O69" s="168">
        <f>SUM(O70:O74)</f>
        <v>0</v>
      </c>
      <c r="P69" s="168"/>
      <c r="Q69" s="168">
        <f>SUM(Q70:Q74)</f>
        <v>0.15</v>
      </c>
      <c r="R69" s="169"/>
      <c r="S69" s="169"/>
      <c r="T69" s="170"/>
      <c r="U69" s="164"/>
      <c r="V69" s="164">
        <f>SUM(V70:V74)</f>
        <v>0</v>
      </c>
      <c r="W69" s="164"/>
      <c r="X69" s="164"/>
      <c r="Y69" s="164"/>
      <c r="AG69" t="s">
        <v>253</v>
      </c>
    </row>
    <row r="70" spans="1:60" outlineLevel="1" x14ac:dyDescent="0.2">
      <c r="A70" s="172">
        <v>17</v>
      </c>
      <c r="B70" s="173" t="s">
        <v>388</v>
      </c>
      <c r="C70" s="181" t="s">
        <v>389</v>
      </c>
      <c r="D70" s="174" t="s">
        <v>363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325</v>
      </c>
      <c r="T70" s="178" t="s">
        <v>326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261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117</v>
      </c>
      <c r="D71" s="162"/>
      <c r="E71" s="163">
        <v>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18</v>
      </c>
      <c r="B72" s="173" t="s">
        <v>390</v>
      </c>
      <c r="C72" s="181" t="s">
        <v>391</v>
      </c>
      <c r="D72" s="174" t="s">
        <v>324</v>
      </c>
      <c r="E72" s="175">
        <v>2.25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1E-3</v>
      </c>
      <c r="O72" s="175">
        <f>ROUND(E72*N72,2)</f>
        <v>0</v>
      </c>
      <c r="P72" s="175">
        <v>6.7000000000000004E-2</v>
      </c>
      <c r="Q72" s="175">
        <f>ROUND(E72*P72,2)</f>
        <v>0.15</v>
      </c>
      <c r="R72" s="177"/>
      <c r="S72" s="177" t="s">
        <v>325</v>
      </c>
      <c r="T72" s="178" t="s">
        <v>326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261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73" t="s">
        <v>392</v>
      </c>
      <c r="D73" s="274"/>
      <c r="E73" s="274"/>
      <c r="F73" s="274"/>
      <c r="G73" s="27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393</v>
      </c>
      <c r="D74" s="162"/>
      <c r="E74" s="163">
        <v>2.25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5" t="s">
        <v>252</v>
      </c>
      <c r="B75" s="166" t="s">
        <v>145</v>
      </c>
      <c r="C75" s="180" t="s">
        <v>146</v>
      </c>
      <c r="D75" s="167"/>
      <c r="E75" s="168"/>
      <c r="F75" s="169"/>
      <c r="G75" s="169">
        <f>SUMIF(AG76:AG87,"&lt;&gt;NOR",G76:G87)</f>
        <v>0</v>
      </c>
      <c r="H75" s="169"/>
      <c r="I75" s="169">
        <f>SUM(I76:I87)</f>
        <v>0</v>
      </c>
      <c r="J75" s="169"/>
      <c r="K75" s="169">
        <f>SUM(K76:K87)</f>
        <v>0</v>
      </c>
      <c r="L75" s="169"/>
      <c r="M75" s="169">
        <f>SUM(M76:M87)</f>
        <v>0</v>
      </c>
      <c r="N75" s="168"/>
      <c r="O75" s="168">
        <f>SUM(O76:O87)</f>
        <v>0.04</v>
      </c>
      <c r="P75" s="168"/>
      <c r="Q75" s="168">
        <f>SUM(Q76:Q87)</f>
        <v>1.6600000000000001</v>
      </c>
      <c r="R75" s="169"/>
      <c r="S75" s="169"/>
      <c r="T75" s="170"/>
      <c r="U75" s="164"/>
      <c r="V75" s="164">
        <f>SUM(V76:V87)</f>
        <v>0</v>
      </c>
      <c r="W75" s="164"/>
      <c r="X75" s="164"/>
      <c r="Y75" s="164"/>
      <c r="AG75" t="s">
        <v>253</v>
      </c>
    </row>
    <row r="76" spans="1:60" outlineLevel="1" x14ac:dyDescent="0.2">
      <c r="A76" s="172">
        <v>19</v>
      </c>
      <c r="B76" s="173" t="s">
        <v>394</v>
      </c>
      <c r="C76" s="181" t="s">
        <v>395</v>
      </c>
      <c r="D76" s="174" t="s">
        <v>348</v>
      </c>
      <c r="E76" s="175">
        <v>1.7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0.12417</v>
      </c>
      <c r="Q76" s="175">
        <f>ROUND(E76*P76,2)</f>
        <v>0.21</v>
      </c>
      <c r="R76" s="177"/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261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73" t="s">
        <v>396</v>
      </c>
      <c r="D77" s="274"/>
      <c r="E77" s="274"/>
      <c r="F77" s="274"/>
      <c r="G77" s="27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397</v>
      </c>
      <c r="D78" s="162"/>
      <c r="E78" s="163">
        <v>0.9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2" t="s">
        <v>398</v>
      </c>
      <c r="D79" s="162"/>
      <c r="E79" s="163">
        <v>0.8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20</v>
      </c>
      <c r="B80" s="173" t="s">
        <v>399</v>
      </c>
      <c r="C80" s="181" t="s">
        <v>400</v>
      </c>
      <c r="D80" s="174" t="s">
        <v>363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1.33E-3</v>
      </c>
      <c r="O80" s="175">
        <f>ROUND(E80*N80,2)</f>
        <v>0</v>
      </c>
      <c r="P80" s="175">
        <v>0.45700000000000002</v>
      </c>
      <c r="Q80" s="175">
        <f>ROUND(E80*P80,2)</f>
        <v>0.46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117</v>
      </c>
      <c r="D81" s="162"/>
      <c r="E81" s="163">
        <v>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7">
        <v>21</v>
      </c>
      <c r="B82" s="188" t="s">
        <v>401</v>
      </c>
      <c r="C82" s="194" t="s">
        <v>402</v>
      </c>
      <c r="D82" s="189" t="s">
        <v>363</v>
      </c>
      <c r="E82" s="190">
        <v>8</v>
      </c>
      <c r="F82" s="191"/>
      <c r="G82" s="192">
        <f>ROUND(E82*F82,2)</f>
        <v>0</v>
      </c>
      <c r="H82" s="191"/>
      <c r="I82" s="192">
        <f>ROUND(E82*H82,2)</f>
        <v>0</v>
      </c>
      <c r="J82" s="191"/>
      <c r="K82" s="192">
        <f>ROUND(E82*J82,2)</f>
        <v>0</v>
      </c>
      <c r="L82" s="192">
        <v>21</v>
      </c>
      <c r="M82" s="192">
        <f>G82*(1+L82/100)</f>
        <v>0</v>
      </c>
      <c r="N82" s="190">
        <v>0</v>
      </c>
      <c r="O82" s="190">
        <f>ROUND(E82*N82,2)</f>
        <v>0</v>
      </c>
      <c r="P82" s="190">
        <v>5.9999999999999995E-4</v>
      </c>
      <c r="Q82" s="190">
        <f>ROUND(E82*P82,2)</f>
        <v>0</v>
      </c>
      <c r="R82" s="192"/>
      <c r="S82" s="192" t="s">
        <v>325</v>
      </c>
      <c r="T82" s="193" t="s">
        <v>326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261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7">
        <v>22</v>
      </c>
      <c r="B83" s="188" t="s">
        <v>403</v>
      </c>
      <c r="C83" s="194" t="s">
        <v>404</v>
      </c>
      <c r="D83" s="189" t="s">
        <v>348</v>
      </c>
      <c r="E83" s="190">
        <v>80</v>
      </c>
      <c r="F83" s="191"/>
      <c r="G83" s="192">
        <f>ROUND(E83*F83,2)</f>
        <v>0</v>
      </c>
      <c r="H83" s="191"/>
      <c r="I83" s="192">
        <f>ROUND(E83*H83,2)</f>
        <v>0</v>
      </c>
      <c r="J83" s="191"/>
      <c r="K83" s="192">
        <f>ROUND(E83*J83,2)</f>
        <v>0</v>
      </c>
      <c r="L83" s="192">
        <v>21</v>
      </c>
      <c r="M83" s="192">
        <f>G83*(1+L83/100)</f>
        <v>0</v>
      </c>
      <c r="N83" s="190">
        <v>4.8999999999999998E-4</v>
      </c>
      <c r="O83" s="190">
        <f>ROUND(E83*N83,2)</f>
        <v>0.04</v>
      </c>
      <c r="P83" s="190">
        <v>5.0000000000000001E-3</v>
      </c>
      <c r="Q83" s="190">
        <f>ROUND(E83*P83,2)</f>
        <v>0.4</v>
      </c>
      <c r="R83" s="192"/>
      <c r="S83" s="192" t="s">
        <v>325</v>
      </c>
      <c r="T83" s="193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23</v>
      </c>
      <c r="B84" s="173" t="s">
        <v>405</v>
      </c>
      <c r="C84" s="181" t="s">
        <v>406</v>
      </c>
      <c r="D84" s="174" t="s">
        <v>324</v>
      </c>
      <c r="E84" s="175">
        <v>6.75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4.0000000000000001E-3</v>
      </c>
      <c r="Q84" s="175">
        <f>ROUND(E84*P84,2)</f>
        <v>0.03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261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330</v>
      </c>
      <c r="D85" s="162"/>
      <c r="E85" s="163">
        <v>6.75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24</v>
      </c>
      <c r="B86" s="173" t="s">
        <v>407</v>
      </c>
      <c r="C86" s="181" t="s">
        <v>408</v>
      </c>
      <c r="D86" s="174" t="s">
        <v>324</v>
      </c>
      <c r="E86" s="175">
        <v>12.2182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4.5999999999999999E-2</v>
      </c>
      <c r="Q86" s="175">
        <f>ROUND(E86*P86,2)</f>
        <v>0.56000000000000005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261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409</v>
      </c>
      <c r="D87" s="162"/>
      <c r="E87" s="163">
        <v>12.22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5" t="s">
        <v>252</v>
      </c>
      <c r="B88" s="166" t="s">
        <v>147</v>
      </c>
      <c r="C88" s="180" t="s">
        <v>148</v>
      </c>
      <c r="D88" s="167"/>
      <c r="E88" s="168"/>
      <c r="F88" s="169"/>
      <c r="G88" s="169">
        <f>SUMIF(AG89:AG89,"&lt;&gt;NOR",G89:G89)</f>
        <v>0</v>
      </c>
      <c r="H88" s="169"/>
      <c r="I88" s="169">
        <f>SUM(I89:I89)</f>
        <v>0</v>
      </c>
      <c r="J88" s="169"/>
      <c r="K88" s="169">
        <f>SUM(K89:K89)</f>
        <v>0</v>
      </c>
      <c r="L88" s="169"/>
      <c r="M88" s="169">
        <f>SUM(M89:M89)</f>
        <v>0</v>
      </c>
      <c r="N88" s="168"/>
      <c r="O88" s="168">
        <f>SUM(O89:O89)</f>
        <v>0</v>
      </c>
      <c r="P88" s="168"/>
      <c r="Q88" s="168">
        <f>SUM(Q89:Q89)</f>
        <v>0</v>
      </c>
      <c r="R88" s="169"/>
      <c r="S88" s="169"/>
      <c r="T88" s="170"/>
      <c r="U88" s="164"/>
      <c r="V88" s="164">
        <f>SUM(V89:V89)</f>
        <v>0</v>
      </c>
      <c r="W88" s="164"/>
      <c r="X88" s="164"/>
      <c r="Y88" s="164"/>
      <c r="AG88" t="s">
        <v>253</v>
      </c>
    </row>
    <row r="89" spans="1:60" outlineLevel="1" x14ac:dyDescent="0.2">
      <c r="A89" s="187">
        <v>25</v>
      </c>
      <c r="B89" s="188" t="s">
        <v>410</v>
      </c>
      <c r="C89" s="194" t="s">
        <v>411</v>
      </c>
      <c r="D89" s="189" t="s">
        <v>412</v>
      </c>
      <c r="E89" s="190">
        <v>2.9567700000000001</v>
      </c>
      <c r="F89" s="191"/>
      <c r="G89" s="192">
        <f>ROUND(E89*F89,2)</f>
        <v>0</v>
      </c>
      <c r="H89" s="191"/>
      <c r="I89" s="192">
        <f>ROUND(E89*H89,2)</f>
        <v>0</v>
      </c>
      <c r="J89" s="191"/>
      <c r="K89" s="192">
        <f>ROUND(E89*J89,2)</f>
        <v>0</v>
      </c>
      <c r="L89" s="192">
        <v>21</v>
      </c>
      <c r="M89" s="192">
        <f>G89*(1+L89/100)</f>
        <v>0</v>
      </c>
      <c r="N89" s="190">
        <v>0</v>
      </c>
      <c r="O89" s="190">
        <f>ROUND(E89*N89,2)</f>
        <v>0</v>
      </c>
      <c r="P89" s="190">
        <v>0</v>
      </c>
      <c r="Q89" s="190">
        <f>ROUND(E89*P89,2)</f>
        <v>0</v>
      </c>
      <c r="R89" s="192"/>
      <c r="S89" s="192" t="s">
        <v>325</v>
      </c>
      <c r="T89" s="193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261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252</v>
      </c>
      <c r="B90" s="166" t="s">
        <v>154</v>
      </c>
      <c r="C90" s="180" t="s">
        <v>155</v>
      </c>
      <c r="D90" s="167"/>
      <c r="E90" s="168"/>
      <c r="F90" s="169"/>
      <c r="G90" s="169">
        <f>SUMIF(AG91:AG97,"&lt;&gt;NOR",G91:G97)</f>
        <v>0</v>
      </c>
      <c r="H90" s="169"/>
      <c r="I90" s="169">
        <f>SUM(I91:I97)</f>
        <v>0</v>
      </c>
      <c r="J90" s="169"/>
      <c r="K90" s="169">
        <f>SUM(K91:K97)</f>
        <v>0</v>
      </c>
      <c r="L90" s="169"/>
      <c r="M90" s="169">
        <f>SUM(M91:M97)</f>
        <v>0</v>
      </c>
      <c r="N90" s="168"/>
      <c r="O90" s="168">
        <f>SUM(O91:O97)</f>
        <v>0.01</v>
      </c>
      <c r="P90" s="168"/>
      <c r="Q90" s="168">
        <f>SUM(Q91:Q97)</f>
        <v>0</v>
      </c>
      <c r="R90" s="169"/>
      <c r="S90" s="169"/>
      <c r="T90" s="170"/>
      <c r="U90" s="164"/>
      <c r="V90" s="164">
        <f>SUM(V91:V97)</f>
        <v>0</v>
      </c>
      <c r="W90" s="164"/>
      <c r="X90" s="164"/>
      <c r="Y90" s="164"/>
      <c r="AG90" t="s">
        <v>253</v>
      </c>
    </row>
    <row r="91" spans="1:60" outlineLevel="1" x14ac:dyDescent="0.2">
      <c r="A91" s="187">
        <v>26</v>
      </c>
      <c r="B91" s="188" t="s">
        <v>413</v>
      </c>
      <c r="C91" s="194" t="s">
        <v>414</v>
      </c>
      <c r="D91" s="189" t="s">
        <v>348</v>
      </c>
      <c r="E91" s="190">
        <v>2</v>
      </c>
      <c r="F91" s="191"/>
      <c r="G91" s="192">
        <f>ROUND(E91*F91,2)</f>
        <v>0</v>
      </c>
      <c r="H91" s="191"/>
      <c r="I91" s="192">
        <f>ROUND(E91*H91,2)</f>
        <v>0</v>
      </c>
      <c r="J91" s="191"/>
      <c r="K91" s="192">
        <f>ROUND(E91*J91,2)</f>
        <v>0</v>
      </c>
      <c r="L91" s="192">
        <v>21</v>
      </c>
      <c r="M91" s="192">
        <f>G91*(1+L91/100)</f>
        <v>0</v>
      </c>
      <c r="N91" s="190">
        <v>1.74E-3</v>
      </c>
      <c r="O91" s="190">
        <f>ROUND(E91*N91,2)</f>
        <v>0</v>
      </c>
      <c r="P91" s="190">
        <v>0</v>
      </c>
      <c r="Q91" s="190">
        <f>ROUND(E91*P91,2)</f>
        <v>0</v>
      </c>
      <c r="R91" s="192"/>
      <c r="S91" s="192" t="s">
        <v>325</v>
      </c>
      <c r="T91" s="193" t="s">
        <v>326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415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27</v>
      </c>
      <c r="B92" s="173" t="s">
        <v>416</v>
      </c>
      <c r="C92" s="181" t="s">
        <v>417</v>
      </c>
      <c r="D92" s="174" t="s">
        <v>363</v>
      </c>
      <c r="E92" s="175">
        <v>6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1.91E-3</v>
      </c>
      <c r="O92" s="175">
        <f>ROUND(E92*N92,2)</f>
        <v>0.01</v>
      </c>
      <c r="P92" s="175">
        <v>0</v>
      </c>
      <c r="Q92" s="175">
        <f>ROUND(E92*P92,2)</f>
        <v>0</v>
      </c>
      <c r="R92" s="177"/>
      <c r="S92" s="177" t="s">
        <v>325</v>
      </c>
      <c r="T92" s="178" t="s">
        <v>326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415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119</v>
      </c>
      <c r="D93" s="162"/>
      <c r="E93" s="163">
        <v>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2" t="s">
        <v>123</v>
      </c>
      <c r="D94" s="162"/>
      <c r="E94" s="163">
        <v>4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28</v>
      </c>
      <c r="B95" s="173" t="s">
        <v>418</v>
      </c>
      <c r="C95" s="181" t="s">
        <v>419</v>
      </c>
      <c r="D95" s="174" t="s">
        <v>363</v>
      </c>
      <c r="E95" s="175">
        <v>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2.4599999999999999E-3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119</v>
      </c>
      <c r="D96" s="162"/>
      <c r="E96" s="163">
        <v>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87">
        <v>29</v>
      </c>
      <c r="B97" s="188" t="s">
        <v>420</v>
      </c>
      <c r="C97" s="194" t="s">
        <v>421</v>
      </c>
      <c r="D97" s="189" t="s">
        <v>0</v>
      </c>
      <c r="E97" s="190">
        <v>87.72</v>
      </c>
      <c r="F97" s="191"/>
      <c r="G97" s="192">
        <f>ROUND(E97*F97,2)</f>
        <v>0</v>
      </c>
      <c r="H97" s="191"/>
      <c r="I97" s="192">
        <f>ROUND(E97*H97,2)</f>
        <v>0</v>
      </c>
      <c r="J97" s="191"/>
      <c r="K97" s="192">
        <f>ROUND(E97*J97,2)</f>
        <v>0</v>
      </c>
      <c r="L97" s="192">
        <v>21</v>
      </c>
      <c r="M97" s="192">
        <f>G97*(1+L97/100)</f>
        <v>0</v>
      </c>
      <c r="N97" s="190">
        <v>0</v>
      </c>
      <c r="O97" s="190">
        <f>ROUND(E97*N97,2)</f>
        <v>0</v>
      </c>
      <c r="P97" s="190">
        <v>0</v>
      </c>
      <c r="Q97" s="190">
        <f>ROUND(E97*P97,2)</f>
        <v>0</v>
      </c>
      <c r="R97" s="192"/>
      <c r="S97" s="192" t="s">
        <v>325</v>
      </c>
      <c r="T97" s="193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422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65" t="s">
        <v>252</v>
      </c>
      <c r="B98" s="166" t="s">
        <v>156</v>
      </c>
      <c r="C98" s="180" t="s">
        <v>157</v>
      </c>
      <c r="D98" s="167"/>
      <c r="E98" s="168"/>
      <c r="F98" s="169"/>
      <c r="G98" s="169">
        <f>SUMIF(AG99:AG111,"&lt;&gt;NOR",G99:G111)</f>
        <v>0</v>
      </c>
      <c r="H98" s="169"/>
      <c r="I98" s="169">
        <f>SUM(I99:I111)</f>
        <v>0</v>
      </c>
      <c r="J98" s="169"/>
      <c r="K98" s="169">
        <f>SUM(K99:K111)</f>
        <v>0</v>
      </c>
      <c r="L98" s="169"/>
      <c r="M98" s="169">
        <f>SUM(M99:M111)</f>
        <v>0</v>
      </c>
      <c r="N98" s="168"/>
      <c r="O98" s="168">
        <f>SUM(O99:O111)</f>
        <v>0.01</v>
      </c>
      <c r="P98" s="168"/>
      <c r="Q98" s="168">
        <f>SUM(Q99:Q111)</f>
        <v>0</v>
      </c>
      <c r="R98" s="169"/>
      <c r="S98" s="169"/>
      <c r="T98" s="170"/>
      <c r="U98" s="164"/>
      <c r="V98" s="164">
        <f>SUM(V99:V111)</f>
        <v>0</v>
      </c>
      <c r="W98" s="164"/>
      <c r="X98" s="164"/>
      <c r="Y98" s="164"/>
      <c r="AG98" t="s">
        <v>253</v>
      </c>
    </row>
    <row r="99" spans="1:60" outlineLevel="1" x14ac:dyDescent="0.2">
      <c r="A99" s="172">
        <v>30</v>
      </c>
      <c r="B99" s="173" t="s">
        <v>423</v>
      </c>
      <c r="C99" s="181" t="s">
        <v>424</v>
      </c>
      <c r="D99" s="174" t="s">
        <v>324</v>
      </c>
      <c r="E99" s="175">
        <v>6.75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8.4000000000000003E-4</v>
      </c>
      <c r="O99" s="175">
        <f>ROUND(E99*N99,2)</f>
        <v>0.01</v>
      </c>
      <c r="P99" s="175">
        <v>0</v>
      </c>
      <c r="Q99" s="175">
        <f>ROUND(E99*P99,2)</f>
        <v>0</v>
      </c>
      <c r="R99" s="177"/>
      <c r="S99" s="177" t="s">
        <v>257</v>
      </c>
      <c r="T99" s="178" t="s">
        <v>258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287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73" t="s">
        <v>425</v>
      </c>
      <c r="D100" s="274"/>
      <c r="E100" s="274"/>
      <c r="F100" s="274"/>
      <c r="G100" s="274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264" t="s">
        <v>426</v>
      </c>
      <c r="D101" s="265"/>
      <c r="E101" s="265"/>
      <c r="F101" s="265"/>
      <c r="G101" s="26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264" t="s">
        <v>427</v>
      </c>
      <c r="D102" s="265"/>
      <c r="E102" s="265"/>
      <c r="F102" s="265"/>
      <c r="G102" s="265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3" t="s">
        <v>291</v>
      </c>
      <c r="D103" s="159"/>
      <c r="E103" s="160"/>
      <c r="F103" s="161"/>
      <c r="G103" s="161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64" t="s">
        <v>428</v>
      </c>
      <c r="D104" s="265"/>
      <c r="E104" s="265"/>
      <c r="F104" s="265"/>
      <c r="G104" s="265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264" t="s">
        <v>429</v>
      </c>
      <c r="D105" s="265"/>
      <c r="E105" s="265"/>
      <c r="F105" s="265"/>
      <c r="G105" s="265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264" t="s">
        <v>430</v>
      </c>
      <c r="D106" s="265"/>
      <c r="E106" s="265"/>
      <c r="F106" s="265"/>
      <c r="G106" s="265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264" t="s">
        <v>431</v>
      </c>
      <c r="D107" s="265"/>
      <c r="E107" s="265"/>
      <c r="F107" s="265"/>
      <c r="G107" s="265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264" t="s">
        <v>432</v>
      </c>
      <c r="D108" s="265"/>
      <c r="E108" s="265"/>
      <c r="F108" s="265"/>
      <c r="G108" s="265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264" t="s">
        <v>433</v>
      </c>
      <c r="D109" s="265"/>
      <c r="E109" s="265"/>
      <c r="F109" s="265"/>
      <c r="G109" s="265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330</v>
      </c>
      <c r="D110" s="162"/>
      <c r="E110" s="163">
        <v>6.75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31</v>
      </c>
      <c r="B111" s="188" t="s">
        <v>434</v>
      </c>
      <c r="C111" s="194" t="s">
        <v>435</v>
      </c>
      <c r="D111" s="189" t="s">
        <v>0</v>
      </c>
      <c r="E111" s="190">
        <v>118.125</v>
      </c>
      <c r="F111" s="191"/>
      <c r="G111" s="192">
        <f>ROUND(E111*F111,2)</f>
        <v>0</v>
      </c>
      <c r="H111" s="191"/>
      <c r="I111" s="192">
        <f>ROUND(E111*H111,2)</f>
        <v>0</v>
      </c>
      <c r="J111" s="191"/>
      <c r="K111" s="192">
        <f>ROUND(E111*J111,2)</f>
        <v>0</v>
      </c>
      <c r="L111" s="192">
        <v>21</v>
      </c>
      <c r="M111" s="192">
        <f>G111*(1+L111/100)</f>
        <v>0</v>
      </c>
      <c r="N111" s="190">
        <v>0</v>
      </c>
      <c r="O111" s="190">
        <f>ROUND(E111*N111,2)</f>
        <v>0</v>
      </c>
      <c r="P111" s="190">
        <v>0</v>
      </c>
      <c r="Q111" s="190">
        <f>ROUND(E111*P111,2)</f>
        <v>0</v>
      </c>
      <c r="R111" s="192"/>
      <c r="S111" s="192" t="s">
        <v>325</v>
      </c>
      <c r="T111" s="193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422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65" t="s">
        <v>252</v>
      </c>
      <c r="B112" s="166" t="s">
        <v>180</v>
      </c>
      <c r="C112" s="180" t="s">
        <v>181</v>
      </c>
      <c r="D112" s="167"/>
      <c r="E112" s="168"/>
      <c r="F112" s="169"/>
      <c r="G112" s="169">
        <f>SUMIF(AG113:AG117,"&lt;&gt;NOR",G113:G117)</f>
        <v>0</v>
      </c>
      <c r="H112" s="169"/>
      <c r="I112" s="169">
        <f>SUM(I113:I117)</f>
        <v>0</v>
      </c>
      <c r="J112" s="169"/>
      <c r="K112" s="169">
        <f>SUM(K113:K117)</f>
        <v>0</v>
      </c>
      <c r="L112" s="169"/>
      <c r="M112" s="169">
        <f>SUM(M113:M117)</f>
        <v>0</v>
      </c>
      <c r="N112" s="168"/>
      <c r="O112" s="168">
        <f>SUM(O113:O117)</f>
        <v>0.03</v>
      </c>
      <c r="P112" s="168"/>
      <c r="Q112" s="168">
        <f>SUM(Q113:Q117)</f>
        <v>0</v>
      </c>
      <c r="R112" s="169"/>
      <c r="S112" s="169"/>
      <c r="T112" s="170"/>
      <c r="U112" s="164"/>
      <c r="V112" s="164">
        <f>SUM(V113:V117)</f>
        <v>0</v>
      </c>
      <c r="W112" s="164"/>
      <c r="X112" s="164"/>
      <c r="Y112" s="164"/>
      <c r="AG112" t="s">
        <v>253</v>
      </c>
    </row>
    <row r="113" spans="1:60" outlineLevel="1" x14ac:dyDescent="0.2">
      <c r="A113" s="172">
        <v>32</v>
      </c>
      <c r="B113" s="173" t="s">
        <v>436</v>
      </c>
      <c r="C113" s="181" t="s">
        <v>437</v>
      </c>
      <c r="D113" s="174" t="s">
        <v>363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325</v>
      </c>
      <c r="T113" s="178" t="s">
        <v>326</v>
      </c>
      <c r="U113" s="158">
        <v>0</v>
      </c>
      <c r="V113" s="158">
        <f>ROUND(E113*U113,2)</f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415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117</v>
      </c>
      <c r="D114" s="162"/>
      <c r="E114" s="163">
        <v>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7">
        <v>33</v>
      </c>
      <c r="B115" s="188" t="s">
        <v>438</v>
      </c>
      <c r="C115" s="194" t="s">
        <v>439</v>
      </c>
      <c r="D115" s="189" t="s">
        <v>0</v>
      </c>
      <c r="E115" s="190">
        <v>148.5445</v>
      </c>
      <c r="F115" s="191"/>
      <c r="G115" s="192">
        <f>ROUND(E115*F115,2)</f>
        <v>0</v>
      </c>
      <c r="H115" s="191"/>
      <c r="I115" s="192">
        <f>ROUND(E115*H115,2)</f>
        <v>0</v>
      </c>
      <c r="J115" s="191"/>
      <c r="K115" s="192">
        <f>ROUND(E115*J115,2)</f>
        <v>0</v>
      </c>
      <c r="L115" s="192">
        <v>21</v>
      </c>
      <c r="M115" s="192">
        <f>G115*(1+L115/100)</f>
        <v>0</v>
      </c>
      <c r="N115" s="190">
        <v>0</v>
      </c>
      <c r="O115" s="190">
        <f>ROUND(E115*N115,2)</f>
        <v>0</v>
      </c>
      <c r="P115" s="190">
        <v>0</v>
      </c>
      <c r="Q115" s="190">
        <f>ROUND(E115*P115,2)</f>
        <v>0</v>
      </c>
      <c r="R115" s="192"/>
      <c r="S115" s="192" t="s">
        <v>325</v>
      </c>
      <c r="T115" s="193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422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34</v>
      </c>
      <c r="B116" s="173" t="s">
        <v>440</v>
      </c>
      <c r="C116" s="181" t="s">
        <v>441</v>
      </c>
      <c r="D116" s="174" t="s">
        <v>363</v>
      </c>
      <c r="E116" s="175">
        <v>1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2.5000000000000001E-2</v>
      </c>
      <c r="O116" s="175">
        <f>ROUND(E116*N116,2)</f>
        <v>0.03</v>
      </c>
      <c r="P116" s="175">
        <v>0</v>
      </c>
      <c r="Q116" s="175">
        <f>ROUND(E116*P116,2)</f>
        <v>0</v>
      </c>
      <c r="R116" s="177"/>
      <c r="S116" s="177" t="s">
        <v>257</v>
      </c>
      <c r="T116" s="178" t="s">
        <v>258</v>
      </c>
      <c r="U116" s="158">
        <v>0</v>
      </c>
      <c r="V116" s="158">
        <f>ROUND(E116*U116,2)</f>
        <v>0</v>
      </c>
      <c r="W116" s="158"/>
      <c r="X116" s="158" t="s">
        <v>442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443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117</v>
      </c>
      <c r="D117" s="162"/>
      <c r="E117" s="163">
        <v>1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5" t="s">
        <v>252</v>
      </c>
      <c r="B118" s="166" t="s">
        <v>182</v>
      </c>
      <c r="C118" s="180" t="s">
        <v>183</v>
      </c>
      <c r="D118" s="167"/>
      <c r="E118" s="168"/>
      <c r="F118" s="169"/>
      <c r="G118" s="169">
        <f>SUMIF(AG119:AG128,"&lt;&gt;NOR",G119:G128)</f>
        <v>0</v>
      </c>
      <c r="H118" s="169"/>
      <c r="I118" s="169">
        <f>SUM(I119:I128)</f>
        <v>0</v>
      </c>
      <c r="J118" s="169"/>
      <c r="K118" s="169">
        <f>SUM(K119:K128)</f>
        <v>0</v>
      </c>
      <c r="L118" s="169"/>
      <c r="M118" s="169">
        <f>SUM(M119:M128)</f>
        <v>0</v>
      </c>
      <c r="N118" s="168"/>
      <c r="O118" s="168">
        <f>SUM(O119:O128)</f>
        <v>0</v>
      </c>
      <c r="P118" s="168"/>
      <c r="Q118" s="168">
        <f>SUM(Q119:Q128)</f>
        <v>0</v>
      </c>
      <c r="R118" s="169"/>
      <c r="S118" s="169"/>
      <c r="T118" s="170"/>
      <c r="U118" s="164"/>
      <c r="V118" s="164">
        <f>SUM(V119:V128)</f>
        <v>0</v>
      </c>
      <c r="W118" s="164"/>
      <c r="X118" s="164"/>
      <c r="Y118" s="164"/>
      <c r="AG118" t="s">
        <v>253</v>
      </c>
    </row>
    <row r="119" spans="1:60" outlineLevel="1" x14ac:dyDescent="0.2">
      <c r="A119" s="172">
        <v>35</v>
      </c>
      <c r="B119" s="173" t="s">
        <v>444</v>
      </c>
      <c r="C119" s="181" t="s">
        <v>445</v>
      </c>
      <c r="D119" s="174" t="s">
        <v>446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257</v>
      </c>
      <c r="T119" s="178" t="s">
        <v>258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415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73" t="s">
        <v>447</v>
      </c>
      <c r="D120" s="274"/>
      <c r="E120" s="274"/>
      <c r="F120" s="274"/>
      <c r="G120" s="27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36</v>
      </c>
      <c r="B121" s="173" t="s">
        <v>448</v>
      </c>
      <c r="C121" s="181" t="s">
        <v>449</v>
      </c>
      <c r="D121" s="174" t="s">
        <v>446</v>
      </c>
      <c r="E121" s="175">
        <v>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257</v>
      </c>
      <c r="T121" s="178" t="s">
        <v>258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415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117</v>
      </c>
      <c r="D122" s="162"/>
      <c r="E122" s="163">
        <v>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268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37</v>
      </c>
      <c r="B123" s="173" t="s">
        <v>450</v>
      </c>
      <c r="C123" s="181" t="s">
        <v>451</v>
      </c>
      <c r="D123" s="174" t="s">
        <v>363</v>
      </c>
      <c r="E123" s="175">
        <v>1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5.0000000000000001E-4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257</v>
      </c>
      <c r="T123" s="178" t="s">
        <v>258</v>
      </c>
      <c r="U123" s="158">
        <v>0</v>
      </c>
      <c r="V123" s="158">
        <f>ROUND(E123*U123,2)</f>
        <v>0</v>
      </c>
      <c r="W123" s="158"/>
      <c r="X123" s="158" t="s">
        <v>259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415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73" t="s">
        <v>452</v>
      </c>
      <c r="D124" s="274"/>
      <c r="E124" s="274"/>
      <c r="F124" s="274"/>
      <c r="G124" s="274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117</v>
      </c>
      <c r="D125" s="162"/>
      <c r="E125" s="163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38</v>
      </c>
      <c r="B126" s="173" t="s">
        <v>453</v>
      </c>
      <c r="C126" s="181" t="s">
        <v>454</v>
      </c>
      <c r="D126" s="174" t="s">
        <v>363</v>
      </c>
      <c r="E126" s="175">
        <v>1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3.5000000000000001E-3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257</v>
      </c>
      <c r="T126" s="178" t="s">
        <v>258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415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117</v>
      </c>
      <c r="D127" s="162"/>
      <c r="E127" s="163">
        <v>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87">
        <v>39</v>
      </c>
      <c r="B128" s="188" t="s">
        <v>455</v>
      </c>
      <c r="C128" s="194" t="s">
        <v>456</v>
      </c>
      <c r="D128" s="189" t="s">
        <v>0</v>
      </c>
      <c r="E128" s="190">
        <v>42.515000000000001</v>
      </c>
      <c r="F128" s="191"/>
      <c r="G128" s="192">
        <f>ROUND(E128*F128,2)</f>
        <v>0</v>
      </c>
      <c r="H128" s="191"/>
      <c r="I128" s="192">
        <f>ROUND(E128*H128,2)</f>
        <v>0</v>
      </c>
      <c r="J128" s="191"/>
      <c r="K128" s="192">
        <f>ROUND(E128*J128,2)</f>
        <v>0</v>
      </c>
      <c r="L128" s="192">
        <v>21</v>
      </c>
      <c r="M128" s="192">
        <f>G128*(1+L128/100)</f>
        <v>0</v>
      </c>
      <c r="N128" s="190">
        <v>0</v>
      </c>
      <c r="O128" s="190">
        <f>ROUND(E128*N128,2)</f>
        <v>0</v>
      </c>
      <c r="P128" s="190">
        <v>0</v>
      </c>
      <c r="Q128" s="190">
        <f>ROUND(E128*P128,2)</f>
        <v>0</v>
      </c>
      <c r="R128" s="192"/>
      <c r="S128" s="192" t="s">
        <v>325</v>
      </c>
      <c r="T128" s="193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422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65" t="s">
        <v>252</v>
      </c>
      <c r="B129" s="166" t="s">
        <v>188</v>
      </c>
      <c r="C129" s="180" t="s">
        <v>189</v>
      </c>
      <c r="D129" s="167"/>
      <c r="E129" s="168"/>
      <c r="F129" s="169"/>
      <c r="G129" s="169">
        <f>SUMIF(AG130:AG149,"&lt;&gt;NOR",G130:G149)</f>
        <v>0</v>
      </c>
      <c r="H129" s="169"/>
      <c r="I129" s="169">
        <f>SUM(I130:I149)</f>
        <v>0</v>
      </c>
      <c r="J129" s="169"/>
      <c r="K129" s="169">
        <f>SUM(K130:K149)</f>
        <v>0</v>
      </c>
      <c r="L129" s="169"/>
      <c r="M129" s="169">
        <f>SUM(M130:M149)</f>
        <v>0</v>
      </c>
      <c r="N129" s="168"/>
      <c r="O129" s="168">
        <f>SUM(O130:O149)</f>
        <v>0.27</v>
      </c>
      <c r="P129" s="168"/>
      <c r="Q129" s="168">
        <f>SUM(Q130:Q149)</f>
        <v>0</v>
      </c>
      <c r="R129" s="169"/>
      <c r="S129" s="169"/>
      <c r="T129" s="170"/>
      <c r="U129" s="164"/>
      <c r="V129" s="164">
        <f>SUM(V130:V149)</f>
        <v>0</v>
      </c>
      <c r="W129" s="164"/>
      <c r="X129" s="164"/>
      <c r="Y129" s="164"/>
      <c r="AG129" t="s">
        <v>253</v>
      </c>
    </row>
    <row r="130" spans="1:60" outlineLevel="1" x14ac:dyDescent="0.2">
      <c r="A130" s="172">
        <v>40</v>
      </c>
      <c r="B130" s="173" t="s">
        <v>457</v>
      </c>
      <c r="C130" s="181" t="s">
        <v>458</v>
      </c>
      <c r="D130" s="174" t="s">
        <v>348</v>
      </c>
      <c r="E130" s="175">
        <v>11.23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5.1799999999999997E-3</v>
      </c>
      <c r="O130" s="175">
        <f>ROUND(E130*N130,2)</f>
        <v>0.06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415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459</v>
      </c>
      <c r="D131" s="162"/>
      <c r="E131" s="163">
        <v>11.23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41</v>
      </c>
      <c r="B132" s="173" t="s">
        <v>460</v>
      </c>
      <c r="C132" s="181" t="s">
        <v>461</v>
      </c>
      <c r="D132" s="174" t="s">
        <v>348</v>
      </c>
      <c r="E132" s="175">
        <v>11.23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325</v>
      </c>
      <c r="T132" s="178" t="s">
        <v>326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459</v>
      </c>
      <c r="D133" s="162"/>
      <c r="E133" s="163">
        <v>11.23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2">
        <v>42</v>
      </c>
      <c r="B134" s="173" t="s">
        <v>462</v>
      </c>
      <c r="C134" s="181" t="s">
        <v>463</v>
      </c>
      <c r="D134" s="174" t="s">
        <v>324</v>
      </c>
      <c r="E134" s="175">
        <v>6.75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5.0400000000000002E-3</v>
      </c>
      <c r="O134" s="175">
        <f>ROUND(E134*N134,2)</f>
        <v>0.03</v>
      </c>
      <c r="P134" s="175">
        <v>0</v>
      </c>
      <c r="Q134" s="175">
        <f>ROUND(E134*P134,2)</f>
        <v>0</v>
      </c>
      <c r="R134" s="177"/>
      <c r="S134" s="177" t="s">
        <v>325</v>
      </c>
      <c r="T134" s="178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415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182" t="s">
        <v>330</v>
      </c>
      <c r="D135" s="162"/>
      <c r="E135" s="163">
        <v>6.75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43</v>
      </c>
      <c r="B136" s="173" t="s">
        <v>464</v>
      </c>
      <c r="C136" s="181" t="s">
        <v>465</v>
      </c>
      <c r="D136" s="174" t="s">
        <v>348</v>
      </c>
      <c r="E136" s="175">
        <v>11.23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4.0000000000000003E-5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325</v>
      </c>
      <c r="T136" s="178" t="s">
        <v>326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415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459</v>
      </c>
      <c r="D137" s="162"/>
      <c r="E137" s="163">
        <v>11.23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44</v>
      </c>
      <c r="B138" s="173" t="s">
        <v>466</v>
      </c>
      <c r="C138" s="181" t="s">
        <v>467</v>
      </c>
      <c r="D138" s="174" t="s">
        <v>324</v>
      </c>
      <c r="E138" s="175">
        <v>6.75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325</v>
      </c>
      <c r="T138" s="178" t="s">
        <v>326</v>
      </c>
      <c r="U138" s="158">
        <v>0</v>
      </c>
      <c r="V138" s="158">
        <f>ROUND(E138*U138,2)</f>
        <v>0</v>
      </c>
      <c r="W138" s="158"/>
      <c r="X138" s="158" t="s">
        <v>259</v>
      </c>
      <c r="Y138" s="158" t="s">
        <v>260</v>
      </c>
      <c r="Z138" s="148"/>
      <c r="AA138" s="148"/>
      <c r="AB138" s="148"/>
      <c r="AC138" s="148"/>
      <c r="AD138" s="148"/>
      <c r="AE138" s="148"/>
      <c r="AF138" s="148"/>
      <c r="AG138" s="148" t="s">
        <v>415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330</v>
      </c>
      <c r="D139" s="162"/>
      <c r="E139" s="163">
        <v>6.75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45</v>
      </c>
      <c r="B140" s="173" t="s">
        <v>468</v>
      </c>
      <c r="C140" s="181" t="s">
        <v>469</v>
      </c>
      <c r="D140" s="174" t="s">
        <v>324</v>
      </c>
      <c r="E140" s="175">
        <v>6.75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8.0000000000000004E-4</v>
      </c>
      <c r="O140" s="175">
        <f>ROUND(E140*N140,2)</f>
        <v>0.01</v>
      </c>
      <c r="P140" s="175">
        <v>0</v>
      </c>
      <c r="Q140" s="175">
        <f>ROUND(E140*P140,2)</f>
        <v>0</v>
      </c>
      <c r="R140" s="177"/>
      <c r="S140" s="177" t="s">
        <v>470</v>
      </c>
      <c r="T140" s="178" t="s">
        <v>470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415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2" t="s">
        <v>330</v>
      </c>
      <c r="D141" s="162"/>
      <c r="E141" s="163">
        <v>6.75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46</v>
      </c>
      <c r="B142" s="173" t="s">
        <v>471</v>
      </c>
      <c r="C142" s="181" t="s">
        <v>472</v>
      </c>
      <c r="D142" s="174" t="s">
        <v>324</v>
      </c>
      <c r="E142" s="175">
        <v>6.75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257</v>
      </c>
      <c r="T142" s="178" t="s">
        <v>258</v>
      </c>
      <c r="U142" s="158">
        <v>0</v>
      </c>
      <c r="V142" s="158">
        <f>ROUND(E142*U142,2)</f>
        <v>0</v>
      </c>
      <c r="W142" s="158"/>
      <c r="X142" s="158" t="s">
        <v>259</v>
      </c>
      <c r="Y142" s="158" t="s">
        <v>260</v>
      </c>
      <c r="Z142" s="148"/>
      <c r="AA142" s="148"/>
      <c r="AB142" s="148"/>
      <c r="AC142" s="148"/>
      <c r="AD142" s="148"/>
      <c r="AE142" s="148"/>
      <c r="AF142" s="148"/>
      <c r="AG142" s="148" t="s">
        <v>287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2" t="s">
        <v>330</v>
      </c>
      <c r="D143" s="162"/>
      <c r="E143" s="163">
        <v>6.75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87">
        <v>47</v>
      </c>
      <c r="B144" s="188" t="s">
        <v>473</v>
      </c>
      <c r="C144" s="194" t="s">
        <v>474</v>
      </c>
      <c r="D144" s="189" t="s">
        <v>0</v>
      </c>
      <c r="E144" s="190">
        <v>122.60795</v>
      </c>
      <c r="F144" s="191"/>
      <c r="G144" s="192">
        <f>ROUND(E144*F144,2)</f>
        <v>0</v>
      </c>
      <c r="H144" s="191"/>
      <c r="I144" s="192">
        <f>ROUND(E144*H144,2)</f>
        <v>0</v>
      </c>
      <c r="J144" s="191"/>
      <c r="K144" s="192">
        <f>ROUND(E144*J144,2)</f>
        <v>0</v>
      </c>
      <c r="L144" s="192">
        <v>21</v>
      </c>
      <c r="M144" s="192">
        <f>G144*(1+L144/100)</f>
        <v>0</v>
      </c>
      <c r="N144" s="190">
        <v>0</v>
      </c>
      <c r="O144" s="190">
        <f>ROUND(E144*N144,2)</f>
        <v>0</v>
      </c>
      <c r="P144" s="190">
        <v>0</v>
      </c>
      <c r="Q144" s="190">
        <f>ROUND(E144*P144,2)</f>
        <v>0</v>
      </c>
      <c r="R144" s="192"/>
      <c r="S144" s="192" t="s">
        <v>325</v>
      </c>
      <c r="T144" s="193" t="s">
        <v>326</v>
      </c>
      <c r="U144" s="158">
        <v>0</v>
      </c>
      <c r="V144" s="158">
        <f>ROUND(E144*U144,2)</f>
        <v>0</v>
      </c>
      <c r="W144" s="158"/>
      <c r="X144" s="158" t="s">
        <v>259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422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48</v>
      </c>
      <c r="B145" s="173" t="s">
        <v>475</v>
      </c>
      <c r="C145" s="181" t="s">
        <v>476</v>
      </c>
      <c r="D145" s="174" t="s">
        <v>324</v>
      </c>
      <c r="E145" s="175">
        <v>9.0539000000000005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1.9199999999999998E-2</v>
      </c>
      <c r="O145" s="175">
        <f>ROUND(E145*N145,2)</f>
        <v>0.17</v>
      </c>
      <c r="P145" s="175">
        <v>0</v>
      </c>
      <c r="Q145" s="175">
        <f>ROUND(E145*P145,2)</f>
        <v>0</v>
      </c>
      <c r="R145" s="177" t="s">
        <v>477</v>
      </c>
      <c r="S145" s="177" t="s">
        <v>325</v>
      </c>
      <c r="T145" s="178" t="s">
        <v>326</v>
      </c>
      <c r="U145" s="158">
        <v>0</v>
      </c>
      <c r="V145" s="158">
        <f>ROUND(E145*U145,2)</f>
        <v>0</v>
      </c>
      <c r="W145" s="158"/>
      <c r="X145" s="158" t="s">
        <v>442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443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73" t="s">
        <v>478</v>
      </c>
      <c r="D146" s="274"/>
      <c r="E146" s="274"/>
      <c r="F146" s="274"/>
      <c r="G146" s="274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264" t="s">
        <v>479</v>
      </c>
      <c r="D147" s="265"/>
      <c r="E147" s="265"/>
      <c r="F147" s="265"/>
      <c r="G147" s="265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263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480</v>
      </c>
      <c r="D148" s="162"/>
      <c r="E148" s="163">
        <v>7.76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2" t="s">
        <v>481</v>
      </c>
      <c r="D149" s="162"/>
      <c r="E149" s="163">
        <v>1.29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65" t="s">
        <v>252</v>
      </c>
      <c r="B150" s="166" t="s">
        <v>194</v>
      </c>
      <c r="C150" s="180" t="s">
        <v>195</v>
      </c>
      <c r="D150" s="167"/>
      <c r="E150" s="168"/>
      <c r="F150" s="169"/>
      <c r="G150" s="169">
        <f>SUMIF(AG151:AG157,"&lt;&gt;NOR",G151:G157)</f>
        <v>0</v>
      </c>
      <c r="H150" s="169"/>
      <c r="I150" s="169">
        <f>SUM(I151:I157)</f>
        <v>0</v>
      </c>
      <c r="J150" s="169"/>
      <c r="K150" s="169">
        <f>SUM(K151:K157)</f>
        <v>0</v>
      </c>
      <c r="L150" s="169"/>
      <c r="M150" s="169">
        <f>SUM(M151:M157)</f>
        <v>0</v>
      </c>
      <c r="N150" s="168"/>
      <c r="O150" s="168">
        <f>SUM(O151:O157)</f>
        <v>0.19999999999999998</v>
      </c>
      <c r="P150" s="168"/>
      <c r="Q150" s="168">
        <f>SUM(Q151:Q157)</f>
        <v>0</v>
      </c>
      <c r="R150" s="169"/>
      <c r="S150" s="169"/>
      <c r="T150" s="170"/>
      <c r="U150" s="164"/>
      <c r="V150" s="164">
        <f>SUM(V151:V157)</f>
        <v>0</v>
      </c>
      <c r="W150" s="164"/>
      <c r="X150" s="164"/>
      <c r="Y150" s="164"/>
      <c r="AG150" t="s">
        <v>253</v>
      </c>
    </row>
    <row r="151" spans="1:60" outlineLevel="1" x14ac:dyDescent="0.2">
      <c r="A151" s="172">
        <v>49</v>
      </c>
      <c r="B151" s="173" t="s">
        <v>482</v>
      </c>
      <c r="C151" s="181" t="s">
        <v>483</v>
      </c>
      <c r="D151" s="174" t="s">
        <v>324</v>
      </c>
      <c r="E151" s="175">
        <v>6.75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5.0000000000000002E-5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325</v>
      </c>
      <c r="T151" s="178" t="s">
        <v>326</v>
      </c>
      <c r="U151" s="158">
        <v>0</v>
      </c>
      <c r="V151" s="158">
        <f>ROUND(E151*U151,2)</f>
        <v>0</v>
      </c>
      <c r="W151" s="158"/>
      <c r="X151" s="158" t="s">
        <v>259</v>
      </c>
      <c r="Y151" s="158" t="s">
        <v>260</v>
      </c>
      <c r="Z151" s="148"/>
      <c r="AA151" s="148"/>
      <c r="AB151" s="148"/>
      <c r="AC151" s="148"/>
      <c r="AD151" s="148"/>
      <c r="AE151" s="148"/>
      <c r="AF151" s="148"/>
      <c r="AG151" s="148" t="s">
        <v>415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182" t="s">
        <v>330</v>
      </c>
      <c r="D152" s="162"/>
      <c r="E152" s="163">
        <v>6.75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268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2">
        <v>50</v>
      </c>
      <c r="B153" s="173" t="s">
        <v>484</v>
      </c>
      <c r="C153" s="181" t="s">
        <v>485</v>
      </c>
      <c r="D153" s="174" t="s">
        <v>324</v>
      </c>
      <c r="E153" s="175">
        <v>6.75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3.0000000000000001E-3</v>
      </c>
      <c r="O153" s="175">
        <f>ROUND(E153*N153,2)</f>
        <v>0.02</v>
      </c>
      <c r="P153" s="175">
        <v>0</v>
      </c>
      <c r="Q153" s="175">
        <f>ROUND(E153*P153,2)</f>
        <v>0</v>
      </c>
      <c r="R153" s="177"/>
      <c r="S153" s="177" t="s">
        <v>325</v>
      </c>
      <c r="T153" s="178" t="s">
        <v>326</v>
      </c>
      <c r="U153" s="158">
        <v>0</v>
      </c>
      <c r="V153" s="158">
        <f>ROUND(E153*U153,2)</f>
        <v>0</v>
      </c>
      <c r="W153" s="158"/>
      <c r="X153" s="158" t="s">
        <v>259</v>
      </c>
      <c r="Y153" s="158" t="s">
        <v>260</v>
      </c>
      <c r="Z153" s="148"/>
      <c r="AA153" s="148"/>
      <c r="AB153" s="148"/>
      <c r="AC153" s="148"/>
      <c r="AD153" s="148"/>
      <c r="AE153" s="148"/>
      <c r="AF153" s="148"/>
      <c r="AG153" s="148" t="s">
        <v>415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330</v>
      </c>
      <c r="D154" s="162"/>
      <c r="E154" s="163">
        <v>6.75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51</v>
      </c>
      <c r="B155" s="173" t="s">
        <v>486</v>
      </c>
      <c r="C155" s="181" t="s">
        <v>487</v>
      </c>
      <c r="D155" s="174" t="s">
        <v>324</v>
      </c>
      <c r="E155" s="175">
        <v>60.75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3.0000000000000001E-3</v>
      </c>
      <c r="O155" s="175">
        <f>ROUND(E155*N155,2)</f>
        <v>0.18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415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488</v>
      </c>
      <c r="D156" s="162"/>
      <c r="E156" s="163">
        <v>60.75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87">
        <v>52</v>
      </c>
      <c r="B157" s="188" t="s">
        <v>489</v>
      </c>
      <c r="C157" s="194" t="s">
        <v>490</v>
      </c>
      <c r="D157" s="189" t="s">
        <v>0</v>
      </c>
      <c r="E157" s="190">
        <v>46.163249999999998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0</v>
      </c>
      <c r="O157" s="190">
        <f>ROUND(E157*N157,2)</f>
        <v>0</v>
      </c>
      <c r="P157" s="190">
        <v>0</v>
      </c>
      <c r="Q157" s="190">
        <f>ROUND(E157*P157,2)</f>
        <v>0</v>
      </c>
      <c r="R157" s="192"/>
      <c r="S157" s="192" t="s">
        <v>325</v>
      </c>
      <c r="T157" s="193" t="s">
        <v>326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422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5" t="s">
        <v>252</v>
      </c>
      <c r="B158" s="166" t="s">
        <v>198</v>
      </c>
      <c r="C158" s="180" t="s">
        <v>199</v>
      </c>
      <c r="D158" s="167"/>
      <c r="E158" s="168"/>
      <c r="F158" s="169"/>
      <c r="G158" s="169">
        <f>SUMIF(AG159:AG161,"&lt;&gt;NOR",G159:G161)</f>
        <v>0</v>
      </c>
      <c r="H158" s="169"/>
      <c r="I158" s="169">
        <f>SUM(I159:I161)</f>
        <v>0</v>
      </c>
      <c r="J158" s="169"/>
      <c r="K158" s="169">
        <f>SUM(K159:K161)</f>
        <v>0</v>
      </c>
      <c r="L158" s="169"/>
      <c r="M158" s="169">
        <f>SUM(M159:M161)</f>
        <v>0</v>
      </c>
      <c r="N158" s="168"/>
      <c r="O158" s="168">
        <f>SUM(O159:O161)</f>
        <v>0</v>
      </c>
      <c r="P158" s="168"/>
      <c r="Q158" s="168">
        <f>SUM(Q159:Q161)</f>
        <v>0</v>
      </c>
      <c r="R158" s="169"/>
      <c r="S158" s="169"/>
      <c r="T158" s="170"/>
      <c r="U158" s="164"/>
      <c r="V158" s="164">
        <f>SUM(V159:V161)</f>
        <v>0</v>
      </c>
      <c r="W158" s="164"/>
      <c r="X158" s="164"/>
      <c r="Y158" s="164"/>
      <c r="AG158" t="s">
        <v>253</v>
      </c>
    </row>
    <row r="159" spans="1:60" outlineLevel="1" x14ac:dyDescent="0.2">
      <c r="A159" s="172">
        <v>53</v>
      </c>
      <c r="B159" s="173" t="s">
        <v>491</v>
      </c>
      <c r="C159" s="181" t="s">
        <v>492</v>
      </c>
      <c r="D159" s="174" t="s">
        <v>324</v>
      </c>
      <c r="E159" s="175">
        <v>1.25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2.5999999999999998E-4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325</v>
      </c>
      <c r="T159" s="178" t="s">
        <v>326</v>
      </c>
      <c r="U159" s="158">
        <v>0</v>
      </c>
      <c r="V159" s="158">
        <f>ROUND(E159*U159,2)</f>
        <v>0</v>
      </c>
      <c r="W159" s="158"/>
      <c r="X159" s="158" t="s">
        <v>259</v>
      </c>
      <c r="Y159" s="158" t="s">
        <v>260</v>
      </c>
      <c r="Z159" s="148"/>
      <c r="AA159" s="148"/>
      <c r="AB159" s="148"/>
      <c r="AC159" s="148"/>
      <c r="AD159" s="148"/>
      <c r="AE159" s="148"/>
      <c r="AF159" s="148"/>
      <c r="AG159" s="148" t="s">
        <v>415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73" t="s">
        <v>493</v>
      </c>
      <c r="D160" s="274"/>
      <c r="E160" s="274"/>
      <c r="F160" s="274"/>
      <c r="G160" s="274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494</v>
      </c>
      <c r="D161" s="162"/>
      <c r="E161" s="163">
        <v>1.25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5" t="s">
        <v>252</v>
      </c>
      <c r="B162" s="166" t="s">
        <v>200</v>
      </c>
      <c r="C162" s="180" t="s">
        <v>201</v>
      </c>
      <c r="D162" s="167"/>
      <c r="E162" s="168"/>
      <c r="F162" s="169"/>
      <c r="G162" s="169">
        <f>SUMIF(AG163:AG175,"&lt;&gt;NOR",G163:G175)</f>
        <v>0</v>
      </c>
      <c r="H162" s="169"/>
      <c r="I162" s="169">
        <f>SUM(I163:I175)</f>
        <v>0</v>
      </c>
      <c r="J162" s="169"/>
      <c r="K162" s="169">
        <f>SUM(K163:K175)</f>
        <v>0</v>
      </c>
      <c r="L162" s="169"/>
      <c r="M162" s="169">
        <f>SUM(M163:M175)</f>
        <v>0</v>
      </c>
      <c r="N162" s="168"/>
      <c r="O162" s="168">
        <f>SUM(O163:O175)</f>
        <v>0.01</v>
      </c>
      <c r="P162" s="168"/>
      <c r="Q162" s="168">
        <f>SUM(Q163:Q175)</f>
        <v>0</v>
      </c>
      <c r="R162" s="169"/>
      <c r="S162" s="169"/>
      <c r="T162" s="170"/>
      <c r="U162" s="164"/>
      <c r="V162" s="164">
        <f>SUM(V163:V175)</f>
        <v>0</v>
      </c>
      <c r="W162" s="164"/>
      <c r="X162" s="164"/>
      <c r="Y162" s="164"/>
      <c r="AG162" t="s">
        <v>253</v>
      </c>
    </row>
    <row r="163" spans="1:60" outlineLevel="1" x14ac:dyDescent="0.2">
      <c r="A163" s="172">
        <v>54</v>
      </c>
      <c r="B163" s="173" t="s">
        <v>495</v>
      </c>
      <c r="C163" s="181" t="s">
        <v>496</v>
      </c>
      <c r="D163" s="174" t="s">
        <v>324</v>
      </c>
      <c r="E163" s="175">
        <v>42.579000000000001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5.0000000000000002E-5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325</v>
      </c>
      <c r="T163" s="178" t="s">
        <v>326</v>
      </c>
      <c r="U163" s="158">
        <v>0</v>
      </c>
      <c r="V163" s="158">
        <f>ROUND(E163*U163,2)</f>
        <v>0</v>
      </c>
      <c r="W163" s="158"/>
      <c r="X163" s="158" t="s">
        <v>259</v>
      </c>
      <c r="Y163" s="158" t="s">
        <v>260</v>
      </c>
      <c r="Z163" s="148"/>
      <c r="AA163" s="148"/>
      <c r="AB163" s="148"/>
      <c r="AC163" s="148"/>
      <c r="AD163" s="148"/>
      <c r="AE163" s="148"/>
      <c r="AF163" s="148"/>
      <c r="AG163" s="148" t="s">
        <v>415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2" t="s">
        <v>497</v>
      </c>
      <c r="D164" s="162"/>
      <c r="E164" s="163">
        <v>25.83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268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2" t="s">
        <v>336</v>
      </c>
      <c r="D165" s="162"/>
      <c r="E165" s="163">
        <v>6.75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2" t="s">
        <v>498</v>
      </c>
      <c r="D166" s="162"/>
      <c r="E166" s="163">
        <v>10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268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2">
        <v>55</v>
      </c>
      <c r="B167" s="173" t="s">
        <v>499</v>
      </c>
      <c r="C167" s="181" t="s">
        <v>500</v>
      </c>
      <c r="D167" s="174" t="s">
        <v>324</v>
      </c>
      <c r="E167" s="175">
        <v>42.579000000000001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3.2000000000000003E-4</v>
      </c>
      <c r="O167" s="175">
        <f>ROUND(E167*N167,2)</f>
        <v>0.01</v>
      </c>
      <c r="P167" s="175">
        <v>0</v>
      </c>
      <c r="Q167" s="175">
        <f>ROUND(E167*P167,2)</f>
        <v>0</v>
      </c>
      <c r="R167" s="177"/>
      <c r="S167" s="177" t="s">
        <v>325</v>
      </c>
      <c r="T167" s="178" t="s">
        <v>326</v>
      </c>
      <c r="U167" s="158">
        <v>0</v>
      </c>
      <c r="V167" s="158">
        <f>ROUND(E167*U167,2)</f>
        <v>0</v>
      </c>
      <c r="W167" s="158"/>
      <c r="X167" s="158" t="s">
        <v>259</v>
      </c>
      <c r="Y167" s="158" t="s">
        <v>260</v>
      </c>
      <c r="Z167" s="148"/>
      <c r="AA167" s="148"/>
      <c r="AB167" s="148"/>
      <c r="AC167" s="148"/>
      <c r="AD167" s="148"/>
      <c r="AE167" s="148"/>
      <c r="AF167" s="148"/>
      <c r="AG167" s="148" t="s">
        <v>415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73" t="s">
        <v>501</v>
      </c>
      <c r="D168" s="274"/>
      <c r="E168" s="274"/>
      <c r="F168" s="274"/>
      <c r="G168" s="274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497</v>
      </c>
      <c r="D169" s="162"/>
      <c r="E169" s="163">
        <v>25.83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2" t="s">
        <v>336</v>
      </c>
      <c r="D170" s="162"/>
      <c r="E170" s="163">
        <v>6.75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268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2" t="s">
        <v>498</v>
      </c>
      <c r="D171" s="162"/>
      <c r="E171" s="163">
        <v>10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56</v>
      </c>
      <c r="B172" s="173" t="s">
        <v>502</v>
      </c>
      <c r="C172" s="181" t="s">
        <v>503</v>
      </c>
      <c r="D172" s="174" t="s">
        <v>324</v>
      </c>
      <c r="E172" s="175">
        <v>29.6645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325</v>
      </c>
      <c r="T172" s="178" t="s">
        <v>326</v>
      </c>
      <c r="U172" s="158">
        <v>0</v>
      </c>
      <c r="V172" s="158">
        <f>ROUND(E172*U172,2)</f>
        <v>0</v>
      </c>
      <c r="W172" s="158"/>
      <c r="X172" s="158" t="s">
        <v>259</v>
      </c>
      <c r="Y172" s="158" t="s">
        <v>260</v>
      </c>
      <c r="Z172" s="148"/>
      <c r="AA172" s="148"/>
      <c r="AB172" s="148"/>
      <c r="AC172" s="148"/>
      <c r="AD172" s="148"/>
      <c r="AE172" s="148"/>
      <c r="AF172" s="148"/>
      <c r="AG172" s="148" t="s">
        <v>287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2" t="s">
        <v>504</v>
      </c>
      <c r="D173" s="162"/>
      <c r="E173" s="163">
        <v>12.91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2" t="s">
        <v>336</v>
      </c>
      <c r="D174" s="162"/>
      <c r="E174" s="163">
        <v>6.75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2" t="s">
        <v>498</v>
      </c>
      <c r="D175" s="162"/>
      <c r="E175" s="163">
        <v>10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252</v>
      </c>
      <c r="B176" s="166" t="s">
        <v>212</v>
      </c>
      <c r="C176" s="180" t="s">
        <v>213</v>
      </c>
      <c r="D176" s="167"/>
      <c r="E176" s="168"/>
      <c r="F176" s="169"/>
      <c r="G176" s="169">
        <f>SUMIF(AG177:AG183,"&lt;&gt;NOR",G177:G183)</f>
        <v>0</v>
      </c>
      <c r="H176" s="169"/>
      <c r="I176" s="169">
        <f>SUM(I177:I183)</f>
        <v>0</v>
      </c>
      <c r="J176" s="169"/>
      <c r="K176" s="169">
        <f>SUM(K177:K183)</f>
        <v>0</v>
      </c>
      <c r="L176" s="169"/>
      <c r="M176" s="169">
        <f>SUM(M177:M183)</f>
        <v>0</v>
      </c>
      <c r="N176" s="168"/>
      <c r="O176" s="168">
        <f>SUM(O177:O183)</f>
        <v>0.01</v>
      </c>
      <c r="P176" s="168"/>
      <c r="Q176" s="168">
        <f>SUM(Q177:Q183)</f>
        <v>0</v>
      </c>
      <c r="R176" s="169"/>
      <c r="S176" s="169"/>
      <c r="T176" s="170"/>
      <c r="U176" s="164"/>
      <c r="V176" s="164">
        <f>SUM(V177:V183)</f>
        <v>0</v>
      </c>
      <c r="W176" s="164"/>
      <c r="X176" s="164"/>
      <c r="Y176" s="164"/>
      <c r="AG176" t="s">
        <v>253</v>
      </c>
    </row>
    <row r="177" spans="1:60" outlineLevel="1" x14ac:dyDescent="0.2">
      <c r="A177" s="172">
        <v>57</v>
      </c>
      <c r="B177" s="173" t="s">
        <v>505</v>
      </c>
      <c r="C177" s="181" t="s">
        <v>506</v>
      </c>
      <c r="D177" s="174" t="s">
        <v>363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2.5000000000000001E-4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257</v>
      </c>
      <c r="T177" s="178" t="s">
        <v>258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287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73" t="s">
        <v>507</v>
      </c>
      <c r="D178" s="274"/>
      <c r="E178" s="274"/>
      <c r="F178" s="274"/>
      <c r="G178" s="274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264" t="s">
        <v>508</v>
      </c>
      <c r="D179" s="265"/>
      <c r="E179" s="265"/>
      <c r="F179" s="265"/>
      <c r="G179" s="265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2" t="s">
        <v>117</v>
      </c>
      <c r="D180" s="162"/>
      <c r="E180" s="163">
        <v>1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58</v>
      </c>
      <c r="B181" s="173" t="s">
        <v>509</v>
      </c>
      <c r="C181" s="181" t="s">
        <v>510</v>
      </c>
      <c r="D181" s="174" t="s">
        <v>363</v>
      </c>
      <c r="E181" s="175">
        <v>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1.4E-2</v>
      </c>
      <c r="O181" s="175">
        <f>ROUND(E181*N181,2)</f>
        <v>0.01</v>
      </c>
      <c r="P181" s="175">
        <v>0</v>
      </c>
      <c r="Q181" s="175">
        <f>ROUND(E181*P181,2)</f>
        <v>0</v>
      </c>
      <c r="R181" s="177"/>
      <c r="S181" s="177" t="s">
        <v>257</v>
      </c>
      <c r="T181" s="178" t="s">
        <v>258</v>
      </c>
      <c r="U181" s="158">
        <v>0</v>
      </c>
      <c r="V181" s="158">
        <f>ROUND(E181*U181,2)</f>
        <v>0</v>
      </c>
      <c r="W181" s="158"/>
      <c r="X181" s="158" t="s">
        <v>259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321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273" t="s">
        <v>511</v>
      </c>
      <c r="D182" s="274"/>
      <c r="E182" s="274"/>
      <c r="F182" s="274"/>
      <c r="G182" s="274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263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117</v>
      </c>
      <c r="D183" s="162"/>
      <c r="E183" s="163">
        <v>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">
      <c r="A184" s="165" t="s">
        <v>252</v>
      </c>
      <c r="B184" s="166" t="s">
        <v>220</v>
      </c>
      <c r="C184" s="180" t="s">
        <v>221</v>
      </c>
      <c r="D184" s="167"/>
      <c r="E184" s="168"/>
      <c r="F184" s="169"/>
      <c r="G184" s="169">
        <f>SUMIF(AG185:AG194,"&lt;&gt;NOR",G185:G194)</f>
        <v>0</v>
      </c>
      <c r="H184" s="169"/>
      <c r="I184" s="169">
        <f>SUM(I185:I194)</f>
        <v>0</v>
      </c>
      <c r="J184" s="169"/>
      <c r="K184" s="169">
        <f>SUM(K185:K194)</f>
        <v>0</v>
      </c>
      <c r="L184" s="169"/>
      <c r="M184" s="169">
        <f>SUM(M185:M194)</f>
        <v>0</v>
      </c>
      <c r="N184" s="168"/>
      <c r="O184" s="168">
        <f>SUM(O185:O194)</f>
        <v>0</v>
      </c>
      <c r="P184" s="168"/>
      <c r="Q184" s="168">
        <f>SUM(Q185:Q194)</f>
        <v>0</v>
      </c>
      <c r="R184" s="169"/>
      <c r="S184" s="169"/>
      <c r="T184" s="170"/>
      <c r="U184" s="164"/>
      <c r="V184" s="164">
        <f>SUM(V185:V194)</f>
        <v>0</v>
      </c>
      <c r="W184" s="164"/>
      <c r="X184" s="164"/>
      <c r="Y184" s="164"/>
      <c r="AG184" t="s">
        <v>253</v>
      </c>
    </row>
    <row r="185" spans="1:60" outlineLevel="1" x14ac:dyDescent="0.2">
      <c r="A185" s="172">
        <v>59</v>
      </c>
      <c r="B185" s="173" t="s">
        <v>512</v>
      </c>
      <c r="C185" s="181" t="s">
        <v>513</v>
      </c>
      <c r="D185" s="174" t="s">
        <v>412</v>
      </c>
      <c r="E185" s="175">
        <v>1.8126800000000001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/>
      <c r="S185" s="177" t="s">
        <v>325</v>
      </c>
      <c r="T185" s="178" t="s">
        <v>326</v>
      </c>
      <c r="U185" s="158">
        <v>0</v>
      </c>
      <c r="V185" s="158">
        <f>ROUND(E185*U185,2)</f>
        <v>0</v>
      </c>
      <c r="W185" s="158"/>
      <c r="X185" s="158" t="s">
        <v>259</v>
      </c>
      <c r="Y185" s="158" t="s">
        <v>260</v>
      </c>
      <c r="Z185" s="148"/>
      <c r="AA185" s="148"/>
      <c r="AB185" s="148"/>
      <c r="AC185" s="148"/>
      <c r="AD185" s="148"/>
      <c r="AE185" s="148"/>
      <c r="AF185" s="148"/>
      <c r="AG185" s="148" t="s">
        <v>287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73" t="s">
        <v>344</v>
      </c>
      <c r="D186" s="274"/>
      <c r="E186" s="274"/>
      <c r="F186" s="274"/>
      <c r="G186" s="274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87">
        <v>60</v>
      </c>
      <c r="B187" s="188" t="s">
        <v>514</v>
      </c>
      <c r="C187" s="194" t="s">
        <v>515</v>
      </c>
      <c r="D187" s="189" t="s">
        <v>412</v>
      </c>
      <c r="E187" s="190">
        <v>1.8126800000000001</v>
      </c>
      <c r="F187" s="191"/>
      <c r="G187" s="192">
        <f>ROUND(E187*F187,2)</f>
        <v>0</v>
      </c>
      <c r="H187" s="191"/>
      <c r="I187" s="192">
        <f>ROUND(E187*H187,2)</f>
        <v>0</v>
      </c>
      <c r="J187" s="191"/>
      <c r="K187" s="192">
        <f>ROUND(E187*J187,2)</f>
        <v>0</v>
      </c>
      <c r="L187" s="192">
        <v>21</v>
      </c>
      <c r="M187" s="192">
        <f>G187*(1+L187/100)</f>
        <v>0</v>
      </c>
      <c r="N187" s="190">
        <v>0</v>
      </c>
      <c r="O187" s="190">
        <f>ROUND(E187*N187,2)</f>
        <v>0</v>
      </c>
      <c r="P187" s="190">
        <v>0</v>
      </c>
      <c r="Q187" s="190">
        <f>ROUND(E187*P187,2)</f>
        <v>0</v>
      </c>
      <c r="R187" s="192"/>
      <c r="S187" s="192" t="s">
        <v>325</v>
      </c>
      <c r="T187" s="193" t="s">
        <v>326</v>
      </c>
      <c r="U187" s="158">
        <v>0</v>
      </c>
      <c r="V187" s="158">
        <f>ROUND(E187*U187,2)</f>
        <v>0</v>
      </c>
      <c r="W187" s="158"/>
      <c r="X187" s="158" t="s">
        <v>259</v>
      </c>
      <c r="Y187" s="158" t="s">
        <v>260</v>
      </c>
      <c r="Z187" s="148"/>
      <c r="AA187" s="148"/>
      <c r="AB187" s="148"/>
      <c r="AC187" s="148"/>
      <c r="AD187" s="148"/>
      <c r="AE187" s="148"/>
      <c r="AF187" s="148"/>
      <c r="AG187" s="148" t="s">
        <v>261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87">
        <v>61</v>
      </c>
      <c r="B188" s="188" t="s">
        <v>516</v>
      </c>
      <c r="C188" s="194" t="s">
        <v>517</v>
      </c>
      <c r="D188" s="189" t="s">
        <v>412</v>
      </c>
      <c r="E188" s="190">
        <v>34.440849999999998</v>
      </c>
      <c r="F188" s="191"/>
      <c r="G188" s="192">
        <f>ROUND(E188*F188,2)</f>
        <v>0</v>
      </c>
      <c r="H188" s="191"/>
      <c r="I188" s="192">
        <f>ROUND(E188*H188,2)</f>
        <v>0</v>
      </c>
      <c r="J188" s="191"/>
      <c r="K188" s="192">
        <f>ROUND(E188*J188,2)</f>
        <v>0</v>
      </c>
      <c r="L188" s="192">
        <v>21</v>
      </c>
      <c r="M188" s="192">
        <f>G188*(1+L188/100)</f>
        <v>0</v>
      </c>
      <c r="N188" s="190">
        <v>0</v>
      </c>
      <c r="O188" s="190">
        <f>ROUND(E188*N188,2)</f>
        <v>0</v>
      </c>
      <c r="P188" s="190">
        <v>0</v>
      </c>
      <c r="Q188" s="190">
        <f>ROUND(E188*P188,2)</f>
        <v>0</v>
      </c>
      <c r="R188" s="192"/>
      <c r="S188" s="192" t="s">
        <v>325</v>
      </c>
      <c r="T188" s="193" t="s">
        <v>326</v>
      </c>
      <c r="U188" s="158">
        <v>0</v>
      </c>
      <c r="V188" s="158">
        <f>ROUND(E188*U188,2)</f>
        <v>0</v>
      </c>
      <c r="W188" s="158"/>
      <c r="X188" s="158" t="s">
        <v>259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261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87">
        <v>62</v>
      </c>
      <c r="B189" s="188" t="s">
        <v>518</v>
      </c>
      <c r="C189" s="194" t="s">
        <v>519</v>
      </c>
      <c r="D189" s="189" t="s">
        <v>412</v>
      </c>
      <c r="E189" s="190">
        <v>1.8126800000000001</v>
      </c>
      <c r="F189" s="191"/>
      <c r="G189" s="192">
        <f>ROUND(E189*F189,2)</f>
        <v>0</v>
      </c>
      <c r="H189" s="191"/>
      <c r="I189" s="192">
        <f>ROUND(E189*H189,2)</f>
        <v>0</v>
      </c>
      <c r="J189" s="191"/>
      <c r="K189" s="192">
        <f>ROUND(E189*J189,2)</f>
        <v>0</v>
      </c>
      <c r="L189" s="192">
        <v>21</v>
      </c>
      <c r="M189" s="192">
        <f>G189*(1+L189/100)</f>
        <v>0</v>
      </c>
      <c r="N189" s="190">
        <v>0</v>
      </c>
      <c r="O189" s="190">
        <f>ROUND(E189*N189,2)</f>
        <v>0</v>
      </c>
      <c r="P189" s="190">
        <v>0</v>
      </c>
      <c r="Q189" s="190">
        <f>ROUND(E189*P189,2)</f>
        <v>0</v>
      </c>
      <c r="R189" s="192"/>
      <c r="S189" s="192" t="s">
        <v>325</v>
      </c>
      <c r="T189" s="193" t="s">
        <v>326</v>
      </c>
      <c r="U189" s="158">
        <v>0</v>
      </c>
      <c r="V189" s="158">
        <f>ROUND(E189*U189,2)</f>
        <v>0</v>
      </c>
      <c r="W189" s="158"/>
      <c r="X189" s="158" t="s">
        <v>259</v>
      </c>
      <c r="Y189" s="158" t="s">
        <v>260</v>
      </c>
      <c r="Z189" s="148"/>
      <c r="AA189" s="148"/>
      <c r="AB189" s="148"/>
      <c r="AC189" s="148"/>
      <c r="AD189" s="148"/>
      <c r="AE189" s="148"/>
      <c r="AF189" s="148"/>
      <c r="AG189" s="148" t="s">
        <v>261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2">
        <v>63</v>
      </c>
      <c r="B190" s="173" t="s">
        <v>520</v>
      </c>
      <c r="C190" s="181" t="s">
        <v>521</v>
      </c>
      <c r="D190" s="174" t="s">
        <v>412</v>
      </c>
      <c r="E190" s="175">
        <v>10.876060000000001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0</v>
      </c>
      <c r="O190" s="175">
        <f>ROUND(E190*N190,2)</f>
        <v>0</v>
      </c>
      <c r="P190" s="175">
        <v>0</v>
      </c>
      <c r="Q190" s="175">
        <f>ROUND(E190*P190,2)</f>
        <v>0</v>
      </c>
      <c r="R190" s="177"/>
      <c r="S190" s="177" t="s">
        <v>325</v>
      </c>
      <c r="T190" s="178" t="s">
        <v>326</v>
      </c>
      <c r="U190" s="158">
        <v>0</v>
      </c>
      <c r="V190" s="158">
        <f>ROUND(E190*U190,2)</f>
        <v>0</v>
      </c>
      <c r="W190" s="158"/>
      <c r="X190" s="158" t="s">
        <v>259</v>
      </c>
      <c r="Y190" s="158" t="s">
        <v>260</v>
      </c>
      <c r="Z190" s="148"/>
      <c r="AA190" s="148"/>
      <c r="AB190" s="148"/>
      <c r="AC190" s="148"/>
      <c r="AD190" s="148"/>
      <c r="AE190" s="148"/>
      <c r="AF190" s="148"/>
      <c r="AG190" s="148" t="s">
        <v>287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73" t="s">
        <v>344</v>
      </c>
      <c r="D191" s="274"/>
      <c r="E191" s="274"/>
      <c r="F191" s="274"/>
      <c r="G191" s="274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64</v>
      </c>
      <c r="B192" s="173" t="s">
        <v>522</v>
      </c>
      <c r="C192" s="181" t="s">
        <v>523</v>
      </c>
      <c r="D192" s="174" t="s">
        <v>412</v>
      </c>
      <c r="E192" s="175">
        <v>1.8126800000000001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325</v>
      </c>
      <c r="T192" s="178" t="s">
        <v>326</v>
      </c>
      <c r="U192" s="158">
        <v>0</v>
      </c>
      <c r="V192" s="158">
        <f>ROUND(E192*U192,2)</f>
        <v>0</v>
      </c>
      <c r="W192" s="158"/>
      <c r="X192" s="158" t="s">
        <v>259</v>
      </c>
      <c r="Y192" s="158" t="s">
        <v>260</v>
      </c>
      <c r="Z192" s="148"/>
      <c r="AA192" s="148"/>
      <c r="AB192" s="148"/>
      <c r="AC192" s="148"/>
      <c r="AD192" s="148"/>
      <c r="AE192" s="148"/>
      <c r="AF192" s="148"/>
      <c r="AG192" s="148" t="s">
        <v>287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73" t="s">
        <v>344</v>
      </c>
      <c r="D193" s="274"/>
      <c r="E193" s="274"/>
      <c r="F193" s="274"/>
      <c r="G193" s="274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65</v>
      </c>
      <c r="B194" s="173" t="s">
        <v>524</v>
      </c>
      <c r="C194" s="181" t="s">
        <v>525</v>
      </c>
      <c r="D194" s="174" t="s">
        <v>412</v>
      </c>
      <c r="E194" s="175">
        <v>1.8126800000000001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325</v>
      </c>
      <c r="T194" s="178" t="s">
        <v>326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287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3"/>
      <c r="B195" s="4"/>
      <c r="C195" s="184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15</v>
      </c>
      <c r="AF195">
        <v>21</v>
      </c>
      <c r="AG195" t="s">
        <v>238</v>
      </c>
    </row>
    <row r="196" spans="1:60" x14ac:dyDescent="0.2">
      <c r="A196" s="151"/>
      <c r="B196" s="152" t="s">
        <v>29</v>
      </c>
      <c r="C196" s="185"/>
      <c r="D196" s="153"/>
      <c r="E196" s="154"/>
      <c r="F196" s="154"/>
      <c r="G196" s="171">
        <f>G8+G15+G37+G58+G62+G69+G75+G88+G90+G98+G112+G118+G129+G150+G158+G162+G176+G184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293</v>
      </c>
    </row>
    <row r="197" spans="1:60" x14ac:dyDescent="0.2">
      <c r="C197" s="186"/>
      <c r="D197" s="10"/>
      <c r="AG197" t="s">
        <v>294</v>
      </c>
    </row>
    <row r="198" spans="1:60" x14ac:dyDescent="0.2">
      <c r="D198" s="10"/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adS0TxPR5UgCPhYzDxatdC/scdmqFpJSNwGieU40sgB+WdfZEmylrllW6PPRQ1SsZ69IbSxk7YaIiZR2RsL2w==" saltValue="rFXbdVC8k4RaokvY81YUaw==" spinCount="100000" sheet="1" formatRows="0"/>
  <mergeCells count="46">
    <mergeCell ref="C182:G182"/>
    <mergeCell ref="C186:G186"/>
    <mergeCell ref="C191:G191"/>
    <mergeCell ref="C193:G193"/>
    <mergeCell ref="C146:G146"/>
    <mergeCell ref="C147:G147"/>
    <mergeCell ref="C160:G160"/>
    <mergeCell ref="C168:G168"/>
    <mergeCell ref="C178:G178"/>
    <mergeCell ref="C179:G179"/>
    <mergeCell ref="C124:G124"/>
    <mergeCell ref="C77:G77"/>
    <mergeCell ref="C100:G100"/>
    <mergeCell ref="C101:G101"/>
    <mergeCell ref="C102:G102"/>
    <mergeCell ref="C104:G104"/>
    <mergeCell ref="C105:G105"/>
    <mergeCell ref="C106:G106"/>
    <mergeCell ref="C107:G107"/>
    <mergeCell ref="C108:G108"/>
    <mergeCell ref="C109:G109"/>
    <mergeCell ref="C120:G120"/>
    <mergeCell ref="C73:G73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60:G60"/>
    <mergeCell ref="C46:G46"/>
    <mergeCell ref="A1:G1"/>
    <mergeCell ref="C2:G2"/>
    <mergeCell ref="C3:G3"/>
    <mergeCell ref="C4:G4"/>
    <mergeCell ref="C20:G20"/>
    <mergeCell ref="C26:G26"/>
    <mergeCell ref="C29:G29"/>
    <mergeCell ref="C33:G33"/>
    <mergeCell ref="C43:G43"/>
    <mergeCell ref="C44:G44"/>
    <mergeCell ref="C45:G4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FDA0-39EB-4E09-8CE1-81FF7331A9B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52</v>
      </c>
      <c r="C4" s="270" t="s">
        <v>53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0.65999999999999992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87">
        <v>1</v>
      </c>
      <c r="B9" s="188" t="s">
        <v>528</v>
      </c>
      <c r="C9" s="194" t="s">
        <v>529</v>
      </c>
      <c r="D9" s="189" t="s">
        <v>363</v>
      </c>
      <c r="E9" s="190">
        <v>11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2.606E-2</v>
      </c>
      <c r="O9" s="190">
        <f>ROUND(E9*N9,2)</f>
        <v>0.28999999999999998</v>
      </c>
      <c r="P9" s="190">
        <v>0</v>
      </c>
      <c r="Q9" s="190">
        <f>ROUND(E9*P9,2)</f>
        <v>0</v>
      </c>
      <c r="R9" s="192"/>
      <c r="S9" s="192" t="s">
        <v>325</v>
      </c>
      <c r="T9" s="193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530</v>
      </c>
      <c r="C10" s="194" t="s">
        <v>531</v>
      </c>
      <c r="D10" s="189" t="s">
        <v>363</v>
      </c>
      <c r="E10" s="190">
        <v>4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9.2160000000000006E-2</v>
      </c>
      <c r="O10" s="190">
        <f>ROUND(E10*N10,2)</f>
        <v>0.37</v>
      </c>
      <c r="P10" s="190">
        <v>0</v>
      </c>
      <c r="Q10" s="190">
        <f>ROUND(E10*P10,2)</f>
        <v>0</v>
      </c>
      <c r="R10" s="192"/>
      <c r="S10" s="192" t="s">
        <v>325</v>
      </c>
      <c r="T10" s="193" t="s">
        <v>326</v>
      </c>
      <c r="U10" s="158">
        <v>0</v>
      </c>
      <c r="V10" s="158">
        <f>ROUND(E10*U10,2)</f>
        <v>0</v>
      </c>
      <c r="W10" s="158"/>
      <c r="X10" s="158" t="s">
        <v>259</v>
      </c>
      <c r="Y10" s="158" t="s">
        <v>260</v>
      </c>
      <c r="Z10" s="148"/>
      <c r="AA10" s="148"/>
      <c r="AB10" s="148"/>
      <c r="AC10" s="148"/>
      <c r="AD10" s="148"/>
      <c r="AE10" s="148"/>
      <c r="AF10" s="148"/>
      <c r="AG10" s="148" t="s">
        <v>261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127</v>
      </c>
      <c r="C11" s="180" t="s">
        <v>128</v>
      </c>
      <c r="D11" s="167"/>
      <c r="E11" s="168"/>
      <c r="F11" s="169"/>
      <c r="G11" s="169">
        <f>SUMIF(AG12:AG27,"&lt;&gt;NOR",G12:G27)</f>
        <v>0</v>
      </c>
      <c r="H11" s="169"/>
      <c r="I11" s="169">
        <f>SUM(I12:I27)</f>
        <v>0</v>
      </c>
      <c r="J11" s="169"/>
      <c r="K11" s="169">
        <f>SUM(K12:K27)</f>
        <v>0</v>
      </c>
      <c r="L11" s="169"/>
      <c r="M11" s="169">
        <f>SUM(M12:M27)</f>
        <v>0</v>
      </c>
      <c r="N11" s="168"/>
      <c r="O11" s="168">
        <f>SUM(O12:O27)</f>
        <v>26.750000000000004</v>
      </c>
      <c r="P11" s="168"/>
      <c r="Q11" s="168">
        <f>SUM(Q12:Q27)</f>
        <v>0</v>
      </c>
      <c r="R11" s="169"/>
      <c r="S11" s="169"/>
      <c r="T11" s="170"/>
      <c r="U11" s="164"/>
      <c r="V11" s="164">
        <f>SUM(V12:V27)</f>
        <v>0</v>
      </c>
      <c r="W11" s="164"/>
      <c r="X11" s="164"/>
      <c r="Y11" s="164"/>
      <c r="AG11" t="s">
        <v>253</v>
      </c>
    </row>
    <row r="12" spans="1:60" outlineLevel="1" x14ac:dyDescent="0.2">
      <c r="A12" s="187">
        <v>3</v>
      </c>
      <c r="B12" s="188" t="s">
        <v>532</v>
      </c>
      <c r="C12" s="194" t="s">
        <v>533</v>
      </c>
      <c r="D12" s="189" t="s">
        <v>363</v>
      </c>
      <c r="E12" s="190">
        <v>2</v>
      </c>
      <c r="F12" s="191"/>
      <c r="G12" s="192">
        <f>ROUND(E12*F12,2)</f>
        <v>0</v>
      </c>
      <c r="H12" s="191"/>
      <c r="I12" s="192">
        <f>ROUND(E12*H12,2)</f>
        <v>0</v>
      </c>
      <c r="J12" s="191"/>
      <c r="K12" s="192">
        <f>ROUND(E12*J12,2)</f>
        <v>0</v>
      </c>
      <c r="L12" s="192">
        <v>21</v>
      </c>
      <c r="M12" s="192">
        <f>G12*(1+L12/100)</f>
        <v>0</v>
      </c>
      <c r="N12" s="190">
        <v>1.074E-2</v>
      </c>
      <c r="O12" s="190">
        <f>ROUND(E12*N12,2)</f>
        <v>0.02</v>
      </c>
      <c r="P12" s="190">
        <v>0</v>
      </c>
      <c r="Q12" s="190">
        <f>ROUND(E12*P12,2)</f>
        <v>0</v>
      </c>
      <c r="R12" s="192"/>
      <c r="S12" s="192" t="s">
        <v>325</v>
      </c>
      <c r="T12" s="193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2">
        <v>4</v>
      </c>
      <c r="B13" s="173" t="s">
        <v>534</v>
      </c>
      <c r="C13" s="181" t="s">
        <v>535</v>
      </c>
      <c r="D13" s="174" t="s">
        <v>324</v>
      </c>
      <c r="E13" s="175">
        <v>489.65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4.1099999999999999E-3</v>
      </c>
      <c r="O13" s="175">
        <f>ROUND(E13*N13,2)</f>
        <v>2.0099999999999998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73" t="s">
        <v>536</v>
      </c>
      <c r="D14" s="274"/>
      <c r="E14" s="274"/>
      <c r="F14" s="274"/>
      <c r="G14" s="27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537</v>
      </c>
      <c r="D15" s="162"/>
      <c r="E15" s="163">
        <v>489.65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5</v>
      </c>
      <c r="B16" s="173" t="s">
        <v>342</v>
      </c>
      <c r="C16" s="181" t="s">
        <v>343</v>
      </c>
      <c r="D16" s="174" t="s">
        <v>324</v>
      </c>
      <c r="E16" s="175">
        <v>89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6.8000000000000005E-2</v>
      </c>
      <c r="O16" s="175">
        <f>ROUND(E16*N16,2)</f>
        <v>6.05</v>
      </c>
      <c r="P16" s="175">
        <v>0</v>
      </c>
      <c r="Q16" s="175">
        <f>ROUND(E16*P16,2)</f>
        <v>0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73" t="s">
        <v>344</v>
      </c>
      <c r="D17" s="274"/>
      <c r="E17" s="274"/>
      <c r="F17" s="274"/>
      <c r="G17" s="27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538</v>
      </c>
      <c r="D18" s="162"/>
      <c r="E18" s="163">
        <v>89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539</v>
      </c>
      <c r="C19" s="181" t="s">
        <v>540</v>
      </c>
      <c r="D19" s="174" t="s">
        <v>324</v>
      </c>
      <c r="E19" s="175">
        <v>979.3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1.5740000000000001E-2</v>
      </c>
      <c r="O19" s="175">
        <f>ROUND(E19*N19,2)</f>
        <v>15.41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541</v>
      </c>
      <c r="D20" s="162"/>
      <c r="E20" s="163">
        <v>979.3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352</v>
      </c>
      <c r="C21" s="181" t="s">
        <v>353</v>
      </c>
      <c r="D21" s="174" t="s">
        <v>324</v>
      </c>
      <c r="E21" s="175">
        <v>89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3.6069999999999998E-2</v>
      </c>
      <c r="O21" s="175">
        <f>ROUND(E21*N21,2)</f>
        <v>3.21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73" t="s">
        <v>344</v>
      </c>
      <c r="D22" s="274"/>
      <c r="E22" s="274"/>
      <c r="F22" s="274"/>
      <c r="G22" s="27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538</v>
      </c>
      <c r="D23" s="162"/>
      <c r="E23" s="163">
        <v>89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8</v>
      </c>
      <c r="B24" s="173" t="s">
        <v>542</v>
      </c>
      <c r="C24" s="181" t="s">
        <v>543</v>
      </c>
      <c r="D24" s="174" t="s">
        <v>324</v>
      </c>
      <c r="E24" s="175">
        <v>405.01330000000002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1.2E-4</v>
      </c>
      <c r="O24" s="175">
        <f>ROUND(E24*N24,2)</f>
        <v>0.05</v>
      </c>
      <c r="P24" s="175">
        <v>0</v>
      </c>
      <c r="Q24" s="175">
        <f>ROUND(E24*P24,2)</f>
        <v>0</v>
      </c>
      <c r="R24" s="177"/>
      <c r="S24" s="177" t="s">
        <v>257</v>
      </c>
      <c r="T24" s="178" t="s">
        <v>258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287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73" t="s">
        <v>544</v>
      </c>
      <c r="D25" s="274"/>
      <c r="E25" s="274"/>
      <c r="F25" s="274"/>
      <c r="G25" s="27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- provizorní zakrytí podlah dotčených stavebními prácemi - chodba, pokoje včetně dodávky folie nebo kartonu</v>
      </c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545</v>
      </c>
      <c r="D26" s="162"/>
      <c r="E26" s="163">
        <v>62.75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546</v>
      </c>
      <c r="D27" s="162"/>
      <c r="E27" s="163">
        <v>342.26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252</v>
      </c>
      <c r="B28" s="166" t="s">
        <v>131</v>
      </c>
      <c r="C28" s="180" t="s">
        <v>132</v>
      </c>
      <c r="D28" s="167"/>
      <c r="E28" s="168"/>
      <c r="F28" s="169"/>
      <c r="G28" s="169">
        <f>SUMIF(AG29:AG33,"&lt;&gt;NOR",G29:G33)</f>
        <v>0</v>
      </c>
      <c r="H28" s="169"/>
      <c r="I28" s="169">
        <f>SUM(I29:I33)</f>
        <v>0</v>
      </c>
      <c r="J28" s="169"/>
      <c r="K28" s="169">
        <f>SUM(K29:K33)</f>
        <v>0</v>
      </c>
      <c r="L28" s="169"/>
      <c r="M28" s="169">
        <f>SUM(M29:M33)</f>
        <v>0</v>
      </c>
      <c r="N28" s="168"/>
      <c r="O28" s="168">
        <f>SUM(O29:O33)</f>
        <v>0.09</v>
      </c>
      <c r="P28" s="168"/>
      <c r="Q28" s="168">
        <f>SUM(Q29:Q33)</f>
        <v>0</v>
      </c>
      <c r="R28" s="169"/>
      <c r="S28" s="169"/>
      <c r="T28" s="170"/>
      <c r="U28" s="164"/>
      <c r="V28" s="164">
        <f>SUM(V29:V33)</f>
        <v>0</v>
      </c>
      <c r="W28" s="164"/>
      <c r="X28" s="164"/>
      <c r="Y28" s="164"/>
      <c r="AG28" t="s">
        <v>253</v>
      </c>
    </row>
    <row r="29" spans="1:60" outlineLevel="1" x14ac:dyDescent="0.2">
      <c r="A29" s="172">
        <v>9</v>
      </c>
      <c r="B29" s="173" t="s">
        <v>547</v>
      </c>
      <c r="C29" s="181" t="s">
        <v>548</v>
      </c>
      <c r="D29" s="174" t="s">
        <v>549</v>
      </c>
      <c r="E29" s="175">
        <v>2.4E-2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2.5</v>
      </c>
      <c r="O29" s="175">
        <f>ROUND(E29*N29,2)</f>
        <v>0.06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73" t="s">
        <v>344</v>
      </c>
      <c r="D30" s="274"/>
      <c r="E30" s="274"/>
      <c r="F30" s="274"/>
      <c r="G30" s="27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550</v>
      </c>
      <c r="D31" s="162"/>
      <c r="E31" s="163">
        <v>0.02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551</v>
      </c>
      <c r="C32" s="181" t="s">
        <v>552</v>
      </c>
      <c r="D32" s="174" t="s">
        <v>324</v>
      </c>
      <c r="E32" s="175">
        <v>0.3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9.7290000000000001E-2</v>
      </c>
      <c r="O32" s="175">
        <f>ROUND(E32*N32,2)</f>
        <v>0.03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261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553</v>
      </c>
      <c r="D33" s="162"/>
      <c r="E33" s="163">
        <v>0.3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5" t="s">
        <v>252</v>
      </c>
      <c r="B34" s="166" t="s">
        <v>139</v>
      </c>
      <c r="C34" s="180" t="s">
        <v>140</v>
      </c>
      <c r="D34" s="167"/>
      <c r="E34" s="168"/>
      <c r="F34" s="169"/>
      <c r="G34" s="169">
        <f>SUMIF(AG35:AG38,"&lt;&gt;NOR",G35:G38)</f>
        <v>0</v>
      </c>
      <c r="H34" s="169"/>
      <c r="I34" s="169">
        <f>SUM(I35:I38)</f>
        <v>0</v>
      </c>
      <c r="J34" s="169"/>
      <c r="K34" s="169">
        <f>SUM(K35:K38)</f>
        <v>0</v>
      </c>
      <c r="L34" s="169"/>
      <c r="M34" s="169">
        <f>SUM(M35:M38)</f>
        <v>0</v>
      </c>
      <c r="N34" s="168"/>
      <c r="O34" s="168">
        <f>SUM(O35:O38)</f>
        <v>2.44</v>
      </c>
      <c r="P34" s="168"/>
      <c r="Q34" s="168">
        <f>SUM(Q35:Q38)</f>
        <v>0</v>
      </c>
      <c r="R34" s="169"/>
      <c r="S34" s="169"/>
      <c r="T34" s="170"/>
      <c r="U34" s="164"/>
      <c r="V34" s="164">
        <f>SUM(V35:V38)</f>
        <v>0</v>
      </c>
      <c r="W34" s="164"/>
      <c r="X34" s="164"/>
      <c r="Y34" s="164"/>
      <c r="AG34" t="s">
        <v>253</v>
      </c>
    </row>
    <row r="35" spans="1:60" outlineLevel="1" x14ac:dyDescent="0.2">
      <c r="A35" s="172">
        <v>11</v>
      </c>
      <c r="B35" s="173" t="s">
        <v>554</v>
      </c>
      <c r="C35" s="181" t="s">
        <v>555</v>
      </c>
      <c r="D35" s="174" t="s">
        <v>324</v>
      </c>
      <c r="E35" s="175">
        <v>31.3767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1.2099999999999999E-3</v>
      </c>
      <c r="O35" s="175">
        <f>ROUND(E35*N35,2)</f>
        <v>0.04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556</v>
      </c>
      <c r="D36" s="162"/>
      <c r="E36" s="163">
        <v>31.38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12</v>
      </c>
      <c r="B37" s="173" t="s">
        <v>557</v>
      </c>
      <c r="C37" s="181" t="s">
        <v>558</v>
      </c>
      <c r="D37" s="174" t="s">
        <v>324</v>
      </c>
      <c r="E37" s="175">
        <v>405.01299999999998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5.9199999999999999E-3</v>
      </c>
      <c r="O37" s="175">
        <f>ROUND(E37*N37,2)</f>
        <v>2.4</v>
      </c>
      <c r="P37" s="175">
        <v>0</v>
      </c>
      <c r="Q37" s="175">
        <f>ROUND(E37*P37,2)</f>
        <v>0</v>
      </c>
      <c r="R37" s="177"/>
      <c r="S37" s="177" t="s">
        <v>325</v>
      </c>
      <c r="T37" s="178" t="s">
        <v>326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261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559</v>
      </c>
      <c r="D38" s="162"/>
      <c r="E38" s="163">
        <v>405.01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252</v>
      </c>
      <c r="B39" s="166" t="s">
        <v>141</v>
      </c>
      <c r="C39" s="180" t="s">
        <v>142</v>
      </c>
      <c r="D39" s="167"/>
      <c r="E39" s="168"/>
      <c r="F39" s="169"/>
      <c r="G39" s="169">
        <f>SUMIF(AG40:AG43,"&lt;&gt;NOR",G40:G43)</f>
        <v>0</v>
      </c>
      <c r="H39" s="169"/>
      <c r="I39" s="169">
        <f>SUM(I40:I43)</f>
        <v>0</v>
      </c>
      <c r="J39" s="169"/>
      <c r="K39" s="169">
        <f>SUM(K40:K43)</f>
        <v>0</v>
      </c>
      <c r="L39" s="169"/>
      <c r="M39" s="169">
        <f>SUM(M40:M43)</f>
        <v>0</v>
      </c>
      <c r="N39" s="168"/>
      <c r="O39" s="168">
        <f>SUM(O40:O43)</f>
        <v>0.02</v>
      </c>
      <c r="P39" s="168"/>
      <c r="Q39" s="168">
        <f>SUM(Q40:Q43)</f>
        <v>0</v>
      </c>
      <c r="R39" s="169"/>
      <c r="S39" s="169"/>
      <c r="T39" s="170"/>
      <c r="U39" s="164"/>
      <c r="V39" s="164">
        <f>SUM(V40:V43)</f>
        <v>0</v>
      </c>
      <c r="W39" s="164"/>
      <c r="X39" s="164"/>
      <c r="Y39" s="164"/>
      <c r="AG39" t="s">
        <v>253</v>
      </c>
    </row>
    <row r="40" spans="1:60" outlineLevel="1" x14ac:dyDescent="0.2">
      <c r="A40" s="172">
        <v>13</v>
      </c>
      <c r="B40" s="173" t="s">
        <v>384</v>
      </c>
      <c r="C40" s="181" t="s">
        <v>385</v>
      </c>
      <c r="D40" s="174" t="s">
        <v>324</v>
      </c>
      <c r="E40" s="175">
        <v>405.01299999999998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4.0000000000000003E-5</v>
      </c>
      <c r="O40" s="175">
        <f>ROUND(E40*N40,2)</f>
        <v>0.02</v>
      </c>
      <c r="P40" s="175">
        <v>0</v>
      </c>
      <c r="Q40" s="175">
        <f>ROUND(E40*P40,2)</f>
        <v>0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73" t="s">
        <v>560</v>
      </c>
      <c r="D41" s="274"/>
      <c r="E41" s="274"/>
      <c r="F41" s="274"/>
      <c r="G41" s="274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545</v>
      </c>
      <c r="D42" s="162"/>
      <c r="E42" s="163">
        <v>62.75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561</v>
      </c>
      <c r="D43" s="162"/>
      <c r="E43" s="163">
        <v>342.26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5" t="s">
        <v>252</v>
      </c>
      <c r="B44" s="166" t="s">
        <v>143</v>
      </c>
      <c r="C44" s="180" t="s">
        <v>144</v>
      </c>
      <c r="D44" s="167"/>
      <c r="E44" s="168"/>
      <c r="F44" s="169"/>
      <c r="G44" s="169">
        <f>SUMIF(AG45:AG46,"&lt;&gt;NOR",G45:G46)</f>
        <v>0</v>
      </c>
      <c r="H44" s="169"/>
      <c r="I44" s="169">
        <f>SUM(I45:I46)</f>
        <v>0</v>
      </c>
      <c r="J44" s="169"/>
      <c r="K44" s="169">
        <f>SUM(K45:K46)</f>
        <v>0</v>
      </c>
      <c r="L44" s="169"/>
      <c r="M44" s="169">
        <f>SUM(M45:M46)</f>
        <v>0</v>
      </c>
      <c r="N44" s="168"/>
      <c r="O44" s="168">
        <f>SUM(O45:O46)</f>
        <v>0</v>
      </c>
      <c r="P44" s="168"/>
      <c r="Q44" s="168">
        <f>SUM(Q45:Q46)</f>
        <v>0.01</v>
      </c>
      <c r="R44" s="169"/>
      <c r="S44" s="169"/>
      <c r="T44" s="170"/>
      <c r="U44" s="164"/>
      <c r="V44" s="164">
        <f>SUM(V45:V46)</f>
        <v>0</v>
      </c>
      <c r="W44" s="164"/>
      <c r="X44" s="164"/>
      <c r="Y44" s="164"/>
      <c r="AG44" t="s">
        <v>253</v>
      </c>
    </row>
    <row r="45" spans="1:60" outlineLevel="1" x14ac:dyDescent="0.2">
      <c r="A45" s="172">
        <v>14</v>
      </c>
      <c r="B45" s="173" t="s">
        <v>562</v>
      </c>
      <c r="C45" s="181" t="s">
        <v>563</v>
      </c>
      <c r="D45" s="174" t="s">
        <v>324</v>
      </c>
      <c r="E45" s="175">
        <v>0.3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0.02</v>
      </c>
      <c r="Q45" s="175">
        <f>ROUND(E45*P45,2)</f>
        <v>0.01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564</v>
      </c>
      <c r="D46" s="162"/>
      <c r="E46" s="163">
        <v>0.3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5" t="s">
        <v>252</v>
      </c>
      <c r="B47" s="166" t="s">
        <v>145</v>
      </c>
      <c r="C47" s="180" t="s">
        <v>146</v>
      </c>
      <c r="D47" s="167"/>
      <c r="E47" s="168"/>
      <c r="F47" s="169"/>
      <c r="G47" s="169">
        <f>SUMIF(AG48:AG60,"&lt;&gt;NOR",G48:G60)</f>
        <v>0</v>
      </c>
      <c r="H47" s="169"/>
      <c r="I47" s="169">
        <f>SUM(I48:I60)</f>
        <v>0</v>
      </c>
      <c r="J47" s="169"/>
      <c r="K47" s="169">
        <f>SUM(K48:K60)</f>
        <v>0</v>
      </c>
      <c r="L47" s="169"/>
      <c r="M47" s="169">
        <f>SUM(M48:M60)</f>
        <v>0</v>
      </c>
      <c r="N47" s="168"/>
      <c r="O47" s="168">
        <f>SUM(O48:O60)</f>
        <v>0.15</v>
      </c>
      <c r="P47" s="168"/>
      <c r="Q47" s="168">
        <f>SUM(Q48:Q60)</f>
        <v>17.549999999999997</v>
      </c>
      <c r="R47" s="169"/>
      <c r="S47" s="169"/>
      <c r="T47" s="170"/>
      <c r="U47" s="164"/>
      <c r="V47" s="164">
        <f>SUM(V48:V60)</f>
        <v>0</v>
      </c>
      <c r="W47" s="164"/>
      <c r="X47" s="164"/>
      <c r="Y47" s="164"/>
      <c r="AG47" t="s">
        <v>253</v>
      </c>
    </row>
    <row r="48" spans="1:60" outlineLevel="1" x14ac:dyDescent="0.2">
      <c r="A48" s="172">
        <v>15</v>
      </c>
      <c r="B48" s="173" t="s">
        <v>565</v>
      </c>
      <c r="C48" s="181" t="s">
        <v>566</v>
      </c>
      <c r="D48" s="174" t="s">
        <v>348</v>
      </c>
      <c r="E48" s="175">
        <v>12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2.2599999999999999E-3</v>
      </c>
      <c r="Q48" s="175">
        <f>ROUND(E48*P48,2)</f>
        <v>0.03</v>
      </c>
      <c r="R48" s="177"/>
      <c r="S48" s="177" t="s">
        <v>325</v>
      </c>
      <c r="T48" s="178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261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567</v>
      </c>
      <c r="D49" s="162"/>
      <c r="E49" s="163">
        <v>9.6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568</v>
      </c>
      <c r="D50" s="162"/>
      <c r="E50" s="163">
        <v>2.4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16</v>
      </c>
      <c r="B51" s="173" t="s">
        <v>569</v>
      </c>
      <c r="C51" s="181" t="s">
        <v>570</v>
      </c>
      <c r="D51" s="174" t="s">
        <v>348</v>
      </c>
      <c r="E51" s="175">
        <v>4.8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5.0899999999999999E-3</v>
      </c>
      <c r="Q51" s="175">
        <f>ROUND(E51*P51,2)</f>
        <v>0.02</v>
      </c>
      <c r="R51" s="177"/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571</v>
      </c>
      <c r="D52" s="162"/>
      <c r="E52" s="163">
        <v>4.8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7">
        <v>17</v>
      </c>
      <c r="B53" s="188" t="s">
        <v>572</v>
      </c>
      <c r="C53" s="194" t="s">
        <v>573</v>
      </c>
      <c r="D53" s="189" t="s">
        <v>363</v>
      </c>
      <c r="E53" s="190">
        <v>11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6.7000000000000002E-4</v>
      </c>
      <c r="O53" s="190">
        <f>ROUND(E53*N53,2)</f>
        <v>0.01</v>
      </c>
      <c r="P53" s="190">
        <v>1.6E-2</v>
      </c>
      <c r="Q53" s="190">
        <f>ROUND(E53*P53,2)</f>
        <v>0.18</v>
      </c>
      <c r="R53" s="192"/>
      <c r="S53" s="192" t="s">
        <v>325</v>
      </c>
      <c r="T53" s="193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261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18</v>
      </c>
      <c r="B54" s="188" t="s">
        <v>574</v>
      </c>
      <c r="C54" s="194" t="s">
        <v>575</v>
      </c>
      <c r="D54" s="189" t="s">
        <v>363</v>
      </c>
      <c r="E54" s="190">
        <v>4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1.33E-3</v>
      </c>
      <c r="O54" s="190">
        <f>ROUND(E54*N54,2)</f>
        <v>0.01</v>
      </c>
      <c r="P54" s="190">
        <v>0.14899999999999999</v>
      </c>
      <c r="Q54" s="190">
        <f>ROUND(E54*P54,2)</f>
        <v>0.6</v>
      </c>
      <c r="R54" s="192"/>
      <c r="S54" s="192" t="s">
        <v>325</v>
      </c>
      <c r="T54" s="193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261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7">
        <v>19</v>
      </c>
      <c r="B55" s="188" t="s">
        <v>576</v>
      </c>
      <c r="C55" s="194" t="s">
        <v>577</v>
      </c>
      <c r="D55" s="189" t="s">
        <v>363</v>
      </c>
      <c r="E55" s="190">
        <v>2</v>
      </c>
      <c r="F55" s="191"/>
      <c r="G55" s="192">
        <f>ROUND(E55*F55,2)</f>
        <v>0</v>
      </c>
      <c r="H55" s="191"/>
      <c r="I55" s="192">
        <f>ROUND(E55*H55,2)</f>
        <v>0</v>
      </c>
      <c r="J55" s="191"/>
      <c r="K55" s="192">
        <f>ROUND(E55*J55,2)</f>
        <v>0</v>
      </c>
      <c r="L55" s="192">
        <v>21</v>
      </c>
      <c r="M55" s="192">
        <f>G55*(1+L55/100)</f>
        <v>0</v>
      </c>
      <c r="N55" s="190">
        <v>0</v>
      </c>
      <c r="O55" s="190">
        <f>ROUND(E55*N55,2)</f>
        <v>0</v>
      </c>
      <c r="P55" s="190">
        <v>8.0000000000000002E-3</v>
      </c>
      <c r="Q55" s="190">
        <f>ROUND(E55*P55,2)</f>
        <v>0.02</v>
      </c>
      <c r="R55" s="192"/>
      <c r="S55" s="192" t="s">
        <v>325</v>
      </c>
      <c r="T55" s="193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261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20</v>
      </c>
      <c r="B56" s="173" t="s">
        <v>578</v>
      </c>
      <c r="C56" s="181" t="s">
        <v>579</v>
      </c>
      <c r="D56" s="174" t="s">
        <v>348</v>
      </c>
      <c r="E56" s="175">
        <v>275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4.8999999999999998E-4</v>
      </c>
      <c r="O56" s="175">
        <f>ROUND(E56*N56,2)</f>
        <v>0.13</v>
      </c>
      <c r="P56" s="175">
        <v>2.5000000000000001E-2</v>
      </c>
      <c r="Q56" s="175">
        <f>ROUND(E56*P56,2)</f>
        <v>6.88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261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580</v>
      </c>
      <c r="D57" s="162"/>
      <c r="E57" s="163">
        <v>275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21</v>
      </c>
      <c r="B58" s="173" t="s">
        <v>581</v>
      </c>
      <c r="C58" s="181" t="s">
        <v>582</v>
      </c>
      <c r="D58" s="174" t="s">
        <v>348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3.3000000000000002E-2</v>
      </c>
      <c r="Q58" s="175">
        <f>ROUND(E58*P58,2)</f>
        <v>0.03</v>
      </c>
      <c r="R58" s="177"/>
      <c r="S58" s="177" t="s">
        <v>325</v>
      </c>
      <c r="T58" s="178" t="s">
        <v>326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261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73" t="s">
        <v>344</v>
      </c>
      <c r="D59" s="274"/>
      <c r="E59" s="274"/>
      <c r="F59" s="274"/>
      <c r="G59" s="27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7">
        <v>22</v>
      </c>
      <c r="B60" s="188" t="s">
        <v>583</v>
      </c>
      <c r="C60" s="194" t="s">
        <v>584</v>
      </c>
      <c r="D60" s="189" t="s">
        <v>324</v>
      </c>
      <c r="E60" s="190">
        <v>979.3</v>
      </c>
      <c r="F60" s="191"/>
      <c r="G60" s="192">
        <f>ROUND(E60*F60,2)</f>
        <v>0</v>
      </c>
      <c r="H60" s="191"/>
      <c r="I60" s="192">
        <f>ROUND(E60*H60,2)</f>
        <v>0</v>
      </c>
      <c r="J60" s="191"/>
      <c r="K60" s="192">
        <f>ROUND(E60*J60,2)</f>
        <v>0</v>
      </c>
      <c r="L60" s="192">
        <v>21</v>
      </c>
      <c r="M60" s="192">
        <f>G60*(1+L60/100)</f>
        <v>0</v>
      </c>
      <c r="N60" s="190">
        <v>0</v>
      </c>
      <c r="O60" s="190">
        <f>ROUND(E60*N60,2)</f>
        <v>0</v>
      </c>
      <c r="P60" s="190">
        <v>0.01</v>
      </c>
      <c r="Q60" s="190">
        <f>ROUND(E60*P60,2)</f>
        <v>9.7899999999999991</v>
      </c>
      <c r="R60" s="192"/>
      <c r="S60" s="192" t="s">
        <v>325</v>
      </c>
      <c r="T60" s="193" t="s">
        <v>326</v>
      </c>
      <c r="U60" s="158">
        <v>0</v>
      </c>
      <c r="V60" s="158">
        <f>ROUND(E60*U60,2)</f>
        <v>0</v>
      </c>
      <c r="W60" s="158"/>
      <c r="X60" s="158" t="s">
        <v>259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261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252</v>
      </c>
      <c r="B61" s="166" t="s">
        <v>147</v>
      </c>
      <c r="C61" s="180" t="s">
        <v>148</v>
      </c>
      <c r="D61" s="167"/>
      <c r="E61" s="168"/>
      <c r="F61" s="169"/>
      <c r="G61" s="169">
        <f>SUMIF(AG62:AG62,"&lt;&gt;NOR",G62:G62)</f>
        <v>0</v>
      </c>
      <c r="H61" s="169"/>
      <c r="I61" s="169">
        <f>SUM(I62:I62)</f>
        <v>0</v>
      </c>
      <c r="J61" s="169"/>
      <c r="K61" s="169">
        <f>SUM(K62:K62)</f>
        <v>0</v>
      </c>
      <c r="L61" s="169"/>
      <c r="M61" s="169">
        <f>SUM(M62:M62)</f>
        <v>0</v>
      </c>
      <c r="N61" s="168"/>
      <c r="O61" s="168">
        <f>SUM(O62:O62)</f>
        <v>0</v>
      </c>
      <c r="P61" s="168"/>
      <c r="Q61" s="168">
        <f>SUM(Q62:Q62)</f>
        <v>0</v>
      </c>
      <c r="R61" s="169"/>
      <c r="S61" s="169"/>
      <c r="T61" s="170"/>
      <c r="U61" s="164"/>
      <c r="V61" s="164">
        <f>SUM(V62:V62)</f>
        <v>0</v>
      </c>
      <c r="W61" s="164"/>
      <c r="X61" s="164"/>
      <c r="Y61" s="164"/>
      <c r="AG61" t="s">
        <v>253</v>
      </c>
    </row>
    <row r="62" spans="1:60" outlineLevel="1" x14ac:dyDescent="0.2">
      <c r="A62" s="187">
        <v>23</v>
      </c>
      <c r="B62" s="188" t="s">
        <v>410</v>
      </c>
      <c r="C62" s="194" t="s">
        <v>411</v>
      </c>
      <c r="D62" s="189" t="s">
        <v>412</v>
      </c>
      <c r="E62" s="190">
        <v>30.102730000000001</v>
      </c>
      <c r="F62" s="191"/>
      <c r="G62" s="192">
        <f>ROUND(E62*F62,2)</f>
        <v>0</v>
      </c>
      <c r="H62" s="191"/>
      <c r="I62" s="192">
        <f>ROUND(E62*H62,2)</f>
        <v>0</v>
      </c>
      <c r="J62" s="191"/>
      <c r="K62" s="192">
        <f>ROUND(E62*J62,2)</f>
        <v>0</v>
      </c>
      <c r="L62" s="192">
        <v>21</v>
      </c>
      <c r="M62" s="192">
        <f>G62*(1+L62/100)</f>
        <v>0</v>
      </c>
      <c r="N62" s="190">
        <v>0</v>
      </c>
      <c r="O62" s="190">
        <f>ROUND(E62*N62,2)</f>
        <v>0</v>
      </c>
      <c r="P62" s="190">
        <v>0</v>
      </c>
      <c r="Q62" s="190">
        <f>ROUND(E62*P62,2)</f>
        <v>0</v>
      </c>
      <c r="R62" s="192"/>
      <c r="S62" s="192" t="s">
        <v>325</v>
      </c>
      <c r="T62" s="193" t="s">
        <v>326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261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5" t="s">
        <v>252</v>
      </c>
      <c r="B63" s="166" t="s">
        <v>154</v>
      </c>
      <c r="C63" s="180" t="s">
        <v>155</v>
      </c>
      <c r="D63" s="167"/>
      <c r="E63" s="168"/>
      <c r="F63" s="169"/>
      <c r="G63" s="169">
        <f>SUMIF(AG64:AG65,"&lt;&gt;NOR",G64:G65)</f>
        <v>0</v>
      </c>
      <c r="H63" s="169"/>
      <c r="I63" s="169">
        <f>SUM(I64:I65)</f>
        <v>0</v>
      </c>
      <c r="J63" s="169"/>
      <c r="K63" s="169">
        <f>SUM(K64:K65)</f>
        <v>0</v>
      </c>
      <c r="L63" s="169"/>
      <c r="M63" s="169">
        <f>SUM(M64:M65)</f>
        <v>0</v>
      </c>
      <c r="N63" s="168"/>
      <c r="O63" s="168">
        <f>SUM(O64:O65)</f>
        <v>0.02</v>
      </c>
      <c r="P63" s="168"/>
      <c r="Q63" s="168">
        <f>SUM(Q64:Q65)</f>
        <v>0</v>
      </c>
      <c r="R63" s="169"/>
      <c r="S63" s="169"/>
      <c r="T63" s="170"/>
      <c r="U63" s="164"/>
      <c r="V63" s="164">
        <f>SUM(V64:V65)</f>
        <v>0</v>
      </c>
      <c r="W63" s="164"/>
      <c r="X63" s="164"/>
      <c r="Y63" s="164"/>
      <c r="AG63" t="s">
        <v>253</v>
      </c>
    </row>
    <row r="64" spans="1:60" outlineLevel="1" x14ac:dyDescent="0.2">
      <c r="A64" s="187">
        <v>24</v>
      </c>
      <c r="B64" s="188" t="s">
        <v>585</v>
      </c>
      <c r="C64" s="194" t="s">
        <v>586</v>
      </c>
      <c r="D64" s="189" t="s">
        <v>363</v>
      </c>
      <c r="E64" s="190">
        <v>4</v>
      </c>
      <c r="F64" s="191"/>
      <c r="G64" s="192">
        <f>ROUND(E64*F64,2)</f>
        <v>0</v>
      </c>
      <c r="H64" s="191"/>
      <c r="I64" s="192">
        <f>ROUND(E64*H64,2)</f>
        <v>0</v>
      </c>
      <c r="J64" s="191"/>
      <c r="K64" s="192">
        <f>ROUND(E64*J64,2)</f>
        <v>0</v>
      </c>
      <c r="L64" s="192">
        <v>21</v>
      </c>
      <c r="M64" s="192">
        <f>G64*(1+L64/100)</f>
        <v>0</v>
      </c>
      <c r="N64" s="190">
        <v>1.8600000000000001E-3</v>
      </c>
      <c r="O64" s="190">
        <f>ROUND(E64*N64,2)</f>
        <v>0.01</v>
      </c>
      <c r="P64" s="190">
        <v>0</v>
      </c>
      <c r="Q64" s="190">
        <f>ROUND(E64*P64,2)</f>
        <v>0</v>
      </c>
      <c r="R64" s="192"/>
      <c r="S64" s="192" t="s">
        <v>325</v>
      </c>
      <c r="T64" s="193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415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7">
        <v>25</v>
      </c>
      <c r="B65" s="188" t="s">
        <v>587</v>
      </c>
      <c r="C65" s="194" t="s">
        <v>588</v>
      </c>
      <c r="D65" s="189" t="s">
        <v>363</v>
      </c>
      <c r="E65" s="190">
        <v>4</v>
      </c>
      <c r="F65" s="191"/>
      <c r="G65" s="192">
        <f>ROUND(E65*F65,2)</f>
        <v>0</v>
      </c>
      <c r="H65" s="191"/>
      <c r="I65" s="192">
        <f>ROUND(E65*H65,2)</f>
        <v>0</v>
      </c>
      <c r="J65" s="191"/>
      <c r="K65" s="192">
        <f>ROUND(E65*J65,2)</f>
        <v>0</v>
      </c>
      <c r="L65" s="192">
        <v>21</v>
      </c>
      <c r="M65" s="192">
        <f>G65*(1+L65/100)</f>
        <v>0</v>
      </c>
      <c r="N65" s="190">
        <v>3.0599999999999998E-3</v>
      </c>
      <c r="O65" s="190">
        <f>ROUND(E65*N65,2)</f>
        <v>0.01</v>
      </c>
      <c r="P65" s="190">
        <v>0</v>
      </c>
      <c r="Q65" s="190">
        <f>ROUND(E65*P65,2)</f>
        <v>0</v>
      </c>
      <c r="R65" s="192"/>
      <c r="S65" s="192" t="s">
        <v>325</v>
      </c>
      <c r="T65" s="193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415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5" t="s">
        <v>252</v>
      </c>
      <c r="B66" s="166" t="s">
        <v>188</v>
      </c>
      <c r="C66" s="180" t="s">
        <v>189</v>
      </c>
      <c r="D66" s="167"/>
      <c r="E66" s="168"/>
      <c r="F66" s="169"/>
      <c r="G66" s="169">
        <f>SUMIF(AG67:AG80,"&lt;&gt;NOR",G67:G80)</f>
        <v>0</v>
      </c>
      <c r="H66" s="169"/>
      <c r="I66" s="169">
        <f>SUM(I67:I80)</f>
        <v>0</v>
      </c>
      <c r="J66" s="169"/>
      <c r="K66" s="169">
        <f>SUM(K67:K80)</f>
        <v>0</v>
      </c>
      <c r="L66" s="169"/>
      <c r="M66" s="169">
        <f>SUM(M67:M80)</f>
        <v>0</v>
      </c>
      <c r="N66" s="168"/>
      <c r="O66" s="168">
        <f>SUM(O67:O80)</f>
        <v>0.02</v>
      </c>
      <c r="P66" s="168"/>
      <c r="Q66" s="168">
        <f>SUM(Q67:Q80)</f>
        <v>0</v>
      </c>
      <c r="R66" s="169"/>
      <c r="S66" s="169"/>
      <c r="T66" s="170"/>
      <c r="U66" s="164"/>
      <c r="V66" s="164">
        <f>SUM(V67:V80)</f>
        <v>0</v>
      </c>
      <c r="W66" s="164"/>
      <c r="X66" s="164"/>
      <c r="Y66" s="164"/>
      <c r="AG66" t="s">
        <v>253</v>
      </c>
    </row>
    <row r="67" spans="1:60" outlineLevel="1" x14ac:dyDescent="0.2">
      <c r="A67" s="187">
        <v>26</v>
      </c>
      <c r="B67" s="188" t="s">
        <v>457</v>
      </c>
      <c r="C67" s="194" t="s">
        <v>458</v>
      </c>
      <c r="D67" s="189" t="s">
        <v>348</v>
      </c>
      <c r="E67" s="190">
        <v>1</v>
      </c>
      <c r="F67" s="191"/>
      <c r="G67" s="192">
        <f>ROUND(E67*F67,2)</f>
        <v>0</v>
      </c>
      <c r="H67" s="191"/>
      <c r="I67" s="192">
        <f>ROUND(E67*H67,2)</f>
        <v>0</v>
      </c>
      <c r="J67" s="191"/>
      <c r="K67" s="192">
        <f>ROUND(E67*J67,2)</f>
        <v>0</v>
      </c>
      <c r="L67" s="192">
        <v>21</v>
      </c>
      <c r="M67" s="192">
        <f>G67*(1+L67/100)</f>
        <v>0</v>
      </c>
      <c r="N67" s="190">
        <v>5.1799999999999997E-3</v>
      </c>
      <c r="O67" s="190">
        <f>ROUND(E67*N67,2)</f>
        <v>0.01</v>
      </c>
      <c r="P67" s="190">
        <v>0</v>
      </c>
      <c r="Q67" s="190">
        <f>ROUND(E67*P67,2)</f>
        <v>0</v>
      </c>
      <c r="R67" s="192"/>
      <c r="S67" s="192" t="s">
        <v>325</v>
      </c>
      <c r="T67" s="193" t="s">
        <v>326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415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27</v>
      </c>
      <c r="B68" s="188" t="s">
        <v>460</v>
      </c>
      <c r="C68" s="194" t="s">
        <v>461</v>
      </c>
      <c r="D68" s="189" t="s">
        <v>348</v>
      </c>
      <c r="E68" s="190">
        <v>1</v>
      </c>
      <c r="F68" s="191"/>
      <c r="G68" s="192">
        <f>ROUND(E68*F68,2)</f>
        <v>0</v>
      </c>
      <c r="H68" s="191"/>
      <c r="I68" s="192">
        <f>ROUND(E68*H68,2)</f>
        <v>0</v>
      </c>
      <c r="J68" s="191"/>
      <c r="K68" s="192">
        <f>ROUND(E68*J68,2)</f>
        <v>0</v>
      </c>
      <c r="L68" s="192">
        <v>21</v>
      </c>
      <c r="M68" s="192">
        <f>G68*(1+L68/100)</f>
        <v>0</v>
      </c>
      <c r="N68" s="190">
        <v>0</v>
      </c>
      <c r="O68" s="190">
        <f>ROUND(E68*N68,2)</f>
        <v>0</v>
      </c>
      <c r="P68" s="190">
        <v>0</v>
      </c>
      <c r="Q68" s="190">
        <f>ROUND(E68*P68,2)</f>
        <v>0</v>
      </c>
      <c r="R68" s="192"/>
      <c r="S68" s="192" t="s">
        <v>325</v>
      </c>
      <c r="T68" s="193" t="s">
        <v>326</v>
      </c>
      <c r="U68" s="158">
        <v>0</v>
      </c>
      <c r="V68" s="158">
        <f>ROUND(E68*U68,2)</f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415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28</v>
      </c>
      <c r="B69" s="173" t="s">
        <v>462</v>
      </c>
      <c r="C69" s="181" t="s">
        <v>463</v>
      </c>
      <c r="D69" s="174" t="s">
        <v>324</v>
      </c>
      <c r="E69" s="175">
        <v>0.3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5.0400000000000002E-3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415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564</v>
      </c>
      <c r="D70" s="162"/>
      <c r="E70" s="163">
        <v>0.3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7">
        <v>29</v>
      </c>
      <c r="B71" s="188" t="s">
        <v>464</v>
      </c>
      <c r="C71" s="194" t="s">
        <v>465</v>
      </c>
      <c r="D71" s="189" t="s">
        <v>348</v>
      </c>
      <c r="E71" s="190">
        <v>1</v>
      </c>
      <c r="F71" s="191"/>
      <c r="G71" s="192">
        <f>ROUND(E71*F71,2)</f>
        <v>0</v>
      </c>
      <c r="H71" s="191"/>
      <c r="I71" s="192">
        <f>ROUND(E71*H71,2)</f>
        <v>0</v>
      </c>
      <c r="J71" s="191"/>
      <c r="K71" s="192">
        <f>ROUND(E71*J71,2)</f>
        <v>0</v>
      </c>
      <c r="L71" s="192">
        <v>21</v>
      </c>
      <c r="M71" s="192">
        <f>G71*(1+L71/100)</f>
        <v>0</v>
      </c>
      <c r="N71" s="190">
        <v>4.0000000000000003E-5</v>
      </c>
      <c r="O71" s="190">
        <f>ROUND(E71*N71,2)</f>
        <v>0</v>
      </c>
      <c r="P71" s="190">
        <v>0</v>
      </c>
      <c r="Q71" s="190">
        <f>ROUND(E71*P71,2)</f>
        <v>0</v>
      </c>
      <c r="R71" s="192"/>
      <c r="S71" s="192" t="s">
        <v>325</v>
      </c>
      <c r="T71" s="193" t="s">
        <v>326</v>
      </c>
      <c r="U71" s="158">
        <v>0</v>
      </c>
      <c r="V71" s="158">
        <f>ROUND(E71*U71,2)</f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415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30</v>
      </c>
      <c r="B72" s="173" t="s">
        <v>468</v>
      </c>
      <c r="C72" s="181" t="s">
        <v>469</v>
      </c>
      <c r="D72" s="174" t="s">
        <v>324</v>
      </c>
      <c r="E72" s="175">
        <v>0.3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8.0000000000000004E-4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470</v>
      </c>
      <c r="T72" s="178" t="s">
        <v>470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415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564</v>
      </c>
      <c r="D73" s="162"/>
      <c r="E73" s="163">
        <v>0.3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31</v>
      </c>
      <c r="B74" s="173" t="s">
        <v>471</v>
      </c>
      <c r="C74" s="181" t="s">
        <v>472</v>
      </c>
      <c r="D74" s="174" t="s">
        <v>324</v>
      </c>
      <c r="E74" s="175">
        <v>0.3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257</v>
      </c>
      <c r="T74" s="178" t="s">
        <v>258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287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564</v>
      </c>
      <c r="D75" s="162"/>
      <c r="E75" s="163">
        <v>0.3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7">
        <v>32</v>
      </c>
      <c r="B76" s="188" t="s">
        <v>473</v>
      </c>
      <c r="C76" s="194" t="s">
        <v>474</v>
      </c>
      <c r="D76" s="189" t="s">
        <v>0</v>
      </c>
      <c r="E76" s="190">
        <v>6.8839399999999999</v>
      </c>
      <c r="F76" s="191"/>
      <c r="G76" s="192">
        <f>ROUND(E76*F76,2)</f>
        <v>0</v>
      </c>
      <c r="H76" s="191"/>
      <c r="I76" s="192">
        <f>ROUND(E76*H76,2)</f>
        <v>0</v>
      </c>
      <c r="J76" s="191"/>
      <c r="K76" s="192">
        <f>ROUND(E76*J76,2)</f>
        <v>0</v>
      </c>
      <c r="L76" s="192">
        <v>21</v>
      </c>
      <c r="M76" s="192">
        <f>G76*(1+L76/100)</f>
        <v>0</v>
      </c>
      <c r="N76" s="190">
        <v>0</v>
      </c>
      <c r="O76" s="190">
        <f>ROUND(E76*N76,2)</f>
        <v>0</v>
      </c>
      <c r="P76" s="190">
        <v>0</v>
      </c>
      <c r="Q76" s="190">
        <f>ROUND(E76*P76,2)</f>
        <v>0</v>
      </c>
      <c r="R76" s="192"/>
      <c r="S76" s="192" t="s">
        <v>325</v>
      </c>
      <c r="T76" s="193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422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33</v>
      </c>
      <c r="B77" s="173" t="s">
        <v>475</v>
      </c>
      <c r="C77" s="181" t="s">
        <v>476</v>
      </c>
      <c r="D77" s="174" t="s">
        <v>324</v>
      </c>
      <c r="E77" s="175">
        <v>0.44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1.9199999999999998E-2</v>
      </c>
      <c r="O77" s="175">
        <f>ROUND(E77*N77,2)</f>
        <v>0.01</v>
      </c>
      <c r="P77" s="175">
        <v>0</v>
      </c>
      <c r="Q77" s="175">
        <f>ROUND(E77*P77,2)</f>
        <v>0</v>
      </c>
      <c r="R77" s="177" t="s">
        <v>477</v>
      </c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442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443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73" t="s">
        <v>478</v>
      </c>
      <c r="D78" s="274"/>
      <c r="E78" s="274"/>
      <c r="F78" s="274"/>
      <c r="G78" s="274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264" t="s">
        <v>479</v>
      </c>
      <c r="D79" s="265"/>
      <c r="E79" s="265"/>
      <c r="F79" s="265"/>
      <c r="G79" s="26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589</v>
      </c>
      <c r="D80" s="162"/>
      <c r="E80" s="163">
        <v>0.44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5" t="s">
        <v>252</v>
      </c>
      <c r="B81" s="166" t="s">
        <v>194</v>
      </c>
      <c r="C81" s="180" t="s">
        <v>195</v>
      </c>
      <c r="D81" s="167"/>
      <c r="E81" s="168"/>
      <c r="F81" s="169"/>
      <c r="G81" s="169">
        <f>SUMIF(AG82:AG88,"&lt;&gt;NOR",G82:G88)</f>
        <v>0</v>
      </c>
      <c r="H81" s="169"/>
      <c r="I81" s="169">
        <f>SUM(I82:I88)</f>
        <v>0</v>
      </c>
      <c r="J81" s="169"/>
      <c r="K81" s="169">
        <f>SUM(K82:K88)</f>
        <v>0</v>
      </c>
      <c r="L81" s="169"/>
      <c r="M81" s="169">
        <f>SUM(M82:M88)</f>
        <v>0</v>
      </c>
      <c r="N81" s="168"/>
      <c r="O81" s="168">
        <f>SUM(O82:O88)</f>
        <v>0.01</v>
      </c>
      <c r="P81" s="168"/>
      <c r="Q81" s="168">
        <f>SUM(Q82:Q88)</f>
        <v>0</v>
      </c>
      <c r="R81" s="169"/>
      <c r="S81" s="169"/>
      <c r="T81" s="170"/>
      <c r="U81" s="164"/>
      <c r="V81" s="164">
        <f>SUM(V82:V88)</f>
        <v>0</v>
      </c>
      <c r="W81" s="164"/>
      <c r="X81" s="164"/>
      <c r="Y81" s="164"/>
      <c r="AG81" t="s">
        <v>253</v>
      </c>
    </row>
    <row r="82" spans="1:60" outlineLevel="1" x14ac:dyDescent="0.2">
      <c r="A82" s="172">
        <v>34</v>
      </c>
      <c r="B82" s="173" t="s">
        <v>482</v>
      </c>
      <c r="C82" s="181" t="s">
        <v>483</v>
      </c>
      <c r="D82" s="174" t="s">
        <v>324</v>
      </c>
      <c r="E82" s="175">
        <v>0.3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5.0000000000000002E-5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325</v>
      </c>
      <c r="T82" s="178" t="s">
        <v>326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415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564</v>
      </c>
      <c r="D83" s="162"/>
      <c r="E83" s="163">
        <v>0.3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35</v>
      </c>
      <c r="B84" s="173" t="s">
        <v>484</v>
      </c>
      <c r="C84" s="181" t="s">
        <v>485</v>
      </c>
      <c r="D84" s="174" t="s">
        <v>324</v>
      </c>
      <c r="E84" s="175">
        <v>0.3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3.0000000000000001E-3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415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564</v>
      </c>
      <c r="D85" s="162"/>
      <c r="E85" s="163">
        <v>0.3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36</v>
      </c>
      <c r="B86" s="173" t="s">
        <v>486</v>
      </c>
      <c r="C86" s="181" t="s">
        <v>487</v>
      </c>
      <c r="D86" s="174" t="s">
        <v>324</v>
      </c>
      <c r="E86" s="175">
        <v>2.7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3.0000000000000001E-3</v>
      </c>
      <c r="O86" s="175">
        <f>ROUND(E86*N86,2)</f>
        <v>0.01</v>
      </c>
      <c r="P86" s="175">
        <v>0</v>
      </c>
      <c r="Q86" s="175">
        <f>ROUND(E86*P86,2)</f>
        <v>0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415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590</v>
      </c>
      <c r="D87" s="162"/>
      <c r="E87" s="163">
        <v>2.7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7">
        <v>37</v>
      </c>
      <c r="B88" s="188" t="s">
        <v>489</v>
      </c>
      <c r="C88" s="194" t="s">
        <v>490</v>
      </c>
      <c r="D88" s="189" t="s">
        <v>0</v>
      </c>
      <c r="E88" s="190">
        <v>2.0516999999999999</v>
      </c>
      <c r="F88" s="191"/>
      <c r="G88" s="192">
        <f>ROUND(E88*F88,2)</f>
        <v>0</v>
      </c>
      <c r="H88" s="191"/>
      <c r="I88" s="192">
        <f>ROUND(E88*H88,2)</f>
        <v>0</v>
      </c>
      <c r="J88" s="191"/>
      <c r="K88" s="192">
        <f>ROUND(E88*J88,2)</f>
        <v>0</v>
      </c>
      <c r="L88" s="192">
        <v>21</v>
      </c>
      <c r="M88" s="192">
        <f>G88*(1+L88/100)</f>
        <v>0</v>
      </c>
      <c r="N88" s="190">
        <v>0</v>
      </c>
      <c r="O88" s="190">
        <f>ROUND(E88*N88,2)</f>
        <v>0</v>
      </c>
      <c r="P88" s="190">
        <v>0</v>
      </c>
      <c r="Q88" s="190">
        <f>ROUND(E88*P88,2)</f>
        <v>0</v>
      </c>
      <c r="R88" s="192"/>
      <c r="S88" s="192" t="s">
        <v>325</v>
      </c>
      <c r="T88" s="193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422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5" t="s">
        <v>252</v>
      </c>
      <c r="B89" s="166" t="s">
        <v>198</v>
      </c>
      <c r="C89" s="180" t="s">
        <v>199</v>
      </c>
      <c r="D89" s="167"/>
      <c r="E89" s="168"/>
      <c r="F89" s="169"/>
      <c r="G89" s="169">
        <f>SUMIF(AG90:AG91,"&lt;&gt;NOR",G90:G91)</f>
        <v>0</v>
      </c>
      <c r="H89" s="169"/>
      <c r="I89" s="169">
        <f>SUM(I90:I91)</f>
        <v>0</v>
      </c>
      <c r="J89" s="169"/>
      <c r="K89" s="169">
        <f>SUM(K90:K91)</f>
        <v>0</v>
      </c>
      <c r="L89" s="169"/>
      <c r="M89" s="169">
        <f>SUM(M90:M91)</f>
        <v>0</v>
      </c>
      <c r="N89" s="168"/>
      <c r="O89" s="168">
        <f>SUM(O90:O91)</f>
        <v>0.02</v>
      </c>
      <c r="P89" s="168"/>
      <c r="Q89" s="168">
        <f>SUM(Q90:Q91)</f>
        <v>0</v>
      </c>
      <c r="R89" s="169"/>
      <c r="S89" s="169"/>
      <c r="T89" s="170"/>
      <c r="U89" s="164"/>
      <c r="V89" s="164">
        <f>SUM(V90:V91)</f>
        <v>0</v>
      </c>
      <c r="W89" s="164"/>
      <c r="X89" s="164"/>
      <c r="Y89" s="164"/>
      <c r="AG89" t="s">
        <v>253</v>
      </c>
    </row>
    <row r="90" spans="1:60" outlineLevel="1" x14ac:dyDescent="0.2">
      <c r="A90" s="172">
        <v>38</v>
      </c>
      <c r="B90" s="173" t="s">
        <v>591</v>
      </c>
      <c r="C90" s="181" t="s">
        <v>592</v>
      </c>
      <c r="D90" s="174" t="s">
        <v>348</v>
      </c>
      <c r="E90" s="175">
        <v>175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9.0000000000000006E-5</v>
      </c>
      <c r="O90" s="175">
        <f>ROUND(E90*N90,2)</f>
        <v>0.02</v>
      </c>
      <c r="P90" s="175">
        <v>0</v>
      </c>
      <c r="Q90" s="175">
        <f>ROUND(E90*P90,2)</f>
        <v>0</v>
      </c>
      <c r="R90" s="177"/>
      <c r="S90" s="177" t="s">
        <v>325</v>
      </c>
      <c r="T90" s="178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415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593</v>
      </c>
      <c r="D91" s="162"/>
      <c r="E91" s="163">
        <v>175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252</v>
      </c>
      <c r="B92" s="166" t="s">
        <v>200</v>
      </c>
      <c r="C92" s="180" t="s">
        <v>201</v>
      </c>
      <c r="D92" s="167"/>
      <c r="E92" s="168"/>
      <c r="F92" s="169"/>
      <c r="G92" s="169">
        <f>SUMIF(AG93:AG102,"&lt;&gt;NOR",G93:G102)</f>
        <v>0</v>
      </c>
      <c r="H92" s="169"/>
      <c r="I92" s="169">
        <f>SUM(I93:I102)</f>
        <v>0</v>
      </c>
      <c r="J92" s="169"/>
      <c r="K92" s="169">
        <f>SUM(K93:K102)</f>
        <v>0</v>
      </c>
      <c r="L92" s="169"/>
      <c r="M92" s="169">
        <f>SUM(M93:M102)</f>
        <v>0</v>
      </c>
      <c r="N92" s="168"/>
      <c r="O92" s="168">
        <f>SUM(O93:O102)</f>
        <v>0.8</v>
      </c>
      <c r="P92" s="168"/>
      <c r="Q92" s="168">
        <f>SUM(Q93:Q102)</f>
        <v>0</v>
      </c>
      <c r="R92" s="169"/>
      <c r="S92" s="169"/>
      <c r="T92" s="170"/>
      <c r="U92" s="164"/>
      <c r="V92" s="164">
        <f>SUM(V93:V102)</f>
        <v>0</v>
      </c>
      <c r="W92" s="164"/>
      <c r="X92" s="164"/>
      <c r="Y92" s="164"/>
      <c r="AG92" t="s">
        <v>253</v>
      </c>
    </row>
    <row r="93" spans="1:60" outlineLevel="1" x14ac:dyDescent="0.2">
      <c r="A93" s="172">
        <v>39</v>
      </c>
      <c r="B93" s="173" t="s">
        <v>495</v>
      </c>
      <c r="C93" s="181" t="s">
        <v>496</v>
      </c>
      <c r="D93" s="174" t="s">
        <v>324</v>
      </c>
      <c r="E93" s="175">
        <v>1271.93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5.0000000000000002E-5</v>
      </c>
      <c r="O93" s="175">
        <f>ROUND(E93*N93,2)</f>
        <v>0.06</v>
      </c>
      <c r="P93" s="175">
        <v>0</v>
      </c>
      <c r="Q93" s="175">
        <f>ROUND(E93*P93,2)</f>
        <v>0</v>
      </c>
      <c r="R93" s="177"/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415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594</v>
      </c>
      <c r="D94" s="162"/>
      <c r="E94" s="163">
        <v>1271.93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40</v>
      </c>
      <c r="B95" s="173" t="s">
        <v>499</v>
      </c>
      <c r="C95" s="181" t="s">
        <v>500</v>
      </c>
      <c r="D95" s="174" t="s">
        <v>324</v>
      </c>
      <c r="E95" s="175">
        <v>1271.93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3.2000000000000003E-4</v>
      </c>
      <c r="O95" s="175">
        <f>ROUND(E95*N95,2)</f>
        <v>0.41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73" t="s">
        <v>501</v>
      </c>
      <c r="D96" s="274"/>
      <c r="E96" s="274"/>
      <c r="F96" s="274"/>
      <c r="G96" s="27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594</v>
      </c>
      <c r="D97" s="162"/>
      <c r="E97" s="163">
        <v>1271.93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41</v>
      </c>
      <c r="B98" s="173" t="s">
        <v>502</v>
      </c>
      <c r="C98" s="181" t="s">
        <v>503</v>
      </c>
      <c r="D98" s="174" t="s">
        <v>324</v>
      </c>
      <c r="E98" s="175">
        <v>1271.93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259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415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73" t="s">
        <v>595</v>
      </c>
      <c r="D99" s="274"/>
      <c r="E99" s="274"/>
      <c r="F99" s="274"/>
      <c r="G99" s="274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594</v>
      </c>
      <c r="D100" s="162"/>
      <c r="E100" s="163">
        <v>1271.93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42</v>
      </c>
      <c r="B101" s="173" t="s">
        <v>596</v>
      </c>
      <c r="C101" s="181" t="s">
        <v>597</v>
      </c>
      <c r="D101" s="174" t="s">
        <v>324</v>
      </c>
      <c r="E101" s="175">
        <v>979.65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3.4000000000000002E-4</v>
      </c>
      <c r="O101" s="175">
        <f>ROUND(E101*N101,2)</f>
        <v>0.33</v>
      </c>
      <c r="P101" s="175">
        <v>0</v>
      </c>
      <c r="Q101" s="175">
        <f>ROUND(E101*P101,2)</f>
        <v>0</v>
      </c>
      <c r="R101" s="177"/>
      <c r="S101" s="177" t="s">
        <v>325</v>
      </c>
      <c r="T101" s="178" t="s">
        <v>326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415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598</v>
      </c>
      <c r="D102" s="162"/>
      <c r="E102" s="163">
        <v>979.65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252</v>
      </c>
      <c r="B103" s="166" t="s">
        <v>220</v>
      </c>
      <c r="C103" s="180" t="s">
        <v>221</v>
      </c>
      <c r="D103" s="167"/>
      <c r="E103" s="168"/>
      <c r="F103" s="169"/>
      <c r="G103" s="169">
        <f>SUMIF(AG104:AG116,"&lt;&gt;NOR",G104:G116)</f>
        <v>0</v>
      </c>
      <c r="H103" s="169"/>
      <c r="I103" s="169">
        <f>SUM(I104:I116)</f>
        <v>0</v>
      </c>
      <c r="J103" s="169"/>
      <c r="K103" s="169">
        <f>SUM(K104:K116)</f>
        <v>0</v>
      </c>
      <c r="L103" s="169"/>
      <c r="M103" s="169">
        <f>SUM(M104:M116)</f>
        <v>0</v>
      </c>
      <c r="N103" s="168"/>
      <c r="O103" s="168">
        <f>SUM(O104:O116)</f>
        <v>0</v>
      </c>
      <c r="P103" s="168"/>
      <c r="Q103" s="168">
        <f>SUM(Q104:Q116)</f>
        <v>0</v>
      </c>
      <c r="R103" s="169"/>
      <c r="S103" s="169"/>
      <c r="T103" s="170"/>
      <c r="U103" s="164"/>
      <c r="V103" s="164">
        <f>SUM(V104:V116)</f>
        <v>0</v>
      </c>
      <c r="W103" s="164"/>
      <c r="X103" s="164"/>
      <c r="Y103" s="164"/>
      <c r="AG103" t="s">
        <v>253</v>
      </c>
    </row>
    <row r="104" spans="1:60" outlineLevel="1" x14ac:dyDescent="0.2">
      <c r="A104" s="172">
        <v>43</v>
      </c>
      <c r="B104" s="173" t="s">
        <v>512</v>
      </c>
      <c r="C104" s="181" t="s">
        <v>513</v>
      </c>
      <c r="D104" s="174" t="s">
        <v>412</v>
      </c>
      <c r="E104" s="175">
        <v>17.54655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73" t="s">
        <v>344</v>
      </c>
      <c r="D105" s="274"/>
      <c r="E105" s="274"/>
      <c r="F105" s="274"/>
      <c r="G105" s="27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44</v>
      </c>
      <c r="B106" s="173" t="s">
        <v>514</v>
      </c>
      <c r="C106" s="181" t="s">
        <v>515</v>
      </c>
      <c r="D106" s="174" t="s">
        <v>412</v>
      </c>
      <c r="E106" s="175">
        <v>17.54655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287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73" t="s">
        <v>344</v>
      </c>
      <c r="D107" s="274"/>
      <c r="E107" s="274"/>
      <c r="F107" s="274"/>
      <c r="G107" s="27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45</v>
      </c>
      <c r="B108" s="173" t="s">
        <v>516</v>
      </c>
      <c r="C108" s="181" t="s">
        <v>517</v>
      </c>
      <c r="D108" s="174" t="s">
        <v>412</v>
      </c>
      <c r="E108" s="175">
        <v>333.38449000000003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73" t="s">
        <v>344</v>
      </c>
      <c r="D109" s="274"/>
      <c r="E109" s="274"/>
      <c r="F109" s="274"/>
      <c r="G109" s="274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46</v>
      </c>
      <c r="B110" s="173" t="s">
        <v>518</v>
      </c>
      <c r="C110" s="181" t="s">
        <v>519</v>
      </c>
      <c r="D110" s="174" t="s">
        <v>412</v>
      </c>
      <c r="E110" s="175">
        <v>17.54655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325</v>
      </c>
      <c r="T110" s="178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287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73" t="s">
        <v>344</v>
      </c>
      <c r="D111" s="274"/>
      <c r="E111" s="274"/>
      <c r="F111" s="274"/>
      <c r="G111" s="274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47</v>
      </c>
      <c r="B112" s="173" t="s">
        <v>520</v>
      </c>
      <c r="C112" s="181" t="s">
        <v>521</v>
      </c>
      <c r="D112" s="174" t="s">
        <v>412</v>
      </c>
      <c r="E112" s="175">
        <v>105.27931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287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73" t="s">
        <v>344</v>
      </c>
      <c r="D113" s="274"/>
      <c r="E113" s="274"/>
      <c r="F113" s="274"/>
      <c r="G113" s="274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48</v>
      </c>
      <c r="B114" s="173" t="s">
        <v>599</v>
      </c>
      <c r="C114" s="181" t="s">
        <v>523</v>
      </c>
      <c r="D114" s="174" t="s">
        <v>412</v>
      </c>
      <c r="E114" s="175">
        <v>17.54655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257</v>
      </c>
      <c r="T114" s="178" t="s">
        <v>258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287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73" t="s">
        <v>344</v>
      </c>
      <c r="D115" s="274"/>
      <c r="E115" s="274"/>
      <c r="F115" s="274"/>
      <c r="G115" s="274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49</v>
      </c>
      <c r="B116" s="173" t="s">
        <v>524</v>
      </c>
      <c r="C116" s="181" t="s">
        <v>525</v>
      </c>
      <c r="D116" s="174" t="s">
        <v>412</v>
      </c>
      <c r="E116" s="175">
        <v>17.54655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325</v>
      </c>
      <c r="T116" s="178" t="s">
        <v>326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287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3"/>
      <c r="B117" s="4"/>
      <c r="C117" s="184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15</v>
      </c>
      <c r="AF117">
        <v>21</v>
      </c>
      <c r="AG117" t="s">
        <v>238</v>
      </c>
    </row>
    <row r="118" spans="1:60" x14ac:dyDescent="0.2">
      <c r="A118" s="151"/>
      <c r="B118" s="152" t="s">
        <v>29</v>
      </c>
      <c r="C118" s="185"/>
      <c r="D118" s="153"/>
      <c r="E118" s="154"/>
      <c r="F118" s="154"/>
      <c r="G118" s="171">
        <f>G8+G11+G28+G34+G39+G44+G47+G61+G63+G66+G81+G89+G92+G103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293</v>
      </c>
    </row>
    <row r="119" spans="1:60" x14ac:dyDescent="0.2">
      <c r="C119" s="186"/>
      <c r="D119" s="10"/>
      <c r="AG119" t="s">
        <v>294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kb5ePpzSejjHMY1cgzzj5zZj1lzthwUKk+eaqy9JRy4U8enN3xMuOdBhqqU3TntG+dVC14chL38OC5F1wsKMw==" saltValue="YaMbdb4Mq1W1jjO/Z/k6Lw==" spinCount="100000" sheet="1" formatRows="0"/>
  <mergeCells count="21">
    <mergeCell ref="C111:G111"/>
    <mergeCell ref="C113:G113"/>
    <mergeCell ref="C115:G115"/>
    <mergeCell ref="C79:G79"/>
    <mergeCell ref="C96:G96"/>
    <mergeCell ref="C99:G99"/>
    <mergeCell ref="C105:G105"/>
    <mergeCell ref="C107:G107"/>
    <mergeCell ref="C109:G109"/>
    <mergeCell ref="C78:G78"/>
    <mergeCell ref="A1:G1"/>
    <mergeCell ref="C2:G2"/>
    <mergeCell ref="C3:G3"/>
    <mergeCell ref="C4:G4"/>
    <mergeCell ref="C14:G14"/>
    <mergeCell ref="C17:G17"/>
    <mergeCell ref="C22:G22"/>
    <mergeCell ref="C25:G25"/>
    <mergeCell ref="C30:G30"/>
    <mergeCell ref="C41:G41"/>
    <mergeCell ref="C59:G5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3CC-E1EF-4E2C-9F67-EBD60E81003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54</v>
      </c>
      <c r="C4" s="270" t="s">
        <v>55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6.2899999999999991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600</v>
      </c>
      <c r="C9" s="181" t="s">
        <v>601</v>
      </c>
      <c r="D9" s="174" t="s">
        <v>363</v>
      </c>
      <c r="E9" s="175">
        <v>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0.10434</v>
      </c>
      <c r="O9" s="175">
        <f>ROUND(E9*N9,2)</f>
        <v>0.42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123</v>
      </c>
      <c r="D10" s="162"/>
      <c r="E10" s="163">
        <v>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602</v>
      </c>
      <c r="C11" s="181" t="s">
        <v>603</v>
      </c>
      <c r="D11" s="174" t="s">
        <v>549</v>
      </c>
      <c r="E11" s="175">
        <v>2.6484999999999999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2.0727000000000002</v>
      </c>
      <c r="O11" s="175">
        <f>ROUND(E11*N11,2)</f>
        <v>5.49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604</v>
      </c>
      <c r="D12" s="162"/>
      <c r="E12" s="163">
        <v>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2" t="s">
        <v>605</v>
      </c>
      <c r="D13" s="162"/>
      <c r="E13" s="163">
        <v>0.15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606</v>
      </c>
      <c r="C14" s="181" t="s">
        <v>607</v>
      </c>
      <c r="D14" s="174" t="s">
        <v>412</v>
      </c>
      <c r="E14" s="175">
        <v>1.44E-2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1.09954</v>
      </c>
      <c r="O14" s="175">
        <f>ROUND(E14*N14,2)</f>
        <v>0.02</v>
      </c>
      <c r="P14" s="175">
        <v>0</v>
      </c>
      <c r="Q14" s="175">
        <f>ROUND(E14*P14,2)</f>
        <v>0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608</v>
      </c>
      <c r="D15" s="162"/>
      <c r="E15" s="163">
        <v>0.01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322</v>
      </c>
      <c r="C16" s="181" t="s">
        <v>323</v>
      </c>
      <c r="D16" s="174" t="s">
        <v>324</v>
      </c>
      <c r="E16" s="175">
        <v>1.38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0.25492999999999999</v>
      </c>
      <c r="O16" s="175">
        <f>ROUND(E16*N16,2)</f>
        <v>0.35</v>
      </c>
      <c r="P16" s="175">
        <v>0</v>
      </c>
      <c r="Q16" s="175">
        <f>ROUND(E16*P16,2)</f>
        <v>0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609</v>
      </c>
      <c r="D17" s="162"/>
      <c r="E17" s="163">
        <v>1.38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5</v>
      </c>
      <c r="B18" s="173" t="s">
        <v>610</v>
      </c>
      <c r="C18" s="181" t="s">
        <v>611</v>
      </c>
      <c r="D18" s="174" t="s">
        <v>412</v>
      </c>
      <c r="E18" s="175">
        <v>1.44E-2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1</v>
      </c>
      <c r="O18" s="175">
        <f>ROUND(E18*N18,2)</f>
        <v>0.01</v>
      </c>
      <c r="P18" s="175">
        <v>0</v>
      </c>
      <c r="Q18" s="175">
        <f>ROUND(E18*P18,2)</f>
        <v>0</v>
      </c>
      <c r="R18" s="177" t="s">
        <v>477</v>
      </c>
      <c r="S18" s="177" t="s">
        <v>325</v>
      </c>
      <c r="T18" s="178" t="s">
        <v>326</v>
      </c>
      <c r="U18" s="158">
        <v>0</v>
      </c>
      <c r="V18" s="158">
        <f>ROUND(E18*U18,2)</f>
        <v>0</v>
      </c>
      <c r="W18" s="158"/>
      <c r="X18" s="158" t="s">
        <v>442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612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73" t="s">
        <v>613</v>
      </c>
      <c r="D19" s="274"/>
      <c r="E19" s="274"/>
      <c r="F19" s="274"/>
      <c r="G19" s="27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608</v>
      </c>
      <c r="D20" s="162"/>
      <c r="E20" s="163">
        <v>0.01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252</v>
      </c>
      <c r="B21" s="166" t="s">
        <v>127</v>
      </c>
      <c r="C21" s="180" t="s">
        <v>128</v>
      </c>
      <c r="D21" s="167"/>
      <c r="E21" s="168"/>
      <c r="F21" s="169"/>
      <c r="G21" s="169">
        <f>SUMIF(AG22:AG47,"&lt;&gt;NOR",G22:G47)</f>
        <v>0</v>
      </c>
      <c r="H21" s="169"/>
      <c r="I21" s="169">
        <f>SUM(I22:I47)</f>
        <v>0</v>
      </c>
      <c r="J21" s="169"/>
      <c r="K21" s="169">
        <f>SUM(K22:K47)</f>
        <v>0</v>
      </c>
      <c r="L21" s="169"/>
      <c r="M21" s="169">
        <f>SUM(M22:M47)</f>
        <v>0</v>
      </c>
      <c r="N21" s="168"/>
      <c r="O21" s="168">
        <f>SUM(O22:O47)</f>
        <v>13.11</v>
      </c>
      <c r="P21" s="168"/>
      <c r="Q21" s="168">
        <f>SUM(Q22:Q47)</f>
        <v>0</v>
      </c>
      <c r="R21" s="169"/>
      <c r="S21" s="169"/>
      <c r="T21" s="170"/>
      <c r="U21" s="164"/>
      <c r="V21" s="164">
        <f>SUM(V22:V47)</f>
        <v>0</v>
      </c>
      <c r="W21" s="164"/>
      <c r="X21" s="164"/>
      <c r="Y21" s="164"/>
      <c r="AG21" t="s">
        <v>253</v>
      </c>
    </row>
    <row r="22" spans="1:60" outlineLevel="1" x14ac:dyDescent="0.2">
      <c r="A22" s="172">
        <v>6</v>
      </c>
      <c r="B22" s="173" t="s">
        <v>333</v>
      </c>
      <c r="C22" s="181" t="s">
        <v>334</v>
      </c>
      <c r="D22" s="174" t="s">
        <v>324</v>
      </c>
      <c r="E22" s="175">
        <v>78.381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257</v>
      </c>
      <c r="T22" s="178" t="s">
        <v>258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287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614</v>
      </c>
      <c r="D23" s="162"/>
      <c r="E23" s="163">
        <v>21.68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615</v>
      </c>
      <c r="D24" s="162"/>
      <c r="E24" s="163">
        <v>28.36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2" t="s">
        <v>616</v>
      </c>
      <c r="D25" s="162"/>
      <c r="E25" s="163">
        <v>28.34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337</v>
      </c>
      <c r="C26" s="181" t="s">
        <v>338</v>
      </c>
      <c r="D26" s="174" t="s">
        <v>324</v>
      </c>
      <c r="E26" s="175">
        <v>339.46600000000001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3.5E-4</v>
      </c>
      <c r="O26" s="175">
        <f>ROUND(E26*N26,2)</f>
        <v>0.12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287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3" t="s">
        <v>339</v>
      </c>
      <c r="D27" s="274"/>
      <c r="E27" s="274"/>
      <c r="F27" s="274"/>
      <c r="G27" s="27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617</v>
      </c>
      <c r="D28" s="162"/>
      <c r="E28" s="163">
        <v>130.44999999999999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2" t="s">
        <v>618</v>
      </c>
      <c r="D29" s="162"/>
      <c r="E29" s="163">
        <v>209.02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619</v>
      </c>
      <c r="C30" s="181" t="s">
        <v>620</v>
      </c>
      <c r="D30" s="174" t="s">
        <v>324</v>
      </c>
      <c r="E30" s="175">
        <v>130.44999999999999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1.7680000000000001E-2</v>
      </c>
      <c r="O30" s="175">
        <f>ROUND(E30*N30,2)</f>
        <v>2.31</v>
      </c>
      <c r="P30" s="175">
        <v>0</v>
      </c>
      <c r="Q30" s="175">
        <f>ROUND(E30*P30,2)</f>
        <v>0</v>
      </c>
      <c r="R30" s="177"/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621</v>
      </c>
      <c r="D31" s="162"/>
      <c r="E31" s="163">
        <v>130.44999999999999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342</v>
      </c>
      <c r="C32" s="181" t="s">
        <v>343</v>
      </c>
      <c r="D32" s="174" t="s">
        <v>324</v>
      </c>
      <c r="E32" s="175">
        <v>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6.8000000000000005E-2</v>
      </c>
      <c r="O32" s="175">
        <f>ROUND(E32*N32,2)</f>
        <v>0.34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261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73" t="s">
        <v>344</v>
      </c>
      <c r="D33" s="274"/>
      <c r="E33" s="274"/>
      <c r="F33" s="274"/>
      <c r="G33" s="27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125</v>
      </c>
      <c r="D34" s="162"/>
      <c r="E34" s="163">
        <v>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346</v>
      </c>
      <c r="C35" s="181" t="s">
        <v>347</v>
      </c>
      <c r="D35" s="174" t="s">
        <v>348</v>
      </c>
      <c r="E35" s="175">
        <v>48.9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4.3099999999999996E-3</v>
      </c>
      <c r="O35" s="175">
        <f>ROUND(E35*N35,2)</f>
        <v>0.21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622</v>
      </c>
      <c r="D36" s="162"/>
      <c r="E36" s="163">
        <v>33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623</v>
      </c>
      <c r="D37" s="162"/>
      <c r="E37" s="163">
        <v>15.9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11</v>
      </c>
      <c r="B38" s="173" t="s">
        <v>624</v>
      </c>
      <c r="C38" s="181" t="s">
        <v>625</v>
      </c>
      <c r="D38" s="174" t="s">
        <v>324</v>
      </c>
      <c r="E38" s="175">
        <v>78.381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4.7660000000000001E-2</v>
      </c>
      <c r="O38" s="175">
        <f>ROUND(E38*N38,2)</f>
        <v>3.74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73" t="s">
        <v>344</v>
      </c>
      <c r="D39" s="274"/>
      <c r="E39" s="274"/>
      <c r="F39" s="274"/>
      <c r="G39" s="27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614</v>
      </c>
      <c r="D40" s="162"/>
      <c r="E40" s="163">
        <v>21.68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615</v>
      </c>
      <c r="D41" s="162"/>
      <c r="E41" s="163">
        <v>28.36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2" t="s">
        <v>616</v>
      </c>
      <c r="D42" s="162"/>
      <c r="E42" s="163">
        <v>28.34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2">
        <v>12</v>
      </c>
      <c r="B43" s="173" t="s">
        <v>355</v>
      </c>
      <c r="C43" s="181" t="s">
        <v>356</v>
      </c>
      <c r="D43" s="174" t="s">
        <v>324</v>
      </c>
      <c r="E43" s="175">
        <v>130.63499999999999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4.8939999999999997E-2</v>
      </c>
      <c r="O43" s="175">
        <f>ROUND(E43*N43,2)</f>
        <v>6.39</v>
      </c>
      <c r="P43" s="175">
        <v>0</v>
      </c>
      <c r="Q43" s="175">
        <f>ROUND(E43*P43,2)</f>
        <v>0</v>
      </c>
      <c r="R43" s="177"/>
      <c r="S43" s="177" t="s">
        <v>325</v>
      </c>
      <c r="T43" s="178" t="s">
        <v>326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261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73" t="s">
        <v>626</v>
      </c>
      <c r="D44" s="274"/>
      <c r="E44" s="274"/>
      <c r="F44" s="274"/>
      <c r="G44" s="27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627</v>
      </c>
      <c r="D45" s="162"/>
      <c r="E45" s="163">
        <v>36.130000000000003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628</v>
      </c>
      <c r="D46" s="162"/>
      <c r="E46" s="163">
        <v>47.27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2" t="s">
        <v>629</v>
      </c>
      <c r="D47" s="162"/>
      <c r="E47" s="163">
        <v>47.23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5" t="s">
        <v>252</v>
      </c>
      <c r="B48" s="166" t="s">
        <v>131</v>
      </c>
      <c r="C48" s="180" t="s">
        <v>132</v>
      </c>
      <c r="D48" s="167"/>
      <c r="E48" s="168"/>
      <c r="F48" s="169"/>
      <c r="G48" s="169">
        <f>SUMIF(AG49:AG57,"&lt;&gt;NOR",G49:G57)</f>
        <v>0</v>
      </c>
      <c r="H48" s="169"/>
      <c r="I48" s="169">
        <f>SUM(I49:I57)</f>
        <v>0</v>
      </c>
      <c r="J48" s="169"/>
      <c r="K48" s="169">
        <f>SUM(K49:K57)</f>
        <v>0</v>
      </c>
      <c r="L48" s="169"/>
      <c r="M48" s="169">
        <f>SUM(M49:M57)</f>
        <v>0</v>
      </c>
      <c r="N48" s="168"/>
      <c r="O48" s="168">
        <f>SUM(O49:O57)</f>
        <v>20.48</v>
      </c>
      <c r="P48" s="168"/>
      <c r="Q48" s="168">
        <f>SUM(Q49:Q57)</f>
        <v>0</v>
      </c>
      <c r="R48" s="169"/>
      <c r="S48" s="169"/>
      <c r="T48" s="170"/>
      <c r="U48" s="164"/>
      <c r="V48" s="164">
        <f>SUM(V49:V57)</f>
        <v>0</v>
      </c>
      <c r="W48" s="164"/>
      <c r="X48" s="164"/>
      <c r="Y48" s="164"/>
      <c r="AG48" t="s">
        <v>253</v>
      </c>
    </row>
    <row r="49" spans="1:60" outlineLevel="1" x14ac:dyDescent="0.2">
      <c r="A49" s="172">
        <v>13</v>
      </c>
      <c r="B49" s="173" t="s">
        <v>630</v>
      </c>
      <c r="C49" s="181" t="s">
        <v>631</v>
      </c>
      <c r="D49" s="174" t="s">
        <v>549</v>
      </c>
      <c r="E49" s="175">
        <v>7.827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2.5249999999999999</v>
      </c>
      <c r="O49" s="175">
        <f>ROUND(E49*N49,2)</f>
        <v>19.760000000000002</v>
      </c>
      <c r="P49" s="175">
        <v>0</v>
      </c>
      <c r="Q49" s="175">
        <f>ROUND(E49*P49,2)</f>
        <v>0</v>
      </c>
      <c r="R49" s="177"/>
      <c r="S49" s="177" t="s">
        <v>325</v>
      </c>
      <c r="T49" s="178" t="s">
        <v>326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261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632</v>
      </c>
      <c r="D50" s="162"/>
      <c r="E50" s="163">
        <v>7.83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14</v>
      </c>
      <c r="B51" s="173" t="s">
        <v>633</v>
      </c>
      <c r="C51" s="181" t="s">
        <v>634</v>
      </c>
      <c r="D51" s="174" t="s">
        <v>549</v>
      </c>
      <c r="E51" s="175">
        <v>7.827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2.5000000000000001E-2</v>
      </c>
      <c r="O51" s="175">
        <f>ROUND(E51*N51,2)</f>
        <v>0.2</v>
      </c>
      <c r="P51" s="175">
        <v>0</v>
      </c>
      <c r="Q51" s="175">
        <f>ROUND(E51*P51,2)</f>
        <v>0</v>
      </c>
      <c r="R51" s="177"/>
      <c r="S51" s="177" t="s">
        <v>635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261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632</v>
      </c>
      <c r="D52" s="162"/>
      <c r="E52" s="163">
        <v>7.827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15</v>
      </c>
      <c r="B53" s="173" t="s">
        <v>636</v>
      </c>
      <c r="C53" s="181" t="s">
        <v>637</v>
      </c>
      <c r="D53" s="174" t="s">
        <v>549</v>
      </c>
      <c r="E53" s="175">
        <v>7.827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635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261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632</v>
      </c>
      <c r="D54" s="162"/>
      <c r="E54" s="163">
        <v>7.827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16</v>
      </c>
      <c r="B55" s="173" t="s">
        <v>638</v>
      </c>
      <c r="C55" s="181" t="s">
        <v>639</v>
      </c>
      <c r="D55" s="174" t="s">
        <v>412</v>
      </c>
      <c r="E55" s="175">
        <v>0.49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1.0662499999999999</v>
      </c>
      <c r="O55" s="175">
        <f>ROUND(E55*N55,2)</f>
        <v>0.52</v>
      </c>
      <c r="P55" s="175">
        <v>0</v>
      </c>
      <c r="Q55" s="175">
        <f>ROUND(E55*P55,2)</f>
        <v>0</v>
      </c>
      <c r="R55" s="177"/>
      <c r="S55" s="177" t="s">
        <v>325</v>
      </c>
      <c r="T55" s="178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261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73" t="s">
        <v>640</v>
      </c>
      <c r="D56" s="274"/>
      <c r="E56" s="274"/>
      <c r="F56" s="274"/>
      <c r="G56" s="27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641</v>
      </c>
      <c r="D57" s="162"/>
      <c r="E57" s="163">
        <v>0.49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5" t="s">
        <v>252</v>
      </c>
      <c r="B58" s="166" t="s">
        <v>133</v>
      </c>
      <c r="C58" s="180" t="s">
        <v>134</v>
      </c>
      <c r="D58" s="167"/>
      <c r="E58" s="168"/>
      <c r="F58" s="169"/>
      <c r="G58" s="169">
        <f>SUMIF(AG59:AG60,"&lt;&gt;NOR",G59:G60)</f>
        <v>0</v>
      </c>
      <c r="H58" s="169"/>
      <c r="I58" s="169">
        <f>SUM(I59:I60)</f>
        <v>0</v>
      </c>
      <c r="J58" s="169"/>
      <c r="K58" s="169">
        <f>SUM(K59:K60)</f>
        <v>0</v>
      </c>
      <c r="L58" s="169"/>
      <c r="M58" s="169">
        <f>SUM(M59:M60)</f>
        <v>0</v>
      </c>
      <c r="N58" s="168"/>
      <c r="O58" s="168">
        <f>SUM(O59:O60)</f>
        <v>0.1</v>
      </c>
      <c r="P58" s="168"/>
      <c r="Q58" s="168">
        <f>SUM(Q59:Q60)</f>
        <v>0</v>
      </c>
      <c r="R58" s="169"/>
      <c r="S58" s="169"/>
      <c r="T58" s="170"/>
      <c r="U58" s="164"/>
      <c r="V58" s="164">
        <f>SUM(V59:V60)</f>
        <v>0</v>
      </c>
      <c r="W58" s="164"/>
      <c r="X58" s="164"/>
      <c r="Y58" s="164"/>
      <c r="AG58" t="s">
        <v>253</v>
      </c>
    </row>
    <row r="59" spans="1:60" ht="22.5" outlineLevel="1" x14ac:dyDescent="0.2">
      <c r="A59" s="172">
        <v>17</v>
      </c>
      <c r="B59" s="173" t="s">
        <v>642</v>
      </c>
      <c r="C59" s="181" t="s">
        <v>643</v>
      </c>
      <c r="D59" s="174" t="s">
        <v>363</v>
      </c>
      <c r="E59" s="175">
        <v>3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3.4049999999999997E-2</v>
      </c>
      <c r="O59" s="175">
        <f>ROUND(E59*N59,2)</f>
        <v>0.1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121</v>
      </c>
      <c r="D60" s="162"/>
      <c r="E60" s="163">
        <v>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252</v>
      </c>
      <c r="B61" s="166" t="s">
        <v>139</v>
      </c>
      <c r="C61" s="180" t="s">
        <v>140</v>
      </c>
      <c r="D61" s="167"/>
      <c r="E61" s="168"/>
      <c r="F61" s="169"/>
      <c r="G61" s="169">
        <f>SUMIF(AG62:AG64,"&lt;&gt;NOR",G62:G64)</f>
        <v>0</v>
      </c>
      <c r="H61" s="169"/>
      <c r="I61" s="169">
        <f>SUM(I62:I64)</f>
        <v>0</v>
      </c>
      <c r="J61" s="169"/>
      <c r="K61" s="169">
        <f>SUM(K62:K64)</f>
        <v>0</v>
      </c>
      <c r="L61" s="169"/>
      <c r="M61" s="169">
        <f>SUM(M62:M64)</f>
        <v>0</v>
      </c>
      <c r="N61" s="168"/>
      <c r="O61" s="168">
        <f>SUM(O62:O64)</f>
        <v>0.08</v>
      </c>
      <c r="P61" s="168"/>
      <c r="Q61" s="168">
        <f>SUM(Q62:Q64)</f>
        <v>0</v>
      </c>
      <c r="R61" s="169"/>
      <c r="S61" s="169"/>
      <c r="T61" s="170"/>
      <c r="U61" s="164"/>
      <c r="V61" s="164">
        <f>SUM(V62:V64)</f>
        <v>0</v>
      </c>
      <c r="W61" s="164"/>
      <c r="X61" s="164"/>
      <c r="Y61" s="164"/>
      <c r="AG61" t="s">
        <v>253</v>
      </c>
    </row>
    <row r="62" spans="1:60" outlineLevel="1" x14ac:dyDescent="0.2">
      <c r="A62" s="172">
        <v>18</v>
      </c>
      <c r="B62" s="173" t="s">
        <v>554</v>
      </c>
      <c r="C62" s="181" t="s">
        <v>555</v>
      </c>
      <c r="D62" s="174" t="s">
        <v>324</v>
      </c>
      <c r="E62" s="175">
        <v>65.224999999999994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1.2099999999999999E-3</v>
      </c>
      <c r="O62" s="175">
        <f>ROUND(E62*N62,2)</f>
        <v>0.08</v>
      </c>
      <c r="P62" s="175">
        <v>0</v>
      </c>
      <c r="Q62" s="175">
        <f>ROUND(E62*P62,2)</f>
        <v>0</v>
      </c>
      <c r="R62" s="177"/>
      <c r="S62" s="177" t="s">
        <v>325</v>
      </c>
      <c r="T62" s="178" t="s">
        <v>326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261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73" t="s">
        <v>644</v>
      </c>
      <c r="D63" s="274"/>
      <c r="E63" s="274"/>
      <c r="F63" s="274"/>
      <c r="G63" s="274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645</v>
      </c>
      <c r="D64" s="162"/>
      <c r="E64" s="163">
        <v>65.22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5" t="s">
        <v>252</v>
      </c>
      <c r="B65" s="166" t="s">
        <v>141</v>
      </c>
      <c r="C65" s="180" t="s">
        <v>142</v>
      </c>
      <c r="D65" s="167"/>
      <c r="E65" s="168"/>
      <c r="F65" s="169"/>
      <c r="G65" s="169">
        <f>SUMIF(AG66:AG70,"&lt;&gt;NOR",G66:G70)</f>
        <v>0</v>
      </c>
      <c r="H65" s="169"/>
      <c r="I65" s="169">
        <f>SUM(I66:I70)</f>
        <v>0</v>
      </c>
      <c r="J65" s="169"/>
      <c r="K65" s="169">
        <f>SUM(K66:K70)</f>
        <v>0</v>
      </c>
      <c r="L65" s="169"/>
      <c r="M65" s="169">
        <f>SUM(M66:M70)</f>
        <v>0</v>
      </c>
      <c r="N65" s="168"/>
      <c r="O65" s="168">
        <f>SUM(O66:O70)</f>
        <v>0.01</v>
      </c>
      <c r="P65" s="168"/>
      <c r="Q65" s="168">
        <f>SUM(Q66:Q70)</f>
        <v>0</v>
      </c>
      <c r="R65" s="169"/>
      <c r="S65" s="169"/>
      <c r="T65" s="170"/>
      <c r="U65" s="164"/>
      <c r="V65" s="164">
        <f>SUM(V66:V70)</f>
        <v>0</v>
      </c>
      <c r="W65" s="164"/>
      <c r="X65" s="164"/>
      <c r="Y65" s="164"/>
      <c r="AG65" t="s">
        <v>253</v>
      </c>
    </row>
    <row r="66" spans="1:60" outlineLevel="1" x14ac:dyDescent="0.2">
      <c r="A66" s="172">
        <v>19</v>
      </c>
      <c r="B66" s="173" t="s">
        <v>380</v>
      </c>
      <c r="C66" s="181" t="s">
        <v>381</v>
      </c>
      <c r="D66" s="174" t="s">
        <v>324</v>
      </c>
      <c r="E66" s="175">
        <v>11.34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1.0000000000000001E-5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261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646</v>
      </c>
      <c r="D67" s="162"/>
      <c r="E67" s="163">
        <v>5.94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647</v>
      </c>
      <c r="D68" s="162"/>
      <c r="E68" s="163">
        <v>5.4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20</v>
      </c>
      <c r="B69" s="173" t="s">
        <v>384</v>
      </c>
      <c r="C69" s="181" t="s">
        <v>385</v>
      </c>
      <c r="D69" s="174" t="s">
        <v>324</v>
      </c>
      <c r="E69" s="175">
        <v>130.44999999999999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4.0000000000000003E-5</v>
      </c>
      <c r="O69" s="175">
        <f>ROUND(E69*N69,2)</f>
        <v>0.01</v>
      </c>
      <c r="P69" s="175">
        <v>0</v>
      </c>
      <c r="Q69" s="175">
        <f>ROUND(E69*P69,2)</f>
        <v>0</v>
      </c>
      <c r="R69" s="177"/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261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648</v>
      </c>
      <c r="D70" s="162"/>
      <c r="E70" s="163">
        <v>130.44999999999999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165" t="s">
        <v>252</v>
      </c>
      <c r="B71" s="166" t="s">
        <v>143</v>
      </c>
      <c r="C71" s="180" t="s">
        <v>144</v>
      </c>
      <c r="D71" s="167"/>
      <c r="E71" s="168"/>
      <c r="F71" s="169"/>
      <c r="G71" s="169">
        <f>SUMIF(AG72:AG79,"&lt;&gt;NOR",G72:G79)</f>
        <v>0</v>
      </c>
      <c r="H71" s="169"/>
      <c r="I71" s="169">
        <f>SUM(I72:I79)</f>
        <v>0</v>
      </c>
      <c r="J71" s="169"/>
      <c r="K71" s="169">
        <f>SUM(K72:K79)</f>
        <v>0</v>
      </c>
      <c r="L71" s="169"/>
      <c r="M71" s="169">
        <f>SUM(M72:M79)</f>
        <v>0</v>
      </c>
      <c r="N71" s="168"/>
      <c r="O71" s="168">
        <f>SUM(O72:O79)</f>
        <v>0.01</v>
      </c>
      <c r="P71" s="168"/>
      <c r="Q71" s="168">
        <f>SUM(Q72:Q79)</f>
        <v>21.36</v>
      </c>
      <c r="R71" s="169"/>
      <c r="S71" s="169"/>
      <c r="T71" s="170"/>
      <c r="U71" s="164"/>
      <c r="V71" s="164">
        <f>SUM(V72:V79)</f>
        <v>0</v>
      </c>
      <c r="W71" s="164"/>
      <c r="X71" s="164"/>
      <c r="Y71" s="164"/>
      <c r="AG71" t="s">
        <v>253</v>
      </c>
    </row>
    <row r="72" spans="1:60" outlineLevel="1" x14ac:dyDescent="0.2">
      <c r="A72" s="172">
        <v>21</v>
      </c>
      <c r="B72" s="173" t="s">
        <v>649</v>
      </c>
      <c r="C72" s="181" t="s">
        <v>650</v>
      </c>
      <c r="D72" s="174" t="s">
        <v>549</v>
      </c>
      <c r="E72" s="175">
        <v>13.045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1.6</v>
      </c>
      <c r="Q72" s="175">
        <f>ROUND(E72*P72,2)</f>
        <v>20.87</v>
      </c>
      <c r="R72" s="177"/>
      <c r="S72" s="177" t="s">
        <v>325</v>
      </c>
      <c r="T72" s="178" t="s">
        <v>326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261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651</v>
      </c>
      <c r="D73" s="162"/>
      <c r="E73" s="163">
        <v>13.04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22</v>
      </c>
      <c r="B74" s="173" t="s">
        <v>652</v>
      </c>
      <c r="C74" s="181" t="s">
        <v>653</v>
      </c>
      <c r="D74" s="174" t="s">
        <v>549</v>
      </c>
      <c r="E74" s="175">
        <v>13.045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261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651</v>
      </c>
      <c r="D75" s="162"/>
      <c r="E75" s="163">
        <v>13.04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23</v>
      </c>
      <c r="B76" s="173" t="s">
        <v>654</v>
      </c>
      <c r="C76" s="181" t="s">
        <v>655</v>
      </c>
      <c r="D76" s="174" t="s">
        <v>363</v>
      </c>
      <c r="E76" s="175">
        <v>3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261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656</v>
      </c>
      <c r="D77" s="162"/>
      <c r="E77" s="163">
        <v>3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24</v>
      </c>
      <c r="B78" s="173" t="s">
        <v>390</v>
      </c>
      <c r="C78" s="181" t="s">
        <v>391</v>
      </c>
      <c r="D78" s="174" t="s">
        <v>324</v>
      </c>
      <c r="E78" s="175">
        <v>7.26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1E-3</v>
      </c>
      <c r="O78" s="175">
        <f>ROUND(E78*N78,2)</f>
        <v>0.01</v>
      </c>
      <c r="P78" s="175">
        <v>6.7000000000000004E-2</v>
      </c>
      <c r="Q78" s="175">
        <f>ROUND(E78*P78,2)</f>
        <v>0.49</v>
      </c>
      <c r="R78" s="177"/>
      <c r="S78" s="177" t="s">
        <v>325</v>
      </c>
      <c r="T78" s="178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261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657</v>
      </c>
      <c r="D79" s="162"/>
      <c r="E79" s="163">
        <v>7.26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5" t="s">
        <v>252</v>
      </c>
      <c r="B80" s="166" t="s">
        <v>145</v>
      </c>
      <c r="C80" s="180" t="s">
        <v>146</v>
      </c>
      <c r="D80" s="167"/>
      <c r="E80" s="168"/>
      <c r="F80" s="169"/>
      <c r="G80" s="169">
        <f>SUMIF(AG81:AG89,"&lt;&gt;NOR",G81:G89)</f>
        <v>0</v>
      </c>
      <c r="H80" s="169"/>
      <c r="I80" s="169">
        <f>SUM(I81:I89)</f>
        <v>0</v>
      </c>
      <c r="J80" s="169"/>
      <c r="K80" s="169">
        <f>SUM(K81:K89)</f>
        <v>0</v>
      </c>
      <c r="L80" s="169"/>
      <c r="M80" s="169">
        <f>SUM(M81:M89)</f>
        <v>0</v>
      </c>
      <c r="N80" s="168"/>
      <c r="O80" s="168">
        <f>SUM(O81:O89)</f>
        <v>0</v>
      </c>
      <c r="P80" s="168"/>
      <c r="Q80" s="168">
        <f>SUM(Q81:Q89)</f>
        <v>7.58</v>
      </c>
      <c r="R80" s="169"/>
      <c r="S80" s="169"/>
      <c r="T80" s="170"/>
      <c r="U80" s="164"/>
      <c r="V80" s="164">
        <f>SUM(V81:V89)</f>
        <v>0</v>
      </c>
      <c r="W80" s="164"/>
      <c r="X80" s="164"/>
      <c r="Y80" s="164"/>
      <c r="AG80" t="s">
        <v>253</v>
      </c>
    </row>
    <row r="81" spans="1:60" outlineLevel="1" x14ac:dyDescent="0.2">
      <c r="A81" s="172">
        <v>25</v>
      </c>
      <c r="B81" s="173" t="s">
        <v>658</v>
      </c>
      <c r="C81" s="181" t="s">
        <v>659</v>
      </c>
      <c r="D81" s="174" t="s">
        <v>324</v>
      </c>
      <c r="E81" s="175">
        <v>130.44999999999999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0.01</v>
      </c>
      <c r="Q81" s="175">
        <f>ROUND(E81*P81,2)</f>
        <v>1.3</v>
      </c>
      <c r="R81" s="177"/>
      <c r="S81" s="177" t="s">
        <v>325</v>
      </c>
      <c r="T81" s="178" t="s">
        <v>326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261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621</v>
      </c>
      <c r="D82" s="162"/>
      <c r="E82" s="163">
        <v>130.44999999999999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26</v>
      </c>
      <c r="B83" s="173" t="s">
        <v>407</v>
      </c>
      <c r="C83" s="181" t="s">
        <v>408</v>
      </c>
      <c r="D83" s="174" t="s">
        <v>324</v>
      </c>
      <c r="E83" s="175">
        <v>119.628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4.5999999999999999E-2</v>
      </c>
      <c r="Q83" s="175">
        <f>ROUND(E83*P83,2)</f>
        <v>5.5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73" t="s">
        <v>660</v>
      </c>
      <c r="D84" s="274"/>
      <c r="E84" s="274"/>
      <c r="F84" s="274"/>
      <c r="G84" s="27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661</v>
      </c>
      <c r="D85" s="162"/>
      <c r="E85" s="163">
        <v>28.91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662</v>
      </c>
      <c r="D86" s="162"/>
      <c r="E86" s="163">
        <v>45.37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663</v>
      </c>
      <c r="D87" s="162"/>
      <c r="E87" s="163">
        <v>45.35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27</v>
      </c>
      <c r="B88" s="173" t="s">
        <v>664</v>
      </c>
      <c r="C88" s="181" t="s">
        <v>665</v>
      </c>
      <c r="D88" s="174" t="s">
        <v>324</v>
      </c>
      <c r="E88" s="175">
        <v>11.475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6.8000000000000005E-2</v>
      </c>
      <c r="Q88" s="175">
        <f>ROUND(E88*P88,2)</f>
        <v>0.78</v>
      </c>
      <c r="R88" s="177"/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261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666</v>
      </c>
      <c r="D89" s="162"/>
      <c r="E89" s="163">
        <v>11.47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252</v>
      </c>
      <c r="B90" s="166" t="s">
        <v>147</v>
      </c>
      <c r="C90" s="180" t="s">
        <v>148</v>
      </c>
      <c r="D90" s="167"/>
      <c r="E90" s="168"/>
      <c r="F90" s="169"/>
      <c r="G90" s="169">
        <f>SUMIF(AG91:AG91,"&lt;&gt;NOR",G91:G91)</f>
        <v>0</v>
      </c>
      <c r="H90" s="169"/>
      <c r="I90" s="169">
        <f>SUM(I91:I91)</f>
        <v>0</v>
      </c>
      <c r="J90" s="169"/>
      <c r="K90" s="169">
        <f>SUM(K91:K91)</f>
        <v>0</v>
      </c>
      <c r="L90" s="169"/>
      <c r="M90" s="169">
        <f>SUM(M91:M91)</f>
        <v>0</v>
      </c>
      <c r="N90" s="168"/>
      <c r="O90" s="168">
        <f>SUM(O91:O91)</f>
        <v>0</v>
      </c>
      <c r="P90" s="168"/>
      <c r="Q90" s="168">
        <f>SUM(Q91:Q91)</f>
        <v>0</v>
      </c>
      <c r="R90" s="169"/>
      <c r="S90" s="169"/>
      <c r="T90" s="170"/>
      <c r="U90" s="164"/>
      <c r="V90" s="164">
        <f>SUM(V91:V91)</f>
        <v>0</v>
      </c>
      <c r="W90" s="164"/>
      <c r="X90" s="164"/>
      <c r="Y90" s="164"/>
      <c r="AG90" t="s">
        <v>253</v>
      </c>
    </row>
    <row r="91" spans="1:60" outlineLevel="1" x14ac:dyDescent="0.2">
      <c r="A91" s="187">
        <v>28</v>
      </c>
      <c r="B91" s="188" t="s">
        <v>410</v>
      </c>
      <c r="C91" s="194" t="s">
        <v>411</v>
      </c>
      <c r="D91" s="189" t="s">
        <v>412</v>
      </c>
      <c r="E91" s="190">
        <v>40.068759999999997</v>
      </c>
      <c r="F91" s="191"/>
      <c r="G91" s="192">
        <f>ROUND(E91*F91,2)</f>
        <v>0</v>
      </c>
      <c r="H91" s="191"/>
      <c r="I91" s="192">
        <f>ROUND(E91*H91,2)</f>
        <v>0</v>
      </c>
      <c r="J91" s="191"/>
      <c r="K91" s="192">
        <f>ROUND(E91*J91,2)</f>
        <v>0</v>
      </c>
      <c r="L91" s="192">
        <v>21</v>
      </c>
      <c r="M91" s="192">
        <f>G91*(1+L91/100)</f>
        <v>0</v>
      </c>
      <c r="N91" s="190">
        <v>0</v>
      </c>
      <c r="O91" s="190">
        <f>ROUND(E91*N91,2)</f>
        <v>0</v>
      </c>
      <c r="P91" s="190">
        <v>0</v>
      </c>
      <c r="Q91" s="190">
        <f>ROUND(E91*P91,2)</f>
        <v>0</v>
      </c>
      <c r="R91" s="192"/>
      <c r="S91" s="192" t="s">
        <v>325</v>
      </c>
      <c r="T91" s="193" t="s">
        <v>326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261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252</v>
      </c>
      <c r="B92" s="166" t="s">
        <v>150</v>
      </c>
      <c r="C92" s="180" t="s">
        <v>151</v>
      </c>
      <c r="D92" s="167"/>
      <c r="E92" s="168"/>
      <c r="F92" s="169"/>
      <c r="G92" s="169">
        <f>SUMIF(AG93:AG110,"&lt;&gt;NOR",G93:G110)</f>
        <v>0</v>
      </c>
      <c r="H92" s="169"/>
      <c r="I92" s="169">
        <f>SUM(I93:I110)</f>
        <v>0</v>
      </c>
      <c r="J92" s="169"/>
      <c r="K92" s="169">
        <f>SUM(K93:K110)</f>
        <v>0</v>
      </c>
      <c r="L92" s="169"/>
      <c r="M92" s="169">
        <f>SUM(M93:M110)</f>
        <v>0</v>
      </c>
      <c r="N92" s="168"/>
      <c r="O92" s="168">
        <f>SUM(O93:O110)</f>
        <v>1.9700000000000002</v>
      </c>
      <c r="P92" s="168"/>
      <c r="Q92" s="168">
        <f>SUM(Q93:Q110)</f>
        <v>1.27</v>
      </c>
      <c r="R92" s="169"/>
      <c r="S92" s="169"/>
      <c r="T92" s="170"/>
      <c r="U92" s="164"/>
      <c r="V92" s="164">
        <f>SUM(V93:V110)</f>
        <v>0</v>
      </c>
      <c r="W92" s="164"/>
      <c r="X92" s="164"/>
      <c r="Y92" s="164"/>
      <c r="AG92" t="s">
        <v>253</v>
      </c>
    </row>
    <row r="93" spans="1:60" ht="22.5" outlineLevel="1" x14ac:dyDescent="0.2">
      <c r="A93" s="172">
        <v>29</v>
      </c>
      <c r="B93" s="173" t="s">
        <v>667</v>
      </c>
      <c r="C93" s="181" t="s">
        <v>668</v>
      </c>
      <c r="D93" s="174" t="s">
        <v>324</v>
      </c>
      <c r="E93" s="175">
        <v>130.44999999999999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3.3E-4</v>
      </c>
      <c r="O93" s="175">
        <f>ROUND(E93*N93,2)</f>
        <v>0.04</v>
      </c>
      <c r="P93" s="175">
        <v>0</v>
      </c>
      <c r="Q93" s="175">
        <f>ROUND(E93*P93,2)</f>
        <v>0</v>
      </c>
      <c r="R93" s="177"/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415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621</v>
      </c>
      <c r="D94" s="162"/>
      <c r="E94" s="163">
        <v>130.44999999999999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2">
        <v>30</v>
      </c>
      <c r="B95" s="173" t="s">
        <v>669</v>
      </c>
      <c r="C95" s="181" t="s">
        <v>670</v>
      </c>
      <c r="D95" s="174" t="s">
        <v>324</v>
      </c>
      <c r="E95" s="175">
        <v>43.545000000000002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5.1999999999999995E-4</v>
      </c>
      <c r="O95" s="175">
        <f>ROUND(E95*N95,2)</f>
        <v>0.02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671</v>
      </c>
      <c r="D96" s="162"/>
      <c r="E96" s="163">
        <v>43.55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31</v>
      </c>
      <c r="B97" s="173" t="s">
        <v>672</v>
      </c>
      <c r="C97" s="181" t="s">
        <v>673</v>
      </c>
      <c r="D97" s="174" t="s">
        <v>324</v>
      </c>
      <c r="E97" s="175">
        <v>130.44999999999999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9.7400000000000004E-3</v>
      </c>
      <c r="Q97" s="175">
        <f>ROUND(E97*P97,2)</f>
        <v>1.27</v>
      </c>
      <c r="R97" s="177"/>
      <c r="S97" s="177" t="s">
        <v>325</v>
      </c>
      <c r="T97" s="178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415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73" t="s">
        <v>674</v>
      </c>
      <c r="D98" s="274"/>
      <c r="E98" s="274"/>
      <c r="F98" s="274"/>
      <c r="G98" s="274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621</v>
      </c>
      <c r="D99" s="162"/>
      <c r="E99" s="163">
        <v>130.44999999999999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32</v>
      </c>
      <c r="B100" s="173" t="s">
        <v>675</v>
      </c>
      <c r="C100" s="181" t="s">
        <v>676</v>
      </c>
      <c r="D100" s="174" t="s">
        <v>324</v>
      </c>
      <c r="E100" s="175">
        <v>130.44999999999999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8.1999999999999998E-4</v>
      </c>
      <c r="O100" s="175">
        <f>ROUND(E100*N100,2)</f>
        <v>0.11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415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621</v>
      </c>
      <c r="D101" s="162"/>
      <c r="E101" s="163">
        <v>130.44999999999999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33</v>
      </c>
      <c r="B102" s="173" t="s">
        <v>677</v>
      </c>
      <c r="C102" s="181" t="s">
        <v>678</v>
      </c>
      <c r="D102" s="174" t="s">
        <v>324</v>
      </c>
      <c r="E102" s="175">
        <v>43.545000000000002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9.8999999999999999E-4</v>
      </c>
      <c r="O102" s="175">
        <f>ROUND(E102*N102,2)</f>
        <v>0.04</v>
      </c>
      <c r="P102" s="175">
        <v>0</v>
      </c>
      <c r="Q102" s="175">
        <f>ROUND(E102*P102,2)</f>
        <v>0</v>
      </c>
      <c r="R102" s="177"/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415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671</v>
      </c>
      <c r="D103" s="162"/>
      <c r="E103" s="163">
        <v>43.55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87">
        <v>34</v>
      </c>
      <c r="B104" s="188" t="s">
        <v>679</v>
      </c>
      <c r="C104" s="194" t="s">
        <v>680</v>
      </c>
      <c r="D104" s="189" t="s">
        <v>0</v>
      </c>
      <c r="E104" s="190">
        <v>1036.9349500000001</v>
      </c>
      <c r="F104" s="191"/>
      <c r="G104" s="192">
        <f>ROUND(E104*F104,2)</f>
        <v>0</v>
      </c>
      <c r="H104" s="191"/>
      <c r="I104" s="192">
        <f>ROUND(E104*H104,2)</f>
        <v>0</v>
      </c>
      <c r="J104" s="191"/>
      <c r="K104" s="192">
        <f>ROUND(E104*J104,2)</f>
        <v>0</v>
      </c>
      <c r="L104" s="192">
        <v>21</v>
      </c>
      <c r="M104" s="192">
        <f>G104*(1+L104/100)</f>
        <v>0</v>
      </c>
      <c r="N104" s="190">
        <v>0</v>
      </c>
      <c r="O104" s="190">
        <f>ROUND(E104*N104,2)</f>
        <v>0</v>
      </c>
      <c r="P104" s="190">
        <v>0</v>
      </c>
      <c r="Q104" s="190">
        <f>ROUND(E104*P104,2)</f>
        <v>0</v>
      </c>
      <c r="R104" s="192"/>
      <c r="S104" s="192" t="s">
        <v>325</v>
      </c>
      <c r="T104" s="193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422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35</v>
      </c>
      <c r="B105" s="173" t="s">
        <v>681</v>
      </c>
      <c r="C105" s="181" t="s">
        <v>682</v>
      </c>
      <c r="D105" s="174" t="s">
        <v>324</v>
      </c>
      <c r="E105" s="175">
        <v>208.79400000000001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4.4000000000000003E-3</v>
      </c>
      <c r="O105" s="175">
        <f>ROUND(E105*N105,2)</f>
        <v>0.92</v>
      </c>
      <c r="P105" s="175">
        <v>0</v>
      </c>
      <c r="Q105" s="175">
        <f>ROUND(E105*P105,2)</f>
        <v>0</v>
      </c>
      <c r="R105" s="177"/>
      <c r="S105" s="177" t="s">
        <v>257</v>
      </c>
      <c r="T105" s="178" t="s">
        <v>258</v>
      </c>
      <c r="U105" s="158">
        <v>0</v>
      </c>
      <c r="V105" s="158">
        <f>ROUND(E105*U105,2)</f>
        <v>0</v>
      </c>
      <c r="W105" s="158"/>
      <c r="X105" s="158" t="s">
        <v>442</v>
      </c>
      <c r="Y105" s="158" t="s">
        <v>260</v>
      </c>
      <c r="Z105" s="148"/>
      <c r="AA105" s="148"/>
      <c r="AB105" s="148"/>
      <c r="AC105" s="148"/>
      <c r="AD105" s="148"/>
      <c r="AE105" s="148"/>
      <c r="AF105" s="148"/>
      <c r="AG105" s="148" t="s">
        <v>443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683</v>
      </c>
      <c r="D106" s="162"/>
      <c r="E106" s="163">
        <v>156.54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2" t="s">
        <v>684</v>
      </c>
      <c r="D107" s="162"/>
      <c r="E107" s="163">
        <v>52.25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36</v>
      </c>
      <c r="B108" s="173" t="s">
        <v>685</v>
      </c>
      <c r="C108" s="181" t="s">
        <v>686</v>
      </c>
      <c r="D108" s="174" t="s">
        <v>324</v>
      </c>
      <c r="E108" s="175">
        <v>208.79400000000001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4.0000000000000001E-3</v>
      </c>
      <c r="O108" s="175">
        <f>ROUND(E108*N108,2)</f>
        <v>0.84</v>
      </c>
      <c r="P108" s="175">
        <v>0</v>
      </c>
      <c r="Q108" s="175">
        <f>ROUND(E108*P108,2)</f>
        <v>0</v>
      </c>
      <c r="R108" s="177"/>
      <c r="S108" s="177" t="s">
        <v>257</v>
      </c>
      <c r="T108" s="178" t="s">
        <v>258</v>
      </c>
      <c r="U108" s="158">
        <v>0</v>
      </c>
      <c r="V108" s="158">
        <f>ROUND(E108*U108,2)</f>
        <v>0</v>
      </c>
      <c r="W108" s="158"/>
      <c r="X108" s="158" t="s">
        <v>442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443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683</v>
      </c>
      <c r="D109" s="162"/>
      <c r="E109" s="163">
        <v>156.54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684</v>
      </c>
      <c r="D110" s="162"/>
      <c r="E110" s="163">
        <v>52.25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5" t="s">
        <v>252</v>
      </c>
      <c r="B111" s="166" t="s">
        <v>154</v>
      </c>
      <c r="C111" s="180" t="s">
        <v>155</v>
      </c>
      <c r="D111" s="167"/>
      <c r="E111" s="168"/>
      <c r="F111" s="169"/>
      <c r="G111" s="169">
        <f>SUMIF(AG112:AG124,"&lt;&gt;NOR",G112:G124)</f>
        <v>0</v>
      </c>
      <c r="H111" s="169"/>
      <c r="I111" s="169">
        <f>SUM(I112:I124)</f>
        <v>0</v>
      </c>
      <c r="J111" s="169"/>
      <c r="K111" s="169">
        <f>SUM(K112:K124)</f>
        <v>0</v>
      </c>
      <c r="L111" s="169"/>
      <c r="M111" s="169">
        <f>SUM(M112:M124)</f>
        <v>0</v>
      </c>
      <c r="N111" s="168"/>
      <c r="O111" s="168">
        <f>SUM(O112:O124)</f>
        <v>6.9999999999999993E-2</v>
      </c>
      <c r="P111" s="168"/>
      <c r="Q111" s="168">
        <f>SUM(Q112:Q124)</f>
        <v>0.28999999999999998</v>
      </c>
      <c r="R111" s="169"/>
      <c r="S111" s="169"/>
      <c r="T111" s="170"/>
      <c r="U111" s="164"/>
      <c r="V111" s="164">
        <f>SUM(V112:V124)</f>
        <v>0</v>
      </c>
      <c r="W111" s="164"/>
      <c r="X111" s="164"/>
      <c r="Y111" s="164"/>
      <c r="AG111" t="s">
        <v>253</v>
      </c>
    </row>
    <row r="112" spans="1:60" outlineLevel="1" x14ac:dyDescent="0.2">
      <c r="A112" s="172">
        <v>37</v>
      </c>
      <c r="B112" s="173" t="s">
        <v>687</v>
      </c>
      <c r="C112" s="181" t="s">
        <v>688</v>
      </c>
      <c r="D112" s="174" t="s">
        <v>324</v>
      </c>
      <c r="E112" s="175">
        <v>130.44999999999999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2.2000000000000001E-3</v>
      </c>
      <c r="Q112" s="175">
        <f>ROUND(E112*P112,2)</f>
        <v>0.28999999999999998</v>
      </c>
      <c r="R112" s="177"/>
      <c r="S112" s="177" t="s">
        <v>689</v>
      </c>
      <c r="T112" s="178" t="s">
        <v>689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415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621</v>
      </c>
      <c r="D113" s="162"/>
      <c r="E113" s="163">
        <v>130.44999999999999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38</v>
      </c>
      <c r="B114" s="173" t="s">
        <v>690</v>
      </c>
      <c r="C114" s="181" t="s">
        <v>691</v>
      </c>
      <c r="D114" s="174" t="s">
        <v>324</v>
      </c>
      <c r="E114" s="175">
        <v>130.44999999999999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9.0000000000000006E-5</v>
      </c>
      <c r="O114" s="175">
        <f>ROUND(E114*N114,2)</f>
        <v>0.01</v>
      </c>
      <c r="P114" s="175">
        <v>0</v>
      </c>
      <c r="Q114" s="175">
        <f>ROUND(E114*P114,2)</f>
        <v>0</v>
      </c>
      <c r="R114" s="177"/>
      <c r="S114" s="177" t="s">
        <v>325</v>
      </c>
      <c r="T114" s="178" t="s">
        <v>326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415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621</v>
      </c>
      <c r="D115" s="162"/>
      <c r="E115" s="163">
        <v>130.44999999999999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39</v>
      </c>
      <c r="B116" s="173" t="s">
        <v>692</v>
      </c>
      <c r="C116" s="181" t="s">
        <v>693</v>
      </c>
      <c r="D116" s="174" t="s">
        <v>348</v>
      </c>
      <c r="E116" s="175">
        <v>87.09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325</v>
      </c>
      <c r="T116" s="178" t="s">
        <v>326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415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694</v>
      </c>
      <c r="D117" s="162"/>
      <c r="E117" s="163">
        <v>87.09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40</v>
      </c>
      <c r="B118" s="173" t="s">
        <v>695</v>
      </c>
      <c r="C118" s="181" t="s">
        <v>696</v>
      </c>
      <c r="D118" s="174" t="s">
        <v>324</v>
      </c>
      <c r="E118" s="175">
        <v>130.44999999999999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1.0000000000000001E-5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325</v>
      </c>
      <c r="T118" s="178" t="s">
        <v>326</v>
      </c>
      <c r="U118" s="158">
        <v>0</v>
      </c>
      <c r="V118" s="158">
        <f>ROUND(E118*U118,2)</f>
        <v>0</v>
      </c>
      <c r="W118" s="158"/>
      <c r="X118" s="158" t="s">
        <v>259</v>
      </c>
      <c r="Y118" s="158" t="s">
        <v>260</v>
      </c>
      <c r="Z118" s="148"/>
      <c r="AA118" s="148"/>
      <c r="AB118" s="148"/>
      <c r="AC118" s="148"/>
      <c r="AD118" s="148"/>
      <c r="AE118" s="148"/>
      <c r="AF118" s="148"/>
      <c r="AG118" s="148" t="s">
        <v>415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621</v>
      </c>
      <c r="D119" s="162"/>
      <c r="E119" s="163">
        <v>130.44999999999999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87">
        <v>41</v>
      </c>
      <c r="B120" s="188" t="s">
        <v>420</v>
      </c>
      <c r="C120" s="194" t="s">
        <v>421</v>
      </c>
      <c r="D120" s="189" t="s">
        <v>0</v>
      </c>
      <c r="E120" s="190">
        <v>254.55658</v>
      </c>
      <c r="F120" s="191"/>
      <c r="G120" s="192">
        <f>ROUND(E120*F120,2)</f>
        <v>0</v>
      </c>
      <c r="H120" s="191"/>
      <c r="I120" s="192">
        <f>ROUND(E120*H120,2)</f>
        <v>0</v>
      </c>
      <c r="J120" s="191"/>
      <c r="K120" s="192">
        <f>ROUND(E120*J120,2)</f>
        <v>0</v>
      </c>
      <c r="L120" s="192">
        <v>21</v>
      </c>
      <c r="M120" s="192">
        <f>G120*(1+L120/100)</f>
        <v>0</v>
      </c>
      <c r="N120" s="190">
        <v>0</v>
      </c>
      <c r="O120" s="190">
        <f>ROUND(E120*N120,2)</f>
        <v>0</v>
      </c>
      <c r="P120" s="190">
        <v>0</v>
      </c>
      <c r="Q120" s="190">
        <f>ROUND(E120*P120,2)</f>
        <v>0</v>
      </c>
      <c r="R120" s="192"/>
      <c r="S120" s="192" t="s">
        <v>325</v>
      </c>
      <c r="T120" s="193" t="s">
        <v>326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422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42</v>
      </c>
      <c r="B121" s="173" t="s">
        <v>697</v>
      </c>
      <c r="C121" s="181" t="s">
        <v>698</v>
      </c>
      <c r="D121" s="174" t="s">
        <v>348</v>
      </c>
      <c r="E121" s="175">
        <v>91.444500000000005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257</v>
      </c>
      <c r="T121" s="178" t="s">
        <v>258</v>
      </c>
      <c r="U121" s="158">
        <v>0</v>
      </c>
      <c r="V121" s="158">
        <f>ROUND(E121*U121,2)</f>
        <v>0</v>
      </c>
      <c r="W121" s="158"/>
      <c r="X121" s="158" t="s">
        <v>442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443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699</v>
      </c>
      <c r="D122" s="162"/>
      <c r="E122" s="163">
        <v>91.44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268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43</v>
      </c>
      <c r="B123" s="173" t="s">
        <v>700</v>
      </c>
      <c r="C123" s="181" t="s">
        <v>701</v>
      </c>
      <c r="D123" s="174" t="s">
        <v>363</v>
      </c>
      <c r="E123" s="175">
        <v>143.495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4.2999999999999999E-4</v>
      </c>
      <c r="O123" s="175">
        <f>ROUND(E123*N123,2)</f>
        <v>0.06</v>
      </c>
      <c r="P123" s="175">
        <v>0</v>
      </c>
      <c r="Q123" s="175">
        <f>ROUND(E123*P123,2)</f>
        <v>0</v>
      </c>
      <c r="R123" s="177"/>
      <c r="S123" s="177" t="s">
        <v>257</v>
      </c>
      <c r="T123" s="178" t="s">
        <v>258</v>
      </c>
      <c r="U123" s="158">
        <v>0</v>
      </c>
      <c r="V123" s="158">
        <f>ROUND(E123*U123,2)</f>
        <v>0</v>
      </c>
      <c r="W123" s="158"/>
      <c r="X123" s="158" t="s">
        <v>442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443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702</v>
      </c>
      <c r="D124" s="162"/>
      <c r="E124" s="163">
        <v>143.5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5" t="s">
        <v>252</v>
      </c>
      <c r="B125" s="166" t="s">
        <v>160</v>
      </c>
      <c r="C125" s="180" t="s">
        <v>161</v>
      </c>
      <c r="D125" s="167"/>
      <c r="E125" s="168"/>
      <c r="F125" s="169"/>
      <c r="G125" s="169">
        <f>SUMIF(AG126:AG134,"&lt;&gt;NOR",G126:G134)</f>
        <v>0</v>
      </c>
      <c r="H125" s="169"/>
      <c r="I125" s="169">
        <f>SUM(I126:I134)</f>
        <v>0</v>
      </c>
      <c r="J125" s="169"/>
      <c r="K125" s="169">
        <f>SUM(K126:K134)</f>
        <v>0</v>
      </c>
      <c r="L125" s="169"/>
      <c r="M125" s="169">
        <f>SUM(M126:M134)</f>
        <v>0</v>
      </c>
      <c r="N125" s="168"/>
      <c r="O125" s="168">
        <f>SUM(O126:O134)</f>
        <v>0</v>
      </c>
      <c r="P125" s="168"/>
      <c r="Q125" s="168">
        <f>SUM(Q126:Q134)</f>
        <v>0.03</v>
      </c>
      <c r="R125" s="169"/>
      <c r="S125" s="169"/>
      <c r="T125" s="170"/>
      <c r="U125" s="164"/>
      <c r="V125" s="164">
        <f>SUM(V126:V134)</f>
        <v>0</v>
      </c>
      <c r="W125" s="164"/>
      <c r="X125" s="164"/>
      <c r="Y125" s="164"/>
      <c r="AG125" t="s">
        <v>253</v>
      </c>
    </row>
    <row r="126" spans="1:60" outlineLevel="1" x14ac:dyDescent="0.2">
      <c r="A126" s="172">
        <v>44</v>
      </c>
      <c r="B126" s="173" t="s">
        <v>703</v>
      </c>
      <c r="C126" s="181" t="s">
        <v>704</v>
      </c>
      <c r="D126" s="174" t="s">
        <v>348</v>
      </c>
      <c r="E126" s="175">
        <v>10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2.1299999999999999E-3</v>
      </c>
      <c r="Q126" s="175">
        <f>ROUND(E126*P126,2)</f>
        <v>0.02</v>
      </c>
      <c r="R126" s="177"/>
      <c r="S126" s="177" t="s">
        <v>325</v>
      </c>
      <c r="T126" s="178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287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64</v>
      </c>
      <c r="D127" s="162"/>
      <c r="E127" s="163">
        <v>10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45</v>
      </c>
      <c r="B128" s="173" t="s">
        <v>705</v>
      </c>
      <c r="C128" s="181" t="s">
        <v>706</v>
      </c>
      <c r="D128" s="174" t="s">
        <v>348</v>
      </c>
      <c r="E128" s="175">
        <v>20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2.7999999999999998E-4</v>
      </c>
      <c r="Q128" s="175">
        <f>ROUND(E128*P128,2)</f>
        <v>0.01</v>
      </c>
      <c r="R128" s="177"/>
      <c r="S128" s="177" t="s">
        <v>325</v>
      </c>
      <c r="T128" s="178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415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84</v>
      </c>
      <c r="D129" s="162"/>
      <c r="E129" s="163">
        <v>20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46</v>
      </c>
      <c r="B130" s="173" t="s">
        <v>707</v>
      </c>
      <c r="C130" s="181" t="s">
        <v>708</v>
      </c>
      <c r="D130" s="174" t="s">
        <v>363</v>
      </c>
      <c r="E130" s="175">
        <v>2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287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119</v>
      </c>
      <c r="D131" s="162"/>
      <c r="E131" s="163">
        <v>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47</v>
      </c>
      <c r="B132" s="173" t="s">
        <v>709</v>
      </c>
      <c r="C132" s="181" t="s">
        <v>710</v>
      </c>
      <c r="D132" s="174" t="s">
        <v>363</v>
      </c>
      <c r="E132" s="175">
        <v>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325</v>
      </c>
      <c r="T132" s="178" t="s">
        <v>326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119</v>
      </c>
      <c r="D133" s="162"/>
      <c r="E133" s="163">
        <v>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87">
        <v>48</v>
      </c>
      <c r="B134" s="188" t="s">
        <v>711</v>
      </c>
      <c r="C134" s="194" t="s">
        <v>712</v>
      </c>
      <c r="D134" s="189" t="s">
        <v>0</v>
      </c>
      <c r="E134" s="190">
        <v>10.744</v>
      </c>
      <c r="F134" s="191"/>
      <c r="G134" s="192">
        <f>ROUND(E134*F134,2)</f>
        <v>0</v>
      </c>
      <c r="H134" s="191"/>
      <c r="I134" s="192">
        <f>ROUND(E134*H134,2)</f>
        <v>0</v>
      </c>
      <c r="J134" s="191"/>
      <c r="K134" s="192">
        <f>ROUND(E134*J134,2)</f>
        <v>0</v>
      </c>
      <c r="L134" s="192">
        <v>21</v>
      </c>
      <c r="M134" s="192">
        <f>G134*(1+L134/100)</f>
        <v>0</v>
      </c>
      <c r="N134" s="190">
        <v>0</v>
      </c>
      <c r="O134" s="190">
        <f>ROUND(E134*N134,2)</f>
        <v>0</v>
      </c>
      <c r="P134" s="190">
        <v>0</v>
      </c>
      <c r="Q134" s="190">
        <f>ROUND(E134*P134,2)</f>
        <v>0</v>
      </c>
      <c r="R134" s="192"/>
      <c r="S134" s="192" t="s">
        <v>325</v>
      </c>
      <c r="T134" s="193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422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5" t="s">
        <v>252</v>
      </c>
      <c r="B135" s="166" t="s">
        <v>164</v>
      </c>
      <c r="C135" s="180" t="s">
        <v>165</v>
      </c>
      <c r="D135" s="167"/>
      <c r="E135" s="168"/>
      <c r="F135" s="169"/>
      <c r="G135" s="169">
        <f>SUMIF(AG136:AG143,"&lt;&gt;NOR",G136:G143)</f>
        <v>0</v>
      </c>
      <c r="H135" s="169"/>
      <c r="I135" s="169">
        <f>SUM(I136:I143)</f>
        <v>0</v>
      </c>
      <c r="J135" s="169"/>
      <c r="K135" s="169">
        <f>SUM(K136:K143)</f>
        <v>0</v>
      </c>
      <c r="L135" s="169"/>
      <c r="M135" s="169">
        <f>SUM(M136:M143)</f>
        <v>0</v>
      </c>
      <c r="N135" s="168"/>
      <c r="O135" s="168">
        <f>SUM(O136:O143)</f>
        <v>0</v>
      </c>
      <c r="P135" s="168"/>
      <c r="Q135" s="168">
        <f>SUM(Q136:Q143)</f>
        <v>0.02</v>
      </c>
      <c r="R135" s="169"/>
      <c r="S135" s="169"/>
      <c r="T135" s="170"/>
      <c r="U135" s="164"/>
      <c r="V135" s="164">
        <f>SUM(V136:V143)</f>
        <v>0</v>
      </c>
      <c r="W135" s="164"/>
      <c r="X135" s="164"/>
      <c r="Y135" s="164"/>
      <c r="AG135" t="s">
        <v>253</v>
      </c>
    </row>
    <row r="136" spans="1:60" outlineLevel="1" x14ac:dyDescent="0.2">
      <c r="A136" s="172">
        <v>49</v>
      </c>
      <c r="B136" s="173" t="s">
        <v>713</v>
      </c>
      <c r="C136" s="181" t="s">
        <v>714</v>
      </c>
      <c r="D136" s="174" t="s">
        <v>715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1.9460000000000002E-2</v>
      </c>
      <c r="Q136" s="175">
        <f>ROUND(E136*P136,2)</f>
        <v>0.02</v>
      </c>
      <c r="R136" s="177"/>
      <c r="S136" s="177" t="s">
        <v>325</v>
      </c>
      <c r="T136" s="178" t="s">
        <v>326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415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117</v>
      </c>
      <c r="D137" s="162"/>
      <c r="E137" s="163">
        <v>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50</v>
      </c>
      <c r="B138" s="173" t="s">
        <v>716</v>
      </c>
      <c r="C138" s="181" t="s">
        <v>717</v>
      </c>
      <c r="D138" s="174" t="s">
        <v>715</v>
      </c>
      <c r="E138" s="175">
        <v>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1.56E-3</v>
      </c>
      <c r="Q138" s="175">
        <f>ROUND(E138*P138,2)</f>
        <v>0</v>
      </c>
      <c r="R138" s="177"/>
      <c r="S138" s="177" t="s">
        <v>325</v>
      </c>
      <c r="T138" s="178" t="s">
        <v>326</v>
      </c>
      <c r="U138" s="158">
        <v>0</v>
      </c>
      <c r="V138" s="158">
        <f>ROUND(E138*U138,2)</f>
        <v>0</v>
      </c>
      <c r="W138" s="158"/>
      <c r="X138" s="158" t="s">
        <v>259</v>
      </c>
      <c r="Y138" s="158" t="s">
        <v>260</v>
      </c>
      <c r="Z138" s="148"/>
      <c r="AA138" s="148"/>
      <c r="AB138" s="148"/>
      <c r="AC138" s="148"/>
      <c r="AD138" s="148"/>
      <c r="AE138" s="148"/>
      <c r="AF138" s="148"/>
      <c r="AG138" s="148" t="s">
        <v>287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117</v>
      </c>
      <c r="D139" s="162"/>
      <c r="E139" s="163">
        <v>1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51</v>
      </c>
      <c r="B140" s="173" t="s">
        <v>718</v>
      </c>
      <c r="C140" s="181" t="s">
        <v>719</v>
      </c>
      <c r="D140" s="174" t="s">
        <v>363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8.4999999999999995E-4</v>
      </c>
      <c r="Q140" s="175">
        <f>ROUND(E140*P140,2)</f>
        <v>0</v>
      </c>
      <c r="R140" s="177"/>
      <c r="S140" s="177" t="s">
        <v>325</v>
      </c>
      <c r="T140" s="178" t="s">
        <v>326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415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2" t="s">
        <v>117</v>
      </c>
      <c r="D141" s="162"/>
      <c r="E141" s="163">
        <v>1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52</v>
      </c>
      <c r="B142" s="173" t="s">
        <v>720</v>
      </c>
      <c r="C142" s="181" t="s">
        <v>721</v>
      </c>
      <c r="D142" s="174" t="s">
        <v>0</v>
      </c>
      <c r="E142" s="175">
        <v>2.3839999999999999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325</v>
      </c>
      <c r="T142" s="178" t="s">
        <v>326</v>
      </c>
      <c r="U142" s="158">
        <v>0</v>
      </c>
      <c r="V142" s="158">
        <f>ROUND(E142*U142,2)</f>
        <v>0</v>
      </c>
      <c r="W142" s="158"/>
      <c r="X142" s="158" t="s">
        <v>259</v>
      </c>
      <c r="Y142" s="158" t="s">
        <v>260</v>
      </c>
      <c r="Z142" s="148"/>
      <c r="AA142" s="148"/>
      <c r="AB142" s="148"/>
      <c r="AC142" s="148"/>
      <c r="AD142" s="148"/>
      <c r="AE142" s="148"/>
      <c r="AF142" s="148"/>
      <c r="AG142" s="148" t="s">
        <v>422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73" t="s">
        <v>344</v>
      </c>
      <c r="D143" s="274"/>
      <c r="E143" s="274"/>
      <c r="F143" s="274"/>
      <c r="G143" s="274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5" t="s">
        <v>252</v>
      </c>
      <c r="B144" s="166" t="s">
        <v>180</v>
      </c>
      <c r="C144" s="180" t="s">
        <v>181</v>
      </c>
      <c r="D144" s="167"/>
      <c r="E144" s="168"/>
      <c r="F144" s="169"/>
      <c r="G144" s="169">
        <f>SUMIF(AG145:AG149,"&lt;&gt;NOR",G145:G149)</f>
        <v>0</v>
      </c>
      <c r="H144" s="169"/>
      <c r="I144" s="169">
        <f>SUM(I145:I149)</f>
        <v>0</v>
      </c>
      <c r="J144" s="169"/>
      <c r="K144" s="169">
        <f>SUM(K145:K149)</f>
        <v>0</v>
      </c>
      <c r="L144" s="169"/>
      <c r="M144" s="169">
        <f>SUM(M145:M149)</f>
        <v>0</v>
      </c>
      <c r="N144" s="168"/>
      <c r="O144" s="168">
        <f>SUM(O145:O149)</f>
        <v>0.06</v>
      </c>
      <c r="P144" s="168"/>
      <c r="Q144" s="168">
        <f>SUM(Q145:Q149)</f>
        <v>0</v>
      </c>
      <c r="R144" s="169"/>
      <c r="S144" s="169"/>
      <c r="T144" s="170"/>
      <c r="U144" s="164"/>
      <c r="V144" s="164">
        <f>SUM(V145:V149)</f>
        <v>0</v>
      </c>
      <c r="W144" s="164"/>
      <c r="X144" s="164"/>
      <c r="Y144" s="164"/>
      <c r="AG144" t="s">
        <v>253</v>
      </c>
    </row>
    <row r="145" spans="1:60" outlineLevel="1" x14ac:dyDescent="0.2">
      <c r="A145" s="172">
        <v>53</v>
      </c>
      <c r="B145" s="173" t="s">
        <v>722</v>
      </c>
      <c r="C145" s="181" t="s">
        <v>723</v>
      </c>
      <c r="D145" s="174" t="s">
        <v>363</v>
      </c>
      <c r="E145" s="175">
        <v>3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325</v>
      </c>
      <c r="T145" s="178" t="s">
        <v>326</v>
      </c>
      <c r="U145" s="158">
        <v>0</v>
      </c>
      <c r="V145" s="158">
        <f>ROUND(E145*U145,2)</f>
        <v>0</v>
      </c>
      <c r="W145" s="158"/>
      <c r="X145" s="158" t="s">
        <v>259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415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82" t="s">
        <v>121</v>
      </c>
      <c r="D146" s="162"/>
      <c r="E146" s="163">
        <v>3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268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87">
        <v>54</v>
      </c>
      <c r="B147" s="188" t="s">
        <v>438</v>
      </c>
      <c r="C147" s="194" t="s">
        <v>439</v>
      </c>
      <c r="D147" s="189" t="s">
        <v>0</v>
      </c>
      <c r="E147" s="190">
        <v>97.29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21</v>
      </c>
      <c r="M147" s="192">
        <f>G147*(1+L147/100)</f>
        <v>0</v>
      </c>
      <c r="N147" s="190">
        <v>0</v>
      </c>
      <c r="O147" s="190">
        <f>ROUND(E147*N147,2)</f>
        <v>0</v>
      </c>
      <c r="P147" s="190">
        <v>0</v>
      </c>
      <c r="Q147" s="190">
        <f>ROUND(E147*P147,2)</f>
        <v>0</v>
      </c>
      <c r="R147" s="192"/>
      <c r="S147" s="192" t="s">
        <v>325</v>
      </c>
      <c r="T147" s="193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422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55</v>
      </c>
      <c r="B148" s="173" t="s">
        <v>724</v>
      </c>
      <c r="C148" s="181" t="s">
        <v>725</v>
      </c>
      <c r="D148" s="174" t="s">
        <v>363</v>
      </c>
      <c r="E148" s="175">
        <v>3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2.1000000000000001E-2</v>
      </c>
      <c r="O148" s="175">
        <f>ROUND(E148*N148,2)</f>
        <v>0.06</v>
      </c>
      <c r="P148" s="175">
        <v>0</v>
      </c>
      <c r="Q148" s="175">
        <f>ROUND(E148*P148,2)</f>
        <v>0</v>
      </c>
      <c r="R148" s="177"/>
      <c r="S148" s="177" t="s">
        <v>257</v>
      </c>
      <c r="T148" s="178" t="s">
        <v>258</v>
      </c>
      <c r="U148" s="158">
        <v>0</v>
      </c>
      <c r="V148" s="158">
        <f>ROUND(E148*U148,2)</f>
        <v>0</v>
      </c>
      <c r="W148" s="158"/>
      <c r="X148" s="158" t="s">
        <v>442</v>
      </c>
      <c r="Y148" s="158" t="s">
        <v>260</v>
      </c>
      <c r="Z148" s="148"/>
      <c r="AA148" s="148"/>
      <c r="AB148" s="148"/>
      <c r="AC148" s="148"/>
      <c r="AD148" s="148"/>
      <c r="AE148" s="148"/>
      <c r="AF148" s="148"/>
      <c r="AG148" s="148" t="s">
        <v>443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121</v>
      </c>
      <c r="D149" s="162"/>
      <c r="E149" s="163">
        <v>3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65" t="s">
        <v>252</v>
      </c>
      <c r="B150" s="166" t="s">
        <v>182</v>
      </c>
      <c r="C150" s="180" t="s">
        <v>183</v>
      </c>
      <c r="D150" s="167"/>
      <c r="E150" s="168"/>
      <c r="F150" s="169"/>
      <c r="G150" s="169">
        <f>SUMIF(AG151:AG156,"&lt;&gt;NOR",G151:G156)</f>
        <v>0</v>
      </c>
      <c r="H150" s="169"/>
      <c r="I150" s="169">
        <f>SUM(I151:I156)</f>
        <v>0</v>
      </c>
      <c r="J150" s="169"/>
      <c r="K150" s="169">
        <f>SUM(K151:K156)</f>
        <v>0</v>
      </c>
      <c r="L150" s="169"/>
      <c r="M150" s="169">
        <f>SUM(M151:M156)</f>
        <v>0</v>
      </c>
      <c r="N150" s="168"/>
      <c r="O150" s="168">
        <f>SUM(O151:O156)</f>
        <v>0.01</v>
      </c>
      <c r="P150" s="168"/>
      <c r="Q150" s="168">
        <f>SUM(Q151:Q156)</f>
        <v>0</v>
      </c>
      <c r="R150" s="169"/>
      <c r="S150" s="169"/>
      <c r="T150" s="170"/>
      <c r="U150" s="164"/>
      <c r="V150" s="164">
        <f>SUM(V151:V156)</f>
        <v>0</v>
      </c>
      <c r="W150" s="164"/>
      <c r="X150" s="164"/>
      <c r="Y150" s="164"/>
      <c r="AG150" t="s">
        <v>253</v>
      </c>
    </row>
    <row r="151" spans="1:60" outlineLevel="1" x14ac:dyDescent="0.2">
      <c r="A151" s="172">
        <v>56</v>
      </c>
      <c r="B151" s="173" t="s">
        <v>450</v>
      </c>
      <c r="C151" s="181" t="s">
        <v>451</v>
      </c>
      <c r="D151" s="174" t="s">
        <v>363</v>
      </c>
      <c r="E151" s="175">
        <v>3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5.0000000000000001E-4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257</v>
      </c>
      <c r="T151" s="178" t="s">
        <v>258</v>
      </c>
      <c r="U151" s="158">
        <v>0</v>
      </c>
      <c r="V151" s="158">
        <f>ROUND(E151*U151,2)</f>
        <v>0</v>
      </c>
      <c r="W151" s="158"/>
      <c r="X151" s="158" t="s">
        <v>259</v>
      </c>
      <c r="Y151" s="158" t="s">
        <v>260</v>
      </c>
      <c r="Z151" s="148"/>
      <c r="AA151" s="148"/>
      <c r="AB151" s="148"/>
      <c r="AC151" s="148"/>
      <c r="AD151" s="148"/>
      <c r="AE151" s="148"/>
      <c r="AF151" s="148"/>
      <c r="AG151" s="148" t="s">
        <v>415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73" t="s">
        <v>726</v>
      </c>
      <c r="D152" s="274"/>
      <c r="E152" s="274"/>
      <c r="F152" s="274"/>
      <c r="G152" s="274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121</v>
      </c>
      <c r="D153" s="162"/>
      <c r="E153" s="163">
        <v>3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57</v>
      </c>
      <c r="B154" s="173" t="s">
        <v>453</v>
      </c>
      <c r="C154" s="181" t="s">
        <v>454</v>
      </c>
      <c r="D154" s="174" t="s">
        <v>363</v>
      </c>
      <c r="E154" s="175">
        <v>3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3.5000000000000001E-3</v>
      </c>
      <c r="O154" s="175">
        <f>ROUND(E154*N154,2)</f>
        <v>0.01</v>
      </c>
      <c r="P154" s="175">
        <v>0</v>
      </c>
      <c r="Q154" s="175">
        <f>ROUND(E154*P154,2)</f>
        <v>0</v>
      </c>
      <c r="R154" s="177"/>
      <c r="S154" s="177" t="s">
        <v>257</v>
      </c>
      <c r="T154" s="178" t="s">
        <v>258</v>
      </c>
      <c r="U154" s="158">
        <v>0</v>
      </c>
      <c r="V154" s="158">
        <f>ROUND(E154*U154,2)</f>
        <v>0</v>
      </c>
      <c r="W154" s="158"/>
      <c r="X154" s="158" t="s">
        <v>259</v>
      </c>
      <c r="Y154" s="158" t="s">
        <v>260</v>
      </c>
      <c r="Z154" s="148"/>
      <c r="AA154" s="148"/>
      <c r="AB154" s="148"/>
      <c r="AC154" s="148"/>
      <c r="AD154" s="148"/>
      <c r="AE154" s="148"/>
      <c r="AF154" s="148"/>
      <c r="AG154" s="148" t="s">
        <v>415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182" t="s">
        <v>121</v>
      </c>
      <c r="D155" s="162"/>
      <c r="E155" s="163">
        <v>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268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87">
        <v>58</v>
      </c>
      <c r="B156" s="188" t="s">
        <v>455</v>
      </c>
      <c r="C156" s="194" t="s">
        <v>456</v>
      </c>
      <c r="D156" s="189" t="s">
        <v>0</v>
      </c>
      <c r="E156" s="190">
        <v>10.545</v>
      </c>
      <c r="F156" s="191"/>
      <c r="G156" s="192">
        <f>ROUND(E156*F156,2)</f>
        <v>0</v>
      </c>
      <c r="H156" s="191"/>
      <c r="I156" s="192">
        <f>ROUND(E156*H156,2)</f>
        <v>0</v>
      </c>
      <c r="J156" s="191"/>
      <c r="K156" s="192">
        <f>ROUND(E156*J156,2)</f>
        <v>0</v>
      </c>
      <c r="L156" s="192">
        <v>21</v>
      </c>
      <c r="M156" s="192">
        <f>G156*(1+L156/100)</f>
        <v>0</v>
      </c>
      <c r="N156" s="190">
        <v>0</v>
      </c>
      <c r="O156" s="190">
        <f>ROUND(E156*N156,2)</f>
        <v>0</v>
      </c>
      <c r="P156" s="190">
        <v>0</v>
      </c>
      <c r="Q156" s="190">
        <f>ROUND(E156*P156,2)</f>
        <v>0</v>
      </c>
      <c r="R156" s="192"/>
      <c r="S156" s="192" t="s">
        <v>325</v>
      </c>
      <c r="T156" s="193" t="s">
        <v>326</v>
      </c>
      <c r="U156" s="158">
        <v>0</v>
      </c>
      <c r="V156" s="158">
        <f>ROUND(E156*U156,2)</f>
        <v>0</v>
      </c>
      <c r="W156" s="158"/>
      <c r="X156" s="158" t="s">
        <v>259</v>
      </c>
      <c r="Y156" s="158" t="s">
        <v>260</v>
      </c>
      <c r="Z156" s="148"/>
      <c r="AA156" s="148"/>
      <c r="AB156" s="148"/>
      <c r="AC156" s="148"/>
      <c r="AD156" s="148"/>
      <c r="AE156" s="148"/>
      <c r="AF156" s="148"/>
      <c r="AG156" s="148" t="s">
        <v>422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x14ac:dyDescent="0.2">
      <c r="A157" s="165" t="s">
        <v>252</v>
      </c>
      <c r="B157" s="166" t="s">
        <v>188</v>
      </c>
      <c r="C157" s="180" t="s">
        <v>189</v>
      </c>
      <c r="D157" s="167"/>
      <c r="E157" s="168"/>
      <c r="F157" s="169"/>
      <c r="G157" s="169">
        <f>SUMIF(AG158:AG175,"&lt;&gt;NOR",G158:G175)</f>
        <v>0</v>
      </c>
      <c r="H157" s="169"/>
      <c r="I157" s="169">
        <f>SUM(I158:I175)</f>
        <v>0</v>
      </c>
      <c r="J157" s="169"/>
      <c r="K157" s="169">
        <f>SUM(K158:K175)</f>
        <v>0</v>
      </c>
      <c r="L157" s="169"/>
      <c r="M157" s="169">
        <f>SUM(M158:M175)</f>
        <v>0</v>
      </c>
      <c r="N157" s="168"/>
      <c r="O157" s="168">
        <f>SUM(O158:O175)</f>
        <v>3.9699999999999998</v>
      </c>
      <c r="P157" s="168"/>
      <c r="Q157" s="168">
        <f>SUM(Q158:Q175)</f>
        <v>0</v>
      </c>
      <c r="R157" s="169"/>
      <c r="S157" s="169"/>
      <c r="T157" s="170"/>
      <c r="U157" s="164"/>
      <c r="V157" s="164">
        <f>SUM(V158:V175)</f>
        <v>0</v>
      </c>
      <c r="W157" s="164"/>
      <c r="X157" s="164"/>
      <c r="Y157" s="164"/>
      <c r="AG157" t="s">
        <v>253</v>
      </c>
    </row>
    <row r="158" spans="1:60" outlineLevel="1" x14ac:dyDescent="0.2">
      <c r="A158" s="172">
        <v>59</v>
      </c>
      <c r="B158" s="173" t="s">
        <v>457</v>
      </c>
      <c r="C158" s="181" t="s">
        <v>458</v>
      </c>
      <c r="D158" s="174" t="s">
        <v>348</v>
      </c>
      <c r="E158" s="175">
        <v>87.09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5.1799999999999997E-3</v>
      </c>
      <c r="O158" s="175">
        <f>ROUND(E158*N158,2)</f>
        <v>0.45</v>
      </c>
      <c r="P158" s="175">
        <v>0</v>
      </c>
      <c r="Q158" s="175">
        <f>ROUND(E158*P158,2)</f>
        <v>0</v>
      </c>
      <c r="R158" s="177"/>
      <c r="S158" s="177" t="s">
        <v>325</v>
      </c>
      <c r="T158" s="178" t="s">
        <v>326</v>
      </c>
      <c r="U158" s="158">
        <v>0</v>
      </c>
      <c r="V158" s="158">
        <f>ROUND(E158*U158,2)</f>
        <v>0</v>
      </c>
      <c r="W158" s="158"/>
      <c r="X158" s="158" t="s">
        <v>259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415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182" t="s">
        <v>694</v>
      </c>
      <c r="D159" s="162"/>
      <c r="E159" s="163">
        <v>87.09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268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60</v>
      </c>
      <c r="B160" s="173" t="s">
        <v>460</v>
      </c>
      <c r="C160" s="181" t="s">
        <v>461</v>
      </c>
      <c r="D160" s="174" t="s">
        <v>348</v>
      </c>
      <c r="E160" s="175">
        <v>87.09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325</v>
      </c>
      <c r="T160" s="178" t="s">
        <v>326</v>
      </c>
      <c r="U160" s="158">
        <v>0</v>
      </c>
      <c r="V160" s="158">
        <f>ROUND(E160*U160,2)</f>
        <v>0</v>
      </c>
      <c r="W160" s="158"/>
      <c r="X160" s="158" t="s">
        <v>259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415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694</v>
      </c>
      <c r="D161" s="162"/>
      <c r="E161" s="163">
        <v>87.09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61</v>
      </c>
      <c r="B162" s="173" t="s">
        <v>462</v>
      </c>
      <c r="C162" s="181" t="s">
        <v>463</v>
      </c>
      <c r="D162" s="174" t="s">
        <v>324</v>
      </c>
      <c r="E162" s="175">
        <v>130.44999999999999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5.0400000000000002E-3</v>
      </c>
      <c r="O162" s="175">
        <f>ROUND(E162*N162,2)</f>
        <v>0.66</v>
      </c>
      <c r="P162" s="175">
        <v>0</v>
      </c>
      <c r="Q162" s="175">
        <f>ROUND(E162*P162,2)</f>
        <v>0</v>
      </c>
      <c r="R162" s="177"/>
      <c r="S162" s="177" t="s">
        <v>325</v>
      </c>
      <c r="T162" s="178" t="s">
        <v>326</v>
      </c>
      <c r="U162" s="158">
        <v>0</v>
      </c>
      <c r="V162" s="158">
        <f>ROUND(E162*U162,2)</f>
        <v>0</v>
      </c>
      <c r="W162" s="158"/>
      <c r="X162" s="158" t="s">
        <v>259</v>
      </c>
      <c r="Y162" s="158" t="s">
        <v>260</v>
      </c>
      <c r="Z162" s="148"/>
      <c r="AA162" s="148"/>
      <c r="AB162" s="148"/>
      <c r="AC162" s="148"/>
      <c r="AD162" s="148"/>
      <c r="AE162" s="148"/>
      <c r="AF162" s="148"/>
      <c r="AG162" s="148" t="s">
        <v>415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621</v>
      </c>
      <c r="D163" s="162"/>
      <c r="E163" s="163">
        <v>130.44999999999999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62</v>
      </c>
      <c r="B164" s="173" t="s">
        <v>464</v>
      </c>
      <c r="C164" s="181" t="s">
        <v>465</v>
      </c>
      <c r="D164" s="174" t="s">
        <v>348</v>
      </c>
      <c r="E164" s="175">
        <v>87.09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4.0000000000000003E-5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325</v>
      </c>
      <c r="T164" s="178" t="s">
        <v>326</v>
      </c>
      <c r="U164" s="158">
        <v>0</v>
      </c>
      <c r="V164" s="158">
        <f>ROUND(E164*U164,2)</f>
        <v>0</v>
      </c>
      <c r="W164" s="158"/>
      <c r="X164" s="158" t="s">
        <v>259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415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694</v>
      </c>
      <c r="D165" s="162"/>
      <c r="E165" s="163">
        <v>87.09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63</v>
      </c>
      <c r="B166" s="173" t="s">
        <v>466</v>
      </c>
      <c r="C166" s="181" t="s">
        <v>467</v>
      </c>
      <c r="D166" s="174" t="s">
        <v>324</v>
      </c>
      <c r="E166" s="175">
        <v>130.44999999999999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7"/>
      <c r="S166" s="177" t="s">
        <v>325</v>
      </c>
      <c r="T166" s="178" t="s">
        <v>326</v>
      </c>
      <c r="U166" s="158">
        <v>0</v>
      </c>
      <c r="V166" s="158">
        <f>ROUND(E166*U166,2)</f>
        <v>0</v>
      </c>
      <c r="W166" s="158"/>
      <c r="X166" s="158" t="s">
        <v>259</v>
      </c>
      <c r="Y166" s="158" t="s">
        <v>260</v>
      </c>
      <c r="Z166" s="148"/>
      <c r="AA166" s="148"/>
      <c r="AB166" s="148"/>
      <c r="AC166" s="148"/>
      <c r="AD166" s="148"/>
      <c r="AE166" s="148"/>
      <c r="AF166" s="148"/>
      <c r="AG166" s="148" t="s">
        <v>415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2" t="s">
        <v>621</v>
      </c>
      <c r="D167" s="162"/>
      <c r="E167" s="163">
        <v>130.44999999999999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2">
        <v>64</v>
      </c>
      <c r="B168" s="173" t="s">
        <v>468</v>
      </c>
      <c r="C168" s="181" t="s">
        <v>469</v>
      </c>
      <c r="D168" s="174" t="s">
        <v>324</v>
      </c>
      <c r="E168" s="175">
        <v>130.44999999999999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8.0000000000000004E-4</v>
      </c>
      <c r="O168" s="175">
        <f>ROUND(E168*N168,2)</f>
        <v>0.1</v>
      </c>
      <c r="P168" s="175">
        <v>0</v>
      </c>
      <c r="Q168" s="175">
        <f>ROUND(E168*P168,2)</f>
        <v>0</v>
      </c>
      <c r="R168" s="177"/>
      <c r="S168" s="177" t="s">
        <v>470</v>
      </c>
      <c r="T168" s="178" t="s">
        <v>470</v>
      </c>
      <c r="U168" s="158">
        <v>0</v>
      </c>
      <c r="V168" s="158">
        <f>ROUND(E168*U168,2)</f>
        <v>0</v>
      </c>
      <c r="W168" s="158"/>
      <c r="X168" s="158" t="s">
        <v>259</v>
      </c>
      <c r="Y168" s="158" t="s">
        <v>260</v>
      </c>
      <c r="Z168" s="148"/>
      <c r="AA168" s="148"/>
      <c r="AB168" s="148"/>
      <c r="AC168" s="148"/>
      <c r="AD168" s="148"/>
      <c r="AE168" s="148"/>
      <c r="AF168" s="148"/>
      <c r="AG168" s="148" t="s">
        <v>415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621</v>
      </c>
      <c r="D169" s="162"/>
      <c r="E169" s="163">
        <v>130.44999999999999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65</v>
      </c>
      <c r="B170" s="173" t="s">
        <v>471</v>
      </c>
      <c r="C170" s="181" t="s">
        <v>472</v>
      </c>
      <c r="D170" s="174" t="s">
        <v>324</v>
      </c>
      <c r="E170" s="175">
        <v>130.44999999999999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257</v>
      </c>
      <c r="T170" s="178" t="s">
        <v>258</v>
      </c>
      <c r="U170" s="158">
        <v>0</v>
      </c>
      <c r="V170" s="158">
        <f>ROUND(E170*U170,2)</f>
        <v>0</v>
      </c>
      <c r="W170" s="158"/>
      <c r="X170" s="158" t="s">
        <v>259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287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621</v>
      </c>
      <c r="D171" s="162"/>
      <c r="E171" s="163">
        <v>130.44999999999999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87">
        <v>66</v>
      </c>
      <c r="B172" s="188" t="s">
        <v>473</v>
      </c>
      <c r="C172" s="194" t="s">
        <v>474</v>
      </c>
      <c r="D172" s="189" t="s">
        <v>0</v>
      </c>
      <c r="E172" s="190">
        <v>1842.5078900000001</v>
      </c>
      <c r="F172" s="191"/>
      <c r="G172" s="192">
        <f>ROUND(E172*F172,2)</f>
        <v>0</v>
      </c>
      <c r="H172" s="191"/>
      <c r="I172" s="192">
        <f>ROUND(E172*H172,2)</f>
        <v>0</v>
      </c>
      <c r="J172" s="191"/>
      <c r="K172" s="192">
        <f>ROUND(E172*J172,2)</f>
        <v>0</v>
      </c>
      <c r="L172" s="192">
        <v>21</v>
      </c>
      <c r="M172" s="192">
        <f>G172*(1+L172/100)</f>
        <v>0</v>
      </c>
      <c r="N172" s="190">
        <v>0</v>
      </c>
      <c r="O172" s="190">
        <f>ROUND(E172*N172,2)</f>
        <v>0</v>
      </c>
      <c r="P172" s="190">
        <v>0</v>
      </c>
      <c r="Q172" s="190">
        <f>ROUND(E172*P172,2)</f>
        <v>0</v>
      </c>
      <c r="R172" s="192"/>
      <c r="S172" s="192" t="s">
        <v>325</v>
      </c>
      <c r="T172" s="193" t="s">
        <v>326</v>
      </c>
      <c r="U172" s="158">
        <v>0</v>
      </c>
      <c r="V172" s="158">
        <f>ROUND(E172*U172,2)</f>
        <v>0</v>
      </c>
      <c r="W172" s="158"/>
      <c r="X172" s="158" t="s">
        <v>259</v>
      </c>
      <c r="Y172" s="158" t="s">
        <v>260</v>
      </c>
      <c r="Z172" s="148"/>
      <c r="AA172" s="148"/>
      <c r="AB172" s="148"/>
      <c r="AC172" s="148"/>
      <c r="AD172" s="148"/>
      <c r="AE172" s="148"/>
      <c r="AF172" s="148"/>
      <c r="AG172" s="148" t="s">
        <v>422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67</v>
      </c>
      <c r="B173" s="173" t="s">
        <v>475</v>
      </c>
      <c r="C173" s="181" t="s">
        <v>476</v>
      </c>
      <c r="D173" s="174" t="s">
        <v>324</v>
      </c>
      <c r="E173" s="175">
        <v>143.495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1.9199999999999998E-2</v>
      </c>
      <c r="O173" s="175">
        <f>ROUND(E173*N173,2)</f>
        <v>2.76</v>
      </c>
      <c r="P173" s="175">
        <v>0</v>
      </c>
      <c r="Q173" s="175">
        <f>ROUND(E173*P173,2)</f>
        <v>0</v>
      </c>
      <c r="R173" s="177" t="s">
        <v>477</v>
      </c>
      <c r="S173" s="177" t="s">
        <v>325</v>
      </c>
      <c r="T173" s="178" t="s">
        <v>326</v>
      </c>
      <c r="U173" s="158">
        <v>0</v>
      </c>
      <c r="V173" s="158">
        <f>ROUND(E173*U173,2)</f>
        <v>0</v>
      </c>
      <c r="W173" s="158"/>
      <c r="X173" s="158" t="s">
        <v>442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443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73" t="s">
        <v>479</v>
      </c>
      <c r="D174" s="274"/>
      <c r="E174" s="274"/>
      <c r="F174" s="274"/>
      <c r="G174" s="274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182" t="s">
        <v>702</v>
      </c>
      <c r="D175" s="162"/>
      <c r="E175" s="163">
        <v>143.5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252</v>
      </c>
      <c r="B176" s="166" t="s">
        <v>198</v>
      </c>
      <c r="C176" s="180" t="s">
        <v>199</v>
      </c>
      <c r="D176" s="167"/>
      <c r="E176" s="168"/>
      <c r="F176" s="169"/>
      <c r="G176" s="169">
        <f>SUMIF(AG177:AG179,"&lt;&gt;NOR",G177:G179)</f>
        <v>0</v>
      </c>
      <c r="H176" s="169"/>
      <c r="I176" s="169">
        <f>SUM(I177:I179)</f>
        <v>0</v>
      </c>
      <c r="J176" s="169"/>
      <c r="K176" s="169">
        <f>SUM(K177:K179)</f>
        <v>0</v>
      </c>
      <c r="L176" s="169"/>
      <c r="M176" s="169">
        <f>SUM(M177:M179)</f>
        <v>0</v>
      </c>
      <c r="N176" s="168"/>
      <c r="O176" s="168">
        <f>SUM(O177:O179)</f>
        <v>0</v>
      </c>
      <c r="P176" s="168"/>
      <c r="Q176" s="168">
        <f>SUM(Q177:Q179)</f>
        <v>0</v>
      </c>
      <c r="R176" s="169"/>
      <c r="S176" s="169"/>
      <c r="T176" s="170"/>
      <c r="U176" s="164"/>
      <c r="V176" s="164">
        <f>SUM(V177:V179)</f>
        <v>0</v>
      </c>
      <c r="W176" s="164"/>
      <c r="X176" s="164"/>
      <c r="Y176" s="164"/>
      <c r="AG176" t="s">
        <v>253</v>
      </c>
    </row>
    <row r="177" spans="1:60" outlineLevel="1" x14ac:dyDescent="0.2">
      <c r="A177" s="172">
        <v>68</v>
      </c>
      <c r="B177" s="173" t="s">
        <v>491</v>
      </c>
      <c r="C177" s="181" t="s">
        <v>492</v>
      </c>
      <c r="D177" s="174" t="s">
        <v>324</v>
      </c>
      <c r="E177" s="175">
        <v>3.75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2.5999999999999998E-4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325</v>
      </c>
      <c r="T177" s="178" t="s">
        <v>326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415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73" t="s">
        <v>493</v>
      </c>
      <c r="D178" s="274"/>
      <c r="E178" s="274"/>
      <c r="F178" s="274"/>
      <c r="G178" s="274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182" t="s">
        <v>727</v>
      </c>
      <c r="D179" s="162"/>
      <c r="E179" s="163">
        <v>3.75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268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5" t="s">
        <v>252</v>
      </c>
      <c r="B180" s="166" t="s">
        <v>200</v>
      </c>
      <c r="C180" s="180" t="s">
        <v>201</v>
      </c>
      <c r="D180" s="167"/>
      <c r="E180" s="168"/>
      <c r="F180" s="169"/>
      <c r="G180" s="169">
        <f>SUMIF(AG181:AG189,"&lt;&gt;NOR",G181:G189)</f>
        <v>0</v>
      </c>
      <c r="H180" s="169"/>
      <c r="I180" s="169">
        <f>SUM(I181:I189)</f>
        <v>0</v>
      </c>
      <c r="J180" s="169"/>
      <c r="K180" s="169">
        <f>SUM(K181:K189)</f>
        <v>0</v>
      </c>
      <c r="L180" s="169"/>
      <c r="M180" s="169">
        <f>SUM(M181:M189)</f>
        <v>0</v>
      </c>
      <c r="N180" s="168"/>
      <c r="O180" s="168">
        <f>SUM(O181:O189)</f>
        <v>0.13</v>
      </c>
      <c r="P180" s="168"/>
      <c r="Q180" s="168">
        <f>SUM(Q181:Q189)</f>
        <v>0</v>
      </c>
      <c r="R180" s="169"/>
      <c r="S180" s="169"/>
      <c r="T180" s="170"/>
      <c r="U180" s="164"/>
      <c r="V180" s="164">
        <f>SUM(V181:V189)</f>
        <v>0</v>
      </c>
      <c r="W180" s="164"/>
      <c r="X180" s="164"/>
      <c r="Y180" s="164"/>
      <c r="AG180" t="s">
        <v>253</v>
      </c>
    </row>
    <row r="181" spans="1:60" outlineLevel="1" x14ac:dyDescent="0.2">
      <c r="A181" s="172">
        <v>69</v>
      </c>
      <c r="B181" s="173" t="s">
        <v>495</v>
      </c>
      <c r="C181" s="181" t="s">
        <v>496</v>
      </c>
      <c r="D181" s="174" t="s">
        <v>324</v>
      </c>
      <c r="E181" s="175">
        <v>339.46600000000001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5.0000000000000002E-5</v>
      </c>
      <c r="O181" s="175">
        <f>ROUND(E181*N181,2)</f>
        <v>0.02</v>
      </c>
      <c r="P181" s="175">
        <v>0</v>
      </c>
      <c r="Q181" s="175">
        <f>ROUND(E181*P181,2)</f>
        <v>0</v>
      </c>
      <c r="R181" s="177"/>
      <c r="S181" s="177" t="s">
        <v>325</v>
      </c>
      <c r="T181" s="178" t="s">
        <v>326</v>
      </c>
      <c r="U181" s="158">
        <v>0</v>
      </c>
      <c r="V181" s="158">
        <f>ROUND(E181*U181,2)</f>
        <v>0</v>
      </c>
      <c r="W181" s="158"/>
      <c r="X181" s="158" t="s">
        <v>259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415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182" t="s">
        <v>617</v>
      </c>
      <c r="D182" s="162"/>
      <c r="E182" s="163">
        <v>130.44999999999999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268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2" t="s">
        <v>618</v>
      </c>
      <c r="D183" s="162"/>
      <c r="E183" s="163">
        <v>209.02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70</v>
      </c>
      <c r="B184" s="173" t="s">
        <v>499</v>
      </c>
      <c r="C184" s="181" t="s">
        <v>500</v>
      </c>
      <c r="D184" s="174" t="s">
        <v>324</v>
      </c>
      <c r="E184" s="175">
        <v>339.46600000000001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3.2000000000000003E-4</v>
      </c>
      <c r="O184" s="175">
        <f>ROUND(E184*N184,2)</f>
        <v>0.11</v>
      </c>
      <c r="P184" s="175">
        <v>0</v>
      </c>
      <c r="Q184" s="175">
        <f>ROUND(E184*P184,2)</f>
        <v>0</v>
      </c>
      <c r="R184" s="177"/>
      <c r="S184" s="177" t="s">
        <v>325</v>
      </c>
      <c r="T184" s="178" t="s">
        <v>326</v>
      </c>
      <c r="U184" s="158">
        <v>0</v>
      </c>
      <c r="V184" s="158">
        <f>ROUND(E184*U184,2)</f>
        <v>0</v>
      </c>
      <c r="W184" s="158"/>
      <c r="X184" s="158" t="s">
        <v>259</v>
      </c>
      <c r="Y184" s="158" t="s">
        <v>260</v>
      </c>
      <c r="Z184" s="148"/>
      <c r="AA184" s="148"/>
      <c r="AB184" s="148"/>
      <c r="AC184" s="148"/>
      <c r="AD184" s="148"/>
      <c r="AE184" s="148"/>
      <c r="AF184" s="148"/>
      <c r="AG184" s="148" t="s">
        <v>415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273" t="s">
        <v>501</v>
      </c>
      <c r="D185" s="274"/>
      <c r="E185" s="274"/>
      <c r="F185" s="274"/>
      <c r="G185" s="274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2" t="s">
        <v>617</v>
      </c>
      <c r="D186" s="162"/>
      <c r="E186" s="163">
        <v>130.44999999999999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618</v>
      </c>
      <c r="D187" s="162"/>
      <c r="E187" s="163">
        <v>209.02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71</v>
      </c>
      <c r="B188" s="173" t="s">
        <v>502</v>
      </c>
      <c r="C188" s="181" t="s">
        <v>503</v>
      </c>
      <c r="D188" s="174" t="s">
        <v>324</v>
      </c>
      <c r="E188" s="175">
        <v>130.44999999999999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325</v>
      </c>
      <c r="T188" s="178" t="s">
        <v>326</v>
      </c>
      <c r="U188" s="158">
        <v>0</v>
      </c>
      <c r="V188" s="158">
        <f>ROUND(E188*U188,2)</f>
        <v>0</v>
      </c>
      <c r="W188" s="158"/>
      <c r="X188" s="158" t="s">
        <v>259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287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617</v>
      </c>
      <c r="D189" s="162"/>
      <c r="E189" s="163">
        <v>130.44999999999999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5" t="s">
        <v>252</v>
      </c>
      <c r="B190" s="166" t="s">
        <v>220</v>
      </c>
      <c r="C190" s="180" t="s">
        <v>221</v>
      </c>
      <c r="D190" s="167"/>
      <c r="E190" s="168"/>
      <c r="F190" s="169"/>
      <c r="G190" s="169">
        <f>SUMIF(AG191:AG200,"&lt;&gt;NOR",G191:G200)</f>
        <v>0</v>
      </c>
      <c r="H190" s="169"/>
      <c r="I190" s="169">
        <f>SUM(I191:I200)</f>
        <v>0</v>
      </c>
      <c r="J190" s="169"/>
      <c r="K190" s="169">
        <f>SUM(K191:K200)</f>
        <v>0</v>
      </c>
      <c r="L190" s="169"/>
      <c r="M190" s="169">
        <f>SUM(M191:M200)</f>
        <v>0</v>
      </c>
      <c r="N190" s="168"/>
      <c r="O190" s="168">
        <f>SUM(O191:O200)</f>
        <v>0</v>
      </c>
      <c r="P190" s="168"/>
      <c r="Q190" s="168">
        <f>SUM(Q191:Q200)</f>
        <v>0</v>
      </c>
      <c r="R190" s="169"/>
      <c r="S190" s="169"/>
      <c r="T190" s="170"/>
      <c r="U190" s="164"/>
      <c r="V190" s="164">
        <f>SUM(V191:V200)</f>
        <v>0</v>
      </c>
      <c r="W190" s="164"/>
      <c r="X190" s="164"/>
      <c r="Y190" s="164"/>
      <c r="AG190" t="s">
        <v>253</v>
      </c>
    </row>
    <row r="191" spans="1:60" outlineLevel="1" x14ac:dyDescent="0.2">
      <c r="A191" s="172">
        <v>72</v>
      </c>
      <c r="B191" s="173" t="s">
        <v>512</v>
      </c>
      <c r="C191" s="181" t="s">
        <v>513</v>
      </c>
      <c r="D191" s="174" t="s">
        <v>412</v>
      </c>
      <c r="E191" s="175">
        <v>30.55245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7"/>
      <c r="S191" s="177" t="s">
        <v>325</v>
      </c>
      <c r="T191" s="178" t="s">
        <v>326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287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73" t="s">
        <v>344</v>
      </c>
      <c r="D192" s="274"/>
      <c r="E192" s="274"/>
      <c r="F192" s="274"/>
      <c r="G192" s="274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87">
        <v>73</v>
      </c>
      <c r="B193" s="188" t="s">
        <v>514</v>
      </c>
      <c r="C193" s="194" t="s">
        <v>515</v>
      </c>
      <c r="D193" s="189" t="s">
        <v>412</v>
      </c>
      <c r="E193" s="190">
        <v>30.55245</v>
      </c>
      <c r="F193" s="191"/>
      <c r="G193" s="192">
        <f>ROUND(E193*F193,2)</f>
        <v>0</v>
      </c>
      <c r="H193" s="191"/>
      <c r="I193" s="192">
        <f>ROUND(E193*H193,2)</f>
        <v>0</v>
      </c>
      <c r="J193" s="191"/>
      <c r="K193" s="192">
        <f>ROUND(E193*J193,2)</f>
        <v>0</v>
      </c>
      <c r="L193" s="192">
        <v>21</v>
      </c>
      <c r="M193" s="192">
        <f>G193*(1+L193/100)</f>
        <v>0</v>
      </c>
      <c r="N193" s="190">
        <v>0</v>
      </c>
      <c r="O193" s="190">
        <f>ROUND(E193*N193,2)</f>
        <v>0</v>
      </c>
      <c r="P193" s="190">
        <v>0</v>
      </c>
      <c r="Q193" s="190">
        <f>ROUND(E193*P193,2)</f>
        <v>0</v>
      </c>
      <c r="R193" s="192"/>
      <c r="S193" s="192" t="s">
        <v>325</v>
      </c>
      <c r="T193" s="193" t="s">
        <v>326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261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87">
        <v>74</v>
      </c>
      <c r="B194" s="188" t="s">
        <v>516</v>
      </c>
      <c r="C194" s="194" t="s">
        <v>517</v>
      </c>
      <c r="D194" s="189" t="s">
        <v>412</v>
      </c>
      <c r="E194" s="190">
        <v>580.49657000000002</v>
      </c>
      <c r="F194" s="191"/>
      <c r="G194" s="192">
        <f>ROUND(E194*F194,2)</f>
        <v>0</v>
      </c>
      <c r="H194" s="191"/>
      <c r="I194" s="192">
        <f>ROUND(E194*H194,2)</f>
        <v>0</v>
      </c>
      <c r="J194" s="191"/>
      <c r="K194" s="192">
        <f>ROUND(E194*J194,2)</f>
        <v>0</v>
      </c>
      <c r="L194" s="192">
        <v>21</v>
      </c>
      <c r="M194" s="192">
        <f>G194*(1+L194/100)</f>
        <v>0</v>
      </c>
      <c r="N194" s="190">
        <v>0</v>
      </c>
      <c r="O194" s="190">
        <f>ROUND(E194*N194,2)</f>
        <v>0</v>
      </c>
      <c r="P194" s="190">
        <v>0</v>
      </c>
      <c r="Q194" s="190">
        <f>ROUND(E194*P194,2)</f>
        <v>0</v>
      </c>
      <c r="R194" s="192"/>
      <c r="S194" s="192" t="s">
        <v>325</v>
      </c>
      <c r="T194" s="193" t="s">
        <v>326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261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87">
        <v>75</v>
      </c>
      <c r="B195" s="188" t="s">
        <v>518</v>
      </c>
      <c r="C195" s="194" t="s">
        <v>519</v>
      </c>
      <c r="D195" s="189" t="s">
        <v>412</v>
      </c>
      <c r="E195" s="190">
        <v>30.55245</v>
      </c>
      <c r="F195" s="191"/>
      <c r="G195" s="192">
        <f>ROUND(E195*F195,2)</f>
        <v>0</v>
      </c>
      <c r="H195" s="191"/>
      <c r="I195" s="192">
        <f>ROUND(E195*H195,2)</f>
        <v>0</v>
      </c>
      <c r="J195" s="191"/>
      <c r="K195" s="192">
        <f>ROUND(E195*J195,2)</f>
        <v>0</v>
      </c>
      <c r="L195" s="192">
        <v>21</v>
      </c>
      <c r="M195" s="192">
        <f>G195*(1+L195/100)</f>
        <v>0</v>
      </c>
      <c r="N195" s="190">
        <v>0</v>
      </c>
      <c r="O195" s="190">
        <f>ROUND(E195*N195,2)</f>
        <v>0</v>
      </c>
      <c r="P195" s="190">
        <v>0</v>
      </c>
      <c r="Q195" s="190">
        <f>ROUND(E195*P195,2)</f>
        <v>0</v>
      </c>
      <c r="R195" s="192"/>
      <c r="S195" s="192" t="s">
        <v>325</v>
      </c>
      <c r="T195" s="193" t="s">
        <v>326</v>
      </c>
      <c r="U195" s="158">
        <v>0</v>
      </c>
      <c r="V195" s="158">
        <f>ROUND(E195*U195,2)</f>
        <v>0</v>
      </c>
      <c r="W195" s="158"/>
      <c r="X195" s="158" t="s">
        <v>259</v>
      </c>
      <c r="Y195" s="158" t="s">
        <v>260</v>
      </c>
      <c r="Z195" s="148"/>
      <c r="AA195" s="148"/>
      <c r="AB195" s="148"/>
      <c r="AC195" s="148"/>
      <c r="AD195" s="148"/>
      <c r="AE195" s="148"/>
      <c r="AF195" s="148"/>
      <c r="AG195" s="148" t="s">
        <v>261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76</v>
      </c>
      <c r="B196" s="173" t="s">
        <v>520</v>
      </c>
      <c r="C196" s="181" t="s">
        <v>521</v>
      </c>
      <c r="D196" s="174" t="s">
        <v>412</v>
      </c>
      <c r="E196" s="175">
        <v>183.31470999999999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325</v>
      </c>
      <c r="T196" s="178" t="s">
        <v>326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287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73" t="s">
        <v>344</v>
      </c>
      <c r="D197" s="274"/>
      <c r="E197" s="274"/>
      <c r="F197" s="274"/>
      <c r="G197" s="274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77</v>
      </c>
      <c r="B198" s="173" t="s">
        <v>522</v>
      </c>
      <c r="C198" s="181" t="s">
        <v>523</v>
      </c>
      <c r="D198" s="174" t="s">
        <v>412</v>
      </c>
      <c r="E198" s="175">
        <v>30.55245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325</v>
      </c>
      <c r="T198" s="178" t="s">
        <v>326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287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73" t="s">
        <v>344</v>
      </c>
      <c r="D199" s="274"/>
      <c r="E199" s="274"/>
      <c r="F199" s="274"/>
      <c r="G199" s="274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78</v>
      </c>
      <c r="B200" s="173" t="s">
        <v>524</v>
      </c>
      <c r="C200" s="181" t="s">
        <v>525</v>
      </c>
      <c r="D200" s="174" t="s">
        <v>412</v>
      </c>
      <c r="E200" s="175">
        <v>30.55245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325</v>
      </c>
      <c r="T200" s="178" t="s">
        <v>326</v>
      </c>
      <c r="U200" s="158">
        <v>0</v>
      </c>
      <c r="V200" s="158">
        <f>ROUND(E200*U200,2)</f>
        <v>0</v>
      </c>
      <c r="W200" s="158"/>
      <c r="X200" s="158" t="s">
        <v>259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287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x14ac:dyDescent="0.2">
      <c r="A201" s="3"/>
      <c r="B201" s="4"/>
      <c r="C201" s="184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E201">
        <v>15</v>
      </c>
      <c r="AF201">
        <v>21</v>
      </c>
      <c r="AG201" t="s">
        <v>238</v>
      </c>
    </row>
    <row r="202" spans="1:60" x14ac:dyDescent="0.2">
      <c r="A202" s="151"/>
      <c r="B202" s="152" t="s">
        <v>29</v>
      </c>
      <c r="C202" s="185"/>
      <c r="D202" s="153"/>
      <c r="E202" s="154"/>
      <c r="F202" s="154"/>
      <c r="G202" s="171">
        <f>G8+G21+G48+G58+G61+G65+G71+G80+G90+G92+G111+G125+G135+G144+G150+G157+G176+G180+G190</f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E202">
        <f>SUMIF(L7:L200,AE201,G7:G200)</f>
        <v>0</v>
      </c>
      <c r="AF202">
        <f>SUMIF(L7:L200,AF201,G7:G200)</f>
        <v>0</v>
      </c>
      <c r="AG202" t="s">
        <v>293</v>
      </c>
    </row>
    <row r="203" spans="1:60" x14ac:dyDescent="0.2">
      <c r="C203" s="186"/>
      <c r="D203" s="10"/>
      <c r="AG203" t="s">
        <v>294</v>
      </c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JO7MRDmJ4MnQE4oOhUgwxSu0cEuewDlQSDkdyqN9jKaEGXh6N8m9tvs2XBfo4mMhf8HX1ZljWlaHCrOYcdbHQ==" saltValue="NO4Kk2Urr94v6SHrW3fgvA==" spinCount="100000" sheet="1" formatRows="0"/>
  <mergeCells count="21">
    <mergeCell ref="C192:G192"/>
    <mergeCell ref="C197:G197"/>
    <mergeCell ref="C199:G199"/>
    <mergeCell ref="C98:G98"/>
    <mergeCell ref="C143:G143"/>
    <mergeCell ref="C152:G152"/>
    <mergeCell ref="C174:G174"/>
    <mergeCell ref="C178:G178"/>
    <mergeCell ref="C185:G185"/>
    <mergeCell ref="C84:G84"/>
    <mergeCell ref="A1:G1"/>
    <mergeCell ref="C2:G2"/>
    <mergeCell ref="C3:G3"/>
    <mergeCell ref="C4:G4"/>
    <mergeCell ref="C19:G19"/>
    <mergeCell ref="C27:G27"/>
    <mergeCell ref="C33:G33"/>
    <mergeCell ref="C39:G39"/>
    <mergeCell ref="C44:G44"/>
    <mergeCell ref="C56:G56"/>
    <mergeCell ref="C63:G63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A411-8033-413A-96ED-10BC43F7A5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56</v>
      </c>
      <c r="C4" s="270" t="s">
        <v>57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SUMIF(AG9:AG45,"&lt;&gt;NOR",G9:G45)</f>
        <v>0</v>
      </c>
      <c r="H8" s="169"/>
      <c r="I8" s="169">
        <f>SUM(I9:I45)</f>
        <v>0</v>
      </c>
      <c r="J8" s="169"/>
      <c r="K8" s="169">
        <f>SUM(K9:K45)</f>
        <v>0</v>
      </c>
      <c r="L8" s="169"/>
      <c r="M8" s="169">
        <f>SUM(M9:M45)</f>
        <v>0</v>
      </c>
      <c r="N8" s="168"/>
      <c r="O8" s="168">
        <f>SUM(O9:O45)</f>
        <v>9.629999999999999</v>
      </c>
      <c r="P8" s="168"/>
      <c r="Q8" s="168">
        <f>SUM(Q9:Q45)</f>
        <v>0</v>
      </c>
      <c r="R8" s="169"/>
      <c r="S8" s="169"/>
      <c r="T8" s="170"/>
      <c r="U8" s="164"/>
      <c r="V8" s="164">
        <f>SUM(V9:V45)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602</v>
      </c>
      <c r="C9" s="181" t="s">
        <v>603</v>
      </c>
      <c r="D9" s="174" t="s">
        <v>549</v>
      </c>
      <c r="E9" s="175">
        <v>1.474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2.0727000000000002</v>
      </c>
      <c r="O9" s="175">
        <f>ROUND(E9*N9,2)</f>
        <v>3.06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728</v>
      </c>
      <c r="D10" s="162"/>
      <c r="E10" s="163">
        <v>1.25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729</v>
      </c>
      <c r="D11" s="162"/>
      <c r="E11" s="163">
        <v>0.22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730</v>
      </c>
      <c r="C12" s="181" t="s">
        <v>731</v>
      </c>
      <c r="D12" s="174" t="s">
        <v>363</v>
      </c>
      <c r="E12" s="175">
        <v>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9.7699999999999992E-3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287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119</v>
      </c>
      <c r="D13" s="162"/>
      <c r="E13" s="163">
        <v>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2">
        <v>3</v>
      </c>
      <c r="B14" s="173" t="s">
        <v>732</v>
      </c>
      <c r="C14" s="181" t="s">
        <v>733</v>
      </c>
      <c r="D14" s="174" t="s">
        <v>363</v>
      </c>
      <c r="E14" s="175">
        <v>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2.6509999999999999E-2</v>
      </c>
      <c r="O14" s="175">
        <f>ROUND(E14*N14,2)</f>
        <v>0.11</v>
      </c>
      <c r="P14" s="175">
        <v>0</v>
      </c>
      <c r="Q14" s="175">
        <f>ROUND(E14*P14,2)</f>
        <v>0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287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123</v>
      </c>
      <c r="D15" s="162"/>
      <c r="E15" s="163">
        <v>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734</v>
      </c>
      <c r="C16" s="181" t="s">
        <v>735</v>
      </c>
      <c r="D16" s="174" t="s">
        <v>549</v>
      </c>
      <c r="E16" s="175">
        <v>0.15679999999999999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1.7764200000000001</v>
      </c>
      <c r="O16" s="175">
        <f>ROUND(E16*N16,2)</f>
        <v>0.28000000000000003</v>
      </c>
      <c r="P16" s="175">
        <v>0</v>
      </c>
      <c r="Q16" s="175">
        <f>ROUND(E16*P16,2)</f>
        <v>0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73" t="s">
        <v>736</v>
      </c>
      <c r="D17" s="274"/>
      <c r="E17" s="274"/>
      <c r="F17" s="274"/>
      <c r="G17" s="27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737</v>
      </c>
      <c r="D18" s="162"/>
      <c r="E18" s="163">
        <v>0.16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606</v>
      </c>
      <c r="C19" s="181" t="s">
        <v>607</v>
      </c>
      <c r="D19" s="174" t="s">
        <v>412</v>
      </c>
      <c r="E19" s="175">
        <v>4.4999999999999997E-3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1.09954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738</v>
      </c>
      <c r="D20" s="162"/>
      <c r="E20" s="16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6</v>
      </c>
      <c r="B21" s="173" t="s">
        <v>739</v>
      </c>
      <c r="C21" s="181" t="s">
        <v>740</v>
      </c>
      <c r="D21" s="174" t="s">
        <v>412</v>
      </c>
      <c r="E21" s="175">
        <v>0.10009999999999999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1.0970899999999999</v>
      </c>
      <c r="O21" s="175">
        <f>ROUND(E21*N21,2)</f>
        <v>0.11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741</v>
      </c>
      <c r="D22" s="162"/>
      <c r="E22" s="163">
        <v>0.1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7</v>
      </c>
      <c r="B23" s="173" t="s">
        <v>322</v>
      </c>
      <c r="C23" s="181" t="s">
        <v>323</v>
      </c>
      <c r="D23" s="174" t="s">
        <v>324</v>
      </c>
      <c r="E23" s="175">
        <v>0.84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0.25492999999999999</v>
      </c>
      <c r="O23" s="175">
        <f>ROUND(E23*N23,2)</f>
        <v>0.21</v>
      </c>
      <c r="P23" s="175">
        <v>0</v>
      </c>
      <c r="Q23" s="175">
        <f>ROUND(E23*P23,2)</f>
        <v>0</v>
      </c>
      <c r="R23" s="177"/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261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742</v>
      </c>
      <c r="D24" s="162"/>
      <c r="E24" s="163">
        <v>0.84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743</v>
      </c>
      <c r="C25" s="181" t="s">
        <v>744</v>
      </c>
      <c r="D25" s="174" t="s">
        <v>324</v>
      </c>
      <c r="E25" s="175">
        <v>3.52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4.6460000000000001E-2</v>
      </c>
      <c r="O25" s="175">
        <f>ROUND(E25*N25,2)</f>
        <v>0.16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745</v>
      </c>
      <c r="D26" s="162"/>
      <c r="E26" s="163">
        <v>3.52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746</v>
      </c>
      <c r="C27" s="181" t="s">
        <v>747</v>
      </c>
      <c r="D27" s="174" t="s">
        <v>324</v>
      </c>
      <c r="E27" s="175">
        <v>13.64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5.654E-2</v>
      </c>
      <c r="O27" s="175">
        <f>ROUND(E27*N27,2)</f>
        <v>0.77</v>
      </c>
      <c r="P27" s="175">
        <v>0</v>
      </c>
      <c r="Q27" s="175">
        <f>ROUND(E27*P27,2)</f>
        <v>0</v>
      </c>
      <c r="R27" s="177"/>
      <c r="S27" s="177" t="s">
        <v>325</v>
      </c>
      <c r="T27" s="178" t="s">
        <v>326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261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748</v>
      </c>
      <c r="D28" s="162"/>
      <c r="E28" s="163">
        <v>13.64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10</v>
      </c>
      <c r="B29" s="173" t="s">
        <v>749</v>
      </c>
      <c r="C29" s="181" t="s">
        <v>750</v>
      </c>
      <c r="D29" s="174" t="s">
        <v>324</v>
      </c>
      <c r="E29" s="175">
        <v>18.309999999999999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7.4709999999999999E-2</v>
      </c>
      <c r="O29" s="175">
        <f>ROUND(E29*N29,2)</f>
        <v>1.37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751</v>
      </c>
      <c r="D30" s="162"/>
      <c r="E30" s="163">
        <v>17.75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752</v>
      </c>
      <c r="D31" s="162"/>
      <c r="E31" s="163">
        <v>-5.6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753</v>
      </c>
      <c r="D32" s="162"/>
      <c r="E32" s="163">
        <v>6.16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11</v>
      </c>
      <c r="B33" s="173" t="s">
        <v>754</v>
      </c>
      <c r="C33" s="181" t="s">
        <v>755</v>
      </c>
      <c r="D33" s="174" t="s">
        <v>324</v>
      </c>
      <c r="E33" s="175">
        <v>15.224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0.11219</v>
      </c>
      <c r="O33" s="175">
        <f>ROUND(E33*N33,2)</f>
        <v>1.71</v>
      </c>
      <c r="P33" s="175">
        <v>0</v>
      </c>
      <c r="Q33" s="175">
        <f>ROUND(E33*P33,2)</f>
        <v>0</v>
      </c>
      <c r="R33" s="177"/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261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3" t="s">
        <v>756</v>
      </c>
      <c r="D34" s="274"/>
      <c r="E34" s="274"/>
      <c r="F34" s="274"/>
      <c r="G34" s="27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757</v>
      </c>
      <c r="D35" s="162"/>
      <c r="E35" s="163">
        <v>15.22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2">
        <v>12</v>
      </c>
      <c r="B36" s="173" t="s">
        <v>758</v>
      </c>
      <c r="C36" s="181" t="s">
        <v>759</v>
      </c>
      <c r="D36" s="174" t="s">
        <v>324</v>
      </c>
      <c r="E36" s="175">
        <v>31.68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2.5420000000000002E-2</v>
      </c>
      <c r="O36" s="175">
        <f>ROUND(E36*N36,2)</f>
        <v>0.81</v>
      </c>
      <c r="P36" s="175">
        <v>0</v>
      </c>
      <c r="Q36" s="175">
        <f>ROUND(E36*P36,2)</f>
        <v>0</v>
      </c>
      <c r="R36" s="177"/>
      <c r="S36" s="177" t="s">
        <v>325</v>
      </c>
      <c r="T36" s="178" t="s">
        <v>326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261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760</v>
      </c>
      <c r="D37" s="162"/>
      <c r="E37" s="163">
        <v>31.68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761</v>
      </c>
      <c r="C38" s="181" t="s">
        <v>762</v>
      </c>
      <c r="D38" s="174" t="s">
        <v>324</v>
      </c>
      <c r="E38" s="175">
        <v>0.39200000000000002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0.18323999999999999</v>
      </c>
      <c r="O38" s="175">
        <f>ROUND(E38*N38,2)</f>
        <v>7.0000000000000007E-2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73" t="s">
        <v>763</v>
      </c>
      <c r="D39" s="274"/>
      <c r="E39" s="274"/>
      <c r="F39" s="274"/>
      <c r="G39" s="27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764</v>
      </c>
      <c r="D40" s="162"/>
      <c r="E40" s="163">
        <v>0.39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14</v>
      </c>
      <c r="B41" s="173" t="s">
        <v>765</v>
      </c>
      <c r="C41" s="181" t="s">
        <v>766</v>
      </c>
      <c r="D41" s="174" t="s">
        <v>324</v>
      </c>
      <c r="E41" s="175">
        <v>3.36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0.28155999999999998</v>
      </c>
      <c r="O41" s="175">
        <f>ROUND(E41*N41,2)</f>
        <v>0.95</v>
      </c>
      <c r="P41" s="175">
        <v>0</v>
      </c>
      <c r="Q41" s="175">
        <f>ROUND(E41*P41,2)</f>
        <v>0</v>
      </c>
      <c r="R41" s="177"/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261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767</v>
      </c>
      <c r="D42" s="162"/>
      <c r="E42" s="163">
        <v>3.36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15</v>
      </c>
      <c r="B43" s="173" t="s">
        <v>610</v>
      </c>
      <c r="C43" s="181" t="s">
        <v>611</v>
      </c>
      <c r="D43" s="174" t="s">
        <v>412</v>
      </c>
      <c r="E43" s="175">
        <v>4.4999999999999997E-3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1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477</v>
      </c>
      <c r="S43" s="177" t="s">
        <v>325</v>
      </c>
      <c r="T43" s="178" t="s">
        <v>326</v>
      </c>
      <c r="U43" s="158">
        <v>0</v>
      </c>
      <c r="V43" s="158">
        <f>ROUND(E43*U43,2)</f>
        <v>0</v>
      </c>
      <c r="W43" s="158"/>
      <c r="X43" s="158" t="s">
        <v>442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612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73" t="s">
        <v>613</v>
      </c>
      <c r="D44" s="274"/>
      <c r="E44" s="274"/>
      <c r="F44" s="274"/>
      <c r="G44" s="27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738</v>
      </c>
      <c r="D45" s="162"/>
      <c r="E45" s="16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5" t="s">
        <v>252</v>
      </c>
      <c r="B46" s="166" t="s">
        <v>127</v>
      </c>
      <c r="C46" s="180" t="s">
        <v>128</v>
      </c>
      <c r="D46" s="167"/>
      <c r="E46" s="168"/>
      <c r="F46" s="169"/>
      <c r="G46" s="169">
        <f>SUMIF(AG47:AG78,"&lt;&gt;NOR",G47:G78)</f>
        <v>0</v>
      </c>
      <c r="H46" s="169"/>
      <c r="I46" s="169">
        <f>SUM(I47:I78)</f>
        <v>0</v>
      </c>
      <c r="J46" s="169"/>
      <c r="K46" s="169">
        <f>SUM(K47:K78)</f>
        <v>0</v>
      </c>
      <c r="L46" s="169"/>
      <c r="M46" s="169">
        <f>SUM(M47:M78)</f>
        <v>0</v>
      </c>
      <c r="N46" s="168"/>
      <c r="O46" s="168">
        <f>SUM(O47:O78)</f>
        <v>9.41</v>
      </c>
      <c r="P46" s="168"/>
      <c r="Q46" s="168">
        <f>SUM(Q47:Q78)</f>
        <v>0</v>
      </c>
      <c r="R46" s="169"/>
      <c r="S46" s="169"/>
      <c r="T46" s="170"/>
      <c r="U46" s="164"/>
      <c r="V46" s="164">
        <f>SUM(V47:V78)</f>
        <v>0</v>
      </c>
      <c r="W46" s="164"/>
      <c r="X46" s="164"/>
      <c r="Y46" s="164"/>
      <c r="AG46" t="s">
        <v>253</v>
      </c>
    </row>
    <row r="47" spans="1:60" outlineLevel="1" x14ac:dyDescent="0.2">
      <c r="A47" s="172">
        <v>16</v>
      </c>
      <c r="B47" s="173" t="s">
        <v>333</v>
      </c>
      <c r="C47" s="181" t="s">
        <v>334</v>
      </c>
      <c r="D47" s="174" t="s">
        <v>324</v>
      </c>
      <c r="E47" s="175">
        <v>31.52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287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768</v>
      </c>
      <c r="D48" s="162"/>
      <c r="E48" s="163">
        <v>31.52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337</v>
      </c>
      <c r="C49" s="181" t="s">
        <v>338</v>
      </c>
      <c r="D49" s="174" t="s">
        <v>324</v>
      </c>
      <c r="E49" s="175">
        <v>143.6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3.5E-4</v>
      </c>
      <c r="O49" s="175">
        <f>ROUND(E49*N49,2)</f>
        <v>0.05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73" t="s">
        <v>339</v>
      </c>
      <c r="D50" s="274"/>
      <c r="E50" s="274"/>
      <c r="F50" s="274"/>
      <c r="G50" s="27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769</v>
      </c>
      <c r="D51" s="162"/>
      <c r="E51" s="163">
        <v>86.88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768</v>
      </c>
      <c r="D52" s="162"/>
      <c r="E52" s="163">
        <v>31.52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770</v>
      </c>
      <c r="D53" s="162"/>
      <c r="E53" s="163">
        <v>25.2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771</v>
      </c>
      <c r="C54" s="181" t="s">
        <v>772</v>
      </c>
      <c r="D54" s="174" t="s">
        <v>324</v>
      </c>
      <c r="E54" s="175">
        <v>45.98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5.1229999999999998E-2</v>
      </c>
      <c r="O54" s="175">
        <f>ROUND(E54*N54,2)</f>
        <v>2.36</v>
      </c>
      <c r="P54" s="175">
        <v>0</v>
      </c>
      <c r="Q54" s="175">
        <f>ROUND(E54*P54,2)</f>
        <v>0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261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773</v>
      </c>
      <c r="D55" s="162"/>
      <c r="E55" s="163">
        <v>45.98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19</v>
      </c>
      <c r="B56" s="173" t="s">
        <v>342</v>
      </c>
      <c r="C56" s="181" t="s">
        <v>343</v>
      </c>
      <c r="D56" s="174" t="s">
        <v>324</v>
      </c>
      <c r="E56" s="175">
        <v>7.5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6.8000000000000005E-2</v>
      </c>
      <c r="O56" s="175">
        <f>ROUND(E56*N56,2)</f>
        <v>0.51</v>
      </c>
      <c r="P56" s="175">
        <v>0</v>
      </c>
      <c r="Q56" s="175">
        <f>ROUND(E56*P56,2)</f>
        <v>0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261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73" t="s">
        <v>344</v>
      </c>
      <c r="D57" s="274"/>
      <c r="E57" s="274"/>
      <c r="F57" s="274"/>
      <c r="G57" s="274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774</v>
      </c>
      <c r="D58" s="162"/>
      <c r="E58" s="163">
        <v>7.5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20</v>
      </c>
      <c r="B59" s="173" t="s">
        <v>346</v>
      </c>
      <c r="C59" s="181" t="s">
        <v>347</v>
      </c>
      <c r="D59" s="174" t="s">
        <v>348</v>
      </c>
      <c r="E59" s="175">
        <v>10.8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4.3099999999999996E-3</v>
      </c>
      <c r="O59" s="175">
        <f>ROUND(E59*N59,2)</f>
        <v>0.05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775</v>
      </c>
      <c r="D60" s="162"/>
      <c r="E60" s="163">
        <v>10.8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776</v>
      </c>
      <c r="C61" s="181" t="s">
        <v>777</v>
      </c>
      <c r="D61" s="174" t="s">
        <v>324</v>
      </c>
      <c r="E61" s="175">
        <v>37.92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5.4299999999999999E-3</v>
      </c>
      <c r="O61" s="175">
        <f>ROUND(E61*N61,2)</f>
        <v>0.21</v>
      </c>
      <c r="P61" s="175">
        <v>0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778</v>
      </c>
      <c r="D62" s="162"/>
      <c r="E62" s="163">
        <v>37.92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22</v>
      </c>
      <c r="B63" s="173" t="s">
        <v>779</v>
      </c>
      <c r="C63" s="181" t="s">
        <v>780</v>
      </c>
      <c r="D63" s="174" t="s">
        <v>324</v>
      </c>
      <c r="E63" s="175">
        <v>86.88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3.9210000000000002E-2</v>
      </c>
      <c r="O63" s="175">
        <f>ROUND(E63*N63,2)</f>
        <v>3.41</v>
      </c>
      <c r="P63" s="175">
        <v>0</v>
      </c>
      <c r="Q63" s="175">
        <f>ROUND(E63*P63,2)</f>
        <v>0</v>
      </c>
      <c r="R63" s="177"/>
      <c r="S63" s="177" t="s">
        <v>325</v>
      </c>
      <c r="T63" s="178" t="s">
        <v>326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261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73" t="s">
        <v>781</v>
      </c>
      <c r="D64" s="274"/>
      <c r="E64" s="274"/>
      <c r="F64" s="274"/>
      <c r="G64" s="274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782</v>
      </c>
      <c r="D65" s="162"/>
      <c r="E65" s="163">
        <v>130.63999999999999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2" t="s">
        <v>783</v>
      </c>
      <c r="D66" s="162"/>
      <c r="E66" s="163">
        <v>2.64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784</v>
      </c>
      <c r="D67" s="162"/>
      <c r="E67" s="163">
        <v>-11.2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785</v>
      </c>
      <c r="D68" s="162"/>
      <c r="E68" s="163">
        <v>-35.200000000000003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23</v>
      </c>
      <c r="B69" s="173" t="s">
        <v>624</v>
      </c>
      <c r="C69" s="181" t="s">
        <v>625</v>
      </c>
      <c r="D69" s="174" t="s">
        <v>324</v>
      </c>
      <c r="E69" s="175">
        <v>31.52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4.7660000000000001E-2</v>
      </c>
      <c r="O69" s="175">
        <f>ROUND(E69*N69,2)</f>
        <v>1.5</v>
      </c>
      <c r="P69" s="175">
        <v>0</v>
      </c>
      <c r="Q69" s="175">
        <f>ROUND(E69*P69,2)</f>
        <v>0</v>
      </c>
      <c r="R69" s="177"/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261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73" t="s">
        <v>344</v>
      </c>
      <c r="D70" s="274"/>
      <c r="E70" s="274"/>
      <c r="F70" s="274"/>
      <c r="G70" s="274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786</v>
      </c>
      <c r="D71" s="162"/>
      <c r="E71" s="163">
        <v>11.04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2" t="s">
        <v>787</v>
      </c>
      <c r="D72" s="162"/>
      <c r="E72" s="163">
        <v>5.36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2" t="s">
        <v>788</v>
      </c>
      <c r="D73" s="162"/>
      <c r="E73" s="163">
        <v>15.12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2">
        <v>24</v>
      </c>
      <c r="B74" s="173" t="s">
        <v>355</v>
      </c>
      <c r="C74" s="181" t="s">
        <v>356</v>
      </c>
      <c r="D74" s="174" t="s">
        <v>324</v>
      </c>
      <c r="E74" s="175">
        <v>25.2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4.8939999999999997E-2</v>
      </c>
      <c r="O74" s="175">
        <f>ROUND(E74*N74,2)</f>
        <v>1.23</v>
      </c>
      <c r="P74" s="175">
        <v>0</v>
      </c>
      <c r="Q74" s="175">
        <f>ROUND(E74*P74,2)</f>
        <v>0</v>
      </c>
      <c r="R74" s="177"/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261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73" t="s">
        <v>626</v>
      </c>
      <c r="D75" s="274"/>
      <c r="E75" s="274"/>
      <c r="F75" s="274"/>
      <c r="G75" s="274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789</v>
      </c>
      <c r="D76" s="162"/>
      <c r="E76" s="163">
        <v>25.2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25</v>
      </c>
      <c r="B77" s="173" t="s">
        <v>790</v>
      </c>
      <c r="C77" s="181" t="s">
        <v>791</v>
      </c>
      <c r="D77" s="174" t="s">
        <v>324</v>
      </c>
      <c r="E77" s="175">
        <v>1.96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4.777E-2</v>
      </c>
      <c r="O77" s="175">
        <f>ROUND(E77*N77,2)</f>
        <v>0.09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261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792</v>
      </c>
      <c r="D78" s="162"/>
      <c r="E78" s="163">
        <v>1.96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252</v>
      </c>
      <c r="B79" s="166" t="s">
        <v>129</v>
      </c>
      <c r="C79" s="180" t="s">
        <v>130</v>
      </c>
      <c r="D79" s="167"/>
      <c r="E79" s="168"/>
      <c r="F79" s="169"/>
      <c r="G79" s="169">
        <f>SUMIF(AG80:AG81,"&lt;&gt;NOR",G80:G81)</f>
        <v>0</v>
      </c>
      <c r="H79" s="169"/>
      <c r="I79" s="169">
        <f>SUM(I80:I81)</f>
        <v>0</v>
      </c>
      <c r="J79" s="169"/>
      <c r="K79" s="169">
        <f>SUM(K80:K81)</f>
        <v>0</v>
      </c>
      <c r="L79" s="169"/>
      <c r="M79" s="169">
        <f>SUM(M80:M81)</f>
        <v>0</v>
      </c>
      <c r="N79" s="168"/>
      <c r="O79" s="168">
        <f>SUM(O80:O81)</f>
        <v>0.01</v>
      </c>
      <c r="P79" s="168"/>
      <c r="Q79" s="168">
        <f>SUM(Q80:Q81)</f>
        <v>0</v>
      </c>
      <c r="R79" s="169"/>
      <c r="S79" s="169"/>
      <c r="T79" s="170"/>
      <c r="U79" s="164"/>
      <c r="V79" s="164">
        <f>SUM(V80:V81)</f>
        <v>0</v>
      </c>
      <c r="W79" s="164"/>
      <c r="X79" s="164"/>
      <c r="Y79" s="164"/>
      <c r="AG79" t="s">
        <v>253</v>
      </c>
    </row>
    <row r="80" spans="1:60" outlineLevel="1" x14ac:dyDescent="0.2">
      <c r="A80" s="172">
        <v>26</v>
      </c>
      <c r="B80" s="173" t="s">
        <v>361</v>
      </c>
      <c r="C80" s="181" t="s">
        <v>362</v>
      </c>
      <c r="D80" s="174" t="s">
        <v>363</v>
      </c>
      <c r="E80" s="175">
        <v>2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5.7800000000000004E-3</v>
      </c>
      <c r="O80" s="175">
        <f>ROUND(E80*N80,2)</f>
        <v>0.01</v>
      </c>
      <c r="P80" s="175">
        <v>0</v>
      </c>
      <c r="Q80" s="175">
        <f>ROUND(E80*P80,2)</f>
        <v>0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119</v>
      </c>
      <c r="D81" s="162"/>
      <c r="E81" s="163">
        <v>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252</v>
      </c>
      <c r="B82" s="166" t="s">
        <v>131</v>
      </c>
      <c r="C82" s="180" t="s">
        <v>132</v>
      </c>
      <c r="D82" s="167"/>
      <c r="E82" s="168"/>
      <c r="F82" s="169"/>
      <c r="G82" s="169">
        <f>SUMIF(AG83:AG91,"&lt;&gt;NOR",G83:G91)</f>
        <v>0</v>
      </c>
      <c r="H82" s="169"/>
      <c r="I82" s="169">
        <f>SUM(I83:I91)</f>
        <v>0</v>
      </c>
      <c r="J82" s="169"/>
      <c r="K82" s="169">
        <f>SUM(K83:K91)</f>
        <v>0</v>
      </c>
      <c r="L82" s="169"/>
      <c r="M82" s="169">
        <f>SUM(M83:M91)</f>
        <v>0</v>
      </c>
      <c r="N82" s="168"/>
      <c r="O82" s="168">
        <f>SUM(O83:O91)</f>
        <v>7.22</v>
      </c>
      <c r="P82" s="168"/>
      <c r="Q82" s="168">
        <f>SUM(Q83:Q91)</f>
        <v>0</v>
      </c>
      <c r="R82" s="169"/>
      <c r="S82" s="169"/>
      <c r="T82" s="170"/>
      <c r="U82" s="164"/>
      <c r="V82" s="164">
        <f>SUM(V83:V91)</f>
        <v>0</v>
      </c>
      <c r="W82" s="164"/>
      <c r="X82" s="164"/>
      <c r="Y82" s="164"/>
      <c r="AG82" t="s">
        <v>253</v>
      </c>
    </row>
    <row r="83" spans="1:60" outlineLevel="1" x14ac:dyDescent="0.2">
      <c r="A83" s="172">
        <v>27</v>
      </c>
      <c r="B83" s="173" t="s">
        <v>630</v>
      </c>
      <c r="C83" s="181" t="s">
        <v>631</v>
      </c>
      <c r="D83" s="174" t="s">
        <v>549</v>
      </c>
      <c r="E83" s="175">
        <v>2.7587999999999999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2.5249999999999999</v>
      </c>
      <c r="O83" s="175">
        <f>ROUND(E83*N83,2)</f>
        <v>6.97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793</v>
      </c>
      <c r="D84" s="162"/>
      <c r="E84" s="163">
        <v>2.76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28</v>
      </c>
      <c r="B85" s="173" t="s">
        <v>633</v>
      </c>
      <c r="C85" s="181" t="s">
        <v>634</v>
      </c>
      <c r="D85" s="174" t="s">
        <v>549</v>
      </c>
      <c r="E85" s="175">
        <v>2.7587999999999999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2.5000000000000001E-2</v>
      </c>
      <c r="O85" s="175">
        <f>ROUND(E85*N85,2)</f>
        <v>7.0000000000000007E-2</v>
      </c>
      <c r="P85" s="175">
        <v>0</v>
      </c>
      <c r="Q85" s="175">
        <f>ROUND(E85*P85,2)</f>
        <v>0</v>
      </c>
      <c r="R85" s="177"/>
      <c r="S85" s="177" t="s">
        <v>635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261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793</v>
      </c>
      <c r="D86" s="162"/>
      <c r="E86" s="163">
        <v>2.7587999999999999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29</v>
      </c>
      <c r="B87" s="173" t="s">
        <v>636</v>
      </c>
      <c r="C87" s="181" t="s">
        <v>637</v>
      </c>
      <c r="D87" s="174" t="s">
        <v>549</v>
      </c>
      <c r="E87" s="175">
        <v>2.7587999999999999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635</v>
      </c>
      <c r="T87" s="178" t="s">
        <v>258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261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793</v>
      </c>
      <c r="D88" s="162"/>
      <c r="E88" s="163">
        <v>2.7587999999999999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268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30</v>
      </c>
      <c r="B89" s="173" t="s">
        <v>638</v>
      </c>
      <c r="C89" s="181" t="s">
        <v>639</v>
      </c>
      <c r="D89" s="174" t="s">
        <v>412</v>
      </c>
      <c r="E89" s="175">
        <v>0.17180000000000001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1.0662499999999999</v>
      </c>
      <c r="O89" s="175">
        <f>ROUND(E89*N89,2)</f>
        <v>0.18</v>
      </c>
      <c r="P89" s="175">
        <v>0</v>
      </c>
      <c r="Q89" s="175">
        <f>ROUND(E89*P89,2)</f>
        <v>0</v>
      </c>
      <c r="R89" s="177"/>
      <c r="S89" s="177" t="s">
        <v>325</v>
      </c>
      <c r="T89" s="178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261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73" t="s">
        <v>640</v>
      </c>
      <c r="D90" s="274"/>
      <c r="E90" s="274"/>
      <c r="F90" s="274"/>
      <c r="G90" s="274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794</v>
      </c>
      <c r="D91" s="162"/>
      <c r="E91" s="163">
        <v>0.17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252</v>
      </c>
      <c r="B92" s="166" t="s">
        <v>133</v>
      </c>
      <c r="C92" s="180" t="s">
        <v>134</v>
      </c>
      <c r="D92" s="167"/>
      <c r="E92" s="168"/>
      <c r="F92" s="169"/>
      <c r="G92" s="169">
        <f>SUMIF(AG93:AG98,"&lt;&gt;NOR",G93:G98)</f>
        <v>0</v>
      </c>
      <c r="H92" s="169"/>
      <c r="I92" s="169">
        <f>SUM(I93:I98)</f>
        <v>0</v>
      </c>
      <c r="J92" s="169"/>
      <c r="K92" s="169">
        <f>SUM(K93:K98)</f>
        <v>0</v>
      </c>
      <c r="L92" s="169"/>
      <c r="M92" s="169">
        <f>SUM(M93:M98)</f>
        <v>0</v>
      </c>
      <c r="N92" s="168"/>
      <c r="O92" s="168">
        <f>SUM(O93:O98)</f>
        <v>0.22999999999999998</v>
      </c>
      <c r="P92" s="168"/>
      <c r="Q92" s="168">
        <f>SUM(Q93:Q98)</f>
        <v>0</v>
      </c>
      <c r="R92" s="169"/>
      <c r="S92" s="169"/>
      <c r="T92" s="170"/>
      <c r="U92" s="164"/>
      <c r="V92" s="164">
        <f>SUM(V93:V98)</f>
        <v>0</v>
      </c>
      <c r="W92" s="164"/>
      <c r="X92" s="164"/>
      <c r="Y92" s="164"/>
      <c r="AG92" t="s">
        <v>253</v>
      </c>
    </row>
    <row r="93" spans="1:60" ht="22.5" outlineLevel="1" x14ac:dyDescent="0.2">
      <c r="A93" s="172">
        <v>31</v>
      </c>
      <c r="B93" s="173" t="s">
        <v>795</v>
      </c>
      <c r="C93" s="181" t="s">
        <v>796</v>
      </c>
      <c r="D93" s="174" t="s">
        <v>363</v>
      </c>
      <c r="E93" s="175">
        <v>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3.0550000000000001E-2</v>
      </c>
      <c r="O93" s="175">
        <f>ROUND(E93*N93,2)</f>
        <v>0.12</v>
      </c>
      <c r="P93" s="175">
        <v>0</v>
      </c>
      <c r="Q93" s="175">
        <f>ROUND(E93*P93,2)</f>
        <v>0</v>
      </c>
      <c r="R93" s="177"/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261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123</v>
      </c>
      <c r="D94" s="162"/>
      <c r="E94" s="163">
        <v>4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2">
        <v>32</v>
      </c>
      <c r="B95" s="173" t="s">
        <v>377</v>
      </c>
      <c r="C95" s="181" t="s">
        <v>797</v>
      </c>
      <c r="D95" s="174" t="s">
        <v>363</v>
      </c>
      <c r="E95" s="175">
        <v>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2.8969999999999999E-2</v>
      </c>
      <c r="O95" s="175">
        <f>ROUND(E95*N95,2)</f>
        <v>0.06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261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119</v>
      </c>
      <c r="D96" s="162"/>
      <c r="E96" s="163">
        <v>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2">
        <v>33</v>
      </c>
      <c r="B97" s="173" t="s">
        <v>798</v>
      </c>
      <c r="C97" s="181" t="s">
        <v>799</v>
      </c>
      <c r="D97" s="174" t="s">
        <v>363</v>
      </c>
      <c r="E97" s="175">
        <v>2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2.35E-2</v>
      </c>
      <c r="O97" s="175">
        <f>ROUND(E97*N97,2)</f>
        <v>0.05</v>
      </c>
      <c r="P97" s="175">
        <v>0</v>
      </c>
      <c r="Q97" s="175">
        <f>ROUND(E97*P97,2)</f>
        <v>0</v>
      </c>
      <c r="R97" s="177"/>
      <c r="S97" s="177" t="s">
        <v>257</v>
      </c>
      <c r="T97" s="178" t="s">
        <v>258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287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119</v>
      </c>
      <c r="D98" s="162"/>
      <c r="E98" s="163">
        <v>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5" t="s">
        <v>252</v>
      </c>
      <c r="B99" s="166" t="s">
        <v>139</v>
      </c>
      <c r="C99" s="180" t="s">
        <v>140</v>
      </c>
      <c r="D99" s="167"/>
      <c r="E99" s="168"/>
      <c r="F99" s="169"/>
      <c r="G99" s="169">
        <f>SUMIF(AG100:AG102,"&lt;&gt;NOR",G100:G102)</f>
        <v>0</v>
      </c>
      <c r="H99" s="169"/>
      <c r="I99" s="169">
        <f>SUM(I100:I102)</f>
        <v>0</v>
      </c>
      <c r="J99" s="169"/>
      <c r="K99" s="169">
        <f>SUM(K100:K102)</f>
        <v>0</v>
      </c>
      <c r="L99" s="169"/>
      <c r="M99" s="169">
        <f>SUM(M100:M102)</f>
        <v>0</v>
      </c>
      <c r="N99" s="168"/>
      <c r="O99" s="168">
        <f>SUM(O100:O102)</f>
        <v>0.06</v>
      </c>
      <c r="P99" s="168"/>
      <c r="Q99" s="168">
        <f>SUM(Q100:Q102)</f>
        <v>0</v>
      </c>
      <c r="R99" s="169"/>
      <c r="S99" s="169"/>
      <c r="T99" s="170"/>
      <c r="U99" s="164"/>
      <c r="V99" s="164">
        <f>SUM(V100:V102)</f>
        <v>0</v>
      </c>
      <c r="W99" s="164"/>
      <c r="X99" s="164"/>
      <c r="Y99" s="164"/>
      <c r="AG99" t="s">
        <v>253</v>
      </c>
    </row>
    <row r="100" spans="1:60" outlineLevel="1" x14ac:dyDescent="0.2">
      <c r="A100" s="172">
        <v>34</v>
      </c>
      <c r="B100" s="173" t="s">
        <v>554</v>
      </c>
      <c r="C100" s="181" t="s">
        <v>555</v>
      </c>
      <c r="D100" s="174" t="s">
        <v>324</v>
      </c>
      <c r="E100" s="175">
        <v>45.98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1.2099999999999999E-3</v>
      </c>
      <c r="O100" s="175">
        <f>ROUND(E100*N100,2)</f>
        <v>0.06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261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73" t="s">
        <v>644</v>
      </c>
      <c r="D101" s="274"/>
      <c r="E101" s="274"/>
      <c r="F101" s="274"/>
      <c r="G101" s="27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773</v>
      </c>
      <c r="D102" s="162"/>
      <c r="E102" s="163">
        <v>45.98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252</v>
      </c>
      <c r="B103" s="166" t="s">
        <v>141</v>
      </c>
      <c r="C103" s="180" t="s">
        <v>142</v>
      </c>
      <c r="D103" s="167"/>
      <c r="E103" s="168"/>
      <c r="F103" s="169"/>
      <c r="G103" s="169">
        <f>SUMIF(AG104:AG108,"&lt;&gt;NOR",G104:G108)</f>
        <v>0</v>
      </c>
      <c r="H103" s="169"/>
      <c r="I103" s="169">
        <f>SUM(I104:I108)</f>
        <v>0</v>
      </c>
      <c r="J103" s="169"/>
      <c r="K103" s="169">
        <f>SUM(K104:K108)</f>
        <v>0</v>
      </c>
      <c r="L103" s="169"/>
      <c r="M103" s="169">
        <f>SUM(M104:M108)</f>
        <v>0</v>
      </c>
      <c r="N103" s="168"/>
      <c r="O103" s="168">
        <f>SUM(O104:O108)</f>
        <v>0</v>
      </c>
      <c r="P103" s="168"/>
      <c r="Q103" s="168">
        <f>SUM(Q104:Q108)</f>
        <v>0</v>
      </c>
      <c r="R103" s="169"/>
      <c r="S103" s="169"/>
      <c r="T103" s="170"/>
      <c r="U103" s="164"/>
      <c r="V103" s="164">
        <f>SUM(V104:V108)</f>
        <v>0</v>
      </c>
      <c r="W103" s="164"/>
      <c r="X103" s="164"/>
      <c r="Y103" s="164"/>
      <c r="AG103" t="s">
        <v>253</v>
      </c>
    </row>
    <row r="104" spans="1:60" outlineLevel="1" x14ac:dyDescent="0.2">
      <c r="A104" s="172">
        <v>35</v>
      </c>
      <c r="B104" s="173" t="s">
        <v>380</v>
      </c>
      <c r="C104" s="181" t="s">
        <v>381</v>
      </c>
      <c r="D104" s="174" t="s">
        <v>324</v>
      </c>
      <c r="E104" s="175">
        <v>14.16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1.0000000000000001E-5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261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800</v>
      </c>
      <c r="D105" s="162"/>
      <c r="E105" s="163">
        <v>2.16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801</v>
      </c>
      <c r="D106" s="162"/>
      <c r="E106" s="163">
        <v>12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36</v>
      </c>
      <c r="B107" s="173" t="s">
        <v>384</v>
      </c>
      <c r="C107" s="181" t="s">
        <v>385</v>
      </c>
      <c r="D107" s="174" t="s">
        <v>324</v>
      </c>
      <c r="E107" s="175">
        <v>45.98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4.0000000000000003E-5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325</v>
      </c>
      <c r="T107" s="178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261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773</v>
      </c>
      <c r="D108" s="162"/>
      <c r="E108" s="163">
        <v>45.98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5" t="s">
        <v>252</v>
      </c>
      <c r="B109" s="166" t="s">
        <v>143</v>
      </c>
      <c r="C109" s="180" t="s">
        <v>144</v>
      </c>
      <c r="D109" s="167"/>
      <c r="E109" s="168"/>
      <c r="F109" s="169"/>
      <c r="G109" s="169">
        <f>SUMIF(AG110:AG129,"&lt;&gt;NOR",G110:G129)</f>
        <v>0</v>
      </c>
      <c r="H109" s="169"/>
      <c r="I109" s="169">
        <f>SUM(I110:I129)</f>
        <v>0</v>
      </c>
      <c r="J109" s="169"/>
      <c r="K109" s="169">
        <f>SUM(K110:K129)</f>
        <v>0</v>
      </c>
      <c r="L109" s="169"/>
      <c r="M109" s="169">
        <f>SUM(M110:M129)</f>
        <v>0</v>
      </c>
      <c r="N109" s="168"/>
      <c r="O109" s="168">
        <f>SUM(O110:O129)</f>
        <v>0.01</v>
      </c>
      <c r="P109" s="168"/>
      <c r="Q109" s="168">
        <f>SUM(Q110:Q129)</f>
        <v>17.479999999999997</v>
      </c>
      <c r="R109" s="169"/>
      <c r="S109" s="169"/>
      <c r="T109" s="170"/>
      <c r="U109" s="164"/>
      <c r="V109" s="164">
        <f>SUM(V110:V129)</f>
        <v>0</v>
      </c>
      <c r="W109" s="164"/>
      <c r="X109" s="164"/>
      <c r="Y109" s="164"/>
      <c r="AG109" t="s">
        <v>253</v>
      </c>
    </row>
    <row r="110" spans="1:60" outlineLevel="1" x14ac:dyDescent="0.2">
      <c r="A110" s="172">
        <v>37</v>
      </c>
      <c r="B110" s="173" t="s">
        <v>802</v>
      </c>
      <c r="C110" s="181" t="s">
        <v>803</v>
      </c>
      <c r="D110" s="174" t="s">
        <v>324</v>
      </c>
      <c r="E110" s="175">
        <v>8.75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6.7000000000000002E-4</v>
      </c>
      <c r="O110" s="175">
        <f>ROUND(E110*N110,2)</f>
        <v>0.01</v>
      </c>
      <c r="P110" s="175">
        <v>0.13100000000000001</v>
      </c>
      <c r="Q110" s="175">
        <f>ROUND(E110*P110,2)</f>
        <v>1.1499999999999999</v>
      </c>
      <c r="R110" s="177"/>
      <c r="S110" s="177" t="s">
        <v>804</v>
      </c>
      <c r="T110" s="178" t="s">
        <v>804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261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805</v>
      </c>
      <c r="D111" s="162"/>
      <c r="E111" s="163">
        <v>8.75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268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38</v>
      </c>
      <c r="B112" s="173" t="s">
        <v>806</v>
      </c>
      <c r="C112" s="181" t="s">
        <v>807</v>
      </c>
      <c r="D112" s="174" t="s">
        <v>549</v>
      </c>
      <c r="E112" s="175">
        <v>2.75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1.2800000000000001E-3</v>
      </c>
      <c r="O112" s="175">
        <f>ROUND(E112*N112,2)</f>
        <v>0</v>
      </c>
      <c r="P112" s="175">
        <v>1.95</v>
      </c>
      <c r="Q112" s="175">
        <f>ROUND(E112*P112,2)</f>
        <v>5.36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261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808</v>
      </c>
      <c r="D113" s="162"/>
      <c r="E113" s="163">
        <v>2.75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39</v>
      </c>
      <c r="B114" s="173" t="s">
        <v>809</v>
      </c>
      <c r="C114" s="181" t="s">
        <v>810</v>
      </c>
      <c r="D114" s="174" t="s">
        <v>412</v>
      </c>
      <c r="E114" s="175">
        <v>0.08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3.746E-2</v>
      </c>
      <c r="O114" s="175">
        <f>ROUND(E114*N114,2)</f>
        <v>0</v>
      </c>
      <c r="P114" s="175">
        <v>1.258</v>
      </c>
      <c r="Q114" s="175">
        <f>ROUND(E114*P114,2)</f>
        <v>0.1</v>
      </c>
      <c r="R114" s="177"/>
      <c r="S114" s="177" t="s">
        <v>325</v>
      </c>
      <c r="T114" s="178" t="s">
        <v>326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261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811</v>
      </c>
      <c r="D115" s="162"/>
      <c r="E115" s="163">
        <v>0.08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2">
        <v>40</v>
      </c>
      <c r="B116" s="173" t="s">
        <v>812</v>
      </c>
      <c r="C116" s="181" t="s">
        <v>813</v>
      </c>
      <c r="D116" s="174" t="s">
        <v>549</v>
      </c>
      <c r="E116" s="175">
        <v>4.63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2.2000000000000002</v>
      </c>
      <c r="Q116" s="175">
        <f>ROUND(E116*P116,2)</f>
        <v>10.19</v>
      </c>
      <c r="R116" s="177"/>
      <c r="S116" s="177" t="s">
        <v>325</v>
      </c>
      <c r="T116" s="178" t="s">
        <v>326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261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814</v>
      </c>
      <c r="D117" s="162"/>
      <c r="E117" s="163">
        <v>4.63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41</v>
      </c>
      <c r="B118" s="173" t="s">
        <v>652</v>
      </c>
      <c r="C118" s="181" t="s">
        <v>653</v>
      </c>
      <c r="D118" s="174" t="s">
        <v>549</v>
      </c>
      <c r="E118" s="175">
        <v>4.63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325</v>
      </c>
      <c r="T118" s="178" t="s">
        <v>326</v>
      </c>
      <c r="U118" s="158">
        <v>0</v>
      </c>
      <c r="V118" s="158">
        <f>ROUND(E118*U118,2)</f>
        <v>0</v>
      </c>
      <c r="W118" s="158"/>
      <c r="X118" s="158" t="s">
        <v>259</v>
      </c>
      <c r="Y118" s="158" t="s">
        <v>260</v>
      </c>
      <c r="Z118" s="148"/>
      <c r="AA118" s="148"/>
      <c r="AB118" s="148"/>
      <c r="AC118" s="148"/>
      <c r="AD118" s="148"/>
      <c r="AE118" s="148"/>
      <c r="AF118" s="148"/>
      <c r="AG118" s="148" t="s">
        <v>261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814</v>
      </c>
      <c r="D119" s="162"/>
      <c r="E119" s="163">
        <v>4.63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42</v>
      </c>
      <c r="B120" s="173" t="s">
        <v>815</v>
      </c>
      <c r="C120" s="181" t="s">
        <v>816</v>
      </c>
      <c r="D120" s="174" t="s">
        <v>324</v>
      </c>
      <c r="E120" s="175">
        <v>10.9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0.02</v>
      </c>
      <c r="Q120" s="175">
        <f>ROUND(E120*P120,2)</f>
        <v>0.22</v>
      </c>
      <c r="R120" s="177"/>
      <c r="S120" s="177" t="s">
        <v>325</v>
      </c>
      <c r="T120" s="178" t="s">
        <v>326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261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2" t="s">
        <v>817</v>
      </c>
      <c r="D121" s="162"/>
      <c r="E121" s="163">
        <v>10.9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43</v>
      </c>
      <c r="B122" s="173" t="s">
        <v>388</v>
      </c>
      <c r="C122" s="181" t="s">
        <v>389</v>
      </c>
      <c r="D122" s="174" t="s">
        <v>363</v>
      </c>
      <c r="E122" s="175">
        <v>2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/>
      <c r="S122" s="177" t="s">
        <v>325</v>
      </c>
      <c r="T122" s="178" t="s">
        <v>326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261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119</v>
      </c>
      <c r="D123" s="162"/>
      <c r="E123" s="163">
        <v>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268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44</v>
      </c>
      <c r="B124" s="173" t="s">
        <v>654</v>
      </c>
      <c r="C124" s="181" t="s">
        <v>655</v>
      </c>
      <c r="D124" s="174" t="s">
        <v>363</v>
      </c>
      <c r="E124" s="175">
        <v>1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325</v>
      </c>
      <c r="T124" s="178" t="s">
        <v>326</v>
      </c>
      <c r="U124" s="158">
        <v>0</v>
      </c>
      <c r="V124" s="158">
        <f>ROUND(E124*U124,2)</f>
        <v>0</v>
      </c>
      <c r="W124" s="158"/>
      <c r="X124" s="158" t="s">
        <v>259</v>
      </c>
      <c r="Y124" s="158" t="s">
        <v>260</v>
      </c>
      <c r="Z124" s="148"/>
      <c r="AA124" s="148"/>
      <c r="AB124" s="148"/>
      <c r="AC124" s="148"/>
      <c r="AD124" s="148"/>
      <c r="AE124" s="148"/>
      <c r="AF124" s="148"/>
      <c r="AG124" s="148" t="s">
        <v>261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117</v>
      </c>
      <c r="D125" s="162"/>
      <c r="E125" s="163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45</v>
      </c>
      <c r="B126" s="173" t="s">
        <v>390</v>
      </c>
      <c r="C126" s="181" t="s">
        <v>391</v>
      </c>
      <c r="D126" s="174" t="s">
        <v>324</v>
      </c>
      <c r="E126" s="175">
        <v>2.42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1E-3</v>
      </c>
      <c r="O126" s="175">
        <f>ROUND(E126*N126,2)</f>
        <v>0</v>
      </c>
      <c r="P126" s="175">
        <v>6.7000000000000004E-2</v>
      </c>
      <c r="Q126" s="175">
        <f>ROUND(E126*P126,2)</f>
        <v>0.16</v>
      </c>
      <c r="R126" s="177"/>
      <c r="S126" s="177" t="s">
        <v>325</v>
      </c>
      <c r="T126" s="178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261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818</v>
      </c>
      <c r="D127" s="162"/>
      <c r="E127" s="163">
        <v>2.42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46</v>
      </c>
      <c r="B128" s="173" t="s">
        <v>819</v>
      </c>
      <c r="C128" s="181" t="s">
        <v>820</v>
      </c>
      <c r="D128" s="174" t="s">
        <v>324</v>
      </c>
      <c r="E128" s="175">
        <v>3.895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1.17E-3</v>
      </c>
      <c r="O128" s="175">
        <f>ROUND(E128*N128,2)</f>
        <v>0</v>
      </c>
      <c r="P128" s="175">
        <v>7.5999999999999998E-2</v>
      </c>
      <c r="Q128" s="175">
        <f>ROUND(E128*P128,2)</f>
        <v>0.3</v>
      </c>
      <c r="R128" s="177"/>
      <c r="S128" s="177" t="s">
        <v>325</v>
      </c>
      <c r="T128" s="178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261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821</v>
      </c>
      <c r="D129" s="162"/>
      <c r="E129" s="163">
        <v>3.9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5" t="s">
        <v>252</v>
      </c>
      <c r="B130" s="166" t="s">
        <v>145</v>
      </c>
      <c r="C130" s="180" t="s">
        <v>146</v>
      </c>
      <c r="D130" s="167"/>
      <c r="E130" s="168"/>
      <c r="F130" s="169"/>
      <c r="G130" s="169">
        <f>SUMIF(AG131:AG144,"&lt;&gt;NOR",G131:G144)</f>
        <v>0</v>
      </c>
      <c r="H130" s="169"/>
      <c r="I130" s="169">
        <f>SUM(I131:I144)</f>
        <v>0</v>
      </c>
      <c r="J130" s="169"/>
      <c r="K130" s="169">
        <f>SUM(K131:K144)</f>
        <v>0</v>
      </c>
      <c r="L130" s="169"/>
      <c r="M130" s="169">
        <f>SUM(M131:M144)</f>
        <v>0</v>
      </c>
      <c r="N130" s="168"/>
      <c r="O130" s="168">
        <f>SUM(O131:O144)</f>
        <v>0</v>
      </c>
      <c r="P130" s="168"/>
      <c r="Q130" s="168">
        <f>SUM(Q131:Q144)</f>
        <v>9.5399999999999991</v>
      </c>
      <c r="R130" s="169"/>
      <c r="S130" s="169"/>
      <c r="T130" s="170"/>
      <c r="U130" s="164"/>
      <c r="V130" s="164">
        <f>SUM(V131:V144)</f>
        <v>0</v>
      </c>
      <c r="W130" s="164"/>
      <c r="X130" s="164"/>
      <c r="Y130" s="164"/>
      <c r="AG130" t="s">
        <v>253</v>
      </c>
    </row>
    <row r="131" spans="1:60" outlineLevel="1" x14ac:dyDescent="0.2">
      <c r="A131" s="172">
        <v>47</v>
      </c>
      <c r="B131" s="173" t="s">
        <v>822</v>
      </c>
      <c r="C131" s="181" t="s">
        <v>823</v>
      </c>
      <c r="D131" s="174" t="s">
        <v>549</v>
      </c>
      <c r="E131" s="175">
        <v>2.2879999999999998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1.33E-3</v>
      </c>
      <c r="O131" s="175">
        <f>ROUND(E131*N131,2)</f>
        <v>0</v>
      </c>
      <c r="P131" s="175">
        <v>2</v>
      </c>
      <c r="Q131" s="175">
        <f>ROUND(E131*P131,2)</f>
        <v>4.58</v>
      </c>
      <c r="R131" s="177"/>
      <c r="S131" s="177" t="s">
        <v>325</v>
      </c>
      <c r="T131" s="178" t="s">
        <v>326</v>
      </c>
      <c r="U131" s="158">
        <v>0</v>
      </c>
      <c r="V131" s="158">
        <f>ROUND(E131*U131,2)</f>
        <v>0</v>
      </c>
      <c r="W131" s="158"/>
      <c r="X131" s="158" t="s">
        <v>259</v>
      </c>
      <c r="Y131" s="158" t="s">
        <v>260</v>
      </c>
      <c r="Z131" s="148"/>
      <c r="AA131" s="148"/>
      <c r="AB131" s="148"/>
      <c r="AC131" s="148"/>
      <c r="AD131" s="148"/>
      <c r="AE131" s="148"/>
      <c r="AF131" s="148"/>
      <c r="AG131" s="148" t="s">
        <v>261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82" t="s">
        <v>824</v>
      </c>
      <c r="D132" s="162"/>
      <c r="E132" s="163">
        <v>2.29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48</v>
      </c>
      <c r="B133" s="173" t="s">
        <v>825</v>
      </c>
      <c r="C133" s="181" t="s">
        <v>826</v>
      </c>
      <c r="D133" s="174" t="s">
        <v>348</v>
      </c>
      <c r="E133" s="175">
        <v>7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4.2000000000000003E-2</v>
      </c>
      <c r="Q133" s="175">
        <f>ROUND(E133*P133,2)</f>
        <v>0.28999999999999998</v>
      </c>
      <c r="R133" s="177"/>
      <c r="S133" s="177" t="s">
        <v>325</v>
      </c>
      <c r="T133" s="178" t="s">
        <v>326</v>
      </c>
      <c r="U133" s="158">
        <v>0</v>
      </c>
      <c r="V133" s="158">
        <f>ROUND(E133*U133,2)</f>
        <v>0</v>
      </c>
      <c r="W133" s="158"/>
      <c r="X133" s="158" t="s">
        <v>259</v>
      </c>
      <c r="Y133" s="158" t="s">
        <v>260</v>
      </c>
      <c r="Z133" s="148"/>
      <c r="AA133" s="148"/>
      <c r="AB133" s="148"/>
      <c r="AC133" s="148"/>
      <c r="AD133" s="148"/>
      <c r="AE133" s="148"/>
      <c r="AF133" s="148"/>
      <c r="AG133" s="148" t="s">
        <v>261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827</v>
      </c>
      <c r="D134" s="162"/>
      <c r="E134" s="163">
        <v>7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49</v>
      </c>
      <c r="B135" s="173" t="s">
        <v>828</v>
      </c>
      <c r="C135" s="181" t="s">
        <v>829</v>
      </c>
      <c r="D135" s="174" t="s">
        <v>324</v>
      </c>
      <c r="E135" s="175">
        <v>45.98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0.05</v>
      </c>
      <c r="Q135" s="175">
        <f>ROUND(E135*P135,2)</f>
        <v>2.2999999999999998</v>
      </c>
      <c r="R135" s="177"/>
      <c r="S135" s="177" t="s">
        <v>325</v>
      </c>
      <c r="T135" s="178" t="s">
        <v>326</v>
      </c>
      <c r="U135" s="158">
        <v>0</v>
      </c>
      <c r="V135" s="158">
        <f>ROUND(E135*U135,2)</f>
        <v>0</v>
      </c>
      <c r="W135" s="158"/>
      <c r="X135" s="158" t="s">
        <v>259</v>
      </c>
      <c r="Y135" s="158" t="s">
        <v>260</v>
      </c>
      <c r="Z135" s="148"/>
      <c r="AA135" s="148"/>
      <c r="AB135" s="148"/>
      <c r="AC135" s="148"/>
      <c r="AD135" s="148"/>
      <c r="AE135" s="148"/>
      <c r="AF135" s="148"/>
      <c r="AG135" s="148" t="s">
        <v>261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773</v>
      </c>
      <c r="D136" s="162"/>
      <c r="E136" s="163">
        <v>45.98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50</v>
      </c>
      <c r="B137" s="173" t="s">
        <v>830</v>
      </c>
      <c r="C137" s="181" t="s">
        <v>831</v>
      </c>
      <c r="D137" s="174" t="s">
        <v>324</v>
      </c>
      <c r="E137" s="175">
        <v>37.92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4.0000000000000001E-3</v>
      </c>
      <c r="Q137" s="175">
        <f>ROUND(E137*P137,2)</f>
        <v>0.15</v>
      </c>
      <c r="R137" s="177"/>
      <c r="S137" s="177" t="s">
        <v>325</v>
      </c>
      <c r="T137" s="178" t="s">
        <v>326</v>
      </c>
      <c r="U137" s="158">
        <v>0</v>
      </c>
      <c r="V137" s="158">
        <f>ROUND(E137*U137,2)</f>
        <v>0</v>
      </c>
      <c r="W137" s="158"/>
      <c r="X137" s="158" t="s">
        <v>259</v>
      </c>
      <c r="Y137" s="158" t="s">
        <v>260</v>
      </c>
      <c r="Z137" s="148"/>
      <c r="AA137" s="148"/>
      <c r="AB137" s="148"/>
      <c r="AC137" s="148"/>
      <c r="AD137" s="148"/>
      <c r="AE137" s="148"/>
      <c r="AF137" s="148"/>
      <c r="AG137" s="148" t="s">
        <v>261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73" t="s">
        <v>832</v>
      </c>
      <c r="D138" s="274"/>
      <c r="E138" s="274"/>
      <c r="F138" s="274"/>
      <c r="G138" s="274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833</v>
      </c>
      <c r="D139" s="162"/>
      <c r="E139" s="163">
        <v>37.92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51</v>
      </c>
      <c r="B140" s="173" t="s">
        <v>407</v>
      </c>
      <c r="C140" s="181" t="s">
        <v>408</v>
      </c>
      <c r="D140" s="174" t="s">
        <v>324</v>
      </c>
      <c r="E140" s="175">
        <v>36.768000000000001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4.5999999999999999E-2</v>
      </c>
      <c r="Q140" s="175">
        <f>ROUND(E140*P140,2)</f>
        <v>1.69</v>
      </c>
      <c r="R140" s="177"/>
      <c r="S140" s="177" t="s">
        <v>325</v>
      </c>
      <c r="T140" s="178" t="s">
        <v>326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261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73" t="s">
        <v>660</v>
      </c>
      <c r="D141" s="274"/>
      <c r="E141" s="274"/>
      <c r="F141" s="274"/>
      <c r="G141" s="274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834</v>
      </c>
      <c r="D142" s="162"/>
      <c r="E142" s="163">
        <v>36.770000000000003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52</v>
      </c>
      <c r="B143" s="173" t="s">
        <v>664</v>
      </c>
      <c r="C143" s="181" t="s">
        <v>665</v>
      </c>
      <c r="D143" s="174" t="s">
        <v>324</v>
      </c>
      <c r="E143" s="175">
        <v>7.8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6.8000000000000005E-2</v>
      </c>
      <c r="Q143" s="175">
        <f>ROUND(E143*P143,2)</f>
        <v>0.53</v>
      </c>
      <c r="R143" s="177"/>
      <c r="S143" s="177" t="s">
        <v>325</v>
      </c>
      <c r="T143" s="178" t="s">
        <v>326</v>
      </c>
      <c r="U143" s="158">
        <v>0</v>
      </c>
      <c r="V143" s="158">
        <f>ROUND(E143*U143,2)</f>
        <v>0</v>
      </c>
      <c r="W143" s="158"/>
      <c r="X143" s="158" t="s">
        <v>259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261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182" t="s">
        <v>835</v>
      </c>
      <c r="D144" s="162"/>
      <c r="E144" s="163">
        <v>7.8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268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5" t="s">
        <v>252</v>
      </c>
      <c r="B145" s="166" t="s">
        <v>147</v>
      </c>
      <c r="C145" s="180" t="s">
        <v>148</v>
      </c>
      <c r="D145" s="167"/>
      <c r="E145" s="168"/>
      <c r="F145" s="169"/>
      <c r="G145" s="169">
        <f>SUMIF(AG146:AG146,"&lt;&gt;NOR",G146:G146)</f>
        <v>0</v>
      </c>
      <c r="H145" s="169"/>
      <c r="I145" s="169">
        <f>SUM(I146:I146)</f>
        <v>0</v>
      </c>
      <c r="J145" s="169"/>
      <c r="K145" s="169">
        <f>SUM(K146:K146)</f>
        <v>0</v>
      </c>
      <c r="L145" s="169"/>
      <c r="M145" s="169">
        <f>SUM(M146:M146)</f>
        <v>0</v>
      </c>
      <c r="N145" s="168"/>
      <c r="O145" s="168">
        <f>SUM(O146:O146)</f>
        <v>0</v>
      </c>
      <c r="P145" s="168"/>
      <c r="Q145" s="168">
        <f>SUM(Q146:Q146)</f>
        <v>0</v>
      </c>
      <c r="R145" s="169"/>
      <c r="S145" s="169"/>
      <c r="T145" s="170"/>
      <c r="U145" s="164"/>
      <c r="V145" s="164">
        <f>SUM(V146:V146)</f>
        <v>0</v>
      </c>
      <c r="W145" s="164"/>
      <c r="X145" s="164"/>
      <c r="Y145" s="164"/>
      <c r="AG145" t="s">
        <v>253</v>
      </c>
    </row>
    <row r="146" spans="1:60" outlineLevel="1" x14ac:dyDescent="0.2">
      <c r="A146" s="187">
        <v>53</v>
      </c>
      <c r="B146" s="188" t="s">
        <v>410</v>
      </c>
      <c r="C146" s="194" t="s">
        <v>411</v>
      </c>
      <c r="D146" s="189" t="s">
        <v>412</v>
      </c>
      <c r="E146" s="190">
        <v>26.56737</v>
      </c>
      <c r="F146" s="191"/>
      <c r="G146" s="192">
        <f>ROUND(E146*F146,2)</f>
        <v>0</v>
      </c>
      <c r="H146" s="191"/>
      <c r="I146" s="192">
        <f>ROUND(E146*H146,2)</f>
        <v>0</v>
      </c>
      <c r="J146" s="191"/>
      <c r="K146" s="192">
        <f>ROUND(E146*J146,2)</f>
        <v>0</v>
      </c>
      <c r="L146" s="192">
        <v>21</v>
      </c>
      <c r="M146" s="192">
        <f>G146*(1+L146/100)</f>
        <v>0</v>
      </c>
      <c r="N146" s="190">
        <v>0</v>
      </c>
      <c r="O146" s="190">
        <f>ROUND(E146*N146,2)</f>
        <v>0</v>
      </c>
      <c r="P146" s="190">
        <v>0</v>
      </c>
      <c r="Q146" s="190">
        <f>ROUND(E146*P146,2)</f>
        <v>0</v>
      </c>
      <c r="R146" s="192"/>
      <c r="S146" s="192" t="s">
        <v>325</v>
      </c>
      <c r="T146" s="193" t="s">
        <v>326</v>
      </c>
      <c r="U146" s="158">
        <v>0</v>
      </c>
      <c r="V146" s="158">
        <f>ROUND(E146*U146,2)</f>
        <v>0</v>
      </c>
      <c r="W146" s="158"/>
      <c r="X146" s="158" t="s">
        <v>259</v>
      </c>
      <c r="Y146" s="158" t="s">
        <v>260</v>
      </c>
      <c r="Z146" s="148"/>
      <c r="AA146" s="148"/>
      <c r="AB146" s="148"/>
      <c r="AC146" s="148"/>
      <c r="AD146" s="148"/>
      <c r="AE146" s="148"/>
      <c r="AF146" s="148"/>
      <c r="AG146" s="148" t="s">
        <v>261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65" t="s">
        <v>252</v>
      </c>
      <c r="B147" s="166" t="s">
        <v>150</v>
      </c>
      <c r="C147" s="180" t="s">
        <v>151</v>
      </c>
      <c r="D147" s="167"/>
      <c r="E147" s="168"/>
      <c r="F147" s="169"/>
      <c r="G147" s="169">
        <f>SUMIF(AG148:AG175,"&lt;&gt;NOR",G148:G175)</f>
        <v>0</v>
      </c>
      <c r="H147" s="169"/>
      <c r="I147" s="169">
        <f>SUM(I148:I175)</f>
        <v>0</v>
      </c>
      <c r="J147" s="169"/>
      <c r="K147" s="169">
        <f>SUM(K148:K175)</f>
        <v>0</v>
      </c>
      <c r="L147" s="169"/>
      <c r="M147" s="169">
        <f>SUM(M148:M175)</f>
        <v>0</v>
      </c>
      <c r="N147" s="168"/>
      <c r="O147" s="168">
        <f>SUM(O148:O175)</f>
        <v>0.95</v>
      </c>
      <c r="P147" s="168"/>
      <c r="Q147" s="168">
        <f>SUM(Q148:Q175)</f>
        <v>0.45</v>
      </c>
      <c r="R147" s="169"/>
      <c r="S147" s="169"/>
      <c r="T147" s="170"/>
      <c r="U147" s="164"/>
      <c r="V147" s="164">
        <f>SUM(V148:V175)</f>
        <v>0</v>
      </c>
      <c r="W147" s="164"/>
      <c r="X147" s="164"/>
      <c r="Y147" s="164"/>
      <c r="AG147" t="s">
        <v>253</v>
      </c>
    </row>
    <row r="148" spans="1:60" ht="22.5" outlineLevel="1" x14ac:dyDescent="0.2">
      <c r="A148" s="172">
        <v>54</v>
      </c>
      <c r="B148" s="173" t="s">
        <v>667</v>
      </c>
      <c r="C148" s="181" t="s">
        <v>668</v>
      </c>
      <c r="D148" s="174" t="s">
        <v>324</v>
      </c>
      <c r="E148" s="175">
        <v>45.98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3.3E-4</v>
      </c>
      <c r="O148" s="175">
        <f>ROUND(E148*N148,2)</f>
        <v>0.02</v>
      </c>
      <c r="P148" s="175">
        <v>0</v>
      </c>
      <c r="Q148" s="175">
        <f>ROUND(E148*P148,2)</f>
        <v>0</v>
      </c>
      <c r="R148" s="177"/>
      <c r="S148" s="177" t="s">
        <v>325</v>
      </c>
      <c r="T148" s="178" t="s">
        <v>326</v>
      </c>
      <c r="U148" s="158">
        <v>0</v>
      </c>
      <c r="V148" s="158">
        <f>ROUND(E148*U148,2)</f>
        <v>0</v>
      </c>
      <c r="W148" s="158"/>
      <c r="X148" s="158" t="s">
        <v>259</v>
      </c>
      <c r="Y148" s="158" t="s">
        <v>260</v>
      </c>
      <c r="Z148" s="148"/>
      <c r="AA148" s="148"/>
      <c r="AB148" s="148"/>
      <c r="AC148" s="148"/>
      <c r="AD148" s="148"/>
      <c r="AE148" s="148"/>
      <c r="AF148" s="148"/>
      <c r="AG148" s="148" t="s">
        <v>415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773</v>
      </c>
      <c r="D149" s="162"/>
      <c r="E149" s="163">
        <v>45.98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2">
        <v>55</v>
      </c>
      <c r="B150" s="173" t="s">
        <v>669</v>
      </c>
      <c r="C150" s="181" t="s">
        <v>670</v>
      </c>
      <c r="D150" s="174" t="s">
        <v>324</v>
      </c>
      <c r="E150" s="175">
        <v>15.31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5.1999999999999995E-4</v>
      </c>
      <c r="O150" s="175">
        <f>ROUND(E150*N150,2)</f>
        <v>0.01</v>
      </c>
      <c r="P150" s="175">
        <v>0</v>
      </c>
      <c r="Q150" s="175">
        <f>ROUND(E150*P150,2)</f>
        <v>0</v>
      </c>
      <c r="R150" s="177"/>
      <c r="S150" s="177" t="s">
        <v>325</v>
      </c>
      <c r="T150" s="178" t="s">
        <v>326</v>
      </c>
      <c r="U150" s="158">
        <v>0</v>
      </c>
      <c r="V150" s="158">
        <f>ROUND(E150*U150,2)</f>
        <v>0</v>
      </c>
      <c r="W150" s="158"/>
      <c r="X150" s="158" t="s">
        <v>259</v>
      </c>
      <c r="Y150" s="158" t="s">
        <v>260</v>
      </c>
      <c r="Z150" s="148"/>
      <c r="AA150" s="148"/>
      <c r="AB150" s="148"/>
      <c r="AC150" s="148"/>
      <c r="AD150" s="148"/>
      <c r="AE150" s="148"/>
      <c r="AF150" s="148"/>
      <c r="AG150" s="148" t="s">
        <v>415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836</v>
      </c>
      <c r="D151" s="162"/>
      <c r="E151" s="163">
        <v>15.31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56</v>
      </c>
      <c r="B152" s="173" t="s">
        <v>672</v>
      </c>
      <c r="C152" s="181" t="s">
        <v>673</v>
      </c>
      <c r="D152" s="174" t="s">
        <v>324</v>
      </c>
      <c r="E152" s="175">
        <v>45.98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9.7400000000000004E-3</v>
      </c>
      <c r="Q152" s="175">
        <f>ROUND(E152*P152,2)</f>
        <v>0.45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415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73" t="s">
        <v>674</v>
      </c>
      <c r="D153" s="274"/>
      <c r="E153" s="274"/>
      <c r="F153" s="274"/>
      <c r="G153" s="274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773</v>
      </c>
      <c r="D154" s="162"/>
      <c r="E154" s="163">
        <v>45.98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57</v>
      </c>
      <c r="B155" s="173" t="s">
        <v>675</v>
      </c>
      <c r="C155" s="181" t="s">
        <v>676</v>
      </c>
      <c r="D155" s="174" t="s">
        <v>324</v>
      </c>
      <c r="E155" s="175">
        <v>45.98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8.1999999999999998E-4</v>
      </c>
      <c r="O155" s="175">
        <f>ROUND(E155*N155,2)</f>
        <v>0.04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415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773</v>
      </c>
      <c r="D156" s="162"/>
      <c r="E156" s="163">
        <v>45.98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58</v>
      </c>
      <c r="B157" s="173" t="s">
        <v>677</v>
      </c>
      <c r="C157" s="181" t="s">
        <v>678</v>
      </c>
      <c r="D157" s="174" t="s">
        <v>324</v>
      </c>
      <c r="E157" s="175">
        <v>15.31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9.8999999999999999E-4</v>
      </c>
      <c r="O157" s="175">
        <f>ROUND(E157*N157,2)</f>
        <v>0.02</v>
      </c>
      <c r="P157" s="175">
        <v>0</v>
      </c>
      <c r="Q157" s="175">
        <f>ROUND(E157*P157,2)</f>
        <v>0</v>
      </c>
      <c r="R157" s="177"/>
      <c r="S157" s="177" t="s">
        <v>325</v>
      </c>
      <c r="T157" s="178" t="s">
        <v>326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415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2" t="s">
        <v>836</v>
      </c>
      <c r="D158" s="162"/>
      <c r="E158" s="163">
        <v>15.31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268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59</v>
      </c>
      <c r="B159" s="173" t="s">
        <v>837</v>
      </c>
      <c r="C159" s="181" t="s">
        <v>838</v>
      </c>
      <c r="D159" s="174" t="s">
        <v>324</v>
      </c>
      <c r="E159" s="175">
        <v>74.337999999999994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2.1000000000000001E-4</v>
      </c>
      <c r="O159" s="175">
        <f>ROUND(E159*N159,2)</f>
        <v>0.02</v>
      </c>
      <c r="P159" s="175">
        <v>0</v>
      </c>
      <c r="Q159" s="175">
        <f>ROUND(E159*P159,2)</f>
        <v>0</v>
      </c>
      <c r="R159" s="177"/>
      <c r="S159" s="177" t="s">
        <v>325</v>
      </c>
      <c r="T159" s="178" t="s">
        <v>326</v>
      </c>
      <c r="U159" s="158">
        <v>0</v>
      </c>
      <c r="V159" s="158">
        <f>ROUND(E159*U159,2)</f>
        <v>0</v>
      </c>
      <c r="W159" s="158"/>
      <c r="X159" s="158" t="s">
        <v>259</v>
      </c>
      <c r="Y159" s="158" t="s">
        <v>260</v>
      </c>
      <c r="Z159" s="148"/>
      <c r="AA159" s="148"/>
      <c r="AB159" s="148"/>
      <c r="AC159" s="148"/>
      <c r="AD159" s="148"/>
      <c r="AE159" s="148"/>
      <c r="AF159" s="148"/>
      <c r="AG159" s="148" t="s">
        <v>415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73" t="s">
        <v>839</v>
      </c>
      <c r="D160" s="274"/>
      <c r="E160" s="274"/>
      <c r="F160" s="274"/>
      <c r="G160" s="274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840</v>
      </c>
      <c r="D161" s="162"/>
      <c r="E161" s="163">
        <v>27.38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2" t="s">
        <v>841</v>
      </c>
      <c r="D162" s="162"/>
      <c r="E162" s="163">
        <v>37.159999999999997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268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2" t="s">
        <v>842</v>
      </c>
      <c r="D163" s="162"/>
      <c r="E163" s="163">
        <v>9.8000000000000007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60</v>
      </c>
      <c r="B164" s="173" t="s">
        <v>843</v>
      </c>
      <c r="C164" s="181" t="s">
        <v>844</v>
      </c>
      <c r="D164" s="174" t="s">
        <v>324</v>
      </c>
      <c r="E164" s="175">
        <v>74.337999999999994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3.0599999999999998E-3</v>
      </c>
      <c r="O164" s="175">
        <f>ROUND(E164*N164,2)</f>
        <v>0.23</v>
      </c>
      <c r="P164" s="175">
        <v>0</v>
      </c>
      <c r="Q164" s="175">
        <f>ROUND(E164*P164,2)</f>
        <v>0</v>
      </c>
      <c r="R164" s="177"/>
      <c r="S164" s="177" t="s">
        <v>845</v>
      </c>
      <c r="T164" s="178" t="s">
        <v>258</v>
      </c>
      <c r="U164" s="158">
        <v>0</v>
      </c>
      <c r="V164" s="158">
        <f>ROUND(E164*U164,2)</f>
        <v>0</v>
      </c>
      <c r="W164" s="158"/>
      <c r="X164" s="158" t="s">
        <v>259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415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73" t="s">
        <v>846</v>
      </c>
      <c r="D165" s="274"/>
      <c r="E165" s="274"/>
      <c r="F165" s="274"/>
      <c r="G165" s="274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82" t="s">
        <v>840</v>
      </c>
      <c r="D166" s="162"/>
      <c r="E166" s="163">
        <v>27.38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268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2" t="s">
        <v>841</v>
      </c>
      <c r="D167" s="162"/>
      <c r="E167" s="163">
        <v>37.159999999999997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2" t="s">
        <v>842</v>
      </c>
      <c r="D168" s="162"/>
      <c r="E168" s="163">
        <v>9.798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87">
        <v>61</v>
      </c>
      <c r="B169" s="188" t="s">
        <v>679</v>
      </c>
      <c r="C169" s="194" t="s">
        <v>680</v>
      </c>
      <c r="D169" s="189" t="s">
        <v>0</v>
      </c>
      <c r="E169" s="190">
        <v>690.78067999999996</v>
      </c>
      <c r="F169" s="191"/>
      <c r="G169" s="192">
        <f>ROUND(E169*F169,2)</f>
        <v>0</v>
      </c>
      <c r="H169" s="191"/>
      <c r="I169" s="192">
        <f>ROUND(E169*H169,2)</f>
        <v>0</v>
      </c>
      <c r="J169" s="191"/>
      <c r="K169" s="192">
        <f>ROUND(E169*J169,2)</f>
        <v>0</v>
      </c>
      <c r="L169" s="192">
        <v>21</v>
      </c>
      <c r="M169" s="192">
        <f>G169*(1+L169/100)</f>
        <v>0</v>
      </c>
      <c r="N169" s="190">
        <v>0</v>
      </c>
      <c r="O169" s="190">
        <f>ROUND(E169*N169,2)</f>
        <v>0</v>
      </c>
      <c r="P169" s="190">
        <v>0</v>
      </c>
      <c r="Q169" s="190">
        <f>ROUND(E169*P169,2)</f>
        <v>0</v>
      </c>
      <c r="R169" s="192"/>
      <c r="S169" s="192" t="s">
        <v>325</v>
      </c>
      <c r="T169" s="193" t="s">
        <v>326</v>
      </c>
      <c r="U169" s="158">
        <v>0</v>
      </c>
      <c r="V169" s="158">
        <f>ROUND(E169*U169,2)</f>
        <v>0</v>
      </c>
      <c r="W169" s="158"/>
      <c r="X169" s="158" t="s">
        <v>259</v>
      </c>
      <c r="Y169" s="158" t="s">
        <v>260</v>
      </c>
      <c r="Z169" s="148"/>
      <c r="AA169" s="148"/>
      <c r="AB169" s="148"/>
      <c r="AC169" s="148"/>
      <c r="AD169" s="148"/>
      <c r="AE169" s="148"/>
      <c r="AF169" s="148"/>
      <c r="AG169" s="148" t="s">
        <v>422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62</v>
      </c>
      <c r="B170" s="173" t="s">
        <v>681</v>
      </c>
      <c r="C170" s="181" t="s">
        <v>682</v>
      </c>
      <c r="D170" s="174" t="s">
        <v>324</v>
      </c>
      <c r="E170" s="175">
        <v>73.548000000000002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4.4000000000000003E-3</v>
      </c>
      <c r="O170" s="175">
        <f>ROUND(E170*N170,2)</f>
        <v>0.32</v>
      </c>
      <c r="P170" s="175">
        <v>0</v>
      </c>
      <c r="Q170" s="175">
        <f>ROUND(E170*P170,2)</f>
        <v>0</v>
      </c>
      <c r="R170" s="177"/>
      <c r="S170" s="177" t="s">
        <v>257</v>
      </c>
      <c r="T170" s="178" t="s">
        <v>258</v>
      </c>
      <c r="U170" s="158">
        <v>0</v>
      </c>
      <c r="V170" s="158">
        <f>ROUND(E170*U170,2)</f>
        <v>0</v>
      </c>
      <c r="W170" s="158"/>
      <c r="X170" s="158" t="s">
        <v>442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443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847</v>
      </c>
      <c r="D171" s="162"/>
      <c r="E171" s="163">
        <v>55.18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2" t="s">
        <v>848</v>
      </c>
      <c r="D172" s="162"/>
      <c r="E172" s="163">
        <v>18.37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63</v>
      </c>
      <c r="B173" s="173" t="s">
        <v>685</v>
      </c>
      <c r="C173" s="181" t="s">
        <v>686</v>
      </c>
      <c r="D173" s="174" t="s">
        <v>324</v>
      </c>
      <c r="E173" s="175">
        <v>73.548000000000002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4.0000000000000001E-3</v>
      </c>
      <c r="O173" s="175">
        <f>ROUND(E173*N173,2)</f>
        <v>0.28999999999999998</v>
      </c>
      <c r="P173" s="175">
        <v>0</v>
      </c>
      <c r="Q173" s="175">
        <f>ROUND(E173*P173,2)</f>
        <v>0</v>
      </c>
      <c r="R173" s="177"/>
      <c r="S173" s="177" t="s">
        <v>257</v>
      </c>
      <c r="T173" s="178" t="s">
        <v>258</v>
      </c>
      <c r="U173" s="158">
        <v>0</v>
      </c>
      <c r="V173" s="158">
        <f>ROUND(E173*U173,2)</f>
        <v>0</v>
      </c>
      <c r="W173" s="158"/>
      <c r="X173" s="158" t="s">
        <v>442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443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182" t="s">
        <v>847</v>
      </c>
      <c r="D174" s="162"/>
      <c r="E174" s="163">
        <v>55.18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2" t="s">
        <v>848</v>
      </c>
      <c r="D175" s="162"/>
      <c r="E175" s="163">
        <v>18.37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252</v>
      </c>
      <c r="B176" s="166" t="s">
        <v>154</v>
      </c>
      <c r="C176" s="180" t="s">
        <v>155</v>
      </c>
      <c r="D176" s="167"/>
      <c r="E176" s="168"/>
      <c r="F176" s="169"/>
      <c r="G176" s="169">
        <f>SUMIF(AG177:AG189,"&lt;&gt;NOR",G177:G189)</f>
        <v>0</v>
      </c>
      <c r="H176" s="169"/>
      <c r="I176" s="169">
        <f>SUM(I177:I189)</f>
        <v>0</v>
      </c>
      <c r="J176" s="169"/>
      <c r="K176" s="169">
        <f>SUM(K177:K189)</f>
        <v>0</v>
      </c>
      <c r="L176" s="169"/>
      <c r="M176" s="169">
        <f>SUM(M177:M189)</f>
        <v>0</v>
      </c>
      <c r="N176" s="168"/>
      <c r="O176" s="168">
        <f>SUM(O177:O189)</f>
        <v>0.02</v>
      </c>
      <c r="P176" s="168"/>
      <c r="Q176" s="168">
        <f>SUM(Q177:Q189)</f>
        <v>0.1</v>
      </c>
      <c r="R176" s="169"/>
      <c r="S176" s="169"/>
      <c r="T176" s="170"/>
      <c r="U176" s="164"/>
      <c r="V176" s="164">
        <f>SUM(V177:V189)</f>
        <v>0</v>
      </c>
      <c r="W176" s="164"/>
      <c r="X176" s="164"/>
      <c r="Y176" s="164"/>
      <c r="AG176" t="s">
        <v>253</v>
      </c>
    </row>
    <row r="177" spans="1:60" outlineLevel="1" x14ac:dyDescent="0.2">
      <c r="A177" s="172">
        <v>64</v>
      </c>
      <c r="B177" s="173" t="s">
        <v>687</v>
      </c>
      <c r="C177" s="181" t="s">
        <v>688</v>
      </c>
      <c r="D177" s="174" t="s">
        <v>324</v>
      </c>
      <c r="E177" s="175">
        <v>45.98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2.2000000000000001E-3</v>
      </c>
      <c r="Q177" s="175">
        <f>ROUND(E177*P177,2)</f>
        <v>0.1</v>
      </c>
      <c r="R177" s="177"/>
      <c r="S177" s="177" t="s">
        <v>689</v>
      </c>
      <c r="T177" s="178" t="s">
        <v>689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415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773</v>
      </c>
      <c r="D178" s="162"/>
      <c r="E178" s="163">
        <v>45.98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65</v>
      </c>
      <c r="B179" s="173" t="s">
        <v>690</v>
      </c>
      <c r="C179" s="181" t="s">
        <v>691</v>
      </c>
      <c r="D179" s="174" t="s">
        <v>324</v>
      </c>
      <c r="E179" s="175">
        <v>45.98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9.0000000000000006E-5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325</v>
      </c>
      <c r="T179" s="178" t="s">
        <v>326</v>
      </c>
      <c r="U179" s="158">
        <v>0</v>
      </c>
      <c r="V179" s="158">
        <f>ROUND(E179*U179,2)</f>
        <v>0</v>
      </c>
      <c r="W179" s="158"/>
      <c r="X179" s="158" t="s">
        <v>259</v>
      </c>
      <c r="Y179" s="158" t="s">
        <v>260</v>
      </c>
      <c r="Z179" s="148"/>
      <c r="AA179" s="148"/>
      <c r="AB179" s="148"/>
      <c r="AC179" s="148"/>
      <c r="AD179" s="148"/>
      <c r="AE179" s="148"/>
      <c r="AF179" s="148"/>
      <c r="AG179" s="148" t="s">
        <v>415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2" t="s">
        <v>773</v>
      </c>
      <c r="D180" s="162"/>
      <c r="E180" s="163">
        <v>45.98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66</v>
      </c>
      <c r="B181" s="173" t="s">
        <v>692</v>
      </c>
      <c r="C181" s="181" t="s">
        <v>693</v>
      </c>
      <c r="D181" s="174" t="s">
        <v>348</v>
      </c>
      <c r="E181" s="175">
        <v>92.78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325</v>
      </c>
      <c r="T181" s="178" t="s">
        <v>326</v>
      </c>
      <c r="U181" s="158">
        <v>0</v>
      </c>
      <c r="V181" s="158">
        <f>ROUND(E181*U181,2)</f>
        <v>0</v>
      </c>
      <c r="W181" s="158"/>
      <c r="X181" s="158" t="s">
        <v>259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415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182" t="s">
        <v>849</v>
      </c>
      <c r="D182" s="162"/>
      <c r="E182" s="163">
        <v>92.78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268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2">
        <v>67</v>
      </c>
      <c r="B183" s="173" t="s">
        <v>695</v>
      </c>
      <c r="C183" s="181" t="s">
        <v>696</v>
      </c>
      <c r="D183" s="174" t="s">
        <v>324</v>
      </c>
      <c r="E183" s="175">
        <v>45.98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1.0000000000000001E-5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325</v>
      </c>
      <c r="T183" s="178" t="s">
        <v>326</v>
      </c>
      <c r="U183" s="158">
        <v>0</v>
      </c>
      <c r="V183" s="158">
        <f>ROUND(E183*U183,2)</f>
        <v>0</v>
      </c>
      <c r="W183" s="158"/>
      <c r="X183" s="158" t="s">
        <v>259</v>
      </c>
      <c r="Y183" s="158" t="s">
        <v>260</v>
      </c>
      <c r="Z183" s="148"/>
      <c r="AA183" s="148"/>
      <c r="AB183" s="148"/>
      <c r="AC183" s="148"/>
      <c r="AD183" s="148"/>
      <c r="AE183" s="148"/>
      <c r="AF183" s="148"/>
      <c r="AG183" s="148" t="s">
        <v>415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182" t="s">
        <v>773</v>
      </c>
      <c r="D184" s="162"/>
      <c r="E184" s="163">
        <v>45.98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268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87">
        <v>68</v>
      </c>
      <c r="B185" s="188" t="s">
        <v>420</v>
      </c>
      <c r="C185" s="194" t="s">
        <v>421</v>
      </c>
      <c r="D185" s="189" t="s">
        <v>0</v>
      </c>
      <c r="E185" s="190">
        <v>106.21689000000001</v>
      </c>
      <c r="F185" s="191"/>
      <c r="G185" s="192">
        <f>ROUND(E185*F185,2)</f>
        <v>0</v>
      </c>
      <c r="H185" s="191"/>
      <c r="I185" s="192">
        <f>ROUND(E185*H185,2)</f>
        <v>0</v>
      </c>
      <c r="J185" s="191"/>
      <c r="K185" s="192">
        <f>ROUND(E185*J185,2)</f>
        <v>0</v>
      </c>
      <c r="L185" s="192">
        <v>21</v>
      </c>
      <c r="M185" s="192">
        <f>G185*(1+L185/100)</f>
        <v>0</v>
      </c>
      <c r="N185" s="190">
        <v>0</v>
      </c>
      <c r="O185" s="190">
        <f>ROUND(E185*N185,2)</f>
        <v>0</v>
      </c>
      <c r="P185" s="190">
        <v>0</v>
      </c>
      <c r="Q185" s="190">
        <f>ROUND(E185*P185,2)</f>
        <v>0</v>
      </c>
      <c r="R185" s="192"/>
      <c r="S185" s="192" t="s">
        <v>325</v>
      </c>
      <c r="T185" s="193" t="s">
        <v>326</v>
      </c>
      <c r="U185" s="158">
        <v>0</v>
      </c>
      <c r="V185" s="158">
        <f>ROUND(E185*U185,2)</f>
        <v>0</v>
      </c>
      <c r="W185" s="158"/>
      <c r="X185" s="158" t="s">
        <v>259</v>
      </c>
      <c r="Y185" s="158" t="s">
        <v>260</v>
      </c>
      <c r="Z185" s="148"/>
      <c r="AA185" s="148"/>
      <c r="AB185" s="148"/>
      <c r="AC185" s="148"/>
      <c r="AD185" s="148"/>
      <c r="AE185" s="148"/>
      <c r="AF185" s="148"/>
      <c r="AG185" s="148" t="s">
        <v>422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2">
        <v>69</v>
      </c>
      <c r="B186" s="173" t="s">
        <v>697</v>
      </c>
      <c r="C186" s="181" t="s">
        <v>698</v>
      </c>
      <c r="D186" s="174" t="s">
        <v>348</v>
      </c>
      <c r="E186" s="175">
        <v>102.05800000000001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257</v>
      </c>
      <c r="T186" s="178" t="s">
        <v>258</v>
      </c>
      <c r="U186" s="158">
        <v>0</v>
      </c>
      <c r="V186" s="158">
        <f>ROUND(E186*U186,2)</f>
        <v>0</v>
      </c>
      <c r="W186" s="158"/>
      <c r="X186" s="158" t="s">
        <v>442</v>
      </c>
      <c r="Y186" s="158" t="s">
        <v>260</v>
      </c>
      <c r="Z186" s="148"/>
      <c r="AA186" s="148"/>
      <c r="AB186" s="148"/>
      <c r="AC186" s="148"/>
      <c r="AD186" s="148"/>
      <c r="AE186" s="148"/>
      <c r="AF186" s="148"/>
      <c r="AG186" s="148" t="s">
        <v>443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182" t="s">
        <v>850</v>
      </c>
      <c r="D187" s="162"/>
      <c r="E187" s="163">
        <v>102.06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70</v>
      </c>
      <c r="B188" s="173" t="s">
        <v>700</v>
      </c>
      <c r="C188" s="181" t="s">
        <v>701</v>
      </c>
      <c r="D188" s="174" t="s">
        <v>363</v>
      </c>
      <c r="E188" s="175">
        <v>50.578000000000003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4.2999999999999999E-4</v>
      </c>
      <c r="O188" s="175">
        <f>ROUND(E188*N188,2)</f>
        <v>0.02</v>
      </c>
      <c r="P188" s="175">
        <v>0</v>
      </c>
      <c r="Q188" s="175">
        <f>ROUND(E188*P188,2)</f>
        <v>0</v>
      </c>
      <c r="R188" s="177"/>
      <c r="S188" s="177" t="s">
        <v>257</v>
      </c>
      <c r="T188" s="178" t="s">
        <v>258</v>
      </c>
      <c r="U188" s="158">
        <v>0</v>
      </c>
      <c r="V188" s="158">
        <f>ROUND(E188*U188,2)</f>
        <v>0</v>
      </c>
      <c r="W188" s="158"/>
      <c r="X188" s="158" t="s">
        <v>442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443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851</v>
      </c>
      <c r="D189" s="162"/>
      <c r="E189" s="163">
        <v>50.578000000000003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5" t="s">
        <v>252</v>
      </c>
      <c r="B190" s="166" t="s">
        <v>180</v>
      </c>
      <c r="C190" s="180" t="s">
        <v>181</v>
      </c>
      <c r="D190" s="167"/>
      <c r="E190" s="168"/>
      <c r="F190" s="169"/>
      <c r="G190" s="169">
        <f>SUMIF(AG191:AG201,"&lt;&gt;NOR",G191:G201)</f>
        <v>0</v>
      </c>
      <c r="H190" s="169"/>
      <c r="I190" s="169">
        <f>SUM(I191:I201)</f>
        <v>0</v>
      </c>
      <c r="J190" s="169"/>
      <c r="K190" s="169">
        <f>SUM(K191:K201)</f>
        <v>0</v>
      </c>
      <c r="L190" s="169"/>
      <c r="M190" s="169">
        <f>SUM(M191:M201)</f>
        <v>0</v>
      </c>
      <c r="N190" s="168"/>
      <c r="O190" s="168">
        <f>SUM(O191:O201)</f>
        <v>0.15000000000000002</v>
      </c>
      <c r="P190" s="168"/>
      <c r="Q190" s="168">
        <f>SUM(Q191:Q201)</f>
        <v>0.35</v>
      </c>
      <c r="R190" s="169"/>
      <c r="S190" s="169"/>
      <c r="T190" s="170"/>
      <c r="U190" s="164"/>
      <c r="V190" s="164">
        <f>SUM(V191:V201)</f>
        <v>0</v>
      </c>
      <c r="W190" s="164"/>
      <c r="X190" s="164"/>
      <c r="Y190" s="164"/>
      <c r="AG190" t="s">
        <v>253</v>
      </c>
    </row>
    <row r="191" spans="1:60" outlineLevel="1" x14ac:dyDescent="0.2">
      <c r="A191" s="172">
        <v>71</v>
      </c>
      <c r="B191" s="173" t="s">
        <v>852</v>
      </c>
      <c r="C191" s="181" t="s">
        <v>853</v>
      </c>
      <c r="D191" s="174" t="s">
        <v>324</v>
      </c>
      <c r="E191" s="175">
        <v>20.52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1.695E-2</v>
      </c>
      <c r="Q191" s="175">
        <f>ROUND(E191*P191,2)</f>
        <v>0.35</v>
      </c>
      <c r="R191" s="177"/>
      <c r="S191" s="177" t="s">
        <v>325</v>
      </c>
      <c r="T191" s="178" t="s">
        <v>326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415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854</v>
      </c>
      <c r="D192" s="162"/>
      <c r="E192" s="163">
        <v>20.52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72</v>
      </c>
      <c r="B193" s="173" t="s">
        <v>855</v>
      </c>
      <c r="C193" s="181" t="s">
        <v>856</v>
      </c>
      <c r="D193" s="174" t="s">
        <v>363</v>
      </c>
      <c r="E193" s="175">
        <v>6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325</v>
      </c>
      <c r="T193" s="178" t="s">
        <v>326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415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182" t="s">
        <v>857</v>
      </c>
      <c r="D194" s="162"/>
      <c r="E194" s="163">
        <v>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268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73</v>
      </c>
      <c r="B195" s="173" t="s">
        <v>436</v>
      </c>
      <c r="C195" s="181" t="s">
        <v>437</v>
      </c>
      <c r="D195" s="174" t="s">
        <v>363</v>
      </c>
      <c r="E195" s="175">
        <v>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7"/>
      <c r="S195" s="177" t="s">
        <v>325</v>
      </c>
      <c r="T195" s="178" t="s">
        <v>326</v>
      </c>
      <c r="U195" s="158">
        <v>0</v>
      </c>
      <c r="V195" s="158">
        <f>ROUND(E195*U195,2)</f>
        <v>0</v>
      </c>
      <c r="W195" s="158"/>
      <c r="X195" s="158" t="s">
        <v>259</v>
      </c>
      <c r="Y195" s="158" t="s">
        <v>260</v>
      </c>
      <c r="Z195" s="148"/>
      <c r="AA195" s="148"/>
      <c r="AB195" s="148"/>
      <c r="AC195" s="148"/>
      <c r="AD195" s="148"/>
      <c r="AE195" s="148"/>
      <c r="AF195" s="148"/>
      <c r="AG195" s="148" t="s">
        <v>415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182" t="s">
        <v>119</v>
      </c>
      <c r="D196" s="162"/>
      <c r="E196" s="163">
        <v>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268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87">
        <v>74</v>
      </c>
      <c r="B197" s="188" t="s">
        <v>438</v>
      </c>
      <c r="C197" s="194" t="s">
        <v>439</v>
      </c>
      <c r="D197" s="189" t="s">
        <v>0</v>
      </c>
      <c r="E197" s="190">
        <v>286.79127999999997</v>
      </c>
      <c r="F197" s="191"/>
      <c r="G197" s="192">
        <f>ROUND(E197*F197,2)</f>
        <v>0</v>
      </c>
      <c r="H197" s="191"/>
      <c r="I197" s="192">
        <f>ROUND(E197*H197,2)</f>
        <v>0</v>
      </c>
      <c r="J197" s="191"/>
      <c r="K197" s="192">
        <f>ROUND(E197*J197,2)</f>
        <v>0</v>
      </c>
      <c r="L197" s="192">
        <v>21</v>
      </c>
      <c r="M197" s="192">
        <f>G197*(1+L197/100)</f>
        <v>0</v>
      </c>
      <c r="N197" s="190">
        <v>0</v>
      </c>
      <c r="O197" s="190">
        <f>ROUND(E197*N197,2)</f>
        <v>0</v>
      </c>
      <c r="P197" s="190">
        <v>0</v>
      </c>
      <c r="Q197" s="190">
        <f>ROUND(E197*P197,2)</f>
        <v>0</v>
      </c>
      <c r="R197" s="192"/>
      <c r="S197" s="192" t="s">
        <v>325</v>
      </c>
      <c r="T197" s="193" t="s">
        <v>326</v>
      </c>
      <c r="U197" s="158">
        <v>0</v>
      </c>
      <c r="V197" s="158">
        <f>ROUND(E197*U197,2)</f>
        <v>0</v>
      </c>
      <c r="W197" s="158"/>
      <c r="X197" s="158" t="s">
        <v>259</v>
      </c>
      <c r="Y197" s="158" t="s">
        <v>260</v>
      </c>
      <c r="Z197" s="148"/>
      <c r="AA197" s="148"/>
      <c r="AB197" s="148"/>
      <c r="AC197" s="148"/>
      <c r="AD197" s="148"/>
      <c r="AE197" s="148"/>
      <c r="AF197" s="148"/>
      <c r="AG197" s="148" t="s">
        <v>422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75</v>
      </c>
      <c r="B198" s="173" t="s">
        <v>858</v>
      </c>
      <c r="C198" s="181" t="s">
        <v>859</v>
      </c>
      <c r="D198" s="174" t="s">
        <v>363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1.7000000000000001E-2</v>
      </c>
      <c r="O198" s="175">
        <f>ROUND(E198*N198,2)</f>
        <v>7.0000000000000007E-2</v>
      </c>
      <c r="P198" s="175">
        <v>0</v>
      </c>
      <c r="Q198" s="175">
        <f>ROUND(E198*P198,2)</f>
        <v>0</v>
      </c>
      <c r="R198" s="177" t="s">
        <v>477</v>
      </c>
      <c r="S198" s="177" t="s">
        <v>325</v>
      </c>
      <c r="T198" s="178" t="s">
        <v>326</v>
      </c>
      <c r="U198" s="158">
        <v>0</v>
      </c>
      <c r="V198" s="158">
        <f>ROUND(E198*U198,2)</f>
        <v>0</v>
      </c>
      <c r="W198" s="158"/>
      <c r="X198" s="158" t="s">
        <v>442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443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123</v>
      </c>
      <c r="D199" s="162"/>
      <c r="E199" s="163">
        <v>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268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76</v>
      </c>
      <c r="B200" s="173" t="s">
        <v>860</v>
      </c>
      <c r="C200" s="181" t="s">
        <v>861</v>
      </c>
      <c r="D200" s="174" t="s">
        <v>363</v>
      </c>
      <c r="E200" s="175">
        <v>4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1.9E-2</v>
      </c>
      <c r="O200" s="175">
        <f>ROUND(E200*N200,2)</f>
        <v>0.08</v>
      </c>
      <c r="P200" s="175">
        <v>0</v>
      </c>
      <c r="Q200" s="175">
        <f>ROUND(E200*P200,2)</f>
        <v>0</v>
      </c>
      <c r="R200" s="177" t="s">
        <v>477</v>
      </c>
      <c r="S200" s="177" t="s">
        <v>325</v>
      </c>
      <c r="T200" s="178" t="s">
        <v>326</v>
      </c>
      <c r="U200" s="158">
        <v>0</v>
      </c>
      <c r="V200" s="158">
        <f>ROUND(E200*U200,2)</f>
        <v>0</v>
      </c>
      <c r="W200" s="158"/>
      <c r="X200" s="158" t="s">
        <v>442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443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82" t="s">
        <v>862</v>
      </c>
      <c r="D201" s="162"/>
      <c r="E201" s="163">
        <v>4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268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">
      <c r="A202" s="165" t="s">
        <v>252</v>
      </c>
      <c r="B202" s="166" t="s">
        <v>182</v>
      </c>
      <c r="C202" s="180" t="s">
        <v>183</v>
      </c>
      <c r="D202" s="167"/>
      <c r="E202" s="168"/>
      <c r="F202" s="169"/>
      <c r="G202" s="169">
        <f>SUMIF(AG203:AG216,"&lt;&gt;NOR",G203:G216)</f>
        <v>0</v>
      </c>
      <c r="H202" s="169"/>
      <c r="I202" s="169">
        <f>SUM(I203:I216)</f>
        <v>0</v>
      </c>
      <c r="J202" s="169"/>
      <c r="K202" s="169">
        <f>SUM(K203:K216)</f>
        <v>0</v>
      </c>
      <c r="L202" s="169"/>
      <c r="M202" s="169">
        <f>SUM(M203:M216)</f>
        <v>0</v>
      </c>
      <c r="N202" s="168"/>
      <c r="O202" s="168">
        <f>SUM(O203:O216)</f>
        <v>0.03</v>
      </c>
      <c r="P202" s="168"/>
      <c r="Q202" s="168">
        <f>SUM(Q203:Q216)</f>
        <v>0</v>
      </c>
      <c r="R202" s="169"/>
      <c r="S202" s="169"/>
      <c r="T202" s="170"/>
      <c r="U202" s="164"/>
      <c r="V202" s="164">
        <f>SUM(V203:V216)</f>
        <v>0</v>
      </c>
      <c r="W202" s="164"/>
      <c r="X202" s="164"/>
      <c r="Y202" s="164"/>
      <c r="AG202" t="s">
        <v>253</v>
      </c>
    </row>
    <row r="203" spans="1:60" outlineLevel="1" x14ac:dyDescent="0.2">
      <c r="A203" s="172">
        <v>77</v>
      </c>
      <c r="B203" s="173" t="s">
        <v>448</v>
      </c>
      <c r="C203" s="181" t="s">
        <v>449</v>
      </c>
      <c r="D203" s="174" t="s">
        <v>446</v>
      </c>
      <c r="E203" s="175">
        <v>2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257</v>
      </c>
      <c r="T203" s="178" t="s">
        <v>258</v>
      </c>
      <c r="U203" s="158">
        <v>0</v>
      </c>
      <c r="V203" s="158">
        <f>ROUND(E203*U203,2)</f>
        <v>0</v>
      </c>
      <c r="W203" s="158"/>
      <c r="X203" s="158" t="s">
        <v>259</v>
      </c>
      <c r="Y203" s="158" t="s">
        <v>260</v>
      </c>
      <c r="Z203" s="148"/>
      <c r="AA203" s="148"/>
      <c r="AB203" s="148"/>
      <c r="AC203" s="148"/>
      <c r="AD203" s="148"/>
      <c r="AE203" s="148"/>
      <c r="AF203" s="148"/>
      <c r="AG203" s="148" t="s">
        <v>415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182" t="s">
        <v>119</v>
      </c>
      <c r="D204" s="162"/>
      <c r="E204" s="163">
        <v>2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268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2">
        <v>78</v>
      </c>
      <c r="B205" s="173" t="s">
        <v>450</v>
      </c>
      <c r="C205" s="181" t="s">
        <v>451</v>
      </c>
      <c r="D205" s="174" t="s">
        <v>363</v>
      </c>
      <c r="E205" s="175">
        <v>8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5.0000000000000001E-4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257</v>
      </c>
      <c r="T205" s="178" t="s">
        <v>258</v>
      </c>
      <c r="U205" s="158">
        <v>0</v>
      </c>
      <c r="V205" s="158">
        <f>ROUND(E205*U205,2)</f>
        <v>0</v>
      </c>
      <c r="W205" s="158"/>
      <c r="X205" s="158" t="s">
        <v>259</v>
      </c>
      <c r="Y205" s="158" t="s">
        <v>260</v>
      </c>
      <c r="Z205" s="148"/>
      <c r="AA205" s="148"/>
      <c r="AB205" s="148"/>
      <c r="AC205" s="148"/>
      <c r="AD205" s="148"/>
      <c r="AE205" s="148"/>
      <c r="AF205" s="148"/>
      <c r="AG205" s="148" t="s">
        <v>415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273" t="s">
        <v>726</v>
      </c>
      <c r="D206" s="274"/>
      <c r="E206" s="274"/>
      <c r="F206" s="274"/>
      <c r="G206" s="274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182" t="s">
        <v>135</v>
      </c>
      <c r="D207" s="162"/>
      <c r="E207" s="163">
        <v>8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268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79</v>
      </c>
      <c r="B208" s="173" t="s">
        <v>453</v>
      </c>
      <c r="C208" s="181" t="s">
        <v>454</v>
      </c>
      <c r="D208" s="174" t="s">
        <v>363</v>
      </c>
      <c r="E208" s="175">
        <v>8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3.5000000000000001E-3</v>
      </c>
      <c r="O208" s="175">
        <f>ROUND(E208*N208,2)</f>
        <v>0.03</v>
      </c>
      <c r="P208" s="175">
        <v>0</v>
      </c>
      <c r="Q208" s="175">
        <f>ROUND(E208*P208,2)</f>
        <v>0</v>
      </c>
      <c r="R208" s="177"/>
      <c r="S208" s="177" t="s">
        <v>257</v>
      </c>
      <c r="T208" s="178" t="s">
        <v>258</v>
      </c>
      <c r="U208" s="158">
        <v>0</v>
      </c>
      <c r="V208" s="158">
        <f>ROUND(E208*U208,2)</f>
        <v>0</v>
      </c>
      <c r="W208" s="158"/>
      <c r="X208" s="158" t="s">
        <v>259</v>
      </c>
      <c r="Y208" s="158" t="s">
        <v>260</v>
      </c>
      <c r="Z208" s="148"/>
      <c r="AA208" s="148"/>
      <c r="AB208" s="148"/>
      <c r="AC208" s="148"/>
      <c r="AD208" s="148"/>
      <c r="AE208" s="148"/>
      <c r="AF208" s="148"/>
      <c r="AG208" s="148" t="s">
        <v>415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135</v>
      </c>
      <c r="D209" s="162"/>
      <c r="E209" s="163">
        <v>8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268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80</v>
      </c>
      <c r="B210" s="173" t="s">
        <v>863</v>
      </c>
      <c r="C210" s="181" t="s">
        <v>864</v>
      </c>
      <c r="D210" s="174" t="s">
        <v>363</v>
      </c>
      <c r="E210" s="175">
        <v>8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1E-4</v>
      </c>
      <c r="O210" s="175">
        <f>ROUND(E210*N210,2)</f>
        <v>0</v>
      </c>
      <c r="P210" s="175">
        <v>0</v>
      </c>
      <c r="Q210" s="175">
        <f>ROUND(E210*P210,2)</f>
        <v>0</v>
      </c>
      <c r="R210" s="177"/>
      <c r="S210" s="177" t="s">
        <v>257</v>
      </c>
      <c r="T210" s="178" t="s">
        <v>258</v>
      </c>
      <c r="U210" s="158">
        <v>0</v>
      </c>
      <c r="V210" s="158">
        <f>ROUND(E210*U210,2)</f>
        <v>0</v>
      </c>
      <c r="W210" s="158"/>
      <c r="X210" s="158" t="s">
        <v>259</v>
      </c>
      <c r="Y210" s="158" t="s">
        <v>260</v>
      </c>
      <c r="Z210" s="148"/>
      <c r="AA210" s="148"/>
      <c r="AB210" s="148"/>
      <c r="AC210" s="148"/>
      <c r="AD210" s="148"/>
      <c r="AE210" s="148"/>
      <c r="AF210" s="148"/>
      <c r="AG210" s="148" t="s">
        <v>415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273" t="s">
        <v>865</v>
      </c>
      <c r="D211" s="274"/>
      <c r="E211" s="274"/>
      <c r="F211" s="274"/>
      <c r="G211" s="274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182" t="s">
        <v>135</v>
      </c>
      <c r="D212" s="162"/>
      <c r="E212" s="163">
        <v>8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268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81</v>
      </c>
      <c r="B213" s="173" t="s">
        <v>866</v>
      </c>
      <c r="C213" s="181" t="s">
        <v>867</v>
      </c>
      <c r="D213" s="174" t="s">
        <v>348</v>
      </c>
      <c r="E213" s="175">
        <v>5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0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325</v>
      </c>
      <c r="T213" s="178" t="s">
        <v>326</v>
      </c>
      <c r="U213" s="158">
        <v>0</v>
      </c>
      <c r="V213" s="158">
        <f>ROUND(E213*U213,2)</f>
        <v>0</v>
      </c>
      <c r="W213" s="158"/>
      <c r="X213" s="158" t="s">
        <v>259</v>
      </c>
      <c r="Y213" s="158" t="s">
        <v>260</v>
      </c>
      <c r="Z213" s="148"/>
      <c r="AA213" s="148"/>
      <c r="AB213" s="148"/>
      <c r="AC213" s="148"/>
      <c r="AD213" s="148"/>
      <c r="AE213" s="148"/>
      <c r="AF213" s="148"/>
      <c r="AG213" s="148" t="s">
        <v>415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73" t="s">
        <v>868</v>
      </c>
      <c r="D214" s="274"/>
      <c r="E214" s="274"/>
      <c r="F214" s="274"/>
      <c r="G214" s="274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2" t="s">
        <v>125</v>
      </c>
      <c r="D215" s="162"/>
      <c r="E215" s="163">
        <v>5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268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87">
        <v>82</v>
      </c>
      <c r="B216" s="188" t="s">
        <v>455</v>
      </c>
      <c r="C216" s="194" t="s">
        <v>456</v>
      </c>
      <c r="D216" s="189" t="s">
        <v>0</v>
      </c>
      <c r="E216" s="190">
        <v>93.515000000000001</v>
      </c>
      <c r="F216" s="191"/>
      <c r="G216" s="192">
        <f>ROUND(E216*F216,2)</f>
        <v>0</v>
      </c>
      <c r="H216" s="191"/>
      <c r="I216" s="192">
        <f>ROUND(E216*H216,2)</f>
        <v>0</v>
      </c>
      <c r="J216" s="191"/>
      <c r="K216" s="192">
        <f>ROUND(E216*J216,2)</f>
        <v>0</v>
      </c>
      <c r="L216" s="192">
        <v>21</v>
      </c>
      <c r="M216" s="192">
        <f>G216*(1+L216/100)</f>
        <v>0</v>
      </c>
      <c r="N216" s="190">
        <v>0</v>
      </c>
      <c r="O216" s="190">
        <f>ROUND(E216*N216,2)</f>
        <v>0</v>
      </c>
      <c r="P216" s="190">
        <v>0</v>
      </c>
      <c r="Q216" s="190">
        <f>ROUND(E216*P216,2)</f>
        <v>0</v>
      </c>
      <c r="R216" s="192"/>
      <c r="S216" s="192" t="s">
        <v>325</v>
      </c>
      <c r="T216" s="193" t="s">
        <v>326</v>
      </c>
      <c r="U216" s="158">
        <v>0</v>
      </c>
      <c r="V216" s="158">
        <f>ROUND(E216*U216,2)</f>
        <v>0</v>
      </c>
      <c r="W216" s="158"/>
      <c r="X216" s="158" t="s">
        <v>259</v>
      </c>
      <c r="Y216" s="158" t="s">
        <v>260</v>
      </c>
      <c r="Z216" s="148"/>
      <c r="AA216" s="148"/>
      <c r="AB216" s="148"/>
      <c r="AC216" s="148"/>
      <c r="AD216" s="148"/>
      <c r="AE216" s="148"/>
      <c r="AF216" s="148"/>
      <c r="AG216" s="148" t="s">
        <v>422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5" t="s">
        <v>252</v>
      </c>
      <c r="B217" s="166" t="s">
        <v>188</v>
      </c>
      <c r="C217" s="180" t="s">
        <v>189</v>
      </c>
      <c r="D217" s="167"/>
      <c r="E217" s="168"/>
      <c r="F217" s="169"/>
      <c r="G217" s="169">
        <f>SUMIF(AG218:AG236,"&lt;&gt;NOR",G218:G236)</f>
        <v>0</v>
      </c>
      <c r="H217" s="169"/>
      <c r="I217" s="169">
        <f>SUM(I218:I236)</f>
        <v>0</v>
      </c>
      <c r="J217" s="169"/>
      <c r="K217" s="169">
        <f>SUM(K218:K236)</f>
        <v>0</v>
      </c>
      <c r="L217" s="169"/>
      <c r="M217" s="169">
        <f>SUM(M218:M236)</f>
        <v>0</v>
      </c>
      <c r="N217" s="168"/>
      <c r="O217" s="168">
        <f>SUM(O218:O236)</f>
        <v>0.75</v>
      </c>
      <c r="P217" s="168"/>
      <c r="Q217" s="168">
        <f>SUM(Q218:Q236)</f>
        <v>0</v>
      </c>
      <c r="R217" s="169"/>
      <c r="S217" s="169"/>
      <c r="T217" s="170"/>
      <c r="U217" s="164"/>
      <c r="V217" s="164">
        <f>SUM(V218:V236)</f>
        <v>0</v>
      </c>
      <c r="W217" s="164"/>
      <c r="X217" s="164"/>
      <c r="Y217" s="164"/>
      <c r="AG217" t="s">
        <v>253</v>
      </c>
    </row>
    <row r="218" spans="1:60" outlineLevel="1" x14ac:dyDescent="0.2">
      <c r="A218" s="172">
        <v>83</v>
      </c>
      <c r="B218" s="173" t="s">
        <v>462</v>
      </c>
      <c r="C218" s="181" t="s">
        <v>463</v>
      </c>
      <c r="D218" s="174" t="s">
        <v>324</v>
      </c>
      <c r="E218" s="175">
        <v>27.38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5.0400000000000002E-3</v>
      </c>
      <c r="O218" s="175">
        <f>ROUND(E218*N218,2)</f>
        <v>0.14000000000000001</v>
      </c>
      <c r="P218" s="175">
        <v>0</v>
      </c>
      <c r="Q218" s="175">
        <f>ROUND(E218*P218,2)</f>
        <v>0</v>
      </c>
      <c r="R218" s="177"/>
      <c r="S218" s="177" t="s">
        <v>325</v>
      </c>
      <c r="T218" s="178" t="s">
        <v>326</v>
      </c>
      <c r="U218" s="158">
        <v>0</v>
      </c>
      <c r="V218" s="158">
        <f>ROUND(E218*U218,2)</f>
        <v>0</v>
      </c>
      <c r="W218" s="158"/>
      <c r="X218" s="158" t="s">
        <v>259</v>
      </c>
      <c r="Y218" s="158" t="s">
        <v>260</v>
      </c>
      <c r="Z218" s="148"/>
      <c r="AA218" s="148"/>
      <c r="AB218" s="148"/>
      <c r="AC218" s="148"/>
      <c r="AD218" s="148"/>
      <c r="AE218" s="148"/>
      <c r="AF218" s="148"/>
      <c r="AG218" s="148" t="s">
        <v>415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2" t="s">
        <v>869</v>
      </c>
      <c r="D219" s="162"/>
      <c r="E219" s="163">
        <v>27.38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268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2">
        <v>84</v>
      </c>
      <c r="B220" s="173" t="s">
        <v>464</v>
      </c>
      <c r="C220" s="181" t="s">
        <v>465</v>
      </c>
      <c r="D220" s="174" t="s">
        <v>348</v>
      </c>
      <c r="E220" s="175">
        <v>65.319999999999993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21</v>
      </c>
      <c r="M220" s="177">
        <f>G220*(1+L220/100)</f>
        <v>0</v>
      </c>
      <c r="N220" s="175">
        <v>4.0000000000000003E-5</v>
      </c>
      <c r="O220" s="175">
        <f>ROUND(E220*N220,2)</f>
        <v>0</v>
      </c>
      <c r="P220" s="175">
        <v>0</v>
      </c>
      <c r="Q220" s="175">
        <f>ROUND(E220*P220,2)</f>
        <v>0</v>
      </c>
      <c r="R220" s="177"/>
      <c r="S220" s="177" t="s">
        <v>325</v>
      </c>
      <c r="T220" s="178" t="s">
        <v>326</v>
      </c>
      <c r="U220" s="158">
        <v>0</v>
      </c>
      <c r="V220" s="158">
        <f>ROUND(E220*U220,2)</f>
        <v>0</v>
      </c>
      <c r="W220" s="158"/>
      <c r="X220" s="158" t="s">
        <v>259</v>
      </c>
      <c r="Y220" s="158" t="s">
        <v>260</v>
      </c>
      <c r="Z220" s="148"/>
      <c r="AA220" s="148"/>
      <c r="AB220" s="148"/>
      <c r="AC220" s="148"/>
      <c r="AD220" s="148"/>
      <c r="AE220" s="148"/>
      <c r="AF220" s="148"/>
      <c r="AG220" s="148" t="s">
        <v>415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182" t="s">
        <v>870</v>
      </c>
      <c r="D221" s="162"/>
      <c r="E221" s="163">
        <v>65.319999999999993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268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2">
        <v>85</v>
      </c>
      <c r="B222" s="173" t="s">
        <v>466</v>
      </c>
      <c r="C222" s="181" t="s">
        <v>467</v>
      </c>
      <c r="D222" s="174" t="s">
        <v>324</v>
      </c>
      <c r="E222" s="175">
        <v>27.38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/>
      <c r="S222" s="177" t="s">
        <v>325</v>
      </c>
      <c r="T222" s="178" t="s">
        <v>326</v>
      </c>
      <c r="U222" s="158">
        <v>0</v>
      </c>
      <c r="V222" s="158">
        <f>ROUND(E222*U222,2)</f>
        <v>0</v>
      </c>
      <c r="W222" s="158"/>
      <c r="X222" s="158" t="s">
        <v>259</v>
      </c>
      <c r="Y222" s="158" t="s">
        <v>260</v>
      </c>
      <c r="Z222" s="148"/>
      <c r="AA222" s="148"/>
      <c r="AB222" s="148"/>
      <c r="AC222" s="148"/>
      <c r="AD222" s="148"/>
      <c r="AE222" s="148"/>
      <c r="AF222" s="148"/>
      <c r="AG222" s="148" t="s">
        <v>415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869</v>
      </c>
      <c r="D223" s="162"/>
      <c r="E223" s="163">
        <v>27.38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268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86</v>
      </c>
      <c r="B224" s="173" t="s">
        <v>871</v>
      </c>
      <c r="C224" s="181" t="s">
        <v>872</v>
      </c>
      <c r="D224" s="174" t="s">
        <v>324</v>
      </c>
      <c r="E224" s="175">
        <v>27.06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7"/>
      <c r="S224" s="177" t="s">
        <v>325</v>
      </c>
      <c r="T224" s="178" t="s">
        <v>326</v>
      </c>
      <c r="U224" s="158">
        <v>0</v>
      </c>
      <c r="V224" s="158">
        <f>ROUND(E224*U224,2)</f>
        <v>0</v>
      </c>
      <c r="W224" s="158"/>
      <c r="X224" s="158" t="s">
        <v>259</v>
      </c>
      <c r="Y224" s="158" t="s">
        <v>260</v>
      </c>
      <c r="Z224" s="148"/>
      <c r="AA224" s="148"/>
      <c r="AB224" s="148"/>
      <c r="AC224" s="148"/>
      <c r="AD224" s="148"/>
      <c r="AE224" s="148"/>
      <c r="AF224" s="148"/>
      <c r="AG224" s="148" t="s">
        <v>287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2" t="s">
        <v>873</v>
      </c>
      <c r="D225" s="162"/>
      <c r="E225" s="163">
        <v>27.06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268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87</v>
      </c>
      <c r="B226" s="173" t="s">
        <v>874</v>
      </c>
      <c r="C226" s="181" t="s">
        <v>875</v>
      </c>
      <c r="D226" s="174" t="s">
        <v>324</v>
      </c>
      <c r="E226" s="175">
        <v>27.06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325</v>
      </c>
      <c r="T226" s="178" t="s">
        <v>326</v>
      </c>
      <c r="U226" s="158">
        <v>0</v>
      </c>
      <c r="V226" s="158">
        <f>ROUND(E226*U226,2)</f>
        <v>0</v>
      </c>
      <c r="W226" s="158"/>
      <c r="X226" s="158" t="s">
        <v>259</v>
      </c>
      <c r="Y226" s="158" t="s">
        <v>260</v>
      </c>
      <c r="Z226" s="148"/>
      <c r="AA226" s="148"/>
      <c r="AB226" s="148"/>
      <c r="AC226" s="148"/>
      <c r="AD226" s="148"/>
      <c r="AE226" s="148"/>
      <c r="AF226" s="148"/>
      <c r="AG226" s="148" t="s">
        <v>415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182" t="s">
        <v>873</v>
      </c>
      <c r="D227" s="162"/>
      <c r="E227" s="163">
        <v>27.06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268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2">
        <v>88</v>
      </c>
      <c r="B228" s="173" t="s">
        <v>468</v>
      </c>
      <c r="C228" s="181" t="s">
        <v>469</v>
      </c>
      <c r="D228" s="174" t="s">
        <v>324</v>
      </c>
      <c r="E228" s="175">
        <v>27.38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5">
        <v>8.0000000000000004E-4</v>
      </c>
      <c r="O228" s="175">
        <f>ROUND(E228*N228,2)</f>
        <v>0.02</v>
      </c>
      <c r="P228" s="175">
        <v>0</v>
      </c>
      <c r="Q228" s="175">
        <f>ROUND(E228*P228,2)</f>
        <v>0</v>
      </c>
      <c r="R228" s="177"/>
      <c r="S228" s="177" t="s">
        <v>470</v>
      </c>
      <c r="T228" s="178" t="s">
        <v>470</v>
      </c>
      <c r="U228" s="158">
        <v>0</v>
      </c>
      <c r="V228" s="158">
        <f>ROUND(E228*U228,2)</f>
        <v>0</v>
      </c>
      <c r="W228" s="158"/>
      <c r="X228" s="158" t="s">
        <v>259</v>
      </c>
      <c r="Y228" s="158" t="s">
        <v>260</v>
      </c>
      <c r="Z228" s="148"/>
      <c r="AA228" s="148"/>
      <c r="AB228" s="148"/>
      <c r="AC228" s="148"/>
      <c r="AD228" s="148"/>
      <c r="AE228" s="148"/>
      <c r="AF228" s="148"/>
      <c r="AG228" s="148" t="s">
        <v>415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2" t="s">
        <v>869</v>
      </c>
      <c r="D229" s="162"/>
      <c r="E229" s="163">
        <v>27.38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268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89</v>
      </c>
      <c r="B230" s="173" t="s">
        <v>471</v>
      </c>
      <c r="C230" s="181" t="s">
        <v>472</v>
      </c>
      <c r="D230" s="174" t="s">
        <v>324</v>
      </c>
      <c r="E230" s="175">
        <v>27.38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7"/>
      <c r="S230" s="177" t="s">
        <v>257</v>
      </c>
      <c r="T230" s="178" t="s">
        <v>258</v>
      </c>
      <c r="U230" s="158">
        <v>0</v>
      </c>
      <c r="V230" s="158">
        <f>ROUND(E230*U230,2)</f>
        <v>0</v>
      </c>
      <c r="W230" s="158"/>
      <c r="X230" s="158" t="s">
        <v>259</v>
      </c>
      <c r="Y230" s="158" t="s">
        <v>260</v>
      </c>
      <c r="Z230" s="148"/>
      <c r="AA230" s="148"/>
      <c r="AB230" s="148"/>
      <c r="AC230" s="148"/>
      <c r="AD230" s="148"/>
      <c r="AE230" s="148"/>
      <c r="AF230" s="148"/>
      <c r="AG230" s="148" t="s">
        <v>287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182" t="s">
        <v>869</v>
      </c>
      <c r="D231" s="162"/>
      <c r="E231" s="163">
        <v>27.38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87">
        <v>90</v>
      </c>
      <c r="B232" s="188" t="s">
        <v>473</v>
      </c>
      <c r="C232" s="194" t="s">
        <v>474</v>
      </c>
      <c r="D232" s="189" t="s">
        <v>0</v>
      </c>
      <c r="E232" s="190">
        <v>396.58215999999999</v>
      </c>
      <c r="F232" s="191"/>
      <c r="G232" s="192">
        <f>ROUND(E232*F232,2)</f>
        <v>0</v>
      </c>
      <c r="H232" s="191"/>
      <c r="I232" s="192">
        <f>ROUND(E232*H232,2)</f>
        <v>0</v>
      </c>
      <c r="J232" s="191"/>
      <c r="K232" s="192">
        <f>ROUND(E232*J232,2)</f>
        <v>0</v>
      </c>
      <c r="L232" s="192">
        <v>21</v>
      </c>
      <c r="M232" s="192">
        <f>G232*(1+L232/100)</f>
        <v>0</v>
      </c>
      <c r="N232" s="190">
        <v>0</v>
      </c>
      <c r="O232" s="190">
        <f>ROUND(E232*N232,2)</f>
        <v>0</v>
      </c>
      <c r="P232" s="190">
        <v>0</v>
      </c>
      <c r="Q232" s="190">
        <f>ROUND(E232*P232,2)</f>
        <v>0</v>
      </c>
      <c r="R232" s="192"/>
      <c r="S232" s="192" t="s">
        <v>325</v>
      </c>
      <c r="T232" s="193" t="s">
        <v>326</v>
      </c>
      <c r="U232" s="158">
        <v>0</v>
      </c>
      <c r="V232" s="158">
        <f>ROUND(E232*U232,2)</f>
        <v>0</v>
      </c>
      <c r="W232" s="158"/>
      <c r="X232" s="158" t="s">
        <v>259</v>
      </c>
      <c r="Y232" s="158" t="s">
        <v>260</v>
      </c>
      <c r="Z232" s="148"/>
      <c r="AA232" s="148"/>
      <c r="AB232" s="148"/>
      <c r="AC232" s="148"/>
      <c r="AD232" s="148"/>
      <c r="AE232" s="148"/>
      <c r="AF232" s="148"/>
      <c r="AG232" s="148" t="s">
        <v>422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2">
        <v>91</v>
      </c>
      <c r="B233" s="173" t="s">
        <v>475</v>
      </c>
      <c r="C233" s="181" t="s">
        <v>476</v>
      </c>
      <c r="D233" s="174" t="s">
        <v>324</v>
      </c>
      <c r="E233" s="175">
        <v>30.665600000000001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5">
        <v>1.9199999999999998E-2</v>
      </c>
      <c r="O233" s="175">
        <f>ROUND(E233*N233,2)</f>
        <v>0.59</v>
      </c>
      <c r="P233" s="175">
        <v>0</v>
      </c>
      <c r="Q233" s="175">
        <f>ROUND(E233*P233,2)</f>
        <v>0</v>
      </c>
      <c r="R233" s="177" t="s">
        <v>477</v>
      </c>
      <c r="S233" s="177" t="s">
        <v>325</v>
      </c>
      <c r="T233" s="178" t="s">
        <v>326</v>
      </c>
      <c r="U233" s="158">
        <v>0</v>
      </c>
      <c r="V233" s="158">
        <f>ROUND(E233*U233,2)</f>
        <v>0</v>
      </c>
      <c r="W233" s="158"/>
      <c r="X233" s="158" t="s">
        <v>442</v>
      </c>
      <c r="Y233" s="158" t="s">
        <v>260</v>
      </c>
      <c r="Z233" s="148"/>
      <c r="AA233" s="148"/>
      <c r="AB233" s="148"/>
      <c r="AC233" s="148"/>
      <c r="AD233" s="148"/>
      <c r="AE233" s="148"/>
      <c r="AF233" s="148"/>
      <c r="AG233" s="148" t="s">
        <v>443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273" t="s">
        <v>479</v>
      </c>
      <c r="D234" s="274"/>
      <c r="E234" s="274"/>
      <c r="F234" s="274"/>
      <c r="G234" s="274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263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5"/>
      <c r="B235" s="156"/>
      <c r="C235" s="264" t="s">
        <v>876</v>
      </c>
      <c r="D235" s="265"/>
      <c r="E235" s="265"/>
      <c r="F235" s="265"/>
      <c r="G235" s="265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8"/>
      <c r="AA235" s="148"/>
      <c r="AB235" s="148"/>
      <c r="AC235" s="148"/>
      <c r="AD235" s="148"/>
      <c r="AE235" s="148"/>
      <c r="AF235" s="148"/>
      <c r="AG235" s="148" t="s">
        <v>263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182" t="s">
        <v>877</v>
      </c>
      <c r="D236" s="162"/>
      <c r="E236" s="163">
        <v>30.67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268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x14ac:dyDescent="0.2">
      <c r="A237" s="165" t="s">
        <v>252</v>
      </c>
      <c r="B237" s="166" t="s">
        <v>192</v>
      </c>
      <c r="C237" s="180" t="s">
        <v>193</v>
      </c>
      <c r="D237" s="167"/>
      <c r="E237" s="168"/>
      <c r="F237" s="169"/>
      <c r="G237" s="169">
        <f>SUMIF(AG238:AG270,"&lt;&gt;NOR",G238:G270)</f>
        <v>0</v>
      </c>
      <c r="H237" s="169"/>
      <c r="I237" s="169">
        <f>SUM(I238:I270)</f>
        <v>0</v>
      </c>
      <c r="J237" s="169"/>
      <c r="K237" s="169">
        <f>SUM(K238:K270)</f>
        <v>0</v>
      </c>
      <c r="L237" s="169"/>
      <c r="M237" s="169">
        <f>SUM(M238:M270)</f>
        <v>0</v>
      </c>
      <c r="N237" s="168"/>
      <c r="O237" s="168">
        <f>SUM(O238:O270)</f>
        <v>0.09</v>
      </c>
      <c r="P237" s="168"/>
      <c r="Q237" s="168">
        <f>SUM(Q238:Q270)</f>
        <v>0.02</v>
      </c>
      <c r="R237" s="169"/>
      <c r="S237" s="169"/>
      <c r="T237" s="170"/>
      <c r="U237" s="164"/>
      <c r="V237" s="164">
        <f>SUM(V238:V270)</f>
        <v>0</v>
      </c>
      <c r="W237" s="164"/>
      <c r="X237" s="164"/>
      <c r="Y237" s="164"/>
      <c r="AG237" t="s">
        <v>253</v>
      </c>
    </row>
    <row r="238" spans="1:60" outlineLevel="1" x14ac:dyDescent="0.2">
      <c r="A238" s="172">
        <v>92</v>
      </c>
      <c r="B238" s="173" t="s">
        <v>878</v>
      </c>
      <c r="C238" s="181" t="s">
        <v>879</v>
      </c>
      <c r="D238" s="174" t="s">
        <v>324</v>
      </c>
      <c r="E238" s="175">
        <v>18.600000000000001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7"/>
      <c r="S238" s="177" t="s">
        <v>257</v>
      </c>
      <c r="T238" s="178" t="s">
        <v>258</v>
      </c>
      <c r="U238" s="158">
        <v>0</v>
      </c>
      <c r="V238" s="158">
        <f>ROUND(E238*U238,2)</f>
        <v>0</v>
      </c>
      <c r="W238" s="158"/>
      <c r="X238" s="158" t="s">
        <v>259</v>
      </c>
      <c r="Y238" s="158" t="s">
        <v>260</v>
      </c>
      <c r="Z238" s="148"/>
      <c r="AA238" s="148"/>
      <c r="AB238" s="148"/>
      <c r="AC238" s="148"/>
      <c r="AD238" s="148"/>
      <c r="AE238" s="148"/>
      <c r="AF238" s="148"/>
      <c r="AG238" s="148" t="s">
        <v>287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182" t="s">
        <v>880</v>
      </c>
      <c r="D239" s="162"/>
      <c r="E239" s="163">
        <v>18.600000000000001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268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ht="22.5" outlineLevel="1" x14ac:dyDescent="0.2">
      <c r="A240" s="172">
        <v>93</v>
      </c>
      <c r="B240" s="173" t="s">
        <v>881</v>
      </c>
      <c r="C240" s="181" t="s">
        <v>882</v>
      </c>
      <c r="D240" s="174" t="s">
        <v>348</v>
      </c>
      <c r="E240" s="175">
        <v>27.46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5">
        <v>5.9000000000000003E-4</v>
      </c>
      <c r="O240" s="175">
        <f>ROUND(E240*N240,2)</f>
        <v>0.02</v>
      </c>
      <c r="P240" s="175">
        <v>0</v>
      </c>
      <c r="Q240" s="175">
        <f>ROUND(E240*P240,2)</f>
        <v>0</v>
      </c>
      <c r="R240" s="177"/>
      <c r="S240" s="177" t="s">
        <v>257</v>
      </c>
      <c r="T240" s="178" t="s">
        <v>258</v>
      </c>
      <c r="U240" s="158">
        <v>0</v>
      </c>
      <c r="V240" s="158">
        <f>ROUND(E240*U240,2)</f>
        <v>0</v>
      </c>
      <c r="W240" s="158"/>
      <c r="X240" s="158" t="s">
        <v>259</v>
      </c>
      <c r="Y240" s="158" t="s">
        <v>260</v>
      </c>
      <c r="Z240" s="148"/>
      <c r="AA240" s="148"/>
      <c r="AB240" s="148"/>
      <c r="AC240" s="148"/>
      <c r="AD240" s="148"/>
      <c r="AE240" s="148"/>
      <c r="AF240" s="148"/>
      <c r="AG240" s="148" t="s">
        <v>415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5"/>
      <c r="B241" s="156"/>
      <c r="C241" s="182" t="s">
        <v>883</v>
      </c>
      <c r="D241" s="162"/>
      <c r="E241" s="163">
        <v>27.46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8"/>
      <c r="AA241" s="148"/>
      <c r="AB241" s="148"/>
      <c r="AC241" s="148"/>
      <c r="AD241" s="148"/>
      <c r="AE241" s="148"/>
      <c r="AF241" s="148"/>
      <c r="AG241" s="148" t="s">
        <v>268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2">
        <v>94</v>
      </c>
      <c r="B242" s="173" t="s">
        <v>884</v>
      </c>
      <c r="C242" s="181" t="s">
        <v>885</v>
      </c>
      <c r="D242" s="174" t="s">
        <v>348</v>
      </c>
      <c r="E242" s="175">
        <v>3.2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5">
        <v>2.0000000000000001E-4</v>
      </c>
      <c r="O242" s="175">
        <f>ROUND(E242*N242,2)</f>
        <v>0</v>
      </c>
      <c r="P242" s="175">
        <v>0</v>
      </c>
      <c r="Q242" s="175">
        <f>ROUND(E242*P242,2)</f>
        <v>0</v>
      </c>
      <c r="R242" s="177"/>
      <c r="S242" s="177" t="s">
        <v>257</v>
      </c>
      <c r="T242" s="178" t="s">
        <v>258</v>
      </c>
      <c r="U242" s="158">
        <v>0</v>
      </c>
      <c r="V242" s="158">
        <f>ROUND(E242*U242,2)</f>
        <v>0</v>
      </c>
      <c r="W242" s="158"/>
      <c r="X242" s="158" t="s">
        <v>259</v>
      </c>
      <c r="Y242" s="158" t="s">
        <v>260</v>
      </c>
      <c r="Z242" s="148"/>
      <c r="AA242" s="148"/>
      <c r="AB242" s="148"/>
      <c r="AC242" s="148"/>
      <c r="AD242" s="148"/>
      <c r="AE242" s="148"/>
      <c r="AF242" s="148"/>
      <c r="AG242" s="148" t="s">
        <v>415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886</v>
      </c>
      <c r="D243" s="162"/>
      <c r="E243" s="163">
        <v>3.2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95</v>
      </c>
      <c r="B244" s="173" t="s">
        <v>887</v>
      </c>
      <c r="C244" s="181" t="s">
        <v>888</v>
      </c>
      <c r="D244" s="174" t="s">
        <v>324</v>
      </c>
      <c r="E244" s="175">
        <v>19.75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1E-3</v>
      </c>
      <c r="Q244" s="175">
        <f>ROUND(E244*P244,2)</f>
        <v>0.02</v>
      </c>
      <c r="R244" s="177"/>
      <c r="S244" s="177" t="s">
        <v>325</v>
      </c>
      <c r="T244" s="178" t="s">
        <v>326</v>
      </c>
      <c r="U244" s="158">
        <v>0</v>
      </c>
      <c r="V244" s="158">
        <f>ROUND(E244*U244,2)</f>
        <v>0</v>
      </c>
      <c r="W244" s="158"/>
      <c r="X244" s="158" t="s">
        <v>259</v>
      </c>
      <c r="Y244" s="158" t="s">
        <v>260</v>
      </c>
      <c r="Z244" s="148"/>
      <c r="AA244" s="148"/>
      <c r="AB244" s="148"/>
      <c r="AC244" s="148"/>
      <c r="AD244" s="148"/>
      <c r="AE244" s="148"/>
      <c r="AF244" s="148"/>
      <c r="AG244" s="148" t="s">
        <v>415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182" t="s">
        <v>889</v>
      </c>
      <c r="D245" s="162"/>
      <c r="E245" s="163">
        <v>19.75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268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96</v>
      </c>
      <c r="B246" s="173" t="s">
        <v>890</v>
      </c>
      <c r="C246" s="181" t="s">
        <v>891</v>
      </c>
      <c r="D246" s="174" t="s">
        <v>324</v>
      </c>
      <c r="E246" s="175">
        <v>18.600000000000001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4.0000000000000002E-4</v>
      </c>
      <c r="O246" s="175">
        <f>ROUND(E246*N246,2)</f>
        <v>0.01</v>
      </c>
      <c r="P246" s="175">
        <v>0</v>
      </c>
      <c r="Q246" s="175">
        <f>ROUND(E246*P246,2)</f>
        <v>0</v>
      </c>
      <c r="R246" s="177"/>
      <c r="S246" s="177" t="s">
        <v>325</v>
      </c>
      <c r="T246" s="178" t="s">
        <v>326</v>
      </c>
      <c r="U246" s="158">
        <v>0</v>
      </c>
      <c r="V246" s="158">
        <f>ROUND(E246*U246,2)</f>
        <v>0</v>
      </c>
      <c r="W246" s="158"/>
      <c r="X246" s="158" t="s">
        <v>259</v>
      </c>
      <c r="Y246" s="158" t="s">
        <v>260</v>
      </c>
      <c r="Z246" s="148"/>
      <c r="AA246" s="148"/>
      <c r="AB246" s="148"/>
      <c r="AC246" s="148"/>
      <c r="AD246" s="148"/>
      <c r="AE246" s="148"/>
      <c r="AF246" s="148"/>
      <c r="AG246" s="148" t="s">
        <v>287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880</v>
      </c>
      <c r="D247" s="162"/>
      <c r="E247" s="163">
        <v>18.600000000000001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97</v>
      </c>
      <c r="B248" s="173" t="s">
        <v>892</v>
      </c>
      <c r="C248" s="181" t="s">
        <v>893</v>
      </c>
      <c r="D248" s="174" t="s">
        <v>324</v>
      </c>
      <c r="E248" s="175">
        <v>18.600000000000001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7"/>
      <c r="S248" s="177" t="s">
        <v>257</v>
      </c>
      <c r="T248" s="178" t="s">
        <v>258</v>
      </c>
      <c r="U248" s="158">
        <v>0</v>
      </c>
      <c r="V248" s="158">
        <f>ROUND(E248*U248,2)</f>
        <v>0</v>
      </c>
      <c r="W248" s="158"/>
      <c r="X248" s="158" t="s">
        <v>259</v>
      </c>
      <c r="Y248" s="158" t="s">
        <v>260</v>
      </c>
      <c r="Z248" s="148"/>
      <c r="AA248" s="148"/>
      <c r="AB248" s="148"/>
      <c r="AC248" s="148"/>
      <c r="AD248" s="148"/>
      <c r="AE248" s="148"/>
      <c r="AF248" s="148"/>
      <c r="AG248" s="148" t="s">
        <v>287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5"/>
      <c r="B249" s="156"/>
      <c r="C249" s="182" t="s">
        <v>880</v>
      </c>
      <c r="D249" s="162"/>
      <c r="E249" s="163">
        <v>18.600000000000001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268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2">
        <v>98</v>
      </c>
      <c r="B250" s="173" t="s">
        <v>894</v>
      </c>
      <c r="C250" s="181" t="s">
        <v>895</v>
      </c>
      <c r="D250" s="174" t="s">
        <v>348</v>
      </c>
      <c r="E250" s="175">
        <v>13.02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5">
        <v>4.0000000000000003E-5</v>
      </c>
      <c r="O250" s="175">
        <f>ROUND(E250*N250,2)</f>
        <v>0</v>
      </c>
      <c r="P250" s="175">
        <v>0</v>
      </c>
      <c r="Q250" s="175">
        <f>ROUND(E250*P250,2)</f>
        <v>0</v>
      </c>
      <c r="R250" s="177"/>
      <c r="S250" s="177" t="s">
        <v>325</v>
      </c>
      <c r="T250" s="178" t="s">
        <v>326</v>
      </c>
      <c r="U250" s="158">
        <v>0</v>
      </c>
      <c r="V250" s="158">
        <f>ROUND(E250*U250,2)</f>
        <v>0</v>
      </c>
      <c r="W250" s="158"/>
      <c r="X250" s="158" t="s">
        <v>259</v>
      </c>
      <c r="Y250" s="158" t="s">
        <v>260</v>
      </c>
      <c r="Z250" s="148"/>
      <c r="AA250" s="148"/>
      <c r="AB250" s="148"/>
      <c r="AC250" s="148"/>
      <c r="AD250" s="148"/>
      <c r="AE250" s="148"/>
      <c r="AF250" s="148"/>
      <c r="AG250" s="148" t="s">
        <v>415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5"/>
      <c r="B251" s="156"/>
      <c r="C251" s="273" t="s">
        <v>896</v>
      </c>
      <c r="D251" s="274"/>
      <c r="E251" s="274"/>
      <c r="F251" s="274"/>
      <c r="G251" s="274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263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182" t="s">
        <v>897</v>
      </c>
      <c r="D252" s="162"/>
      <c r="E252" s="163">
        <v>13.02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268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2">
        <v>99</v>
      </c>
      <c r="B253" s="173" t="s">
        <v>898</v>
      </c>
      <c r="C253" s="181" t="s">
        <v>899</v>
      </c>
      <c r="D253" s="174" t="s">
        <v>324</v>
      </c>
      <c r="E253" s="175">
        <v>18.600000000000001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75">
        <v>4.0000000000000003E-5</v>
      </c>
      <c r="O253" s="175">
        <f>ROUND(E253*N253,2)</f>
        <v>0</v>
      </c>
      <c r="P253" s="175">
        <v>0</v>
      </c>
      <c r="Q253" s="175">
        <f>ROUND(E253*P253,2)</f>
        <v>0</v>
      </c>
      <c r="R253" s="177"/>
      <c r="S253" s="177" t="s">
        <v>325</v>
      </c>
      <c r="T253" s="178" t="s">
        <v>326</v>
      </c>
      <c r="U253" s="158">
        <v>0</v>
      </c>
      <c r="V253" s="158">
        <f>ROUND(E253*U253,2)</f>
        <v>0</v>
      </c>
      <c r="W253" s="158"/>
      <c r="X253" s="158" t="s">
        <v>259</v>
      </c>
      <c r="Y253" s="158" t="s">
        <v>260</v>
      </c>
      <c r="Z253" s="148"/>
      <c r="AA253" s="148"/>
      <c r="AB253" s="148"/>
      <c r="AC253" s="148"/>
      <c r="AD253" s="148"/>
      <c r="AE253" s="148"/>
      <c r="AF253" s="148"/>
      <c r="AG253" s="148" t="s">
        <v>415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">
      <c r="A254" s="155"/>
      <c r="B254" s="156"/>
      <c r="C254" s="182" t="s">
        <v>880</v>
      </c>
      <c r="D254" s="162"/>
      <c r="E254" s="163">
        <v>18.600000000000001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268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87">
        <v>100</v>
      </c>
      <c r="B255" s="188" t="s">
        <v>900</v>
      </c>
      <c r="C255" s="194" t="s">
        <v>901</v>
      </c>
      <c r="D255" s="189" t="s">
        <v>0</v>
      </c>
      <c r="E255" s="190">
        <v>211.27200999999999</v>
      </c>
      <c r="F255" s="191"/>
      <c r="G255" s="192">
        <f>ROUND(E255*F255,2)</f>
        <v>0</v>
      </c>
      <c r="H255" s="191"/>
      <c r="I255" s="192">
        <f>ROUND(E255*H255,2)</f>
        <v>0</v>
      </c>
      <c r="J255" s="191"/>
      <c r="K255" s="192">
        <f>ROUND(E255*J255,2)</f>
        <v>0</v>
      </c>
      <c r="L255" s="192">
        <v>21</v>
      </c>
      <c r="M255" s="192">
        <f>G255*(1+L255/100)</f>
        <v>0</v>
      </c>
      <c r="N255" s="190">
        <v>0</v>
      </c>
      <c r="O255" s="190">
        <f>ROUND(E255*N255,2)</f>
        <v>0</v>
      </c>
      <c r="P255" s="190">
        <v>0</v>
      </c>
      <c r="Q255" s="190">
        <f>ROUND(E255*P255,2)</f>
        <v>0</v>
      </c>
      <c r="R255" s="192"/>
      <c r="S255" s="192" t="s">
        <v>325</v>
      </c>
      <c r="T255" s="193" t="s">
        <v>326</v>
      </c>
      <c r="U255" s="158">
        <v>0</v>
      </c>
      <c r="V255" s="158">
        <f>ROUND(E255*U255,2)</f>
        <v>0</v>
      </c>
      <c r="W255" s="158"/>
      <c r="X255" s="158" t="s">
        <v>259</v>
      </c>
      <c r="Y255" s="158" t="s">
        <v>260</v>
      </c>
      <c r="Z255" s="148"/>
      <c r="AA255" s="148"/>
      <c r="AB255" s="148"/>
      <c r="AC255" s="148"/>
      <c r="AD255" s="148"/>
      <c r="AE255" s="148"/>
      <c r="AF255" s="148"/>
      <c r="AG255" s="148" t="s">
        <v>422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2">
        <v>101</v>
      </c>
      <c r="B256" s="173" t="s">
        <v>902</v>
      </c>
      <c r="C256" s="181" t="s">
        <v>903</v>
      </c>
      <c r="D256" s="174" t="s">
        <v>324</v>
      </c>
      <c r="E256" s="175">
        <v>22.32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5">
        <v>2.5999999999999999E-3</v>
      </c>
      <c r="O256" s="175">
        <f>ROUND(E256*N256,2)</f>
        <v>0.06</v>
      </c>
      <c r="P256" s="175">
        <v>0</v>
      </c>
      <c r="Q256" s="175">
        <f>ROUND(E256*P256,2)</f>
        <v>0</v>
      </c>
      <c r="R256" s="177" t="s">
        <v>477</v>
      </c>
      <c r="S256" s="177" t="s">
        <v>325</v>
      </c>
      <c r="T256" s="178" t="s">
        <v>326</v>
      </c>
      <c r="U256" s="158">
        <v>0</v>
      </c>
      <c r="V256" s="158">
        <f>ROUND(E256*U256,2)</f>
        <v>0</v>
      </c>
      <c r="W256" s="158"/>
      <c r="X256" s="158" t="s">
        <v>442</v>
      </c>
      <c r="Y256" s="158" t="s">
        <v>260</v>
      </c>
      <c r="Z256" s="148"/>
      <c r="AA256" s="148"/>
      <c r="AB256" s="148"/>
      <c r="AC256" s="148"/>
      <c r="AD256" s="148"/>
      <c r="AE256" s="148"/>
      <c r="AF256" s="148"/>
      <c r="AG256" s="148" t="s">
        <v>443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5"/>
      <c r="B257" s="156"/>
      <c r="C257" s="273" t="s">
        <v>904</v>
      </c>
      <c r="D257" s="274"/>
      <c r="E257" s="274"/>
      <c r="F257" s="274"/>
      <c r="G257" s="274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263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3" x14ac:dyDescent="0.2">
      <c r="A258" s="155"/>
      <c r="B258" s="156"/>
      <c r="C258" s="264" t="s">
        <v>905</v>
      </c>
      <c r="D258" s="265"/>
      <c r="E258" s="265"/>
      <c r="F258" s="265"/>
      <c r="G258" s="265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263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264" t="s">
        <v>906</v>
      </c>
      <c r="D259" s="265"/>
      <c r="E259" s="265"/>
      <c r="F259" s="265"/>
      <c r="G259" s="265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8"/>
      <c r="AA259" s="148"/>
      <c r="AB259" s="148"/>
      <c r="AC259" s="148"/>
      <c r="AD259" s="148"/>
      <c r="AE259" s="148"/>
      <c r="AF259" s="148"/>
      <c r="AG259" s="148" t="s">
        <v>263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5"/>
      <c r="B260" s="156"/>
      <c r="C260" s="264" t="s">
        <v>907</v>
      </c>
      <c r="D260" s="265"/>
      <c r="E260" s="265"/>
      <c r="F260" s="265"/>
      <c r="G260" s="265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263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5"/>
      <c r="B261" s="156"/>
      <c r="C261" s="264" t="s">
        <v>908</v>
      </c>
      <c r="D261" s="265"/>
      <c r="E261" s="265"/>
      <c r="F261" s="265"/>
      <c r="G261" s="265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8"/>
      <c r="AA261" s="148"/>
      <c r="AB261" s="148"/>
      <c r="AC261" s="148"/>
      <c r="AD261" s="148"/>
      <c r="AE261" s="148"/>
      <c r="AF261" s="148"/>
      <c r="AG261" s="148" t="s">
        <v>263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5"/>
      <c r="B262" s="156"/>
      <c r="C262" s="183" t="s">
        <v>291</v>
      </c>
      <c r="D262" s="159"/>
      <c r="E262" s="160"/>
      <c r="F262" s="161"/>
      <c r="G262" s="161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263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5"/>
      <c r="B263" s="156"/>
      <c r="C263" s="183" t="s">
        <v>291</v>
      </c>
      <c r="D263" s="159"/>
      <c r="E263" s="160"/>
      <c r="F263" s="161"/>
      <c r="G263" s="161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263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5"/>
      <c r="B264" s="156"/>
      <c r="C264" s="264" t="s">
        <v>909</v>
      </c>
      <c r="D264" s="265"/>
      <c r="E264" s="265"/>
      <c r="F264" s="265"/>
      <c r="G264" s="265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8"/>
      <c r="AA264" s="148"/>
      <c r="AB264" s="148"/>
      <c r="AC264" s="148"/>
      <c r="AD264" s="148"/>
      <c r="AE264" s="148"/>
      <c r="AF264" s="148"/>
      <c r="AG264" s="148" t="s">
        <v>263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3" x14ac:dyDescent="0.2">
      <c r="A265" s="155"/>
      <c r="B265" s="156"/>
      <c r="C265" s="264" t="s">
        <v>910</v>
      </c>
      <c r="D265" s="265"/>
      <c r="E265" s="265"/>
      <c r="F265" s="265"/>
      <c r="G265" s="265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263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3" x14ac:dyDescent="0.2">
      <c r="A266" s="155"/>
      <c r="B266" s="156"/>
      <c r="C266" s="264" t="s">
        <v>909</v>
      </c>
      <c r="D266" s="265"/>
      <c r="E266" s="265"/>
      <c r="F266" s="265"/>
      <c r="G266" s="265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263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5"/>
      <c r="B267" s="156"/>
      <c r="C267" s="264" t="s">
        <v>910</v>
      </c>
      <c r="D267" s="265"/>
      <c r="E267" s="265"/>
      <c r="F267" s="265"/>
      <c r="G267" s="265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263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264" t="s">
        <v>909</v>
      </c>
      <c r="D268" s="265"/>
      <c r="E268" s="265"/>
      <c r="F268" s="265"/>
      <c r="G268" s="265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263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5"/>
      <c r="B269" s="156"/>
      <c r="C269" s="264" t="s">
        <v>910</v>
      </c>
      <c r="D269" s="265"/>
      <c r="E269" s="265"/>
      <c r="F269" s="265"/>
      <c r="G269" s="265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263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182" t="s">
        <v>911</v>
      </c>
      <c r="D270" s="162"/>
      <c r="E270" s="163">
        <v>22.32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268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x14ac:dyDescent="0.2">
      <c r="A271" s="165" t="s">
        <v>252</v>
      </c>
      <c r="B271" s="166" t="s">
        <v>194</v>
      </c>
      <c r="C271" s="180" t="s">
        <v>195</v>
      </c>
      <c r="D271" s="167"/>
      <c r="E271" s="168"/>
      <c r="F271" s="169"/>
      <c r="G271" s="169">
        <f>SUMIF(AG272:AG278,"&lt;&gt;NOR",G272:G278)</f>
        <v>0</v>
      </c>
      <c r="H271" s="169"/>
      <c r="I271" s="169">
        <f>SUM(I272:I278)</f>
        <v>0</v>
      </c>
      <c r="J271" s="169"/>
      <c r="K271" s="169">
        <f>SUM(K272:K278)</f>
        <v>0</v>
      </c>
      <c r="L271" s="169"/>
      <c r="M271" s="169">
        <f>SUM(M272:M278)</f>
        <v>0</v>
      </c>
      <c r="N271" s="168"/>
      <c r="O271" s="168">
        <f>SUM(O272:O278)</f>
        <v>0.28000000000000003</v>
      </c>
      <c r="P271" s="168"/>
      <c r="Q271" s="168">
        <f>SUM(Q272:Q278)</f>
        <v>0</v>
      </c>
      <c r="R271" s="169"/>
      <c r="S271" s="169"/>
      <c r="T271" s="170"/>
      <c r="U271" s="164"/>
      <c r="V271" s="164">
        <f>SUM(V272:V278)</f>
        <v>0</v>
      </c>
      <c r="W271" s="164"/>
      <c r="X271" s="164"/>
      <c r="Y271" s="164"/>
      <c r="AG271" t="s">
        <v>253</v>
      </c>
    </row>
    <row r="272" spans="1:60" outlineLevel="1" x14ac:dyDescent="0.2">
      <c r="A272" s="172">
        <v>102</v>
      </c>
      <c r="B272" s="173" t="s">
        <v>482</v>
      </c>
      <c r="C272" s="181" t="s">
        <v>483</v>
      </c>
      <c r="D272" s="174" t="s">
        <v>324</v>
      </c>
      <c r="E272" s="175">
        <v>18.600000000000001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5.0000000000000002E-5</v>
      </c>
      <c r="O272" s="175">
        <f>ROUND(E272*N272,2)</f>
        <v>0</v>
      </c>
      <c r="P272" s="175">
        <v>0</v>
      </c>
      <c r="Q272" s="175">
        <f>ROUND(E272*P272,2)</f>
        <v>0</v>
      </c>
      <c r="R272" s="177"/>
      <c r="S272" s="177" t="s">
        <v>325</v>
      </c>
      <c r="T272" s="178" t="s">
        <v>326</v>
      </c>
      <c r="U272" s="158">
        <v>0</v>
      </c>
      <c r="V272" s="158">
        <f>ROUND(E272*U272,2)</f>
        <v>0</v>
      </c>
      <c r="W272" s="158"/>
      <c r="X272" s="158" t="s">
        <v>259</v>
      </c>
      <c r="Y272" s="158" t="s">
        <v>260</v>
      </c>
      <c r="Z272" s="148"/>
      <c r="AA272" s="148"/>
      <c r="AB272" s="148"/>
      <c r="AC272" s="148"/>
      <c r="AD272" s="148"/>
      <c r="AE272" s="148"/>
      <c r="AF272" s="148"/>
      <c r="AG272" s="148" t="s">
        <v>415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182" t="s">
        <v>880</v>
      </c>
      <c r="D273" s="162"/>
      <c r="E273" s="163">
        <v>18.600000000000001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268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2">
        <v>103</v>
      </c>
      <c r="B274" s="173" t="s">
        <v>484</v>
      </c>
      <c r="C274" s="181" t="s">
        <v>485</v>
      </c>
      <c r="D274" s="174" t="s">
        <v>324</v>
      </c>
      <c r="E274" s="175">
        <v>18.600000000000001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5">
        <v>3.0000000000000001E-3</v>
      </c>
      <c r="O274" s="175">
        <f>ROUND(E274*N274,2)</f>
        <v>0.06</v>
      </c>
      <c r="P274" s="175">
        <v>0</v>
      </c>
      <c r="Q274" s="175">
        <f>ROUND(E274*P274,2)</f>
        <v>0</v>
      </c>
      <c r="R274" s="177"/>
      <c r="S274" s="177" t="s">
        <v>325</v>
      </c>
      <c r="T274" s="178" t="s">
        <v>326</v>
      </c>
      <c r="U274" s="158">
        <v>0</v>
      </c>
      <c r="V274" s="158">
        <f>ROUND(E274*U274,2)</f>
        <v>0</v>
      </c>
      <c r="W274" s="158"/>
      <c r="X274" s="158" t="s">
        <v>259</v>
      </c>
      <c r="Y274" s="158" t="s">
        <v>260</v>
      </c>
      <c r="Z274" s="148"/>
      <c r="AA274" s="148"/>
      <c r="AB274" s="148"/>
      <c r="AC274" s="148"/>
      <c r="AD274" s="148"/>
      <c r="AE274" s="148"/>
      <c r="AF274" s="148"/>
      <c r="AG274" s="148" t="s">
        <v>415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5"/>
      <c r="B275" s="156"/>
      <c r="C275" s="182" t="s">
        <v>880</v>
      </c>
      <c r="D275" s="162"/>
      <c r="E275" s="163">
        <v>18.600000000000001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268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72">
        <v>104</v>
      </c>
      <c r="B276" s="173" t="s">
        <v>486</v>
      </c>
      <c r="C276" s="181" t="s">
        <v>487</v>
      </c>
      <c r="D276" s="174" t="s">
        <v>324</v>
      </c>
      <c r="E276" s="175">
        <v>74.400000000000006</v>
      </c>
      <c r="F276" s="176"/>
      <c r="G276" s="177">
        <f>ROUND(E276*F276,2)</f>
        <v>0</v>
      </c>
      <c r="H276" s="176"/>
      <c r="I276" s="177">
        <f>ROUND(E276*H276,2)</f>
        <v>0</v>
      </c>
      <c r="J276" s="176"/>
      <c r="K276" s="177">
        <f>ROUND(E276*J276,2)</f>
        <v>0</v>
      </c>
      <c r="L276" s="177">
        <v>21</v>
      </c>
      <c r="M276" s="177">
        <f>G276*(1+L276/100)</f>
        <v>0</v>
      </c>
      <c r="N276" s="175">
        <v>3.0000000000000001E-3</v>
      </c>
      <c r="O276" s="175">
        <f>ROUND(E276*N276,2)</f>
        <v>0.22</v>
      </c>
      <c r="P276" s="175">
        <v>0</v>
      </c>
      <c r="Q276" s="175">
        <f>ROUND(E276*P276,2)</f>
        <v>0</v>
      </c>
      <c r="R276" s="177"/>
      <c r="S276" s="177" t="s">
        <v>325</v>
      </c>
      <c r="T276" s="178" t="s">
        <v>326</v>
      </c>
      <c r="U276" s="158">
        <v>0</v>
      </c>
      <c r="V276" s="158">
        <f>ROUND(E276*U276,2)</f>
        <v>0</v>
      </c>
      <c r="W276" s="158"/>
      <c r="X276" s="158" t="s">
        <v>259</v>
      </c>
      <c r="Y276" s="158" t="s">
        <v>260</v>
      </c>
      <c r="Z276" s="148"/>
      <c r="AA276" s="148"/>
      <c r="AB276" s="148"/>
      <c r="AC276" s="148"/>
      <c r="AD276" s="148"/>
      <c r="AE276" s="148"/>
      <c r="AF276" s="148"/>
      <c r="AG276" s="148" t="s">
        <v>415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2" x14ac:dyDescent="0.2">
      <c r="A277" s="155"/>
      <c r="B277" s="156"/>
      <c r="C277" s="182" t="s">
        <v>912</v>
      </c>
      <c r="D277" s="162"/>
      <c r="E277" s="163">
        <v>74.400000000000006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8"/>
      <c r="AA277" s="148"/>
      <c r="AB277" s="148"/>
      <c r="AC277" s="148"/>
      <c r="AD277" s="148"/>
      <c r="AE277" s="148"/>
      <c r="AF277" s="148"/>
      <c r="AG277" s="148" t="s">
        <v>268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87">
        <v>105</v>
      </c>
      <c r="B278" s="188" t="s">
        <v>489</v>
      </c>
      <c r="C278" s="194" t="s">
        <v>490</v>
      </c>
      <c r="D278" s="189" t="s">
        <v>0</v>
      </c>
      <c r="E278" s="190">
        <v>80.519400000000005</v>
      </c>
      <c r="F278" s="191"/>
      <c r="G278" s="192">
        <f>ROUND(E278*F278,2)</f>
        <v>0</v>
      </c>
      <c r="H278" s="191"/>
      <c r="I278" s="192">
        <f>ROUND(E278*H278,2)</f>
        <v>0</v>
      </c>
      <c r="J278" s="191"/>
      <c r="K278" s="192">
        <f>ROUND(E278*J278,2)</f>
        <v>0</v>
      </c>
      <c r="L278" s="192">
        <v>21</v>
      </c>
      <c r="M278" s="192">
        <f>G278*(1+L278/100)</f>
        <v>0</v>
      </c>
      <c r="N278" s="190">
        <v>0</v>
      </c>
      <c r="O278" s="190">
        <f>ROUND(E278*N278,2)</f>
        <v>0</v>
      </c>
      <c r="P278" s="190">
        <v>0</v>
      </c>
      <c r="Q278" s="190">
        <f>ROUND(E278*P278,2)</f>
        <v>0</v>
      </c>
      <c r="R278" s="192"/>
      <c r="S278" s="192" t="s">
        <v>325</v>
      </c>
      <c r="T278" s="193" t="s">
        <v>326</v>
      </c>
      <c r="U278" s="158">
        <v>0</v>
      </c>
      <c r="V278" s="158">
        <f>ROUND(E278*U278,2)</f>
        <v>0</v>
      </c>
      <c r="W278" s="158"/>
      <c r="X278" s="158" t="s">
        <v>259</v>
      </c>
      <c r="Y278" s="158" t="s">
        <v>260</v>
      </c>
      <c r="Z278" s="148"/>
      <c r="AA278" s="148"/>
      <c r="AB278" s="148"/>
      <c r="AC278" s="148"/>
      <c r="AD278" s="148"/>
      <c r="AE278" s="148"/>
      <c r="AF278" s="148"/>
      <c r="AG278" s="148" t="s">
        <v>422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x14ac:dyDescent="0.2">
      <c r="A279" s="165" t="s">
        <v>252</v>
      </c>
      <c r="B279" s="166" t="s">
        <v>196</v>
      </c>
      <c r="C279" s="180" t="s">
        <v>197</v>
      </c>
      <c r="D279" s="167"/>
      <c r="E279" s="168"/>
      <c r="F279" s="169"/>
      <c r="G279" s="169">
        <f>SUMIF(AG280:AG309,"&lt;&gt;NOR",G280:G309)</f>
        <v>0</v>
      </c>
      <c r="H279" s="169"/>
      <c r="I279" s="169">
        <f>SUM(I280:I309)</f>
        <v>0</v>
      </c>
      <c r="J279" s="169"/>
      <c r="K279" s="169">
        <f>SUM(K280:K309)</f>
        <v>0</v>
      </c>
      <c r="L279" s="169"/>
      <c r="M279" s="169">
        <f>SUM(M280:M309)</f>
        <v>0</v>
      </c>
      <c r="N279" s="168"/>
      <c r="O279" s="168">
        <f>SUM(O280:O309)</f>
        <v>2.5500000000000003</v>
      </c>
      <c r="P279" s="168"/>
      <c r="Q279" s="168">
        <f>SUM(Q280:Q309)</f>
        <v>0</v>
      </c>
      <c r="R279" s="169"/>
      <c r="S279" s="169"/>
      <c r="T279" s="170"/>
      <c r="U279" s="164"/>
      <c r="V279" s="164">
        <f>SUM(V280:V309)</f>
        <v>0</v>
      </c>
      <c r="W279" s="164"/>
      <c r="X279" s="164"/>
      <c r="Y279" s="164"/>
      <c r="AG279" t="s">
        <v>253</v>
      </c>
    </row>
    <row r="280" spans="1:60" outlineLevel="1" x14ac:dyDescent="0.2">
      <c r="A280" s="172">
        <v>106</v>
      </c>
      <c r="B280" s="173" t="s">
        <v>913</v>
      </c>
      <c r="C280" s="181" t="s">
        <v>914</v>
      </c>
      <c r="D280" s="174" t="s">
        <v>324</v>
      </c>
      <c r="E280" s="175">
        <v>118.88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21</v>
      </c>
      <c r="M280" s="177">
        <f>G280*(1+L280/100)</f>
        <v>0</v>
      </c>
      <c r="N280" s="175">
        <v>2.1000000000000001E-4</v>
      </c>
      <c r="O280" s="175">
        <f>ROUND(E280*N280,2)</f>
        <v>0.02</v>
      </c>
      <c r="P280" s="175">
        <v>0</v>
      </c>
      <c r="Q280" s="175">
        <f>ROUND(E280*P280,2)</f>
        <v>0</v>
      </c>
      <c r="R280" s="177"/>
      <c r="S280" s="177" t="s">
        <v>325</v>
      </c>
      <c r="T280" s="178" t="s">
        <v>326</v>
      </c>
      <c r="U280" s="158">
        <v>0</v>
      </c>
      <c r="V280" s="158">
        <f>ROUND(E280*U280,2)</f>
        <v>0</v>
      </c>
      <c r="W280" s="158"/>
      <c r="X280" s="158" t="s">
        <v>259</v>
      </c>
      <c r="Y280" s="158" t="s">
        <v>260</v>
      </c>
      <c r="Z280" s="148"/>
      <c r="AA280" s="148"/>
      <c r="AB280" s="148"/>
      <c r="AC280" s="148"/>
      <c r="AD280" s="148"/>
      <c r="AE280" s="148"/>
      <c r="AF280" s="148"/>
      <c r="AG280" s="148" t="s">
        <v>415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5"/>
      <c r="B281" s="156"/>
      <c r="C281" s="182" t="s">
        <v>782</v>
      </c>
      <c r="D281" s="162"/>
      <c r="E281" s="163">
        <v>130.63999999999999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268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182" t="s">
        <v>783</v>
      </c>
      <c r="D282" s="162"/>
      <c r="E282" s="163">
        <v>2.64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268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5"/>
      <c r="B283" s="156"/>
      <c r="C283" s="182" t="s">
        <v>915</v>
      </c>
      <c r="D283" s="162"/>
      <c r="E283" s="163">
        <v>-14.4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268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72">
        <v>107</v>
      </c>
      <c r="B284" s="173" t="s">
        <v>916</v>
      </c>
      <c r="C284" s="181" t="s">
        <v>917</v>
      </c>
      <c r="D284" s="174" t="s">
        <v>324</v>
      </c>
      <c r="E284" s="175">
        <v>118.88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5">
        <v>4.9699999999999996E-3</v>
      </c>
      <c r="O284" s="175">
        <f>ROUND(E284*N284,2)</f>
        <v>0.59</v>
      </c>
      <c r="P284" s="175">
        <v>0</v>
      </c>
      <c r="Q284" s="175">
        <f>ROUND(E284*P284,2)</f>
        <v>0</v>
      </c>
      <c r="R284" s="177"/>
      <c r="S284" s="177" t="s">
        <v>325</v>
      </c>
      <c r="T284" s="178" t="s">
        <v>326</v>
      </c>
      <c r="U284" s="158">
        <v>0</v>
      </c>
      <c r="V284" s="158">
        <f>ROUND(E284*U284,2)</f>
        <v>0</v>
      </c>
      <c r="W284" s="158"/>
      <c r="X284" s="158" t="s">
        <v>259</v>
      </c>
      <c r="Y284" s="158" t="s">
        <v>260</v>
      </c>
      <c r="Z284" s="148"/>
      <c r="AA284" s="148"/>
      <c r="AB284" s="148"/>
      <c r="AC284" s="148"/>
      <c r="AD284" s="148"/>
      <c r="AE284" s="148"/>
      <c r="AF284" s="148"/>
      <c r="AG284" s="148" t="s">
        <v>287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5"/>
      <c r="B285" s="156"/>
      <c r="C285" s="182" t="s">
        <v>782</v>
      </c>
      <c r="D285" s="162"/>
      <c r="E285" s="163">
        <v>130.63999999999999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8"/>
      <c r="AA285" s="148"/>
      <c r="AB285" s="148"/>
      <c r="AC285" s="148"/>
      <c r="AD285" s="148"/>
      <c r="AE285" s="148"/>
      <c r="AF285" s="148"/>
      <c r="AG285" s="148" t="s">
        <v>268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3" x14ac:dyDescent="0.2">
      <c r="A286" s="155"/>
      <c r="B286" s="156"/>
      <c r="C286" s="182" t="s">
        <v>783</v>
      </c>
      <c r="D286" s="162"/>
      <c r="E286" s="163">
        <v>2.64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268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3" x14ac:dyDescent="0.2">
      <c r="A287" s="155"/>
      <c r="B287" s="156"/>
      <c r="C287" s="182" t="s">
        <v>915</v>
      </c>
      <c r="D287" s="162"/>
      <c r="E287" s="163">
        <v>-14.4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8"/>
      <c r="AA287" s="148"/>
      <c r="AB287" s="148"/>
      <c r="AC287" s="148"/>
      <c r="AD287" s="148"/>
      <c r="AE287" s="148"/>
      <c r="AF287" s="148"/>
      <c r="AG287" s="148" t="s">
        <v>268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72">
        <v>108</v>
      </c>
      <c r="B288" s="173" t="s">
        <v>918</v>
      </c>
      <c r="C288" s="181" t="s">
        <v>919</v>
      </c>
      <c r="D288" s="174" t="s">
        <v>324</v>
      </c>
      <c r="E288" s="175">
        <v>118.88</v>
      </c>
      <c r="F288" s="176"/>
      <c r="G288" s="177">
        <f>ROUND(E288*F288,2)</f>
        <v>0</v>
      </c>
      <c r="H288" s="176"/>
      <c r="I288" s="177">
        <f>ROUND(E288*H288,2)</f>
        <v>0</v>
      </c>
      <c r="J288" s="176"/>
      <c r="K288" s="177">
        <f>ROUND(E288*J288,2)</f>
        <v>0</v>
      </c>
      <c r="L288" s="177">
        <v>21</v>
      </c>
      <c r="M288" s="177">
        <f>G288*(1+L288/100)</f>
        <v>0</v>
      </c>
      <c r="N288" s="175">
        <v>4.0000000000000002E-4</v>
      </c>
      <c r="O288" s="175">
        <f>ROUND(E288*N288,2)</f>
        <v>0.05</v>
      </c>
      <c r="P288" s="175">
        <v>0</v>
      </c>
      <c r="Q288" s="175">
        <f>ROUND(E288*P288,2)</f>
        <v>0</v>
      </c>
      <c r="R288" s="177"/>
      <c r="S288" s="177" t="s">
        <v>325</v>
      </c>
      <c r="T288" s="178" t="s">
        <v>326</v>
      </c>
      <c r="U288" s="158">
        <v>0</v>
      </c>
      <c r="V288" s="158">
        <f>ROUND(E288*U288,2)</f>
        <v>0</v>
      </c>
      <c r="W288" s="158"/>
      <c r="X288" s="158" t="s">
        <v>259</v>
      </c>
      <c r="Y288" s="158" t="s">
        <v>260</v>
      </c>
      <c r="Z288" s="148"/>
      <c r="AA288" s="148"/>
      <c r="AB288" s="148"/>
      <c r="AC288" s="148"/>
      <c r="AD288" s="148"/>
      <c r="AE288" s="148"/>
      <c r="AF288" s="148"/>
      <c r="AG288" s="148" t="s">
        <v>415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2" x14ac:dyDescent="0.2">
      <c r="A289" s="155"/>
      <c r="B289" s="156"/>
      <c r="C289" s="273" t="s">
        <v>920</v>
      </c>
      <c r="D289" s="274"/>
      <c r="E289" s="274"/>
      <c r="F289" s="274"/>
      <c r="G289" s="274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8"/>
      <c r="AA289" s="148"/>
      <c r="AB289" s="148"/>
      <c r="AC289" s="148"/>
      <c r="AD289" s="148"/>
      <c r="AE289" s="148"/>
      <c r="AF289" s="148"/>
      <c r="AG289" s="148" t="s">
        <v>263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782</v>
      </c>
      <c r="D290" s="162"/>
      <c r="E290" s="163">
        <v>130.63999999999999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268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2" t="s">
        <v>783</v>
      </c>
      <c r="D291" s="162"/>
      <c r="E291" s="163">
        <v>2.64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8"/>
      <c r="AA291" s="148"/>
      <c r="AB291" s="148"/>
      <c r="AC291" s="148"/>
      <c r="AD291" s="148"/>
      <c r="AE291" s="148"/>
      <c r="AF291" s="148"/>
      <c r="AG291" s="148" t="s">
        <v>268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3" x14ac:dyDescent="0.2">
      <c r="A292" s="155"/>
      <c r="B292" s="156"/>
      <c r="C292" s="182" t="s">
        <v>915</v>
      </c>
      <c r="D292" s="162"/>
      <c r="E292" s="163">
        <v>-14.4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8"/>
      <c r="AA292" s="148"/>
      <c r="AB292" s="148"/>
      <c r="AC292" s="148"/>
      <c r="AD292" s="148"/>
      <c r="AE292" s="148"/>
      <c r="AF292" s="148"/>
      <c r="AG292" s="148" t="s">
        <v>268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2">
        <v>109</v>
      </c>
      <c r="B293" s="173" t="s">
        <v>921</v>
      </c>
      <c r="C293" s="181" t="s">
        <v>922</v>
      </c>
      <c r="D293" s="174" t="s">
        <v>324</v>
      </c>
      <c r="E293" s="175">
        <v>118.88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21</v>
      </c>
      <c r="M293" s="177">
        <f>G293*(1+L293/100)</f>
        <v>0</v>
      </c>
      <c r="N293" s="175">
        <v>1.1E-4</v>
      </c>
      <c r="O293" s="175">
        <f>ROUND(E293*N293,2)</f>
        <v>0.01</v>
      </c>
      <c r="P293" s="175">
        <v>0</v>
      </c>
      <c r="Q293" s="175">
        <f>ROUND(E293*P293,2)</f>
        <v>0</v>
      </c>
      <c r="R293" s="177"/>
      <c r="S293" s="177" t="s">
        <v>325</v>
      </c>
      <c r="T293" s="178" t="s">
        <v>326</v>
      </c>
      <c r="U293" s="158">
        <v>0</v>
      </c>
      <c r="V293" s="158">
        <f>ROUND(E293*U293,2)</f>
        <v>0</v>
      </c>
      <c r="W293" s="158"/>
      <c r="X293" s="158" t="s">
        <v>259</v>
      </c>
      <c r="Y293" s="158" t="s">
        <v>260</v>
      </c>
      <c r="Z293" s="148"/>
      <c r="AA293" s="148"/>
      <c r="AB293" s="148"/>
      <c r="AC293" s="148"/>
      <c r="AD293" s="148"/>
      <c r="AE293" s="148"/>
      <c r="AF293" s="148"/>
      <c r="AG293" s="148" t="s">
        <v>415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182" t="s">
        <v>782</v>
      </c>
      <c r="D294" s="162"/>
      <c r="E294" s="163">
        <v>130.63999999999999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268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3" x14ac:dyDescent="0.2">
      <c r="A295" s="155"/>
      <c r="B295" s="156"/>
      <c r="C295" s="182" t="s">
        <v>783</v>
      </c>
      <c r="D295" s="162"/>
      <c r="E295" s="163">
        <v>2.64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8"/>
      <c r="AA295" s="148"/>
      <c r="AB295" s="148"/>
      <c r="AC295" s="148"/>
      <c r="AD295" s="148"/>
      <c r="AE295" s="148"/>
      <c r="AF295" s="148"/>
      <c r="AG295" s="148" t="s">
        <v>268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3" x14ac:dyDescent="0.2">
      <c r="A296" s="155"/>
      <c r="B296" s="156"/>
      <c r="C296" s="182" t="s">
        <v>915</v>
      </c>
      <c r="D296" s="162"/>
      <c r="E296" s="163">
        <v>-14.4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268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110</v>
      </c>
      <c r="B297" s="173" t="s">
        <v>923</v>
      </c>
      <c r="C297" s="181" t="s">
        <v>924</v>
      </c>
      <c r="D297" s="174" t="s">
        <v>324</v>
      </c>
      <c r="E297" s="175">
        <v>118.88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325</v>
      </c>
      <c r="T297" s="178" t="s">
        <v>326</v>
      </c>
      <c r="U297" s="158">
        <v>0</v>
      </c>
      <c r="V297" s="158">
        <f>ROUND(E297*U297,2)</f>
        <v>0</v>
      </c>
      <c r="W297" s="158"/>
      <c r="X297" s="158" t="s">
        <v>259</v>
      </c>
      <c r="Y297" s="158" t="s">
        <v>260</v>
      </c>
      <c r="Z297" s="148"/>
      <c r="AA297" s="148"/>
      <c r="AB297" s="148"/>
      <c r="AC297" s="148"/>
      <c r="AD297" s="148"/>
      <c r="AE297" s="148"/>
      <c r="AF297" s="148"/>
      <c r="AG297" s="148" t="s">
        <v>415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182" t="s">
        <v>782</v>
      </c>
      <c r="D298" s="162"/>
      <c r="E298" s="163">
        <v>130.63999999999999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268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3" x14ac:dyDescent="0.2">
      <c r="A299" s="155"/>
      <c r="B299" s="156"/>
      <c r="C299" s="182" t="s">
        <v>783</v>
      </c>
      <c r="D299" s="162"/>
      <c r="E299" s="163">
        <v>2.64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8"/>
      <c r="AA299" s="148"/>
      <c r="AB299" s="148"/>
      <c r="AC299" s="148"/>
      <c r="AD299" s="148"/>
      <c r="AE299" s="148"/>
      <c r="AF299" s="148"/>
      <c r="AG299" s="148" t="s">
        <v>268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3" x14ac:dyDescent="0.2">
      <c r="A300" s="155"/>
      <c r="B300" s="156"/>
      <c r="C300" s="182" t="s">
        <v>915</v>
      </c>
      <c r="D300" s="162"/>
      <c r="E300" s="163">
        <v>-14.4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268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111</v>
      </c>
      <c r="B301" s="173" t="s">
        <v>925</v>
      </c>
      <c r="C301" s="181" t="s">
        <v>926</v>
      </c>
      <c r="D301" s="174" t="s">
        <v>348</v>
      </c>
      <c r="E301" s="175">
        <v>88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325</v>
      </c>
      <c r="T301" s="178" t="s">
        <v>326</v>
      </c>
      <c r="U301" s="158">
        <v>0</v>
      </c>
      <c r="V301" s="158">
        <f>ROUND(E301*U301,2)</f>
        <v>0</v>
      </c>
      <c r="W301" s="158"/>
      <c r="X301" s="158" t="s">
        <v>259</v>
      </c>
      <c r="Y301" s="158" t="s">
        <v>260</v>
      </c>
      <c r="Z301" s="148"/>
      <c r="AA301" s="148"/>
      <c r="AB301" s="148"/>
      <c r="AC301" s="148"/>
      <c r="AD301" s="148"/>
      <c r="AE301" s="148"/>
      <c r="AF301" s="148"/>
      <c r="AG301" s="148" t="s">
        <v>415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5"/>
      <c r="B302" s="156"/>
      <c r="C302" s="273" t="s">
        <v>927</v>
      </c>
      <c r="D302" s="274"/>
      <c r="E302" s="274"/>
      <c r="F302" s="274"/>
      <c r="G302" s="274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263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2" x14ac:dyDescent="0.2">
      <c r="A303" s="155"/>
      <c r="B303" s="156"/>
      <c r="C303" s="182" t="s">
        <v>928</v>
      </c>
      <c r="D303" s="162"/>
      <c r="E303" s="163">
        <v>88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8"/>
      <c r="AA303" s="148"/>
      <c r="AB303" s="148"/>
      <c r="AC303" s="148"/>
      <c r="AD303" s="148"/>
      <c r="AE303" s="148"/>
      <c r="AF303" s="148"/>
      <c r="AG303" s="148" t="s">
        <v>268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87">
        <v>112</v>
      </c>
      <c r="B304" s="188" t="s">
        <v>929</v>
      </c>
      <c r="C304" s="194" t="s">
        <v>930</v>
      </c>
      <c r="D304" s="189" t="s">
        <v>0</v>
      </c>
      <c r="E304" s="190">
        <v>1379.1475800000001</v>
      </c>
      <c r="F304" s="191"/>
      <c r="G304" s="192">
        <f>ROUND(E304*F304,2)</f>
        <v>0</v>
      </c>
      <c r="H304" s="191"/>
      <c r="I304" s="192">
        <f>ROUND(E304*H304,2)</f>
        <v>0</v>
      </c>
      <c r="J304" s="191"/>
      <c r="K304" s="192">
        <f>ROUND(E304*J304,2)</f>
        <v>0</v>
      </c>
      <c r="L304" s="192">
        <v>21</v>
      </c>
      <c r="M304" s="192">
        <f>G304*(1+L304/100)</f>
        <v>0</v>
      </c>
      <c r="N304" s="190">
        <v>0</v>
      </c>
      <c r="O304" s="190">
        <f>ROUND(E304*N304,2)</f>
        <v>0</v>
      </c>
      <c r="P304" s="190">
        <v>0</v>
      </c>
      <c r="Q304" s="190">
        <f>ROUND(E304*P304,2)</f>
        <v>0</v>
      </c>
      <c r="R304" s="192"/>
      <c r="S304" s="192" t="s">
        <v>325</v>
      </c>
      <c r="T304" s="193" t="s">
        <v>326</v>
      </c>
      <c r="U304" s="158">
        <v>0</v>
      </c>
      <c r="V304" s="158">
        <f>ROUND(E304*U304,2)</f>
        <v>0</v>
      </c>
      <c r="W304" s="158"/>
      <c r="X304" s="158" t="s">
        <v>259</v>
      </c>
      <c r="Y304" s="158" t="s">
        <v>260</v>
      </c>
      <c r="Z304" s="148"/>
      <c r="AA304" s="148"/>
      <c r="AB304" s="148"/>
      <c r="AC304" s="148"/>
      <c r="AD304" s="148"/>
      <c r="AE304" s="148"/>
      <c r="AF304" s="148"/>
      <c r="AG304" s="148" t="s">
        <v>422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72">
        <v>113</v>
      </c>
      <c r="B305" s="173" t="s">
        <v>931</v>
      </c>
      <c r="C305" s="181" t="s">
        <v>932</v>
      </c>
      <c r="D305" s="174" t="s">
        <v>348</v>
      </c>
      <c r="E305" s="175">
        <v>96.8</v>
      </c>
      <c r="F305" s="176"/>
      <c r="G305" s="177">
        <f>ROUND(E305*F305,2)</f>
        <v>0</v>
      </c>
      <c r="H305" s="176"/>
      <c r="I305" s="177">
        <f>ROUND(E305*H305,2)</f>
        <v>0</v>
      </c>
      <c r="J305" s="176"/>
      <c r="K305" s="177">
        <f>ROUND(E305*J305,2)</f>
        <v>0</v>
      </c>
      <c r="L305" s="177">
        <v>21</v>
      </c>
      <c r="M305" s="177">
        <f>G305*(1+L305/100)</f>
        <v>0</v>
      </c>
      <c r="N305" s="175">
        <v>2.2000000000000001E-4</v>
      </c>
      <c r="O305" s="175">
        <f>ROUND(E305*N305,2)</f>
        <v>0.02</v>
      </c>
      <c r="P305" s="175">
        <v>0</v>
      </c>
      <c r="Q305" s="175">
        <f>ROUND(E305*P305,2)</f>
        <v>0</v>
      </c>
      <c r="R305" s="177"/>
      <c r="S305" s="177" t="s">
        <v>257</v>
      </c>
      <c r="T305" s="178" t="s">
        <v>258</v>
      </c>
      <c r="U305" s="158">
        <v>0</v>
      </c>
      <c r="V305" s="158">
        <f>ROUND(E305*U305,2)</f>
        <v>0</v>
      </c>
      <c r="W305" s="158"/>
      <c r="X305" s="158" t="s">
        <v>442</v>
      </c>
      <c r="Y305" s="158" t="s">
        <v>260</v>
      </c>
      <c r="Z305" s="148"/>
      <c r="AA305" s="148"/>
      <c r="AB305" s="148"/>
      <c r="AC305" s="148"/>
      <c r="AD305" s="148"/>
      <c r="AE305" s="148"/>
      <c r="AF305" s="148"/>
      <c r="AG305" s="148" t="s">
        <v>443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2" x14ac:dyDescent="0.2">
      <c r="A306" s="155"/>
      <c r="B306" s="156"/>
      <c r="C306" s="182" t="s">
        <v>933</v>
      </c>
      <c r="D306" s="162"/>
      <c r="E306" s="163">
        <v>96.8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8"/>
      <c r="AA306" s="148"/>
      <c r="AB306" s="148"/>
      <c r="AC306" s="148"/>
      <c r="AD306" s="148"/>
      <c r="AE306" s="148"/>
      <c r="AF306" s="148"/>
      <c r="AG306" s="148" t="s">
        <v>268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72">
        <v>114</v>
      </c>
      <c r="B307" s="173" t="s">
        <v>934</v>
      </c>
      <c r="C307" s="181" t="s">
        <v>935</v>
      </c>
      <c r="D307" s="174" t="s">
        <v>324</v>
      </c>
      <c r="E307" s="175">
        <v>136.71199999999999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21</v>
      </c>
      <c r="M307" s="177">
        <f>G307*(1+L307/100)</f>
        <v>0</v>
      </c>
      <c r="N307" s="175">
        <v>1.3599999999999999E-2</v>
      </c>
      <c r="O307" s="175">
        <f>ROUND(E307*N307,2)</f>
        <v>1.86</v>
      </c>
      <c r="P307" s="175">
        <v>0</v>
      </c>
      <c r="Q307" s="175">
        <f>ROUND(E307*P307,2)</f>
        <v>0</v>
      </c>
      <c r="R307" s="177"/>
      <c r="S307" s="177" t="s">
        <v>257</v>
      </c>
      <c r="T307" s="178" t="s">
        <v>258</v>
      </c>
      <c r="U307" s="158">
        <v>0</v>
      </c>
      <c r="V307" s="158">
        <f>ROUND(E307*U307,2)</f>
        <v>0</v>
      </c>
      <c r="W307" s="158"/>
      <c r="X307" s="158" t="s">
        <v>442</v>
      </c>
      <c r="Y307" s="158" t="s">
        <v>260</v>
      </c>
      <c r="Z307" s="148"/>
      <c r="AA307" s="148"/>
      <c r="AB307" s="148"/>
      <c r="AC307" s="148"/>
      <c r="AD307" s="148"/>
      <c r="AE307" s="148"/>
      <c r="AF307" s="148"/>
      <c r="AG307" s="148" t="s">
        <v>443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2" x14ac:dyDescent="0.2">
      <c r="A308" s="155"/>
      <c r="B308" s="156"/>
      <c r="C308" s="273" t="s">
        <v>936</v>
      </c>
      <c r="D308" s="274"/>
      <c r="E308" s="274"/>
      <c r="F308" s="274"/>
      <c r="G308" s="274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8"/>
      <c r="AA308" s="148"/>
      <c r="AB308" s="148"/>
      <c r="AC308" s="148"/>
      <c r="AD308" s="148"/>
      <c r="AE308" s="148"/>
      <c r="AF308" s="148"/>
      <c r="AG308" s="148" t="s">
        <v>263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182" t="s">
        <v>937</v>
      </c>
      <c r="D309" s="162"/>
      <c r="E309" s="163">
        <v>136.71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268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x14ac:dyDescent="0.2">
      <c r="A310" s="165" t="s">
        <v>252</v>
      </c>
      <c r="B310" s="166" t="s">
        <v>198</v>
      </c>
      <c r="C310" s="180" t="s">
        <v>199</v>
      </c>
      <c r="D310" s="167"/>
      <c r="E310" s="168"/>
      <c r="F310" s="169"/>
      <c r="G310" s="169">
        <f>SUMIF(AG311:AG317,"&lt;&gt;NOR",G311:G317)</f>
        <v>0</v>
      </c>
      <c r="H310" s="169"/>
      <c r="I310" s="169">
        <f>SUM(I311:I317)</f>
        <v>0</v>
      </c>
      <c r="J310" s="169"/>
      <c r="K310" s="169">
        <f>SUM(K311:K317)</f>
        <v>0</v>
      </c>
      <c r="L310" s="169"/>
      <c r="M310" s="169">
        <f>SUM(M311:M317)</f>
        <v>0</v>
      </c>
      <c r="N310" s="168"/>
      <c r="O310" s="168">
        <f>SUM(O311:O317)</f>
        <v>0</v>
      </c>
      <c r="P310" s="168"/>
      <c r="Q310" s="168">
        <f>SUM(Q311:Q317)</f>
        <v>0</v>
      </c>
      <c r="R310" s="169"/>
      <c r="S310" s="169"/>
      <c r="T310" s="170"/>
      <c r="U310" s="164"/>
      <c r="V310" s="164">
        <f>SUM(V311:V317)</f>
        <v>0</v>
      </c>
      <c r="W310" s="164"/>
      <c r="X310" s="164"/>
      <c r="Y310" s="164"/>
      <c r="AG310" t="s">
        <v>253</v>
      </c>
    </row>
    <row r="311" spans="1:60" outlineLevel="1" x14ac:dyDescent="0.2">
      <c r="A311" s="172">
        <v>115</v>
      </c>
      <c r="B311" s="173" t="s">
        <v>491</v>
      </c>
      <c r="C311" s="181" t="s">
        <v>492</v>
      </c>
      <c r="D311" s="174" t="s">
        <v>324</v>
      </c>
      <c r="E311" s="175">
        <v>9.6999999999999993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5">
        <v>2.5999999999999998E-4</v>
      </c>
      <c r="O311" s="175">
        <f>ROUND(E311*N311,2)</f>
        <v>0</v>
      </c>
      <c r="P311" s="175">
        <v>0</v>
      </c>
      <c r="Q311" s="175">
        <f>ROUND(E311*P311,2)</f>
        <v>0</v>
      </c>
      <c r="R311" s="177"/>
      <c r="S311" s="177" t="s">
        <v>325</v>
      </c>
      <c r="T311" s="178" t="s">
        <v>326</v>
      </c>
      <c r="U311" s="158">
        <v>0</v>
      </c>
      <c r="V311" s="158">
        <f>ROUND(E311*U311,2)</f>
        <v>0</v>
      </c>
      <c r="W311" s="158"/>
      <c r="X311" s="158" t="s">
        <v>259</v>
      </c>
      <c r="Y311" s="158" t="s">
        <v>260</v>
      </c>
      <c r="Z311" s="148"/>
      <c r="AA311" s="148"/>
      <c r="AB311" s="148"/>
      <c r="AC311" s="148"/>
      <c r="AD311" s="148"/>
      <c r="AE311" s="148"/>
      <c r="AF311" s="148"/>
      <c r="AG311" s="148" t="s">
        <v>415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2" x14ac:dyDescent="0.2">
      <c r="A312" s="155"/>
      <c r="B312" s="156"/>
      <c r="C312" s="273" t="s">
        <v>493</v>
      </c>
      <c r="D312" s="274"/>
      <c r="E312" s="274"/>
      <c r="F312" s="274"/>
      <c r="G312" s="274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8"/>
      <c r="AA312" s="148"/>
      <c r="AB312" s="148"/>
      <c r="AC312" s="148"/>
      <c r="AD312" s="148"/>
      <c r="AE312" s="148"/>
      <c r="AF312" s="148"/>
      <c r="AG312" s="148" t="s">
        <v>263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2" x14ac:dyDescent="0.2">
      <c r="A313" s="155"/>
      <c r="B313" s="156"/>
      <c r="C313" s="182" t="s">
        <v>938</v>
      </c>
      <c r="D313" s="162"/>
      <c r="E313" s="163">
        <v>4.9000000000000004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8"/>
      <c r="AA313" s="148"/>
      <c r="AB313" s="148"/>
      <c r="AC313" s="148"/>
      <c r="AD313" s="148"/>
      <c r="AE313" s="148"/>
      <c r="AF313" s="148"/>
      <c r="AG313" s="148" t="s">
        <v>268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3" x14ac:dyDescent="0.2">
      <c r="A314" s="155"/>
      <c r="B314" s="156"/>
      <c r="C314" s="182" t="s">
        <v>939</v>
      </c>
      <c r="D314" s="162"/>
      <c r="E314" s="163">
        <v>4.8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8"/>
      <c r="AA314" s="148"/>
      <c r="AB314" s="148"/>
      <c r="AC314" s="148"/>
      <c r="AD314" s="148"/>
      <c r="AE314" s="148"/>
      <c r="AF314" s="148"/>
      <c r="AG314" s="148" t="s">
        <v>268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72">
        <v>116</v>
      </c>
      <c r="B315" s="173" t="s">
        <v>940</v>
      </c>
      <c r="C315" s="181" t="s">
        <v>941</v>
      </c>
      <c r="D315" s="174" t="s">
        <v>324</v>
      </c>
      <c r="E315" s="175">
        <v>3.92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21</v>
      </c>
      <c r="M315" s="177">
        <f>G315*(1+L315/100)</f>
        <v>0</v>
      </c>
      <c r="N315" s="175">
        <v>8.0000000000000007E-5</v>
      </c>
      <c r="O315" s="175">
        <f>ROUND(E315*N315,2)</f>
        <v>0</v>
      </c>
      <c r="P315" s="175">
        <v>0</v>
      </c>
      <c r="Q315" s="175">
        <f>ROUND(E315*P315,2)</f>
        <v>0</v>
      </c>
      <c r="R315" s="177"/>
      <c r="S315" s="177" t="s">
        <v>325</v>
      </c>
      <c r="T315" s="178" t="s">
        <v>326</v>
      </c>
      <c r="U315" s="158">
        <v>0</v>
      </c>
      <c r="V315" s="158">
        <f>ROUND(E315*U315,2)</f>
        <v>0</v>
      </c>
      <c r="W315" s="158"/>
      <c r="X315" s="158" t="s">
        <v>259</v>
      </c>
      <c r="Y315" s="158" t="s">
        <v>260</v>
      </c>
      <c r="Z315" s="148"/>
      <c r="AA315" s="148"/>
      <c r="AB315" s="148"/>
      <c r="AC315" s="148"/>
      <c r="AD315" s="148"/>
      <c r="AE315" s="148"/>
      <c r="AF315" s="148"/>
      <c r="AG315" s="148" t="s">
        <v>415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2" x14ac:dyDescent="0.2">
      <c r="A316" s="155"/>
      <c r="B316" s="156"/>
      <c r="C316" s="273" t="s">
        <v>942</v>
      </c>
      <c r="D316" s="274"/>
      <c r="E316" s="274"/>
      <c r="F316" s="274"/>
      <c r="G316" s="274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8"/>
      <c r="AA316" s="148"/>
      <c r="AB316" s="148"/>
      <c r="AC316" s="148"/>
      <c r="AD316" s="148"/>
      <c r="AE316" s="148"/>
      <c r="AF316" s="148"/>
      <c r="AG316" s="148" t="s">
        <v>263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2" x14ac:dyDescent="0.2">
      <c r="A317" s="155"/>
      <c r="B317" s="156"/>
      <c r="C317" s="182" t="s">
        <v>943</v>
      </c>
      <c r="D317" s="162"/>
      <c r="E317" s="163">
        <v>3.92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8"/>
      <c r="AA317" s="148"/>
      <c r="AB317" s="148"/>
      <c r="AC317" s="148"/>
      <c r="AD317" s="148"/>
      <c r="AE317" s="148"/>
      <c r="AF317" s="148"/>
      <c r="AG317" s="148" t="s">
        <v>268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x14ac:dyDescent="0.2">
      <c r="A318" s="165" t="s">
        <v>252</v>
      </c>
      <c r="B318" s="166" t="s">
        <v>200</v>
      </c>
      <c r="C318" s="180" t="s">
        <v>201</v>
      </c>
      <c r="D318" s="167"/>
      <c r="E318" s="168"/>
      <c r="F318" s="169"/>
      <c r="G318" s="169">
        <f>SUMIF(AG319:AG327,"&lt;&gt;NOR",G319:G327)</f>
        <v>0</v>
      </c>
      <c r="H318" s="169"/>
      <c r="I318" s="169">
        <f>SUM(I319:I327)</f>
        <v>0</v>
      </c>
      <c r="J318" s="169"/>
      <c r="K318" s="169">
        <f>SUM(K319:K327)</f>
        <v>0</v>
      </c>
      <c r="L318" s="169"/>
      <c r="M318" s="169">
        <f>SUM(M319:M327)</f>
        <v>0</v>
      </c>
      <c r="N318" s="168"/>
      <c r="O318" s="168">
        <f>SUM(O319:O327)</f>
        <v>0.05</v>
      </c>
      <c r="P318" s="168"/>
      <c r="Q318" s="168">
        <f>SUM(Q319:Q327)</f>
        <v>0</v>
      </c>
      <c r="R318" s="169"/>
      <c r="S318" s="169"/>
      <c r="T318" s="170"/>
      <c r="U318" s="164"/>
      <c r="V318" s="164">
        <f>SUM(V319:V327)</f>
        <v>0</v>
      </c>
      <c r="W318" s="164"/>
      <c r="X318" s="164"/>
      <c r="Y318" s="164"/>
      <c r="AG318" t="s">
        <v>253</v>
      </c>
    </row>
    <row r="319" spans="1:60" outlineLevel="1" x14ac:dyDescent="0.2">
      <c r="A319" s="172">
        <v>117</v>
      </c>
      <c r="B319" s="173" t="s">
        <v>495</v>
      </c>
      <c r="C319" s="181" t="s">
        <v>496</v>
      </c>
      <c r="D319" s="174" t="s">
        <v>324</v>
      </c>
      <c r="E319" s="175">
        <v>138.012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21</v>
      </c>
      <c r="M319" s="177">
        <f>G319*(1+L319/100)</f>
        <v>0</v>
      </c>
      <c r="N319" s="175">
        <v>5.0000000000000002E-5</v>
      </c>
      <c r="O319" s="175">
        <f>ROUND(E319*N319,2)</f>
        <v>0.01</v>
      </c>
      <c r="P319" s="175">
        <v>0</v>
      </c>
      <c r="Q319" s="175">
        <f>ROUND(E319*P319,2)</f>
        <v>0</v>
      </c>
      <c r="R319" s="177"/>
      <c r="S319" s="177" t="s">
        <v>325</v>
      </c>
      <c r="T319" s="178" t="s">
        <v>326</v>
      </c>
      <c r="U319" s="158">
        <v>0</v>
      </c>
      <c r="V319" s="158">
        <f>ROUND(E319*U319,2)</f>
        <v>0</v>
      </c>
      <c r="W319" s="158"/>
      <c r="X319" s="158" t="s">
        <v>259</v>
      </c>
      <c r="Y319" s="158" t="s">
        <v>260</v>
      </c>
      <c r="Z319" s="148"/>
      <c r="AA319" s="148"/>
      <c r="AB319" s="148"/>
      <c r="AC319" s="148"/>
      <c r="AD319" s="148"/>
      <c r="AE319" s="148"/>
      <c r="AF319" s="148"/>
      <c r="AG319" s="148" t="s">
        <v>415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2" x14ac:dyDescent="0.2">
      <c r="A320" s="155"/>
      <c r="B320" s="156"/>
      <c r="C320" s="182" t="s">
        <v>944</v>
      </c>
      <c r="D320" s="162"/>
      <c r="E320" s="163">
        <v>45.98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268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182" t="s">
        <v>945</v>
      </c>
      <c r="D321" s="162"/>
      <c r="E321" s="163">
        <v>92.03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268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72">
        <v>118</v>
      </c>
      <c r="B322" s="173" t="s">
        <v>499</v>
      </c>
      <c r="C322" s="181" t="s">
        <v>500</v>
      </c>
      <c r="D322" s="174" t="s">
        <v>324</v>
      </c>
      <c r="E322" s="175">
        <v>138.012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5">
        <v>3.2000000000000003E-4</v>
      </c>
      <c r="O322" s="175">
        <f>ROUND(E322*N322,2)</f>
        <v>0.04</v>
      </c>
      <c r="P322" s="175">
        <v>0</v>
      </c>
      <c r="Q322" s="175">
        <f>ROUND(E322*P322,2)</f>
        <v>0</v>
      </c>
      <c r="R322" s="177"/>
      <c r="S322" s="177" t="s">
        <v>325</v>
      </c>
      <c r="T322" s="178" t="s">
        <v>326</v>
      </c>
      <c r="U322" s="158">
        <v>0</v>
      </c>
      <c r="V322" s="158">
        <f>ROUND(E322*U322,2)</f>
        <v>0</v>
      </c>
      <c r="W322" s="158"/>
      <c r="X322" s="158" t="s">
        <v>259</v>
      </c>
      <c r="Y322" s="158" t="s">
        <v>260</v>
      </c>
      <c r="Z322" s="148"/>
      <c r="AA322" s="148"/>
      <c r="AB322" s="148"/>
      <c r="AC322" s="148"/>
      <c r="AD322" s="148"/>
      <c r="AE322" s="148"/>
      <c r="AF322" s="148"/>
      <c r="AG322" s="148" t="s">
        <v>415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273" t="s">
        <v>501</v>
      </c>
      <c r="D323" s="274"/>
      <c r="E323" s="274"/>
      <c r="F323" s="274"/>
      <c r="G323" s="274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263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2" x14ac:dyDescent="0.2">
      <c r="A324" s="155"/>
      <c r="B324" s="156"/>
      <c r="C324" s="182" t="s">
        <v>944</v>
      </c>
      <c r="D324" s="162"/>
      <c r="E324" s="163">
        <v>45.98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8"/>
      <c r="AA324" s="148"/>
      <c r="AB324" s="148"/>
      <c r="AC324" s="148"/>
      <c r="AD324" s="148"/>
      <c r="AE324" s="148"/>
      <c r="AF324" s="148"/>
      <c r="AG324" s="148" t="s">
        <v>268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5"/>
      <c r="B325" s="156"/>
      <c r="C325" s="182" t="s">
        <v>945</v>
      </c>
      <c r="D325" s="162"/>
      <c r="E325" s="163">
        <v>92.03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8"/>
      <c r="AA325" s="148"/>
      <c r="AB325" s="148"/>
      <c r="AC325" s="148"/>
      <c r="AD325" s="148"/>
      <c r="AE325" s="148"/>
      <c r="AF325" s="148"/>
      <c r="AG325" s="148" t="s">
        <v>268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2">
        <v>119</v>
      </c>
      <c r="B326" s="173" t="s">
        <v>502</v>
      </c>
      <c r="C326" s="181" t="s">
        <v>503</v>
      </c>
      <c r="D326" s="174" t="s">
        <v>324</v>
      </c>
      <c r="E326" s="175">
        <v>45.98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21</v>
      </c>
      <c r="M326" s="177">
        <f>G326*(1+L326/100)</f>
        <v>0</v>
      </c>
      <c r="N326" s="175">
        <v>0</v>
      </c>
      <c r="O326" s="175">
        <f>ROUND(E326*N326,2)</f>
        <v>0</v>
      </c>
      <c r="P326" s="175">
        <v>0</v>
      </c>
      <c r="Q326" s="175">
        <f>ROUND(E326*P326,2)</f>
        <v>0</v>
      </c>
      <c r="R326" s="177"/>
      <c r="S326" s="177" t="s">
        <v>325</v>
      </c>
      <c r="T326" s="178" t="s">
        <v>326</v>
      </c>
      <c r="U326" s="158">
        <v>0</v>
      </c>
      <c r="V326" s="158">
        <f>ROUND(E326*U326,2)</f>
        <v>0</v>
      </c>
      <c r="W326" s="158"/>
      <c r="X326" s="158" t="s">
        <v>259</v>
      </c>
      <c r="Y326" s="158" t="s">
        <v>260</v>
      </c>
      <c r="Z326" s="148"/>
      <c r="AA326" s="148"/>
      <c r="AB326" s="148"/>
      <c r="AC326" s="148"/>
      <c r="AD326" s="148"/>
      <c r="AE326" s="148"/>
      <c r="AF326" s="148"/>
      <c r="AG326" s="148" t="s">
        <v>287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2" x14ac:dyDescent="0.2">
      <c r="A327" s="155"/>
      <c r="B327" s="156"/>
      <c r="C327" s="182" t="s">
        <v>944</v>
      </c>
      <c r="D327" s="162"/>
      <c r="E327" s="163">
        <v>45.98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8"/>
      <c r="AA327" s="148"/>
      <c r="AB327" s="148"/>
      <c r="AC327" s="148"/>
      <c r="AD327" s="148"/>
      <c r="AE327" s="148"/>
      <c r="AF327" s="148"/>
      <c r="AG327" s="148" t="s">
        <v>268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x14ac:dyDescent="0.2">
      <c r="A328" s="165" t="s">
        <v>252</v>
      </c>
      <c r="B328" s="166" t="s">
        <v>212</v>
      </c>
      <c r="C328" s="180" t="s">
        <v>213</v>
      </c>
      <c r="D328" s="167"/>
      <c r="E328" s="168"/>
      <c r="F328" s="169"/>
      <c r="G328" s="169">
        <f>SUMIF(AG329:AG336,"&lt;&gt;NOR",G329:G336)</f>
        <v>0</v>
      </c>
      <c r="H328" s="169"/>
      <c r="I328" s="169">
        <f>SUM(I329:I336)</f>
        <v>0</v>
      </c>
      <c r="J328" s="169"/>
      <c r="K328" s="169">
        <f>SUM(K329:K336)</f>
        <v>0</v>
      </c>
      <c r="L328" s="169"/>
      <c r="M328" s="169">
        <f>SUM(M329:M336)</f>
        <v>0</v>
      </c>
      <c r="N328" s="168"/>
      <c r="O328" s="168">
        <f>SUM(O329:O336)</f>
        <v>0</v>
      </c>
      <c r="P328" s="168"/>
      <c r="Q328" s="168">
        <f>SUM(Q329:Q336)</f>
        <v>0</v>
      </c>
      <c r="R328" s="169"/>
      <c r="S328" s="169"/>
      <c r="T328" s="170"/>
      <c r="U328" s="164"/>
      <c r="V328" s="164">
        <f>SUM(V329:V336)</f>
        <v>0</v>
      </c>
      <c r="W328" s="164"/>
      <c r="X328" s="164"/>
      <c r="Y328" s="164"/>
      <c r="AG328" t="s">
        <v>253</v>
      </c>
    </row>
    <row r="329" spans="1:60" outlineLevel="1" x14ac:dyDescent="0.2">
      <c r="A329" s="172">
        <v>120</v>
      </c>
      <c r="B329" s="173" t="s">
        <v>946</v>
      </c>
      <c r="C329" s="181" t="s">
        <v>947</v>
      </c>
      <c r="D329" s="174" t="s">
        <v>363</v>
      </c>
      <c r="E329" s="175">
        <v>8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257</v>
      </c>
      <c r="T329" s="178" t="s">
        <v>258</v>
      </c>
      <c r="U329" s="158">
        <v>0</v>
      </c>
      <c r="V329" s="158">
        <f>ROUND(E329*U329,2)</f>
        <v>0</v>
      </c>
      <c r="W329" s="158"/>
      <c r="X329" s="158" t="s">
        <v>259</v>
      </c>
      <c r="Y329" s="158" t="s">
        <v>260</v>
      </c>
      <c r="Z329" s="148"/>
      <c r="AA329" s="148"/>
      <c r="AB329" s="148"/>
      <c r="AC329" s="148"/>
      <c r="AD329" s="148"/>
      <c r="AE329" s="148"/>
      <c r="AF329" s="148"/>
      <c r="AG329" s="148" t="s">
        <v>321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182" t="s">
        <v>135</v>
      </c>
      <c r="D330" s="162"/>
      <c r="E330" s="163">
        <v>8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268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72">
        <v>121</v>
      </c>
      <c r="B331" s="173" t="s">
        <v>948</v>
      </c>
      <c r="C331" s="181" t="s">
        <v>949</v>
      </c>
      <c r="D331" s="174" t="s">
        <v>363</v>
      </c>
      <c r="E331" s="175">
        <v>4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5">
        <v>0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257</v>
      </c>
      <c r="T331" s="178" t="s">
        <v>258</v>
      </c>
      <c r="U331" s="158">
        <v>0</v>
      </c>
      <c r="V331" s="158">
        <f>ROUND(E331*U331,2)</f>
        <v>0</v>
      </c>
      <c r="W331" s="158"/>
      <c r="X331" s="158" t="s">
        <v>442</v>
      </c>
      <c r="Y331" s="158" t="s">
        <v>260</v>
      </c>
      <c r="Z331" s="148"/>
      <c r="AA331" s="148"/>
      <c r="AB331" s="148"/>
      <c r="AC331" s="148"/>
      <c r="AD331" s="148"/>
      <c r="AE331" s="148"/>
      <c r="AF331" s="148"/>
      <c r="AG331" s="148" t="s">
        <v>950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5"/>
      <c r="B332" s="156"/>
      <c r="C332" s="273" t="s">
        <v>951</v>
      </c>
      <c r="D332" s="274"/>
      <c r="E332" s="274"/>
      <c r="F332" s="274"/>
      <c r="G332" s="274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8"/>
      <c r="AA332" s="148"/>
      <c r="AB332" s="148"/>
      <c r="AC332" s="148"/>
      <c r="AD332" s="148"/>
      <c r="AE332" s="148"/>
      <c r="AF332" s="148"/>
      <c r="AG332" s="148" t="s">
        <v>263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2" x14ac:dyDescent="0.2">
      <c r="A333" s="155"/>
      <c r="B333" s="156"/>
      <c r="C333" s="182" t="s">
        <v>123</v>
      </c>
      <c r="D333" s="162"/>
      <c r="E333" s="163">
        <v>4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268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72">
        <v>122</v>
      </c>
      <c r="B334" s="173" t="s">
        <v>952</v>
      </c>
      <c r="C334" s="181" t="s">
        <v>953</v>
      </c>
      <c r="D334" s="174" t="s">
        <v>363</v>
      </c>
      <c r="E334" s="175">
        <v>4</v>
      </c>
      <c r="F334" s="176"/>
      <c r="G334" s="177">
        <f>ROUND(E334*F334,2)</f>
        <v>0</v>
      </c>
      <c r="H334" s="176"/>
      <c r="I334" s="177">
        <f>ROUND(E334*H334,2)</f>
        <v>0</v>
      </c>
      <c r="J334" s="176"/>
      <c r="K334" s="177">
        <f>ROUND(E334*J334,2)</f>
        <v>0</v>
      </c>
      <c r="L334" s="177">
        <v>21</v>
      </c>
      <c r="M334" s="177">
        <f>G334*(1+L334/100)</f>
        <v>0</v>
      </c>
      <c r="N334" s="175">
        <v>0</v>
      </c>
      <c r="O334" s="175">
        <f>ROUND(E334*N334,2)</f>
        <v>0</v>
      </c>
      <c r="P334" s="175">
        <v>0</v>
      </c>
      <c r="Q334" s="175">
        <f>ROUND(E334*P334,2)</f>
        <v>0</v>
      </c>
      <c r="R334" s="177"/>
      <c r="S334" s="177" t="s">
        <v>257</v>
      </c>
      <c r="T334" s="178" t="s">
        <v>258</v>
      </c>
      <c r="U334" s="158">
        <v>0</v>
      </c>
      <c r="V334" s="158">
        <f>ROUND(E334*U334,2)</f>
        <v>0</v>
      </c>
      <c r="W334" s="158"/>
      <c r="X334" s="158" t="s">
        <v>442</v>
      </c>
      <c r="Y334" s="158" t="s">
        <v>260</v>
      </c>
      <c r="Z334" s="148"/>
      <c r="AA334" s="148"/>
      <c r="AB334" s="148"/>
      <c r="AC334" s="148"/>
      <c r="AD334" s="148"/>
      <c r="AE334" s="148"/>
      <c r="AF334" s="148"/>
      <c r="AG334" s="148" t="s">
        <v>950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2" x14ac:dyDescent="0.2">
      <c r="A335" s="155"/>
      <c r="B335" s="156"/>
      <c r="C335" s="273" t="s">
        <v>954</v>
      </c>
      <c r="D335" s="274"/>
      <c r="E335" s="274"/>
      <c r="F335" s="274"/>
      <c r="G335" s="274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8"/>
      <c r="AA335" s="148"/>
      <c r="AB335" s="148"/>
      <c r="AC335" s="148"/>
      <c r="AD335" s="148"/>
      <c r="AE335" s="148"/>
      <c r="AF335" s="148"/>
      <c r="AG335" s="148" t="s">
        <v>263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5"/>
      <c r="B336" s="156"/>
      <c r="C336" s="182" t="s">
        <v>123</v>
      </c>
      <c r="D336" s="162"/>
      <c r="E336" s="163">
        <v>4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268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x14ac:dyDescent="0.2">
      <c r="A337" s="165" t="s">
        <v>252</v>
      </c>
      <c r="B337" s="166" t="s">
        <v>220</v>
      </c>
      <c r="C337" s="180" t="s">
        <v>221</v>
      </c>
      <c r="D337" s="167"/>
      <c r="E337" s="168"/>
      <c r="F337" s="169"/>
      <c r="G337" s="169">
        <f>SUMIF(AG338:AG347,"&lt;&gt;NOR",G338:G347)</f>
        <v>0</v>
      </c>
      <c r="H337" s="169"/>
      <c r="I337" s="169">
        <f>SUM(I338:I347)</f>
        <v>0</v>
      </c>
      <c r="J337" s="169"/>
      <c r="K337" s="169">
        <f>SUM(K338:K347)</f>
        <v>0</v>
      </c>
      <c r="L337" s="169"/>
      <c r="M337" s="169">
        <f>SUM(M338:M347)</f>
        <v>0</v>
      </c>
      <c r="N337" s="168"/>
      <c r="O337" s="168">
        <f>SUM(O338:O347)</f>
        <v>0</v>
      </c>
      <c r="P337" s="168"/>
      <c r="Q337" s="168">
        <f>SUM(Q338:Q347)</f>
        <v>0</v>
      </c>
      <c r="R337" s="169"/>
      <c r="S337" s="169"/>
      <c r="T337" s="170"/>
      <c r="U337" s="164"/>
      <c r="V337" s="164">
        <f>SUM(V338:V347)</f>
        <v>0</v>
      </c>
      <c r="W337" s="164"/>
      <c r="X337" s="164"/>
      <c r="Y337" s="164"/>
      <c r="AG337" t="s">
        <v>253</v>
      </c>
    </row>
    <row r="338" spans="1:60" outlineLevel="1" x14ac:dyDescent="0.2">
      <c r="A338" s="172">
        <v>123</v>
      </c>
      <c r="B338" s="173" t="s">
        <v>512</v>
      </c>
      <c r="C338" s="181" t="s">
        <v>513</v>
      </c>
      <c r="D338" s="174" t="s">
        <v>412</v>
      </c>
      <c r="E338" s="175">
        <v>27.930520000000001</v>
      </c>
      <c r="F338" s="176"/>
      <c r="G338" s="177">
        <f>ROUND(E338*F338,2)</f>
        <v>0</v>
      </c>
      <c r="H338" s="176"/>
      <c r="I338" s="177">
        <f>ROUND(E338*H338,2)</f>
        <v>0</v>
      </c>
      <c r="J338" s="176"/>
      <c r="K338" s="177">
        <f>ROUND(E338*J338,2)</f>
        <v>0</v>
      </c>
      <c r="L338" s="177">
        <v>21</v>
      </c>
      <c r="M338" s="177">
        <f>G338*(1+L338/100)</f>
        <v>0</v>
      </c>
      <c r="N338" s="175">
        <v>0</v>
      </c>
      <c r="O338" s="175">
        <f>ROUND(E338*N338,2)</f>
        <v>0</v>
      </c>
      <c r="P338" s="175">
        <v>0</v>
      </c>
      <c r="Q338" s="175">
        <f>ROUND(E338*P338,2)</f>
        <v>0</v>
      </c>
      <c r="R338" s="177"/>
      <c r="S338" s="177" t="s">
        <v>325</v>
      </c>
      <c r="T338" s="178" t="s">
        <v>326</v>
      </c>
      <c r="U338" s="158">
        <v>0</v>
      </c>
      <c r="V338" s="158">
        <f>ROUND(E338*U338,2)</f>
        <v>0</v>
      </c>
      <c r="W338" s="158"/>
      <c r="X338" s="158" t="s">
        <v>259</v>
      </c>
      <c r="Y338" s="158" t="s">
        <v>260</v>
      </c>
      <c r="Z338" s="148"/>
      <c r="AA338" s="148"/>
      <c r="AB338" s="148"/>
      <c r="AC338" s="148"/>
      <c r="AD338" s="148"/>
      <c r="AE338" s="148"/>
      <c r="AF338" s="148"/>
      <c r="AG338" s="148" t="s">
        <v>287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2" x14ac:dyDescent="0.2">
      <c r="A339" s="155"/>
      <c r="B339" s="156"/>
      <c r="C339" s="273" t="s">
        <v>344</v>
      </c>
      <c r="D339" s="274"/>
      <c r="E339" s="274"/>
      <c r="F339" s="274"/>
      <c r="G339" s="274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8"/>
      <c r="AA339" s="148"/>
      <c r="AB339" s="148"/>
      <c r="AC339" s="148"/>
      <c r="AD339" s="148"/>
      <c r="AE339" s="148"/>
      <c r="AF339" s="148"/>
      <c r="AG339" s="148" t="s">
        <v>263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87">
        <v>124</v>
      </c>
      <c r="B340" s="188" t="s">
        <v>514</v>
      </c>
      <c r="C340" s="194" t="s">
        <v>515</v>
      </c>
      <c r="D340" s="189" t="s">
        <v>412</v>
      </c>
      <c r="E340" s="190">
        <v>27.930520000000001</v>
      </c>
      <c r="F340" s="191"/>
      <c r="G340" s="192">
        <f>ROUND(E340*F340,2)</f>
        <v>0</v>
      </c>
      <c r="H340" s="191"/>
      <c r="I340" s="192">
        <f>ROUND(E340*H340,2)</f>
        <v>0</v>
      </c>
      <c r="J340" s="191"/>
      <c r="K340" s="192">
        <f>ROUND(E340*J340,2)</f>
        <v>0</v>
      </c>
      <c r="L340" s="192">
        <v>21</v>
      </c>
      <c r="M340" s="192">
        <f>G340*(1+L340/100)</f>
        <v>0</v>
      </c>
      <c r="N340" s="190">
        <v>0</v>
      </c>
      <c r="O340" s="190">
        <f>ROUND(E340*N340,2)</f>
        <v>0</v>
      </c>
      <c r="P340" s="190">
        <v>0</v>
      </c>
      <c r="Q340" s="190">
        <f>ROUND(E340*P340,2)</f>
        <v>0</v>
      </c>
      <c r="R340" s="192"/>
      <c r="S340" s="192" t="s">
        <v>325</v>
      </c>
      <c r="T340" s="193" t="s">
        <v>326</v>
      </c>
      <c r="U340" s="158">
        <v>0</v>
      </c>
      <c r="V340" s="158">
        <f>ROUND(E340*U340,2)</f>
        <v>0</v>
      </c>
      <c r="W340" s="158"/>
      <c r="X340" s="158" t="s">
        <v>259</v>
      </c>
      <c r="Y340" s="158" t="s">
        <v>260</v>
      </c>
      <c r="Z340" s="148"/>
      <c r="AA340" s="148"/>
      <c r="AB340" s="148"/>
      <c r="AC340" s="148"/>
      <c r="AD340" s="148"/>
      <c r="AE340" s="148"/>
      <c r="AF340" s="148"/>
      <c r="AG340" s="148" t="s">
        <v>261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87">
        <v>125</v>
      </c>
      <c r="B341" s="188" t="s">
        <v>516</v>
      </c>
      <c r="C341" s="194" t="s">
        <v>517</v>
      </c>
      <c r="D341" s="189" t="s">
        <v>412</v>
      </c>
      <c r="E341" s="190">
        <v>530.67993999999999</v>
      </c>
      <c r="F341" s="191"/>
      <c r="G341" s="192">
        <f>ROUND(E341*F341,2)</f>
        <v>0</v>
      </c>
      <c r="H341" s="191"/>
      <c r="I341" s="192">
        <f>ROUND(E341*H341,2)</f>
        <v>0</v>
      </c>
      <c r="J341" s="191"/>
      <c r="K341" s="192">
        <f>ROUND(E341*J341,2)</f>
        <v>0</v>
      </c>
      <c r="L341" s="192">
        <v>21</v>
      </c>
      <c r="M341" s="192">
        <f>G341*(1+L341/100)</f>
        <v>0</v>
      </c>
      <c r="N341" s="190">
        <v>0</v>
      </c>
      <c r="O341" s="190">
        <f>ROUND(E341*N341,2)</f>
        <v>0</v>
      </c>
      <c r="P341" s="190">
        <v>0</v>
      </c>
      <c r="Q341" s="190">
        <f>ROUND(E341*P341,2)</f>
        <v>0</v>
      </c>
      <c r="R341" s="192"/>
      <c r="S341" s="192" t="s">
        <v>325</v>
      </c>
      <c r="T341" s="193" t="s">
        <v>326</v>
      </c>
      <c r="U341" s="158">
        <v>0</v>
      </c>
      <c r="V341" s="158">
        <f>ROUND(E341*U341,2)</f>
        <v>0</v>
      </c>
      <c r="W341" s="158"/>
      <c r="X341" s="158" t="s">
        <v>259</v>
      </c>
      <c r="Y341" s="158" t="s">
        <v>260</v>
      </c>
      <c r="Z341" s="148"/>
      <c r="AA341" s="148"/>
      <c r="AB341" s="148"/>
      <c r="AC341" s="148"/>
      <c r="AD341" s="148"/>
      <c r="AE341" s="148"/>
      <c r="AF341" s="148"/>
      <c r="AG341" s="148" t="s">
        <v>261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87">
        <v>126</v>
      </c>
      <c r="B342" s="188" t="s">
        <v>518</v>
      </c>
      <c r="C342" s="194" t="s">
        <v>519</v>
      </c>
      <c r="D342" s="189" t="s">
        <v>412</v>
      </c>
      <c r="E342" s="190">
        <v>27.930520000000001</v>
      </c>
      <c r="F342" s="191"/>
      <c r="G342" s="192">
        <f>ROUND(E342*F342,2)</f>
        <v>0</v>
      </c>
      <c r="H342" s="191"/>
      <c r="I342" s="192">
        <f>ROUND(E342*H342,2)</f>
        <v>0</v>
      </c>
      <c r="J342" s="191"/>
      <c r="K342" s="192">
        <f>ROUND(E342*J342,2)</f>
        <v>0</v>
      </c>
      <c r="L342" s="192">
        <v>21</v>
      </c>
      <c r="M342" s="192">
        <f>G342*(1+L342/100)</f>
        <v>0</v>
      </c>
      <c r="N342" s="190">
        <v>0</v>
      </c>
      <c r="O342" s="190">
        <f>ROUND(E342*N342,2)</f>
        <v>0</v>
      </c>
      <c r="P342" s="190">
        <v>0</v>
      </c>
      <c r="Q342" s="190">
        <f>ROUND(E342*P342,2)</f>
        <v>0</v>
      </c>
      <c r="R342" s="192"/>
      <c r="S342" s="192" t="s">
        <v>325</v>
      </c>
      <c r="T342" s="193" t="s">
        <v>326</v>
      </c>
      <c r="U342" s="158">
        <v>0</v>
      </c>
      <c r="V342" s="158">
        <f>ROUND(E342*U342,2)</f>
        <v>0</v>
      </c>
      <c r="W342" s="158"/>
      <c r="X342" s="158" t="s">
        <v>259</v>
      </c>
      <c r="Y342" s="158" t="s">
        <v>260</v>
      </c>
      <c r="Z342" s="148"/>
      <c r="AA342" s="148"/>
      <c r="AB342" s="148"/>
      <c r="AC342" s="148"/>
      <c r="AD342" s="148"/>
      <c r="AE342" s="148"/>
      <c r="AF342" s="148"/>
      <c r="AG342" s="148" t="s">
        <v>261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72">
        <v>127</v>
      </c>
      <c r="B343" s="173" t="s">
        <v>520</v>
      </c>
      <c r="C343" s="181" t="s">
        <v>521</v>
      </c>
      <c r="D343" s="174" t="s">
        <v>412</v>
      </c>
      <c r="E343" s="175">
        <v>167.58313999999999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325</v>
      </c>
      <c r="T343" s="178" t="s">
        <v>326</v>
      </c>
      <c r="U343" s="158">
        <v>0</v>
      </c>
      <c r="V343" s="158">
        <f>ROUND(E343*U343,2)</f>
        <v>0</v>
      </c>
      <c r="W343" s="158"/>
      <c r="X343" s="158" t="s">
        <v>259</v>
      </c>
      <c r="Y343" s="158" t="s">
        <v>260</v>
      </c>
      <c r="Z343" s="148"/>
      <c r="AA343" s="148"/>
      <c r="AB343" s="148"/>
      <c r="AC343" s="148"/>
      <c r="AD343" s="148"/>
      <c r="AE343" s="148"/>
      <c r="AF343" s="148"/>
      <c r="AG343" s="148" t="s">
        <v>287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273" t="s">
        <v>344</v>
      </c>
      <c r="D344" s="274"/>
      <c r="E344" s="274"/>
      <c r="F344" s="274"/>
      <c r="G344" s="274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263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128</v>
      </c>
      <c r="B345" s="173" t="s">
        <v>522</v>
      </c>
      <c r="C345" s="181" t="s">
        <v>523</v>
      </c>
      <c r="D345" s="174" t="s">
        <v>412</v>
      </c>
      <c r="E345" s="175">
        <v>27.930520000000001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325</v>
      </c>
      <c r="T345" s="178" t="s">
        <v>326</v>
      </c>
      <c r="U345" s="158">
        <v>0</v>
      </c>
      <c r="V345" s="158">
        <f>ROUND(E345*U345,2)</f>
        <v>0</v>
      </c>
      <c r="W345" s="158"/>
      <c r="X345" s="158" t="s">
        <v>259</v>
      </c>
      <c r="Y345" s="158" t="s">
        <v>260</v>
      </c>
      <c r="Z345" s="148"/>
      <c r="AA345" s="148"/>
      <c r="AB345" s="148"/>
      <c r="AC345" s="148"/>
      <c r="AD345" s="148"/>
      <c r="AE345" s="148"/>
      <c r="AF345" s="148"/>
      <c r="AG345" s="148" t="s">
        <v>287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273" t="s">
        <v>344</v>
      </c>
      <c r="D346" s="274"/>
      <c r="E346" s="274"/>
      <c r="F346" s="274"/>
      <c r="G346" s="274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263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72">
        <v>129</v>
      </c>
      <c r="B347" s="173" t="s">
        <v>524</v>
      </c>
      <c r="C347" s="181" t="s">
        <v>525</v>
      </c>
      <c r="D347" s="174" t="s">
        <v>412</v>
      </c>
      <c r="E347" s="175">
        <v>27.930520000000001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325</v>
      </c>
      <c r="T347" s="178" t="s">
        <v>326</v>
      </c>
      <c r="U347" s="158">
        <v>0</v>
      </c>
      <c r="V347" s="158">
        <f>ROUND(E347*U347,2)</f>
        <v>0</v>
      </c>
      <c r="W347" s="158"/>
      <c r="X347" s="158" t="s">
        <v>259</v>
      </c>
      <c r="Y347" s="158" t="s">
        <v>260</v>
      </c>
      <c r="Z347" s="148"/>
      <c r="AA347" s="148"/>
      <c r="AB347" s="148"/>
      <c r="AC347" s="148"/>
      <c r="AD347" s="148"/>
      <c r="AE347" s="148"/>
      <c r="AF347" s="148"/>
      <c r="AG347" s="148" t="s">
        <v>287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x14ac:dyDescent="0.2">
      <c r="A348" s="3"/>
      <c r="B348" s="4"/>
      <c r="C348" s="184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AE348">
        <v>15</v>
      </c>
      <c r="AF348">
        <v>21</v>
      </c>
      <c r="AG348" t="s">
        <v>238</v>
      </c>
    </row>
    <row r="349" spans="1:60" x14ac:dyDescent="0.2">
      <c r="A349" s="151"/>
      <c r="B349" s="152" t="s">
        <v>29</v>
      </c>
      <c r="C349" s="185"/>
      <c r="D349" s="153"/>
      <c r="E349" s="154"/>
      <c r="F349" s="154"/>
      <c r="G349" s="171">
        <f>G8+G46+G79+G82+G92+G99+G103+G109+G130+G145+G147+G176+G190+G202+G217+G237+G271+G279+G310+G318+G328+G337</f>
        <v>0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AE349">
        <f>SUMIF(L7:L347,AE348,G7:G347)</f>
        <v>0</v>
      </c>
      <c r="AF349">
        <f>SUMIF(L7:L347,AF348,G7:G347)</f>
        <v>0</v>
      </c>
      <c r="AG349" t="s">
        <v>293</v>
      </c>
    </row>
    <row r="350" spans="1:60" x14ac:dyDescent="0.2">
      <c r="C350" s="186"/>
      <c r="D350" s="10"/>
      <c r="AG350" t="s">
        <v>294</v>
      </c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j9bjG9bIrJ0W1wUazhb4lZmowk6rHZjUZQlN259lPEQuujXF5ctyJSBHoUw7TkHnuH2alO4RfiMFKP1s2snnw==" saltValue="TOIWrcRQa+fVrIHvNJ1B7g==" spinCount="100000" sheet="1" formatRows="0"/>
  <mergeCells count="48">
    <mergeCell ref="C346:G346"/>
    <mergeCell ref="C269:G269"/>
    <mergeCell ref="C289:G289"/>
    <mergeCell ref="C302:G302"/>
    <mergeCell ref="C308:G308"/>
    <mergeCell ref="C312:G312"/>
    <mergeCell ref="C316:G316"/>
    <mergeCell ref="C323:G323"/>
    <mergeCell ref="C332:G332"/>
    <mergeCell ref="C335:G335"/>
    <mergeCell ref="C339:G339"/>
    <mergeCell ref="C344:G344"/>
    <mergeCell ref="C268:G268"/>
    <mergeCell ref="C235:G235"/>
    <mergeCell ref="C251:G251"/>
    <mergeCell ref="C257:G257"/>
    <mergeCell ref="C258:G258"/>
    <mergeCell ref="C259:G259"/>
    <mergeCell ref="C260:G260"/>
    <mergeCell ref="C261:G261"/>
    <mergeCell ref="C264:G264"/>
    <mergeCell ref="C265:G265"/>
    <mergeCell ref="C266:G266"/>
    <mergeCell ref="C267:G267"/>
    <mergeCell ref="C234:G234"/>
    <mergeCell ref="C75:G75"/>
    <mergeCell ref="C90:G90"/>
    <mergeCell ref="C101:G101"/>
    <mergeCell ref="C138:G138"/>
    <mergeCell ref="C141:G141"/>
    <mergeCell ref="C153:G153"/>
    <mergeCell ref="C160:G160"/>
    <mergeCell ref="C165:G165"/>
    <mergeCell ref="C206:G206"/>
    <mergeCell ref="C211:G211"/>
    <mergeCell ref="C214:G214"/>
    <mergeCell ref="C70:G70"/>
    <mergeCell ref="A1:G1"/>
    <mergeCell ref="C2:G2"/>
    <mergeCell ref="C3:G3"/>
    <mergeCell ref="C4:G4"/>
    <mergeCell ref="C17:G17"/>
    <mergeCell ref="C34:G34"/>
    <mergeCell ref="C39:G39"/>
    <mergeCell ref="C44:G44"/>
    <mergeCell ref="C50:G50"/>
    <mergeCell ref="C57:G57"/>
    <mergeCell ref="C64:G6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EEC1-BADB-441C-9C94-B1FEFBE74B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58</v>
      </c>
      <c r="C4" s="270" t="s">
        <v>59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121</v>
      </c>
      <c r="C8" s="180" t="s">
        <v>122</v>
      </c>
      <c r="D8" s="167"/>
      <c r="E8" s="168"/>
      <c r="F8" s="169"/>
      <c r="G8" s="169">
        <f>SUMIF(AG9:AG79,"&lt;&gt;NOR",G9:G79)</f>
        <v>0</v>
      </c>
      <c r="H8" s="169"/>
      <c r="I8" s="169">
        <f>SUM(I9:I79)</f>
        <v>0</v>
      </c>
      <c r="J8" s="169"/>
      <c r="K8" s="169">
        <f>SUM(K9:K79)</f>
        <v>0</v>
      </c>
      <c r="L8" s="169"/>
      <c r="M8" s="169">
        <f>SUM(M9:M79)</f>
        <v>0</v>
      </c>
      <c r="N8" s="168"/>
      <c r="O8" s="168">
        <f>SUM(O9:O79)</f>
        <v>37.06</v>
      </c>
      <c r="P8" s="168"/>
      <c r="Q8" s="168">
        <f>SUM(Q9:Q79)</f>
        <v>0</v>
      </c>
      <c r="R8" s="169"/>
      <c r="S8" s="169"/>
      <c r="T8" s="170"/>
      <c r="U8" s="164"/>
      <c r="V8" s="164">
        <f>SUM(V9:V79)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955</v>
      </c>
      <c r="C9" s="181" t="s">
        <v>956</v>
      </c>
      <c r="D9" s="174" t="s">
        <v>549</v>
      </c>
      <c r="E9" s="175">
        <v>0.99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1.79356</v>
      </c>
      <c r="O9" s="175">
        <f>ROUND(E9*N9,2)</f>
        <v>1.78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957</v>
      </c>
      <c r="D10" s="162"/>
      <c r="E10" s="163">
        <v>0.99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602</v>
      </c>
      <c r="C11" s="181" t="s">
        <v>603</v>
      </c>
      <c r="D11" s="174" t="s">
        <v>549</v>
      </c>
      <c r="E11" s="175">
        <v>7.8034999999999997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2.0727000000000002</v>
      </c>
      <c r="O11" s="175">
        <f>ROUND(E11*N11,2)</f>
        <v>16.170000000000002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958</v>
      </c>
      <c r="D12" s="162"/>
      <c r="E12" s="163">
        <v>0.53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2" t="s">
        <v>959</v>
      </c>
      <c r="D13" s="162"/>
      <c r="E13" s="163">
        <v>0.85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2" t="s">
        <v>960</v>
      </c>
      <c r="D14" s="162"/>
      <c r="E14" s="163">
        <v>0.14000000000000001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2" t="s">
        <v>961</v>
      </c>
      <c r="D15" s="162"/>
      <c r="E15" s="163">
        <v>0.12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2" t="s">
        <v>962</v>
      </c>
      <c r="D16" s="162"/>
      <c r="E16" s="163">
        <v>0.26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2" t="s">
        <v>963</v>
      </c>
      <c r="D17" s="162"/>
      <c r="E17" s="163">
        <v>0.18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964</v>
      </c>
      <c r="D18" s="162"/>
      <c r="E18" s="163">
        <v>0.13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965</v>
      </c>
      <c r="D19" s="162"/>
      <c r="E19" s="163">
        <v>0.16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966</v>
      </c>
      <c r="D20" s="162"/>
      <c r="E20" s="163">
        <v>0.14000000000000001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2" t="s">
        <v>967</v>
      </c>
      <c r="D21" s="162"/>
      <c r="E21" s="163">
        <v>0.28000000000000003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968</v>
      </c>
      <c r="D22" s="162"/>
      <c r="E22" s="163">
        <v>0.22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969</v>
      </c>
      <c r="D23" s="162"/>
      <c r="E23" s="163">
        <v>0.31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970</v>
      </c>
      <c r="D24" s="162"/>
      <c r="E24" s="163">
        <v>2.5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2" t="s">
        <v>119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3</v>
      </c>
      <c r="B26" s="173" t="s">
        <v>730</v>
      </c>
      <c r="C26" s="181" t="s">
        <v>731</v>
      </c>
      <c r="D26" s="174" t="s">
        <v>363</v>
      </c>
      <c r="E26" s="175">
        <v>44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9.7699999999999992E-3</v>
      </c>
      <c r="O26" s="175">
        <f>ROUND(E26*N26,2)</f>
        <v>0.43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287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971</v>
      </c>
      <c r="D27" s="162"/>
      <c r="E27" s="163">
        <v>44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4</v>
      </c>
      <c r="B28" s="173" t="s">
        <v>734</v>
      </c>
      <c r="C28" s="181" t="s">
        <v>735</v>
      </c>
      <c r="D28" s="174" t="s">
        <v>549</v>
      </c>
      <c r="E28" s="175">
        <v>2.2776999999999998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1.7764200000000001</v>
      </c>
      <c r="O28" s="175">
        <f>ROUND(E28*N28,2)</f>
        <v>4.05</v>
      </c>
      <c r="P28" s="175">
        <v>0</v>
      </c>
      <c r="Q28" s="175">
        <f>ROUND(E28*P28,2)</f>
        <v>0</v>
      </c>
      <c r="R28" s="177"/>
      <c r="S28" s="177" t="s">
        <v>325</v>
      </c>
      <c r="T28" s="178" t="s">
        <v>326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261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73" t="s">
        <v>736</v>
      </c>
      <c r="D29" s="274"/>
      <c r="E29" s="274"/>
      <c r="F29" s="274"/>
      <c r="G29" s="27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972</v>
      </c>
      <c r="D30" s="162"/>
      <c r="E30" s="163">
        <v>0.42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973</v>
      </c>
      <c r="D31" s="162"/>
      <c r="E31" s="163">
        <v>0.51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974</v>
      </c>
      <c r="D32" s="162"/>
      <c r="E32" s="163">
        <v>0.08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2" t="s">
        <v>975</v>
      </c>
      <c r="D33" s="162"/>
      <c r="E33" s="163">
        <v>7.0000000000000007E-2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2" t="s">
        <v>976</v>
      </c>
      <c r="D34" s="162"/>
      <c r="E34" s="163">
        <v>0.16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2" t="s">
        <v>977</v>
      </c>
      <c r="D35" s="162"/>
      <c r="E35" s="163">
        <v>0.14000000000000001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978</v>
      </c>
      <c r="D36" s="162"/>
      <c r="E36" s="163">
        <v>0.08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979</v>
      </c>
      <c r="D37" s="162"/>
      <c r="E37" s="163">
        <v>0.13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980</v>
      </c>
      <c r="D38" s="162"/>
      <c r="E38" s="163">
        <v>0.08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981</v>
      </c>
      <c r="D39" s="162"/>
      <c r="E39" s="163">
        <v>0.22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982</v>
      </c>
      <c r="D40" s="162"/>
      <c r="E40" s="163">
        <v>0.2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983</v>
      </c>
      <c r="D41" s="162"/>
      <c r="E41" s="163">
        <v>0.18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5</v>
      </c>
      <c r="B42" s="173" t="s">
        <v>984</v>
      </c>
      <c r="C42" s="181" t="s">
        <v>985</v>
      </c>
      <c r="D42" s="174" t="s">
        <v>412</v>
      </c>
      <c r="E42" s="175">
        <v>0.8125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1.09954</v>
      </c>
      <c r="O42" s="175">
        <f>ROUND(E42*N42,2)</f>
        <v>0.89</v>
      </c>
      <c r="P42" s="175">
        <v>0</v>
      </c>
      <c r="Q42" s="175">
        <f>ROUND(E42*P42,2)</f>
        <v>0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261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986</v>
      </c>
      <c r="D43" s="162"/>
      <c r="E43" s="163">
        <v>0.75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987</v>
      </c>
      <c r="D44" s="162"/>
      <c r="E44" s="163">
        <v>0.06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6</v>
      </c>
      <c r="B45" s="173" t="s">
        <v>988</v>
      </c>
      <c r="C45" s="181" t="s">
        <v>989</v>
      </c>
      <c r="D45" s="174" t="s">
        <v>412</v>
      </c>
      <c r="E45" s="175">
        <v>0.78759999999999997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1.0970899999999999</v>
      </c>
      <c r="O45" s="175">
        <f>ROUND(E45*N45,2)</f>
        <v>0.86</v>
      </c>
      <c r="P45" s="175">
        <v>0</v>
      </c>
      <c r="Q45" s="175">
        <f>ROUND(E45*P45,2)</f>
        <v>0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990</v>
      </c>
      <c r="D46" s="162"/>
      <c r="E46" s="163">
        <v>0.79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7</v>
      </c>
      <c r="B47" s="173" t="s">
        <v>991</v>
      </c>
      <c r="C47" s="181" t="s">
        <v>992</v>
      </c>
      <c r="D47" s="174" t="s">
        <v>412</v>
      </c>
      <c r="E47" s="175">
        <v>0.19270000000000001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1.0970899999999999</v>
      </c>
      <c r="O47" s="175">
        <f>ROUND(E47*N47,2)</f>
        <v>0.21</v>
      </c>
      <c r="P47" s="175">
        <v>0</v>
      </c>
      <c r="Q47" s="175">
        <f>ROUND(E47*P47,2)</f>
        <v>0</v>
      </c>
      <c r="R47" s="177"/>
      <c r="S47" s="177" t="s">
        <v>325</v>
      </c>
      <c r="T47" s="178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261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993</v>
      </c>
      <c r="D48" s="162"/>
      <c r="E48" s="163">
        <v>0.19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8</v>
      </c>
      <c r="B49" s="173" t="s">
        <v>322</v>
      </c>
      <c r="C49" s="181" t="s">
        <v>323</v>
      </c>
      <c r="D49" s="174" t="s">
        <v>324</v>
      </c>
      <c r="E49" s="175">
        <v>13.8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0.25492999999999999</v>
      </c>
      <c r="O49" s="175">
        <f>ROUND(E49*N49,2)</f>
        <v>3.52</v>
      </c>
      <c r="P49" s="175">
        <v>0</v>
      </c>
      <c r="Q49" s="175">
        <f>ROUND(E49*P49,2)</f>
        <v>0</v>
      </c>
      <c r="R49" s="177"/>
      <c r="S49" s="177" t="s">
        <v>325</v>
      </c>
      <c r="T49" s="178" t="s">
        <v>326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261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994</v>
      </c>
      <c r="D50" s="162"/>
      <c r="E50" s="163">
        <v>13.8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9</v>
      </c>
      <c r="B51" s="173" t="s">
        <v>995</v>
      </c>
      <c r="C51" s="181" t="s">
        <v>996</v>
      </c>
      <c r="D51" s="174" t="s">
        <v>324</v>
      </c>
      <c r="E51" s="175">
        <v>3.15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4.6460000000000001E-2</v>
      </c>
      <c r="O51" s="175">
        <f>ROUND(E51*N51,2)</f>
        <v>0.15</v>
      </c>
      <c r="P51" s="175">
        <v>0</v>
      </c>
      <c r="Q51" s="175">
        <f>ROUND(E51*P51,2)</f>
        <v>0</v>
      </c>
      <c r="R51" s="177"/>
      <c r="S51" s="177" t="s">
        <v>257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261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997</v>
      </c>
      <c r="D52" s="162"/>
      <c r="E52" s="163">
        <v>3.15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10</v>
      </c>
      <c r="B53" s="173" t="s">
        <v>998</v>
      </c>
      <c r="C53" s="181" t="s">
        <v>999</v>
      </c>
      <c r="D53" s="174" t="s">
        <v>324</v>
      </c>
      <c r="E53" s="175">
        <v>20.02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7.4709999999999999E-2</v>
      </c>
      <c r="O53" s="175">
        <f>ROUND(E53*N53,2)</f>
        <v>1.5</v>
      </c>
      <c r="P53" s="175">
        <v>0</v>
      </c>
      <c r="Q53" s="175">
        <f>ROUND(E53*P53,2)</f>
        <v>0</v>
      </c>
      <c r="R53" s="177"/>
      <c r="S53" s="177" t="s">
        <v>257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261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1000</v>
      </c>
      <c r="D54" s="162"/>
      <c r="E54" s="163">
        <v>10.62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2" t="s">
        <v>1001</v>
      </c>
      <c r="D55" s="162"/>
      <c r="E55" s="163">
        <v>6.65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2" t="s">
        <v>1002</v>
      </c>
      <c r="D56" s="162"/>
      <c r="E56" s="163">
        <v>2.75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11</v>
      </c>
      <c r="B57" s="173" t="s">
        <v>1003</v>
      </c>
      <c r="C57" s="181" t="s">
        <v>1004</v>
      </c>
      <c r="D57" s="174" t="s">
        <v>324</v>
      </c>
      <c r="E57" s="175">
        <v>10.62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0.11219</v>
      </c>
      <c r="O57" s="175">
        <f>ROUND(E57*N57,2)</f>
        <v>1.19</v>
      </c>
      <c r="P57" s="175">
        <v>0</v>
      </c>
      <c r="Q57" s="175">
        <f>ROUND(E57*P57,2)</f>
        <v>0</v>
      </c>
      <c r="R57" s="177"/>
      <c r="S57" s="177" t="s">
        <v>257</v>
      </c>
      <c r="T57" s="178" t="s">
        <v>258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261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1000</v>
      </c>
      <c r="D58" s="162"/>
      <c r="E58" s="163">
        <v>10.62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2">
        <v>12</v>
      </c>
      <c r="B59" s="173" t="s">
        <v>758</v>
      </c>
      <c r="C59" s="181" t="s">
        <v>759</v>
      </c>
      <c r="D59" s="174" t="s">
        <v>324</v>
      </c>
      <c r="E59" s="175">
        <v>14.1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2.5420000000000002E-2</v>
      </c>
      <c r="O59" s="175">
        <f>ROUND(E59*N59,2)</f>
        <v>0.36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287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1005</v>
      </c>
      <c r="D60" s="162"/>
      <c r="E60" s="163">
        <v>16.100000000000001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2" t="s">
        <v>1006</v>
      </c>
      <c r="D61" s="162"/>
      <c r="E61" s="163">
        <v>-3.2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2" t="s">
        <v>1007</v>
      </c>
      <c r="D62" s="162"/>
      <c r="E62" s="163">
        <v>1.2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13</v>
      </c>
      <c r="B63" s="173" t="s">
        <v>1008</v>
      </c>
      <c r="C63" s="181" t="s">
        <v>1009</v>
      </c>
      <c r="D63" s="174" t="s">
        <v>363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3.32E-3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325</v>
      </c>
      <c r="T63" s="178" t="s">
        <v>326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261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117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14</v>
      </c>
      <c r="B65" s="173" t="s">
        <v>1010</v>
      </c>
      <c r="C65" s="181" t="s">
        <v>1011</v>
      </c>
      <c r="D65" s="174" t="s">
        <v>363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1.2E-2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1012</v>
      </c>
      <c r="T65" s="178" t="s">
        <v>1012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117</v>
      </c>
      <c r="D66" s="162"/>
      <c r="E66" s="163">
        <v>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15</v>
      </c>
      <c r="B67" s="173" t="s">
        <v>1013</v>
      </c>
      <c r="C67" s="181" t="s">
        <v>1014</v>
      </c>
      <c r="D67" s="174" t="s">
        <v>363</v>
      </c>
      <c r="E67" s="175">
        <v>4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1.6000000000000001E-4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325</v>
      </c>
      <c r="T67" s="178" t="s">
        <v>326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123</v>
      </c>
      <c r="D68" s="162"/>
      <c r="E68" s="163">
        <v>4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16</v>
      </c>
      <c r="B69" s="173" t="s">
        <v>1015</v>
      </c>
      <c r="C69" s="181" t="s">
        <v>1016</v>
      </c>
      <c r="D69" s="174" t="s">
        <v>363</v>
      </c>
      <c r="E69" s="175">
        <v>4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7.1199999999999996E-3</v>
      </c>
      <c r="O69" s="175">
        <f>ROUND(E69*N69,2)</f>
        <v>0.03</v>
      </c>
      <c r="P69" s="175">
        <v>0</v>
      </c>
      <c r="Q69" s="175">
        <f>ROUND(E69*P69,2)</f>
        <v>0</v>
      </c>
      <c r="R69" s="177"/>
      <c r="S69" s="177" t="s">
        <v>257</v>
      </c>
      <c r="T69" s="178" t="s">
        <v>258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73" t="s">
        <v>1017</v>
      </c>
      <c r="D70" s="274"/>
      <c r="E70" s="274"/>
      <c r="F70" s="274"/>
      <c r="G70" s="274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123</v>
      </c>
      <c r="D71" s="162"/>
      <c r="E71" s="163">
        <v>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17</v>
      </c>
      <c r="B72" s="173" t="s">
        <v>761</v>
      </c>
      <c r="C72" s="181" t="s">
        <v>762</v>
      </c>
      <c r="D72" s="174" t="s">
        <v>324</v>
      </c>
      <c r="E72" s="175">
        <v>12.6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0.18323999999999999</v>
      </c>
      <c r="O72" s="175">
        <f>ROUND(E72*N72,2)</f>
        <v>2.31</v>
      </c>
      <c r="P72" s="175">
        <v>0</v>
      </c>
      <c r="Q72" s="175">
        <f>ROUND(E72*P72,2)</f>
        <v>0</v>
      </c>
      <c r="R72" s="177"/>
      <c r="S72" s="177" t="s">
        <v>325</v>
      </c>
      <c r="T72" s="178" t="s">
        <v>326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261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73" t="s">
        <v>763</v>
      </c>
      <c r="D73" s="274"/>
      <c r="E73" s="274"/>
      <c r="F73" s="274"/>
      <c r="G73" s="27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1018</v>
      </c>
      <c r="D74" s="162"/>
      <c r="E74" s="163">
        <v>12.6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18</v>
      </c>
      <c r="B75" s="173" t="s">
        <v>765</v>
      </c>
      <c r="C75" s="181" t="s">
        <v>766</v>
      </c>
      <c r="D75" s="174" t="s">
        <v>324</v>
      </c>
      <c r="E75" s="175">
        <v>10.815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0.28155999999999998</v>
      </c>
      <c r="O75" s="175">
        <f>ROUND(E75*N75,2)</f>
        <v>3.05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261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1019</v>
      </c>
      <c r="D76" s="162"/>
      <c r="E76" s="163">
        <v>7.35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2" t="s">
        <v>1020</v>
      </c>
      <c r="D77" s="162"/>
      <c r="E77" s="163">
        <v>3.46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19</v>
      </c>
      <c r="B78" s="173" t="s">
        <v>1021</v>
      </c>
      <c r="C78" s="181" t="s">
        <v>1022</v>
      </c>
      <c r="D78" s="174" t="s">
        <v>324</v>
      </c>
      <c r="E78" s="175">
        <v>1.155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0.47738000000000003</v>
      </c>
      <c r="O78" s="175">
        <f>ROUND(E78*N78,2)</f>
        <v>0.55000000000000004</v>
      </c>
      <c r="P78" s="175">
        <v>0</v>
      </c>
      <c r="Q78" s="175">
        <f>ROUND(E78*P78,2)</f>
        <v>0</v>
      </c>
      <c r="R78" s="177"/>
      <c r="S78" s="177" t="s">
        <v>325</v>
      </c>
      <c r="T78" s="178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261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1023</v>
      </c>
      <c r="D79" s="162"/>
      <c r="E79" s="163">
        <v>1.1599999999999999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5" t="s">
        <v>252</v>
      </c>
      <c r="B80" s="166" t="s">
        <v>123</v>
      </c>
      <c r="C80" s="180" t="s">
        <v>124</v>
      </c>
      <c r="D80" s="167"/>
      <c r="E80" s="168"/>
      <c r="F80" s="169"/>
      <c r="G80" s="169">
        <f>SUMIF(AG81:AG89,"&lt;&gt;NOR",G81:G89)</f>
        <v>0</v>
      </c>
      <c r="H80" s="169"/>
      <c r="I80" s="169">
        <f>SUM(I81:I89)</f>
        <v>0</v>
      </c>
      <c r="J80" s="169"/>
      <c r="K80" s="169">
        <f>SUM(K81:K89)</f>
        <v>0</v>
      </c>
      <c r="L80" s="169"/>
      <c r="M80" s="169">
        <f>SUM(M81:M89)</f>
        <v>0</v>
      </c>
      <c r="N80" s="168"/>
      <c r="O80" s="168">
        <f>SUM(O81:O89)</f>
        <v>0.5</v>
      </c>
      <c r="P80" s="168"/>
      <c r="Q80" s="168">
        <f>SUM(Q81:Q89)</f>
        <v>0</v>
      </c>
      <c r="R80" s="169"/>
      <c r="S80" s="169"/>
      <c r="T80" s="170"/>
      <c r="U80" s="164"/>
      <c r="V80" s="164">
        <f>SUM(V81:V89)</f>
        <v>0</v>
      </c>
      <c r="W80" s="164"/>
      <c r="X80" s="164"/>
      <c r="Y80" s="164"/>
      <c r="AG80" t="s">
        <v>253</v>
      </c>
    </row>
    <row r="81" spans="1:60" outlineLevel="1" x14ac:dyDescent="0.2">
      <c r="A81" s="172">
        <v>20</v>
      </c>
      <c r="B81" s="173" t="s">
        <v>1024</v>
      </c>
      <c r="C81" s="181" t="s">
        <v>1025</v>
      </c>
      <c r="D81" s="174" t="s">
        <v>324</v>
      </c>
      <c r="E81" s="175">
        <v>13.04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1.1900000000000001E-2</v>
      </c>
      <c r="O81" s="175">
        <f>ROUND(E81*N81,2)</f>
        <v>0.16</v>
      </c>
      <c r="P81" s="175">
        <v>0</v>
      </c>
      <c r="Q81" s="175">
        <f>ROUND(E81*P81,2)</f>
        <v>0</v>
      </c>
      <c r="R81" s="177"/>
      <c r="S81" s="177" t="s">
        <v>325</v>
      </c>
      <c r="T81" s="178" t="s">
        <v>326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261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1026</v>
      </c>
      <c r="D82" s="162"/>
      <c r="E82" s="163">
        <v>13.04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21</v>
      </c>
      <c r="B83" s="173" t="s">
        <v>1027</v>
      </c>
      <c r="C83" s="181" t="s">
        <v>1028</v>
      </c>
      <c r="D83" s="174" t="s">
        <v>324</v>
      </c>
      <c r="E83" s="175">
        <v>28.3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1.201E-2</v>
      </c>
      <c r="O83" s="175">
        <f>ROUND(E83*N83,2)</f>
        <v>0.34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1029</v>
      </c>
      <c r="D84" s="162"/>
      <c r="E84" s="163">
        <v>28.3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22</v>
      </c>
      <c r="B85" s="173" t="s">
        <v>1030</v>
      </c>
      <c r="C85" s="181" t="s">
        <v>1031</v>
      </c>
      <c r="D85" s="174" t="s">
        <v>324</v>
      </c>
      <c r="E85" s="175">
        <v>7.82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325</v>
      </c>
      <c r="T85" s="178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261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1032</v>
      </c>
      <c r="D86" s="162"/>
      <c r="E86" s="163">
        <v>7.82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23</v>
      </c>
      <c r="B87" s="173" t="s">
        <v>1033</v>
      </c>
      <c r="C87" s="181" t="s">
        <v>1034</v>
      </c>
      <c r="D87" s="174" t="s">
        <v>324</v>
      </c>
      <c r="E87" s="175">
        <v>22.98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325</v>
      </c>
      <c r="T87" s="178" t="s">
        <v>326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261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1035</v>
      </c>
      <c r="D88" s="162"/>
      <c r="E88" s="163">
        <v>17.760000000000002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268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2" t="s">
        <v>1036</v>
      </c>
      <c r="D89" s="162"/>
      <c r="E89" s="163">
        <v>5.22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252</v>
      </c>
      <c r="B90" s="166" t="s">
        <v>127</v>
      </c>
      <c r="C90" s="180" t="s">
        <v>128</v>
      </c>
      <c r="D90" s="167"/>
      <c r="E90" s="168"/>
      <c r="F90" s="169"/>
      <c r="G90" s="169">
        <f>SUMIF(AG91:AG150,"&lt;&gt;NOR",G91:G150)</f>
        <v>0</v>
      </c>
      <c r="H90" s="169"/>
      <c r="I90" s="169">
        <f>SUM(I91:I150)</f>
        <v>0</v>
      </c>
      <c r="J90" s="169"/>
      <c r="K90" s="169">
        <f>SUM(K91:K150)</f>
        <v>0</v>
      </c>
      <c r="L90" s="169"/>
      <c r="M90" s="169">
        <f>SUM(M91:M150)</f>
        <v>0</v>
      </c>
      <c r="N90" s="168"/>
      <c r="O90" s="168">
        <f>SUM(O91:O150)</f>
        <v>37.050000000000004</v>
      </c>
      <c r="P90" s="168"/>
      <c r="Q90" s="168">
        <f>SUM(Q91:Q150)</f>
        <v>0.03</v>
      </c>
      <c r="R90" s="169"/>
      <c r="S90" s="169"/>
      <c r="T90" s="170"/>
      <c r="U90" s="164"/>
      <c r="V90" s="164">
        <f>SUM(V91:V150)</f>
        <v>0</v>
      </c>
      <c r="W90" s="164"/>
      <c r="X90" s="164"/>
      <c r="Y90" s="164"/>
      <c r="AG90" t="s">
        <v>253</v>
      </c>
    </row>
    <row r="91" spans="1:60" outlineLevel="1" x14ac:dyDescent="0.2">
      <c r="A91" s="172">
        <v>24</v>
      </c>
      <c r="B91" s="173" t="s">
        <v>333</v>
      </c>
      <c r="C91" s="181" t="s">
        <v>334</v>
      </c>
      <c r="D91" s="174" t="s">
        <v>324</v>
      </c>
      <c r="E91" s="175">
        <v>531.59500000000003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257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287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1037</v>
      </c>
      <c r="D92" s="162"/>
      <c r="E92" s="163">
        <v>102.63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2" t="s">
        <v>1038</v>
      </c>
      <c r="D93" s="162"/>
      <c r="E93" s="163">
        <v>376.49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2" t="s">
        <v>1039</v>
      </c>
      <c r="D94" s="162"/>
      <c r="E94" s="163">
        <v>52.48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25</v>
      </c>
      <c r="B95" s="173" t="s">
        <v>337</v>
      </c>
      <c r="C95" s="181" t="s">
        <v>338</v>
      </c>
      <c r="D95" s="174" t="s">
        <v>324</v>
      </c>
      <c r="E95" s="175">
        <v>691.14300000000003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3.5E-4</v>
      </c>
      <c r="O95" s="175">
        <f>ROUND(E95*N95,2)</f>
        <v>0.24</v>
      </c>
      <c r="P95" s="175">
        <v>0</v>
      </c>
      <c r="Q95" s="175">
        <f>ROUND(E95*P95,2)</f>
        <v>0</v>
      </c>
      <c r="R95" s="177"/>
      <c r="S95" s="177" t="s">
        <v>257</v>
      </c>
      <c r="T95" s="178" t="s">
        <v>258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287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73" t="s">
        <v>339</v>
      </c>
      <c r="D96" s="274"/>
      <c r="E96" s="274"/>
      <c r="F96" s="274"/>
      <c r="G96" s="27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1040</v>
      </c>
      <c r="D97" s="162"/>
      <c r="E97" s="163">
        <v>159.55000000000001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2" t="s">
        <v>1037</v>
      </c>
      <c r="D98" s="162"/>
      <c r="E98" s="163">
        <v>102.63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2" t="s">
        <v>1038</v>
      </c>
      <c r="D99" s="162"/>
      <c r="E99" s="163">
        <v>376.49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2" t="s">
        <v>1039</v>
      </c>
      <c r="D100" s="162"/>
      <c r="E100" s="163">
        <v>52.48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26</v>
      </c>
      <c r="B101" s="173" t="s">
        <v>619</v>
      </c>
      <c r="C101" s="181" t="s">
        <v>620</v>
      </c>
      <c r="D101" s="174" t="s">
        <v>324</v>
      </c>
      <c r="E101" s="175">
        <v>174.94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1.7680000000000001E-2</v>
      </c>
      <c r="O101" s="175">
        <f>ROUND(E101*N101,2)</f>
        <v>3.09</v>
      </c>
      <c r="P101" s="175">
        <v>0</v>
      </c>
      <c r="Q101" s="175">
        <f>ROUND(E101*P101,2)</f>
        <v>0</v>
      </c>
      <c r="R101" s="177"/>
      <c r="S101" s="177" t="s">
        <v>325</v>
      </c>
      <c r="T101" s="178" t="s">
        <v>326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261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1041</v>
      </c>
      <c r="D102" s="162"/>
      <c r="E102" s="163">
        <v>126.65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2" t="s">
        <v>1042</v>
      </c>
      <c r="D103" s="162"/>
      <c r="E103" s="163">
        <v>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1043</v>
      </c>
      <c r="D104" s="162"/>
      <c r="E104" s="163">
        <v>26.41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1044</v>
      </c>
      <c r="D105" s="162"/>
      <c r="E105" s="163">
        <v>13.88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27</v>
      </c>
      <c r="B106" s="173" t="s">
        <v>342</v>
      </c>
      <c r="C106" s="181" t="s">
        <v>343</v>
      </c>
      <c r="D106" s="174" t="s">
        <v>324</v>
      </c>
      <c r="E106" s="175">
        <v>4.375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6.8000000000000005E-2</v>
      </c>
      <c r="O106" s="175">
        <f>ROUND(E106*N106,2)</f>
        <v>0.3</v>
      </c>
      <c r="P106" s="175">
        <v>0</v>
      </c>
      <c r="Q106" s="175">
        <f>ROUND(E106*P106,2)</f>
        <v>0</v>
      </c>
      <c r="R106" s="177"/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261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73" t="s">
        <v>1045</v>
      </c>
      <c r="D107" s="274"/>
      <c r="E107" s="274"/>
      <c r="F107" s="274"/>
      <c r="G107" s="27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1046</v>
      </c>
      <c r="D108" s="162"/>
      <c r="E108" s="163">
        <v>1.4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2" t="s">
        <v>1047</v>
      </c>
      <c r="D109" s="162"/>
      <c r="E109" s="163">
        <v>1.57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1048</v>
      </c>
      <c r="D110" s="162"/>
      <c r="E110" s="163">
        <v>1.4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28</v>
      </c>
      <c r="B111" s="173" t="s">
        <v>346</v>
      </c>
      <c r="C111" s="181" t="s">
        <v>347</v>
      </c>
      <c r="D111" s="174" t="s">
        <v>348</v>
      </c>
      <c r="E111" s="175">
        <v>124.1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4.3099999999999996E-3</v>
      </c>
      <c r="O111" s="175">
        <f>ROUND(E111*N111,2)</f>
        <v>0.53</v>
      </c>
      <c r="P111" s="175">
        <v>0</v>
      </c>
      <c r="Q111" s="175">
        <f>ROUND(E111*P111,2)</f>
        <v>0</v>
      </c>
      <c r="R111" s="177"/>
      <c r="S111" s="177" t="s">
        <v>325</v>
      </c>
      <c r="T111" s="178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261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2" t="s">
        <v>1049</v>
      </c>
      <c r="D112" s="162"/>
      <c r="E112" s="163">
        <v>53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268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2" t="s">
        <v>1050</v>
      </c>
      <c r="D113" s="162"/>
      <c r="E113" s="163">
        <v>55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2" t="s">
        <v>1051</v>
      </c>
      <c r="D114" s="162"/>
      <c r="E114" s="163">
        <v>6.1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82" t="s">
        <v>1052</v>
      </c>
      <c r="D115" s="162"/>
      <c r="E115" s="163">
        <v>5.0999999999999996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2" t="s">
        <v>1053</v>
      </c>
      <c r="D116" s="162"/>
      <c r="E116" s="163">
        <v>4.9000000000000004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29</v>
      </c>
      <c r="B117" s="173" t="s">
        <v>539</v>
      </c>
      <c r="C117" s="181" t="s">
        <v>540</v>
      </c>
      <c r="D117" s="174" t="s">
        <v>324</v>
      </c>
      <c r="E117" s="175">
        <v>1254.96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1.5740000000000001E-2</v>
      </c>
      <c r="O117" s="175">
        <f>ROUND(E117*N117,2)</f>
        <v>19.75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261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1054</v>
      </c>
      <c r="D118" s="162"/>
      <c r="E118" s="163">
        <v>290.17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2" t="s">
        <v>1055</v>
      </c>
      <c r="D119" s="162"/>
      <c r="E119" s="163">
        <v>133.30000000000001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82" t="s">
        <v>1056</v>
      </c>
      <c r="D120" s="162"/>
      <c r="E120" s="163">
        <v>831.5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30</v>
      </c>
      <c r="B121" s="173" t="s">
        <v>779</v>
      </c>
      <c r="C121" s="181" t="s">
        <v>780</v>
      </c>
      <c r="D121" s="174" t="s">
        <v>324</v>
      </c>
      <c r="E121" s="175">
        <v>159.548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3.9210000000000002E-2</v>
      </c>
      <c r="O121" s="175">
        <f>ROUND(E121*N121,2)</f>
        <v>6.26</v>
      </c>
      <c r="P121" s="175">
        <v>0</v>
      </c>
      <c r="Q121" s="175">
        <f>ROUND(E121*P121,2)</f>
        <v>0</v>
      </c>
      <c r="R121" s="177"/>
      <c r="S121" s="177" t="s">
        <v>325</v>
      </c>
      <c r="T121" s="178" t="s">
        <v>326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261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73" t="s">
        <v>781</v>
      </c>
      <c r="D122" s="274"/>
      <c r="E122" s="274"/>
      <c r="F122" s="274"/>
      <c r="G122" s="274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1057</v>
      </c>
      <c r="D123" s="162"/>
      <c r="E123" s="163">
        <v>38.479999999999997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268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2" t="s">
        <v>1058</v>
      </c>
      <c r="D124" s="162"/>
      <c r="E124" s="163">
        <v>36.36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2" t="s">
        <v>1059</v>
      </c>
      <c r="D125" s="162"/>
      <c r="E125" s="163">
        <v>28.27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2" t="s">
        <v>1060</v>
      </c>
      <c r="D126" s="162"/>
      <c r="E126" s="163">
        <v>18.88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268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2" t="s">
        <v>1061</v>
      </c>
      <c r="D127" s="162"/>
      <c r="E127" s="163">
        <v>17.100000000000001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2" t="s">
        <v>1062</v>
      </c>
      <c r="D128" s="162"/>
      <c r="E128" s="163">
        <v>17.100000000000001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1063</v>
      </c>
      <c r="D129" s="162"/>
      <c r="E129" s="163">
        <v>1.44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2" t="s">
        <v>1064</v>
      </c>
      <c r="D130" s="162"/>
      <c r="E130" s="163">
        <v>1.92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268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2">
        <v>31</v>
      </c>
      <c r="B131" s="173" t="s">
        <v>624</v>
      </c>
      <c r="C131" s="181" t="s">
        <v>625</v>
      </c>
      <c r="D131" s="174" t="s">
        <v>324</v>
      </c>
      <c r="E131" s="175">
        <v>102.625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4.7660000000000001E-2</v>
      </c>
      <c r="O131" s="175">
        <f>ROUND(E131*N131,2)</f>
        <v>4.8899999999999997</v>
      </c>
      <c r="P131" s="175">
        <v>0</v>
      </c>
      <c r="Q131" s="175">
        <f>ROUND(E131*P131,2)</f>
        <v>0</v>
      </c>
      <c r="R131" s="177"/>
      <c r="S131" s="177" t="s">
        <v>325</v>
      </c>
      <c r="T131" s="178" t="s">
        <v>326</v>
      </c>
      <c r="U131" s="158">
        <v>0</v>
      </c>
      <c r="V131" s="158">
        <f>ROUND(E131*U131,2)</f>
        <v>0</v>
      </c>
      <c r="W131" s="158"/>
      <c r="X131" s="158" t="s">
        <v>259</v>
      </c>
      <c r="Y131" s="158" t="s">
        <v>260</v>
      </c>
      <c r="Z131" s="148"/>
      <c r="AA131" s="148"/>
      <c r="AB131" s="148"/>
      <c r="AC131" s="148"/>
      <c r="AD131" s="148"/>
      <c r="AE131" s="148"/>
      <c r="AF131" s="148"/>
      <c r="AG131" s="148" t="s">
        <v>261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73" t="s">
        <v>1065</v>
      </c>
      <c r="D132" s="274"/>
      <c r="E132" s="274"/>
      <c r="F132" s="274"/>
      <c r="G132" s="274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1066</v>
      </c>
      <c r="D133" s="162"/>
      <c r="E133" s="163">
        <v>14.75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2" t="s">
        <v>1067</v>
      </c>
      <c r="D134" s="162"/>
      <c r="E134" s="163">
        <v>3.78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997</v>
      </c>
      <c r="D135" s="162"/>
      <c r="E135" s="163">
        <v>3.15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2" t="s">
        <v>1068</v>
      </c>
      <c r="D136" s="162"/>
      <c r="E136" s="163">
        <v>2.63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2" t="s">
        <v>1069</v>
      </c>
      <c r="D137" s="162"/>
      <c r="E137" s="163">
        <v>4.4000000000000004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2" t="s">
        <v>1070</v>
      </c>
      <c r="D138" s="162"/>
      <c r="E138" s="163">
        <v>73.92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32</v>
      </c>
      <c r="B139" s="173" t="s">
        <v>790</v>
      </c>
      <c r="C139" s="181" t="s">
        <v>791</v>
      </c>
      <c r="D139" s="174" t="s">
        <v>324</v>
      </c>
      <c r="E139" s="175">
        <v>40.799999999999997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4.777E-2</v>
      </c>
      <c r="O139" s="175">
        <f>ROUND(E139*N139,2)</f>
        <v>1.95</v>
      </c>
      <c r="P139" s="175">
        <v>0</v>
      </c>
      <c r="Q139" s="175">
        <f>ROUND(E139*P139,2)</f>
        <v>0</v>
      </c>
      <c r="R139" s="177"/>
      <c r="S139" s="177" t="s">
        <v>325</v>
      </c>
      <c r="T139" s="178" t="s">
        <v>326</v>
      </c>
      <c r="U139" s="158">
        <v>0</v>
      </c>
      <c r="V139" s="158">
        <f>ROUND(E139*U139,2)</f>
        <v>0</v>
      </c>
      <c r="W139" s="158"/>
      <c r="X139" s="158" t="s">
        <v>259</v>
      </c>
      <c r="Y139" s="158" t="s">
        <v>260</v>
      </c>
      <c r="Z139" s="148"/>
      <c r="AA139" s="148"/>
      <c r="AB139" s="148"/>
      <c r="AC139" s="148"/>
      <c r="AD139" s="148"/>
      <c r="AE139" s="148"/>
      <c r="AF139" s="148"/>
      <c r="AG139" s="148" t="s">
        <v>261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2" t="s">
        <v>1071</v>
      </c>
      <c r="D140" s="162"/>
      <c r="E140" s="163">
        <v>16.8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268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1072</v>
      </c>
      <c r="D141" s="162"/>
      <c r="E141" s="163">
        <v>19.2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2" t="s">
        <v>1073</v>
      </c>
      <c r="D142" s="162"/>
      <c r="E142" s="163">
        <v>2.16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1074</v>
      </c>
      <c r="D143" s="162"/>
      <c r="E143" s="163">
        <v>2.64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33</v>
      </c>
      <c r="B144" s="173" t="s">
        <v>1075</v>
      </c>
      <c r="C144" s="181" t="s">
        <v>1076</v>
      </c>
      <c r="D144" s="174" t="s">
        <v>324</v>
      </c>
      <c r="E144" s="175">
        <v>100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1.2E-4</v>
      </c>
      <c r="O144" s="175">
        <f>ROUND(E144*N144,2)</f>
        <v>0.01</v>
      </c>
      <c r="P144" s="175">
        <v>0</v>
      </c>
      <c r="Q144" s="175">
        <f>ROUND(E144*P144,2)</f>
        <v>0</v>
      </c>
      <c r="R144" s="177"/>
      <c r="S144" s="177" t="s">
        <v>257</v>
      </c>
      <c r="T144" s="178" t="s">
        <v>258</v>
      </c>
      <c r="U144" s="158">
        <v>0</v>
      </c>
      <c r="V144" s="158">
        <f>ROUND(E144*U144,2)</f>
        <v>0</v>
      </c>
      <c r="W144" s="158"/>
      <c r="X144" s="158" t="s">
        <v>259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287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73" t="s">
        <v>1077</v>
      </c>
      <c r="D145" s="274"/>
      <c r="E145" s="274"/>
      <c r="F145" s="274"/>
      <c r="G145" s="274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82" t="s">
        <v>1078</v>
      </c>
      <c r="D146" s="162"/>
      <c r="E146" s="163">
        <v>100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268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34</v>
      </c>
      <c r="B147" s="173" t="s">
        <v>1079</v>
      </c>
      <c r="C147" s="181" t="s">
        <v>1080</v>
      </c>
      <c r="D147" s="174" t="s">
        <v>324</v>
      </c>
      <c r="E147" s="175">
        <v>273.14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1.2E-4</v>
      </c>
      <c r="O147" s="175">
        <f>ROUND(E147*N147,2)</f>
        <v>0.03</v>
      </c>
      <c r="P147" s="175">
        <v>1.2E-4</v>
      </c>
      <c r="Q147" s="175">
        <f>ROUND(E147*P147,2)</f>
        <v>0.03</v>
      </c>
      <c r="R147" s="177"/>
      <c r="S147" s="177" t="s">
        <v>257</v>
      </c>
      <c r="T147" s="178" t="s">
        <v>258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287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73" t="s">
        <v>1081</v>
      </c>
      <c r="D148" s="274"/>
      <c r="E148" s="274"/>
      <c r="F148" s="274"/>
      <c r="G148" s="274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1082</v>
      </c>
      <c r="D149" s="162"/>
      <c r="E149" s="163">
        <v>223.89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2" t="s">
        <v>1083</v>
      </c>
      <c r="D150" s="162"/>
      <c r="E150" s="163">
        <v>49.25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268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5" t="s">
        <v>252</v>
      </c>
      <c r="B151" s="166" t="s">
        <v>129</v>
      </c>
      <c r="C151" s="180" t="s">
        <v>130</v>
      </c>
      <c r="D151" s="167"/>
      <c r="E151" s="168"/>
      <c r="F151" s="169"/>
      <c r="G151" s="169">
        <f>SUMIF(AG152:AG153,"&lt;&gt;NOR",G152:G153)</f>
        <v>0</v>
      </c>
      <c r="H151" s="169"/>
      <c r="I151" s="169">
        <f>SUM(I152:I153)</f>
        <v>0</v>
      </c>
      <c r="J151" s="169"/>
      <c r="K151" s="169">
        <f>SUM(K152:K153)</f>
        <v>0</v>
      </c>
      <c r="L151" s="169"/>
      <c r="M151" s="169">
        <f>SUM(M152:M153)</f>
        <v>0</v>
      </c>
      <c r="N151" s="168"/>
      <c r="O151" s="168">
        <f>SUM(O152:O153)</f>
        <v>0.02</v>
      </c>
      <c r="P151" s="168"/>
      <c r="Q151" s="168">
        <f>SUM(Q152:Q153)</f>
        <v>0</v>
      </c>
      <c r="R151" s="169"/>
      <c r="S151" s="169"/>
      <c r="T151" s="170"/>
      <c r="U151" s="164"/>
      <c r="V151" s="164">
        <f>SUM(V152:V153)</f>
        <v>0</v>
      </c>
      <c r="W151" s="164"/>
      <c r="X151" s="164"/>
      <c r="Y151" s="164"/>
      <c r="AG151" t="s">
        <v>253</v>
      </c>
    </row>
    <row r="152" spans="1:60" outlineLevel="1" x14ac:dyDescent="0.2">
      <c r="A152" s="172">
        <v>35</v>
      </c>
      <c r="B152" s="173" t="s">
        <v>1084</v>
      </c>
      <c r="C152" s="181" t="s">
        <v>1085</v>
      </c>
      <c r="D152" s="174" t="s">
        <v>363</v>
      </c>
      <c r="E152" s="175">
        <v>4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4.4900000000000001E-3</v>
      </c>
      <c r="O152" s="175">
        <f>ROUND(E152*N152,2)</f>
        <v>0.02</v>
      </c>
      <c r="P152" s="175">
        <v>0</v>
      </c>
      <c r="Q152" s="175">
        <f>ROUND(E152*P152,2)</f>
        <v>0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261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123</v>
      </c>
      <c r="D153" s="162"/>
      <c r="E153" s="163">
        <v>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5" t="s">
        <v>252</v>
      </c>
      <c r="B154" s="166" t="s">
        <v>131</v>
      </c>
      <c r="C154" s="180" t="s">
        <v>132</v>
      </c>
      <c r="D154" s="167"/>
      <c r="E154" s="168"/>
      <c r="F154" s="169"/>
      <c r="G154" s="169">
        <f>SUMIF(AG155:AG163,"&lt;&gt;NOR",G155:G163)</f>
        <v>0</v>
      </c>
      <c r="H154" s="169"/>
      <c r="I154" s="169">
        <f>SUM(I155:I163)</f>
        <v>0</v>
      </c>
      <c r="J154" s="169"/>
      <c r="K154" s="169">
        <f>SUM(K155:K163)</f>
        <v>0</v>
      </c>
      <c r="L154" s="169"/>
      <c r="M154" s="169">
        <f>SUM(M155:M163)</f>
        <v>0</v>
      </c>
      <c r="N154" s="168"/>
      <c r="O154" s="168">
        <f>SUM(O155:O163)</f>
        <v>8.9700000000000006</v>
      </c>
      <c r="P154" s="168"/>
      <c r="Q154" s="168">
        <f>SUM(Q155:Q163)</f>
        <v>0</v>
      </c>
      <c r="R154" s="169"/>
      <c r="S154" s="169"/>
      <c r="T154" s="170"/>
      <c r="U154" s="164"/>
      <c r="V154" s="164">
        <f>SUM(V155:V163)</f>
        <v>0</v>
      </c>
      <c r="W154" s="164"/>
      <c r="X154" s="164"/>
      <c r="Y154" s="164"/>
      <c r="AG154" t="s">
        <v>253</v>
      </c>
    </row>
    <row r="155" spans="1:60" outlineLevel="1" x14ac:dyDescent="0.2">
      <c r="A155" s="172">
        <v>36</v>
      </c>
      <c r="B155" s="173" t="s">
        <v>630</v>
      </c>
      <c r="C155" s="181" t="s">
        <v>631</v>
      </c>
      <c r="D155" s="174" t="s">
        <v>549</v>
      </c>
      <c r="E155" s="175">
        <v>3.4538000000000002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2.5249999999999999</v>
      </c>
      <c r="O155" s="175">
        <f>ROUND(E155*N155,2)</f>
        <v>8.7200000000000006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261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1086</v>
      </c>
      <c r="D156" s="162"/>
      <c r="E156" s="163">
        <v>3.45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37</v>
      </c>
      <c r="B157" s="173" t="s">
        <v>633</v>
      </c>
      <c r="C157" s="181" t="s">
        <v>634</v>
      </c>
      <c r="D157" s="174" t="s">
        <v>549</v>
      </c>
      <c r="E157" s="175">
        <v>3.4538000000000002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2.5000000000000001E-2</v>
      </c>
      <c r="O157" s="175">
        <f>ROUND(E157*N157,2)</f>
        <v>0.09</v>
      </c>
      <c r="P157" s="175">
        <v>0</v>
      </c>
      <c r="Q157" s="175">
        <f>ROUND(E157*P157,2)</f>
        <v>0</v>
      </c>
      <c r="R157" s="177"/>
      <c r="S157" s="177" t="s">
        <v>635</v>
      </c>
      <c r="T157" s="178" t="s">
        <v>258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261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2" t="s">
        <v>1086</v>
      </c>
      <c r="D158" s="162"/>
      <c r="E158" s="163">
        <v>3.4538000000000002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268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38</v>
      </c>
      <c r="B159" s="173" t="s">
        <v>636</v>
      </c>
      <c r="C159" s="181" t="s">
        <v>637</v>
      </c>
      <c r="D159" s="174" t="s">
        <v>549</v>
      </c>
      <c r="E159" s="175">
        <v>3.4538000000000002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635</v>
      </c>
      <c r="T159" s="178" t="s">
        <v>258</v>
      </c>
      <c r="U159" s="158">
        <v>0</v>
      </c>
      <c r="V159" s="158">
        <f>ROUND(E159*U159,2)</f>
        <v>0</v>
      </c>
      <c r="W159" s="158"/>
      <c r="X159" s="158" t="s">
        <v>259</v>
      </c>
      <c r="Y159" s="158" t="s">
        <v>260</v>
      </c>
      <c r="Z159" s="148"/>
      <c r="AA159" s="148"/>
      <c r="AB159" s="148"/>
      <c r="AC159" s="148"/>
      <c r="AD159" s="148"/>
      <c r="AE159" s="148"/>
      <c r="AF159" s="148"/>
      <c r="AG159" s="148" t="s">
        <v>261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2" t="s">
        <v>1086</v>
      </c>
      <c r="D160" s="162"/>
      <c r="E160" s="163">
        <v>3.4538000000000002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268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39</v>
      </c>
      <c r="B161" s="173" t="s">
        <v>638</v>
      </c>
      <c r="C161" s="181" t="s">
        <v>639</v>
      </c>
      <c r="D161" s="174" t="s">
        <v>412</v>
      </c>
      <c r="E161" s="175">
        <v>0.15359999999999999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1.0662499999999999</v>
      </c>
      <c r="O161" s="175">
        <f>ROUND(E161*N161,2)</f>
        <v>0.16</v>
      </c>
      <c r="P161" s="175">
        <v>0</v>
      </c>
      <c r="Q161" s="175">
        <f>ROUND(E161*P161,2)</f>
        <v>0</v>
      </c>
      <c r="R161" s="177"/>
      <c r="S161" s="177" t="s">
        <v>325</v>
      </c>
      <c r="T161" s="178" t="s">
        <v>326</v>
      </c>
      <c r="U161" s="158">
        <v>0</v>
      </c>
      <c r="V161" s="158">
        <f>ROUND(E161*U161,2)</f>
        <v>0</v>
      </c>
      <c r="W161" s="158"/>
      <c r="X161" s="158" t="s">
        <v>259</v>
      </c>
      <c r="Y161" s="158" t="s">
        <v>260</v>
      </c>
      <c r="Z161" s="148"/>
      <c r="AA161" s="148"/>
      <c r="AB161" s="148"/>
      <c r="AC161" s="148"/>
      <c r="AD161" s="148"/>
      <c r="AE161" s="148"/>
      <c r="AF161" s="148"/>
      <c r="AG161" s="148" t="s">
        <v>261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73" t="s">
        <v>640</v>
      </c>
      <c r="D162" s="274"/>
      <c r="E162" s="274"/>
      <c r="F162" s="274"/>
      <c r="G162" s="274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1087</v>
      </c>
      <c r="D163" s="162"/>
      <c r="E163" s="163">
        <v>0.15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x14ac:dyDescent="0.2">
      <c r="A164" s="165" t="s">
        <v>252</v>
      </c>
      <c r="B164" s="166" t="s">
        <v>133</v>
      </c>
      <c r="C164" s="180" t="s">
        <v>134</v>
      </c>
      <c r="D164" s="167"/>
      <c r="E164" s="168"/>
      <c r="F164" s="169"/>
      <c r="G164" s="169">
        <f>SUMIF(AG165:AG174,"&lt;&gt;NOR",G165:G174)</f>
        <v>0</v>
      </c>
      <c r="H164" s="169"/>
      <c r="I164" s="169">
        <f>SUM(I165:I174)</f>
        <v>0</v>
      </c>
      <c r="J164" s="169"/>
      <c r="K164" s="169">
        <f>SUM(K165:K174)</f>
        <v>0</v>
      </c>
      <c r="L164" s="169"/>
      <c r="M164" s="169">
        <f>SUM(M165:M174)</f>
        <v>0</v>
      </c>
      <c r="N164" s="168"/>
      <c r="O164" s="168">
        <f>SUM(O165:O174)</f>
        <v>0.84000000000000008</v>
      </c>
      <c r="P164" s="168"/>
      <c r="Q164" s="168">
        <f>SUM(Q165:Q174)</f>
        <v>0</v>
      </c>
      <c r="R164" s="169"/>
      <c r="S164" s="169"/>
      <c r="T164" s="170"/>
      <c r="U164" s="164"/>
      <c r="V164" s="164">
        <f>SUM(V165:V174)</f>
        <v>0</v>
      </c>
      <c r="W164" s="164"/>
      <c r="X164" s="164"/>
      <c r="Y164" s="164"/>
      <c r="AG164" t="s">
        <v>253</v>
      </c>
    </row>
    <row r="165" spans="1:60" ht="22.5" outlineLevel="1" x14ac:dyDescent="0.2">
      <c r="A165" s="172">
        <v>40</v>
      </c>
      <c r="B165" s="173" t="s">
        <v>1088</v>
      </c>
      <c r="C165" s="181" t="s">
        <v>1089</v>
      </c>
      <c r="D165" s="174" t="s">
        <v>363</v>
      </c>
      <c r="E165" s="175">
        <v>4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2.8969999999999999E-2</v>
      </c>
      <c r="O165" s="175">
        <f>ROUND(E165*N165,2)</f>
        <v>0.12</v>
      </c>
      <c r="P165" s="175">
        <v>0</v>
      </c>
      <c r="Q165" s="175">
        <f>ROUND(E165*P165,2)</f>
        <v>0</v>
      </c>
      <c r="R165" s="177"/>
      <c r="S165" s="177" t="s">
        <v>325</v>
      </c>
      <c r="T165" s="178" t="s">
        <v>326</v>
      </c>
      <c r="U165" s="158">
        <v>0</v>
      </c>
      <c r="V165" s="158">
        <f>ROUND(E165*U165,2)</f>
        <v>0</v>
      </c>
      <c r="W165" s="158"/>
      <c r="X165" s="158" t="s">
        <v>259</v>
      </c>
      <c r="Y165" s="158" t="s">
        <v>260</v>
      </c>
      <c r="Z165" s="148"/>
      <c r="AA165" s="148"/>
      <c r="AB165" s="148"/>
      <c r="AC165" s="148"/>
      <c r="AD165" s="148"/>
      <c r="AE165" s="148"/>
      <c r="AF165" s="148"/>
      <c r="AG165" s="148" t="s">
        <v>261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82" t="s">
        <v>123</v>
      </c>
      <c r="D166" s="162"/>
      <c r="E166" s="163">
        <v>4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268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72">
        <v>41</v>
      </c>
      <c r="B167" s="173" t="s">
        <v>377</v>
      </c>
      <c r="C167" s="181" t="s">
        <v>797</v>
      </c>
      <c r="D167" s="174" t="s">
        <v>363</v>
      </c>
      <c r="E167" s="175">
        <v>3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2.8969999999999999E-2</v>
      </c>
      <c r="O167" s="175">
        <f>ROUND(E167*N167,2)</f>
        <v>0.09</v>
      </c>
      <c r="P167" s="175">
        <v>0</v>
      </c>
      <c r="Q167" s="175">
        <f>ROUND(E167*P167,2)</f>
        <v>0</v>
      </c>
      <c r="R167" s="177"/>
      <c r="S167" s="177" t="s">
        <v>325</v>
      </c>
      <c r="T167" s="178" t="s">
        <v>326</v>
      </c>
      <c r="U167" s="158">
        <v>0</v>
      </c>
      <c r="V167" s="158">
        <f>ROUND(E167*U167,2)</f>
        <v>0</v>
      </c>
      <c r="W167" s="158"/>
      <c r="X167" s="158" t="s">
        <v>259</v>
      </c>
      <c r="Y167" s="158" t="s">
        <v>260</v>
      </c>
      <c r="Z167" s="148"/>
      <c r="AA167" s="148"/>
      <c r="AB167" s="148"/>
      <c r="AC167" s="148"/>
      <c r="AD167" s="148"/>
      <c r="AE167" s="148"/>
      <c r="AF167" s="148"/>
      <c r="AG167" s="148" t="s">
        <v>261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82" t="s">
        <v>121</v>
      </c>
      <c r="D168" s="162"/>
      <c r="E168" s="163">
        <v>3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22.5" outlineLevel="1" x14ac:dyDescent="0.2">
      <c r="A169" s="172">
        <v>42</v>
      </c>
      <c r="B169" s="173" t="s">
        <v>642</v>
      </c>
      <c r="C169" s="181" t="s">
        <v>1090</v>
      </c>
      <c r="D169" s="174" t="s">
        <v>363</v>
      </c>
      <c r="E169" s="175">
        <v>8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3.4049999999999997E-2</v>
      </c>
      <c r="O169" s="175">
        <f>ROUND(E169*N169,2)</f>
        <v>0.27</v>
      </c>
      <c r="P169" s="175">
        <v>0</v>
      </c>
      <c r="Q169" s="175">
        <f>ROUND(E169*P169,2)</f>
        <v>0</v>
      </c>
      <c r="R169" s="177"/>
      <c r="S169" s="177" t="s">
        <v>325</v>
      </c>
      <c r="T169" s="178" t="s">
        <v>326</v>
      </c>
      <c r="U169" s="158">
        <v>0</v>
      </c>
      <c r="V169" s="158">
        <f>ROUND(E169*U169,2)</f>
        <v>0</v>
      </c>
      <c r="W169" s="158"/>
      <c r="X169" s="158" t="s">
        <v>259</v>
      </c>
      <c r="Y169" s="158" t="s">
        <v>260</v>
      </c>
      <c r="Z169" s="148"/>
      <c r="AA169" s="148"/>
      <c r="AB169" s="148"/>
      <c r="AC169" s="148"/>
      <c r="AD169" s="148"/>
      <c r="AE169" s="148"/>
      <c r="AF169" s="148"/>
      <c r="AG169" s="148" t="s">
        <v>261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182" t="s">
        <v>135</v>
      </c>
      <c r="D170" s="162"/>
      <c r="E170" s="163">
        <v>8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268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72">
        <v>43</v>
      </c>
      <c r="B171" s="173" t="s">
        <v>1091</v>
      </c>
      <c r="C171" s="181" t="s">
        <v>1092</v>
      </c>
      <c r="D171" s="174" t="s">
        <v>363</v>
      </c>
      <c r="E171" s="175">
        <v>9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5">
        <v>3.4729999999999997E-2</v>
      </c>
      <c r="O171" s="175">
        <f>ROUND(E171*N171,2)</f>
        <v>0.31</v>
      </c>
      <c r="P171" s="175">
        <v>0</v>
      </c>
      <c r="Q171" s="175">
        <f>ROUND(E171*P171,2)</f>
        <v>0</v>
      </c>
      <c r="R171" s="177"/>
      <c r="S171" s="177" t="s">
        <v>325</v>
      </c>
      <c r="T171" s="178" t="s">
        <v>326</v>
      </c>
      <c r="U171" s="158">
        <v>0</v>
      </c>
      <c r="V171" s="158">
        <f>ROUND(E171*U171,2)</f>
        <v>0</v>
      </c>
      <c r="W171" s="158"/>
      <c r="X171" s="158" t="s">
        <v>259</v>
      </c>
      <c r="Y171" s="158" t="s">
        <v>260</v>
      </c>
      <c r="Z171" s="148"/>
      <c r="AA171" s="148"/>
      <c r="AB171" s="148"/>
      <c r="AC171" s="148"/>
      <c r="AD171" s="148"/>
      <c r="AE171" s="148"/>
      <c r="AF171" s="148"/>
      <c r="AG171" s="148" t="s">
        <v>261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1093</v>
      </c>
      <c r="D172" s="162"/>
      <c r="E172" s="163">
        <v>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72">
        <v>44</v>
      </c>
      <c r="B173" s="173" t="s">
        <v>1094</v>
      </c>
      <c r="C173" s="181" t="s">
        <v>1095</v>
      </c>
      <c r="D173" s="174" t="s">
        <v>363</v>
      </c>
      <c r="E173" s="175">
        <v>2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2.35E-2</v>
      </c>
      <c r="O173" s="175">
        <f>ROUND(E173*N173,2)</f>
        <v>0.05</v>
      </c>
      <c r="P173" s="175">
        <v>0</v>
      </c>
      <c r="Q173" s="175">
        <f>ROUND(E173*P173,2)</f>
        <v>0</v>
      </c>
      <c r="R173" s="177"/>
      <c r="S173" s="177" t="s">
        <v>325</v>
      </c>
      <c r="T173" s="178" t="s">
        <v>326</v>
      </c>
      <c r="U173" s="158">
        <v>0</v>
      </c>
      <c r="V173" s="158">
        <f>ROUND(E173*U173,2)</f>
        <v>0</v>
      </c>
      <c r="W173" s="158"/>
      <c r="X173" s="158" t="s">
        <v>259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261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182" t="s">
        <v>119</v>
      </c>
      <c r="D174" s="162"/>
      <c r="E174" s="163">
        <v>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x14ac:dyDescent="0.2">
      <c r="A175" s="165" t="s">
        <v>252</v>
      </c>
      <c r="B175" s="166" t="s">
        <v>139</v>
      </c>
      <c r="C175" s="180" t="s">
        <v>140</v>
      </c>
      <c r="D175" s="167"/>
      <c r="E175" s="168"/>
      <c r="F175" s="169"/>
      <c r="G175" s="169">
        <f>SUMIF(AG176:AG180,"&lt;&gt;NOR",G176:G180)</f>
        <v>0</v>
      </c>
      <c r="H175" s="169"/>
      <c r="I175" s="169">
        <f>SUM(I176:I180)</f>
        <v>0</v>
      </c>
      <c r="J175" s="169"/>
      <c r="K175" s="169">
        <f>SUM(K176:K180)</f>
        <v>0</v>
      </c>
      <c r="L175" s="169"/>
      <c r="M175" s="169">
        <f>SUM(M176:M180)</f>
        <v>0</v>
      </c>
      <c r="N175" s="168"/>
      <c r="O175" s="168">
        <f>SUM(O176:O180)</f>
        <v>0.44</v>
      </c>
      <c r="P175" s="168"/>
      <c r="Q175" s="168">
        <f>SUM(Q176:Q180)</f>
        <v>0</v>
      </c>
      <c r="R175" s="169"/>
      <c r="S175" s="169"/>
      <c r="T175" s="170"/>
      <c r="U175" s="164"/>
      <c r="V175" s="164">
        <f>SUM(V176:V180)</f>
        <v>0</v>
      </c>
      <c r="W175" s="164"/>
      <c r="X175" s="164"/>
      <c r="Y175" s="164"/>
      <c r="AG175" t="s">
        <v>253</v>
      </c>
    </row>
    <row r="176" spans="1:60" outlineLevel="1" x14ac:dyDescent="0.2">
      <c r="A176" s="172">
        <v>45</v>
      </c>
      <c r="B176" s="173" t="s">
        <v>1096</v>
      </c>
      <c r="C176" s="181" t="s">
        <v>1097</v>
      </c>
      <c r="D176" s="174" t="s">
        <v>324</v>
      </c>
      <c r="E176" s="175">
        <v>281.64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5">
        <v>1.58E-3</v>
      </c>
      <c r="O176" s="175">
        <f>ROUND(E176*N176,2)</f>
        <v>0.44</v>
      </c>
      <c r="P176" s="175">
        <v>0</v>
      </c>
      <c r="Q176" s="175">
        <f>ROUND(E176*P176,2)</f>
        <v>0</v>
      </c>
      <c r="R176" s="177"/>
      <c r="S176" s="177" t="s">
        <v>325</v>
      </c>
      <c r="T176" s="178" t="s">
        <v>326</v>
      </c>
      <c r="U176" s="158">
        <v>0</v>
      </c>
      <c r="V176" s="158">
        <f>ROUND(E176*U176,2)</f>
        <v>0</v>
      </c>
      <c r="W176" s="158"/>
      <c r="X176" s="158" t="s">
        <v>259</v>
      </c>
      <c r="Y176" s="158" t="s">
        <v>260</v>
      </c>
      <c r="Z176" s="148"/>
      <c r="AA176" s="148"/>
      <c r="AB176" s="148"/>
      <c r="AC176" s="148"/>
      <c r="AD176" s="148"/>
      <c r="AE176" s="148"/>
      <c r="AF176" s="148"/>
      <c r="AG176" s="148" t="s">
        <v>261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273" t="s">
        <v>644</v>
      </c>
      <c r="D177" s="274"/>
      <c r="E177" s="274"/>
      <c r="F177" s="274"/>
      <c r="G177" s="274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1098</v>
      </c>
      <c r="D178" s="162"/>
      <c r="E178" s="163">
        <v>104.95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2" t="s">
        <v>1099</v>
      </c>
      <c r="D179" s="162"/>
      <c r="E179" s="163">
        <v>104.04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268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2" t="s">
        <v>1100</v>
      </c>
      <c r="D180" s="162"/>
      <c r="E180" s="163">
        <v>72.64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">
      <c r="A181" s="165" t="s">
        <v>252</v>
      </c>
      <c r="B181" s="166" t="s">
        <v>141</v>
      </c>
      <c r="C181" s="180" t="s">
        <v>142</v>
      </c>
      <c r="D181" s="167"/>
      <c r="E181" s="168"/>
      <c r="F181" s="169"/>
      <c r="G181" s="169">
        <f>SUMIF(AG182:AG194,"&lt;&gt;NOR",G182:G194)</f>
        <v>0</v>
      </c>
      <c r="H181" s="169"/>
      <c r="I181" s="169">
        <f>SUM(I182:I194)</f>
        <v>0</v>
      </c>
      <c r="J181" s="169"/>
      <c r="K181" s="169">
        <f>SUM(K182:K194)</f>
        <v>0</v>
      </c>
      <c r="L181" s="169"/>
      <c r="M181" s="169">
        <f>SUM(M182:M194)</f>
        <v>0</v>
      </c>
      <c r="N181" s="168"/>
      <c r="O181" s="168">
        <f>SUM(O182:O194)</f>
        <v>0.02</v>
      </c>
      <c r="P181" s="168"/>
      <c r="Q181" s="168">
        <f>SUM(Q182:Q194)</f>
        <v>0</v>
      </c>
      <c r="R181" s="169"/>
      <c r="S181" s="169"/>
      <c r="T181" s="170"/>
      <c r="U181" s="164"/>
      <c r="V181" s="164">
        <f>SUM(V182:V194)</f>
        <v>0</v>
      </c>
      <c r="W181" s="164"/>
      <c r="X181" s="164"/>
      <c r="Y181" s="164"/>
      <c r="AG181" t="s">
        <v>253</v>
      </c>
    </row>
    <row r="182" spans="1:60" outlineLevel="1" x14ac:dyDescent="0.2">
      <c r="A182" s="172">
        <v>46</v>
      </c>
      <c r="B182" s="173" t="s">
        <v>380</v>
      </c>
      <c r="C182" s="181" t="s">
        <v>381</v>
      </c>
      <c r="D182" s="174" t="s">
        <v>324</v>
      </c>
      <c r="E182" s="175">
        <v>137.86000000000001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1.0000000000000001E-5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325</v>
      </c>
      <c r="T182" s="178" t="s">
        <v>326</v>
      </c>
      <c r="U182" s="158">
        <v>0</v>
      </c>
      <c r="V182" s="158">
        <f>ROUND(E182*U182,2)</f>
        <v>0</v>
      </c>
      <c r="W182" s="158"/>
      <c r="X182" s="158" t="s">
        <v>259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261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1101</v>
      </c>
      <c r="D183" s="162"/>
      <c r="E183" s="163">
        <v>6.66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2" t="s">
        <v>1102</v>
      </c>
      <c r="D184" s="162"/>
      <c r="E184" s="163">
        <v>21.15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268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2" t="s">
        <v>1103</v>
      </c>
      <c r="D185" s="162"/>
      <c r="E185" s="163">
        <v>55.93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3" x14ac:dyDescent="0.2">
      <c r="A186" s="155"/>
      <c r="B186" s="156"/>
      <c r="C186" s="182" t="s">
        <v>1104</v>
      </c>
      <c r="D186" s="162"/>
      <c r="E186" s="163">
        <v>4.2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1105</v>
      </c>
      <c r="D187" s="162"/>
      <c r="E187" s="163">
        <v>8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2" t="s">
        <v>1106</v>
      </c>
      <c r="D188" s="162"/>
      <c r="E188" s="163">
        <v>7.2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268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2" t="s">
        <v>1107</v>
      </c>
      <c r="D189" s="162"/>
      <c r="E189" s="163">
        <v>26.4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3" x14ac:dyDescent="0.2">
      <c r="A190" s="155"/>
      <c r="B190" s="156"/>
      <c r="C190" s="182" t="s">
        <v>1108</v>
      </c>
      <c r="D190" s="162"/>
      <c r="E190" s="163">
        <v>8.32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47</v>
      </c>
      <c r="B191" s="173" t="s">
        <v>384</v>
      </c>
      <c r="C191" s="181" t="s">
        <v>385</v>
      </c>
      <c r="D191" s="174" t="s">
        <v>324</v>
      </c>
      <c r="E191" s="175">
        <v>523.36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4.0000000000000003E-5</v>
      </c>
      <c r="O191" s="175">
        <f>ROUND(E191*N191,2)</f>
        <v>0.02</v>
      </c>
      <c r="P191" s="175">
        <v>0</v>
      </c>
      <c r="Q191" s="175">
        <f>ROUND(E191*P191,2)</f>
        <v>0</v>
      </c>
      <c r="R191" s="177"/>
      <c r="S191" s="177" t="s">
        <v>325</v>
      </c>
      <c r="T191" s="178" t="s">
        <v>326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261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1109</v>
      </c>
      <c r="D192" s="162"/>
      <c r="E192" s="163">
        <v>243.08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2" t="s">
        <v>1110</v>
      </c>
      <c r="D193" s="162"/>
      <c r="E193" s="163">
        <v>195.42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268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5"/>
      <c r="B194" s="156"/>
      <c r="C194" s="182" t="s">
        <v>1111</v>
      </c>
      <c r="D194" s="162"/>
      <c r="E194" s="163">
        <v>84.86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268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65" t="s">
        <v>252</v>
      </c>
      <c r="B195" s="166" t="s">
        <v>143</v>
      </c>
      <c r="C195" s="180" t="s">
        <v>144</v>
      </c>
      <c r="D195" s="167"/>
      <c r="E195" s="168"/>
      <c r="F195" s="169"/>
      <c r="G195" s="169">
        <f>SUMIF(AG196:AG233,"&lt;&gt;NOR",G196:G233)</f>
        <v>0</v>
      </c>
      <c r="H195" s="169"/>
      <c r="I195" s="169">
        <f>SUM(I196:I233)</f>
        <v>0</v>
      </c>
      <c r="J195" s="169"/>
      <c r="K195" s="169">
        <f>SUM(K196:K233)</f>
        <v>0</v>
      </c>
      <c r="L195" s="169"/>
      <c r="M195" s="169">
        <f>SUM(M196:M233)</f>
        <v>0</v>
      </c>
      <c r="N195" s="168"/>
      <c r="O195" s="168">
        <f>SUM(O196:O233)</f>
        <v>0.09</v>
      </c>
      <c r="P195" s="168"/>
      <c r="Q195" s="168">
        <f>SUM(Q196:Q233)</f>
        <v>28.469999999999992</v>
      </c>
      <c r="R195" s="169"/>
      <c r="S195" s="169"/>
      <c r="T195" s="170"/>
      <c r="U195" s="164"/>
      <c r="V195" s="164">
        <f>SUM(V196:V233)</f>
        <v>0</v>
      </c>
      <c r="W195" s="164"/>
      <c r="X195" s="164"/>
      <c r="Y195" s="164"/>
      <c r="AG195" t="s">
        <v>253</v>
      </c>
    </row>
    <row r="196" spans="1:60" outlineLevel="1" x14ac:dyDescent="0.2">
      <c r="A196" s="172">
        <v>48</v>
      </c>
      <c r="B196" s="173" t="s">
        <v>802</v>
      </c>
      <c r="C196" s="181" t="s">
        <v>803</v>
      </c>
      <c r="D196" s="174" t="s">
        <v>324</v>
      </c>
      <c r="E196" s="175">
        <v>10.130000000000001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6.7000000000000002E-4</v>
      </c>
      <c r="O196" s="175">
        <f>ROUND(E196*N196,2)</f>
        <v>0.01</v>
      </c>
      <c r="P196" s="175">
        <v>0.13100000000000001</v>
      </c>
      <c r="Q196" s="175">
        <f>ROUND(E196*P196,2)</f>
        <v>1.33</v>
      </c>
      <c r="R196" s="177"/>
      <c r="S196" s="177" t="s">
        <v>804</v>
      </c>
      <c r="T196" s="178" t="s">
        <v>804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261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1112</v>
      </c>
      <c r="D197" s="162"/>
      <c r="E197" s="163">
        <v>10.130000000000001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49</v>
      </c>
      <c r="B198" s="173" t="s">
        <v>1113</v>
      </c>
      <c r="C198" s="181" t="s">
        <v>1114</v>
      </c>
      <c r="D198" s="174" t="s">
        <v>324</v>
      </c>
      <c r="E198" s="175">
        <v>6.1749999999999998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6.7000000000000002E-4</v>
      </c>
      <c r="O198" s="175">
        <f>ROUND(E198*N198,2)</f>
        <v>0</v>
      </c>
      <c r="P198" s="175">
        <v>0.26100000000000001</v>
      </c>
      <c r="Q198" s="175">
        <f>ROUND(E198*P198,2)</f>
        <v>1.61</v>
      </c>
      <c r="R198" s="177"/>
      <c r="S198" s="177" t="s">
        <v>804</v>
      </c>
      <c r="T198" s="178" t="s">
        <v>804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261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1115</v>
      </c>
      <c r="D199" s="162"/>
      <c r="E199" s="163">
        <v>3.2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268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5"/>
      <c r="B200" s="156"/>
      <c r="C200" s="182" t="s">
        <v>1116</v>
      </c>
      <c r="D200" s="162"/>
      <c r="E200" s="163">
        <v>2.98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268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50</v>
      </c>
      <c r="B201" s="173" t="s">
        <v>806</v>
      </c>
      <c r="C201" s="181" t="s">
        <v>807</v>
      </c>
      <c r="D201" s="174" t="s">
        <v>549</v>
      </c>
      <c r="E201" s="175">
        <v>3.01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1.2800000000000001E-3</v>
      </c>
      <c r="O201" s="175">
        <f>ROUND(E201*N201,2)</f>
        <v>0</v>
      </c>
      <c r="P201" s="175">
        <v>1.95</v>
      </c>
      <c r="Q201" s="175">
        <f>ROUND(E201*P201,2)</f>
        <v>5.87</v>
      </c>
      <c r="R201" s="177"/>
      <c r="S201" s="177" t="s">
        <v>325</v>
      </c>
      <c r="T201" s="178" t="s">
        <v>326</v>
      </c>
      <c r="U201" s="158">
        <v>0</v>
      </c>
      <c r="V201" s="158">
        <f>ROUND(E201*U201,2)</f>
        <v>0</v>
      </c>
      <c r="W201" s="158"/>
      <c r="X201" s="158" t="s">
        <v>259</v>
      </c>
      <c r="Y201" s="158" t="s">
        <v>260</v>
      </c>
      <c r="Z201" s="148"/>
      <c r="AA201" s="148"/>
      <c r="AB201" s="148"/>
      <c r="AC201" s="148"/>
      <c r="AD201" s="148"/>
      <c r="AE201" s="148"/>
      <c r="AF201" s="148"/>
      <c r="AG201" s="148" t="s">
        <v>261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2" t="s">
        <v>1117</v>
      </c>
      <c r="D202" s="162"/>
      <c r="E202" s="163">
        <v>3.01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2">
        <v>51</v>
      </c>
      <c r="B203" s="173" t="s">
        <v>809</v>
      </c>
      <c r="C203" s="181" t="s">
        <v>810</v>
      </c>
      <c r="D203" s="174" t="s">
        <v>412</v>
      </c>
      <c r="E203" s="175">
        <v>0.36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3.746E-2</v>
      </c>
      <c r="O203" s="175">
        <f>ROUND(E203*N203,2)</f>
        <v>0.01</v>
      </c>
      <c r="P203" s="175">
        <v>1.258</v>
      </c>
      <c r="Q203" s="175">
        <f>ROUND(E203*P203,2)</f>
        <v>0.45</v>
      </c>
      <c r="R203" s="177"/>
      <c r="S203" s="177" t="s">
        <v>325</v>
      </c>
      <c r="T203" s="178" t="s">
        <v>326</v>
      </c>
      <c r="U203" s="158">
        <v>0</v>
      </c>
      <c r="V203" s="158">
        <f>ROUND(E203*U203,2)</f>
        <v>0</v>
      </c>
      <c r="W203" s="158"/>
      <c r="X203" s="158" t="s">
        <v>259</v>
      </c>
      <c r="Y203" s="158" t="s">
        <v>260</v>
      </c>
      <c r="Z203" s="148"/>
      <c r="AA203" s="148"/>
      <c r="AB203" s="148"/>
      <c r="AC203" s="148"/>
      <c r="AD203" s="148"/>
      <c r="AE203" s="148"/>
      <c r="AF203" s="148"/>
      <c r="AG203" s="148" t="s">
        <v>261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182" t="s">
        <v>1118</v>
      </c>
      <c r="D204" s="162"/>
      <c r="E204" s="163">
        <v>0.36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268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72">
        <v>52</v>
      </c>
      <c r="B205" s="173" t="s">
        <v>812</v>
      </c>
      <c r="C205" s="181" t="s">
        <v>813</v>
      </c>
      <c r="D205" s="174" t="s">
        <v>549</v>
      </c>
      <c r="E205" s="175">
        <v>3.8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2.2000000000000002</v>
      </c>
      <c r="Q205" s="175">
        <f>ROUND(E205*P205,2)</f>
        <v>8.36</v>
      </c>
      <c r="R205" s="177"/>
      <c r="S205" s="177" t="s">
        <v>325</v>
      </c>
      <c r="T205" s="178" t="s">
        <v>326</v>
      </c>
      <c r="U205" s="158">
        <v>0</v>
      </c>
      <c r="V205" s="158">
        <f>ROUND(E205*U205,2)</f>
        <v>0</v>
      </c>
      <c r="W205" s="158"/>
      <c r="X205" s="158" t="s">
        <v>259</v>
      </c>
      <c r="Y205" s="158" t="s">
        <v>260</v>
      </c>
      <c r="Z205" s="148"/>
      <c r="AA205" s="148"/>
      <c r="AB205" s="148"/>
      <c r="AC205" s="148"/>
      <c r="AD205" s="148"/>
      <c r="AE205" s="148"/>
      <c r="AF205" s="148"/>
      <c r="AG205" s="148" t="s">
        <v>261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182" t="s">
        <v>1119</v>
      </c>
      <c r="D206" s="162"/>
      <c r="E206" s="163">
        <v>3.3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5"/>
      <c r="B207" s="156"/>
      <c r="C207" s="182" t="s">
        <v>1120</v>
      </c>
      <c r="D207" s="162"/>
      <c r="E207" s="163">
        <v>0.5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268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53</v>
      </c>
      <c r="B208" s="173" t="s">
        <v>1121</v>
      </c>
      <c r="C208" s="181" t="s">
        <v>1122</v>
      </c>
      <c r="D208" s="174" t="s">
        <v>324</v>
      </c>
      <c r="E208" s="175">
        <v>125.57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1.26E-2</v>
      </c>
      <c r="Q208" s="175">
        <f>ROUND(E208*P208,2)</f>
        <v>1.58</v>
      </c>
      <c r="R208" s="177"/>
      <c r="S208" s="177" t="s">
        <v>325</v>
      </c>
      <c r="T208" s="178" t="s">
        <v>326</v>
      </c>
      <c r="U208" s="158">
        <v>0</v>
      </c>
      <c r="V208" s="158">
        <f>ROUND(E208*U208,2)</f>
        <v>0</v>
      </c>
      <c r="W208" s="158"/>
      <c r="X208" s="158" t="s">
        <v>259</v>
      </c>
      <c r="Y208" s="158" t="s">
        <v>260</v>
      </c>
      <c r="Z208" s="148"/>
      <c r="AA208" s="148"/>
      <c r="AB208" s="148"/>
      <c r="AC208" s="148"/>
      <c r="AD208" s="148"/>
      <c r="AE208" s="148"/>
      <c r="AF208" s="148"/>
      <c r="AG208" s="148" t="s">
        <v>261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1123</v>
      </c>
      <c r="D209" s="162"/>
      <c r="E209" s="163">
        <v>125.57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268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54</v>
      </c>
      <c r="B210" s="173" t="s">
        <v>1124</v>
      </c>
      <c r="C210" s="181" t="s">
        <v>1125</v>
      </c>
      <c r="D210" s="174" t="s">
        <v>324</v>
      </c>
      <c r="E210" s="175">
        <v>627.85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2.5200000000000001E-3</v>
      </c>
      <c r="Q210" s="175">
        <f>ROUND(E210*P210,2)</f>
        <v>1.58</v>
      </c>
      <c r="R210" s="177"/>
      <c r="S210" s="177" t="s">
        <v>325</v>
      </c>
      <c r="T210" s="178" t="s">
        <v>326</v>
      </c>
      <c r="U210" s="158">
        <v>0</v>
      </c>
      <c r="V210" s="158">
        <f>ROUND(E210*U210,2)</f>
        <v>0</v>
      </c>
      <c r="W210" s="158"/>
      <c r="X210" s="158" t="s">
        <v>259</v>
      </c>
      <c r="Y210" s="158" t="s">
        <v>260</v>
      </c>
      <c r="Z210" s="148"/>
      <c r="AA210" s="148"/>
      <c r="AB210" s="148"/>
      <c r="AC210" s="148"/>
      <c r="AD210" s="148"/>
      <c r="AE210" s="148"/>
      <c r="AF210" s="148"/>
      <c r="AG210" s="148" t="s">
        <v>261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182" t="s">
        <v>1126</v>
      </c>
      <c r="D211" s="162"/>
      <c r="E211" s="163">
        <v>627.85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268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2">
        <v>55</v>
      </c>
      <c r="B212" s="173" t="s">
        <v>652</v>
      </c>
      <c r="C212" s="181" t="s">
        <v>653</v>
      </c>
      <c r="D212" s="174" t="s">
        <v>549</v>
      </c>
      <c r="E212" s="175">
        <v>3.8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5">
        <v>0</v>
      </c>
      <c r="O212" s="175">
        <f>ROUND(E212*N212,2)</f>
        <v>0</v>
      </c>
      <c r="P212" s="175">
        <v>0</v>
      </c>
      <c r="Q212" s="175">
        <f>ROUND(E212*P212,2)</f>
        <v>0</v>
      </c>
      <c r="R212" s="177"/>
      <c r="S212" s="177" t="s">
        <v>325</v>
      </c>
      <c r="T212" s="178" t="s">
        <v>326</v>
      </c>
      <c r="U212" s="158">
        <v>0</v>
      </c>
      <c r="V212" s="158">
        <f>ROUND(E212*U212,2)</f>
        <v>0</v>
      </c>
      <c r="W212" s="158"/>
      <c r="X212" s="158" t="s">
        <v>259</v>
      </c>
      <c r="Y212" s="158" t="s">
        <v>260</v>
      </c>
      <c r="Z212" s="148"/>
      <c r="AA212" s="148"/>
      <c r="AB212" s="148"/>
      <c r="AC212" s="148"/>
      <c r="AD212" s="148"/>
      <c r="AE212" s="148"/>
      <c r="AF212" s="148"/>
      <c r="AG212" s="148" t="s">
        <v>261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2" t="s">
        <v>1119</v>
      </c>
      <c r="D213" s="162"/>
      <c r="E213" s="163">
        <v>3.3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268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2" t="s">
        <v>1120</v>
      </c>
      <c r="D214" s="162"/>
      <c r="E214" s="163">
        <v>0.5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268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56</v>
      </c>
      <c r="B215" s="173" t="s">
        <v>1127</v>
      </c>
      <c r="C215" s="181" t="s">
        <v>1128</v>
      </c>
      <c r="D215" s="174" t="s">
        <v>348</v>
      </c>
      <c r="E215" s="175">
        <v>112.58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0</v>
      </c>
      <c r="O215" s="175">
        <f>ROUND(E215*N215,2)</f>
        <v>0</v>
      </c>
      <c r="P215" s="175">
        <v>4.0000000000000002E-4</v>
      </c>
      <c r="Q215" s="175">
        <f>ROUND(E215*P215,2)</f>
        <v>0.05</v>
      </c>
      <c r="R215" s="177"/>
      <c r="S215" s="177" t="s">
        <v>325</v>
      </c>
      <c r="T215" s="178" t="s">
        <v>326</v>
      </c>
      <c r="U215" s="158">
        <v>0</v>
      </c>
      <c r="V215" s="158">
        <f>ROUND(E215*U215,2)</f>
        <v>0</v>
      </c>
      <c r="W215" s="158"/>
      <c r="X215" s="158" t="s">
        <v>259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261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182" t="s">
        <v>1129</v>
      </c>
      <c r="D216" s="162"/>
      <c r="E216" s="163">
        <v>112.58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268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2">
        <v>57</v>
      </c>
      <c r="B217" s="173" t="s">
        <v>815</v>
      </c>
      <c r="C217" s="181" t="s">
        <v>816</v>
      </c>
      <c r="D217" s="174" t="s">
        <v>324</v>
      </c>
      <c r="E217" s="175">
        <v>149.83000000000001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0</v>
      </c>
      <c r="O217" s="175">
        <f>ROUND(E217*N217,2)</f>
        <v>0</v>
      </c>
      <c r="P217" s="175">
        <v>0.02</v>
      </c>
      <c r="Q217" s="175">
        <f>ROUND(E217*P217,2)</f>
        <v>3</v>
      </c>
      <c r="R217" s="177"/>
      <c r="S217" s="177" t="s">
        <v>325</v>
      </c>
      <c r="T217" s="178" t="s">
        <v>326</v>
      </c>
      <c r="U217" s="158">
        <v>0</v>
      </c>
      <c r="V217" s="158">
        <f>ROUND(E217*U217,2)</f>
        <v>0</v>
      </c>
      <c r="W217" s="158"/>
      <c r="X217" s="158" t="s">
        <v>259</v>
      </c>
      <c r="Y217" s="158" t="s">
        <v>260</v>
      </c>
      <c r="Z217" s="148"/>
      <c r="AA217" s="148"/>
      <c r="AB217" s="148"/>
      <c r="AC217" s="148"/>
      <c r="AD217" s="148"/>
      <c r="AE217" s="148"/>
      <c r="AF217" s="148"/>
      <c r="AG217" s="148" t="s">
        <v>261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182" t="s">
        <v>1130</v>
      </c>
      <c r="D218" s="162"/>
      <c r="E218" s="163">
        <v>22.32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268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182" t="s">
        <v>1131</v>
      </c>
      <c r="D219" s="162"/>
      <c r="E219" s="163">
        <v>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268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3" x14ac:dyDescent="0.2">
      <c r="A220" s="155"/>
      <c r="B220" s="156"/>
      <c r="C220" s="182" t="s">
        <v>1132</v>
      </c>
      <c r="D220" s="162"/>
      <c r="E220" s="163">
        <v>125.51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268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58</v>
      </c>
      <c r="B221" s="173" t="s">
        <v>388</v>
      </c>
      <c r="C221" s="181" t="s">
        <v>389</v>
      </c>
      <c r="D221" s="174" t="s">
        <v>363</v>
      </c>
      <c r="E221" s="175">
        <v>18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7"/>
      <c r="S221" s="177" t="s">
        <v>325</v>
      </c>
      <c r="T221" s="178" t="s">
        <v>326</v>
      </c>
      <c r="U221" s="158">
        <v>0</v>
      </c>
      <c r="V221" s="158">
        <f>ROUND(E221*U221,2)</f>
        <v>0</v>
      </c>
      <c r="W221" s="158"/>
      <c r="X221" s="158" t="s">
        <v>259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261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2" t="s">
        <v>80</v>
      </c>
      <c r="D222" s="162"/>
      <c r="E222" s="163">
        <v>18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268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2">
        <v>59</v>
      </c>
      <c r="B223" s="173" t="s">
        <v>654</v>
      </c>
      <c r="C223" s="181" t="s">
        <v>655</v>
      </c>
      <c r="D223" s="174" t="s">
        <v>363</v>
      </c>
      <c r="E223" s="175">
        <v>11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7"/>
      <c r="S223" s="177" t="s">
        <v>325</v>
      </c>
      <c r="T223" s="178" t="s">
        <v>326</v>
      </c>
      <c r="U223" s="158">
        <v>0</v>
      </c>
      <c r="V223" s="158">
        <f>ROUND(E223*U223,2)</f>
        <v>0</v>
      </c>
      <c r="W223" s="158"/>
      <c r="X223" s="158" t="s">
        <v>259</v>
      </c>
      <c r="Y223" s="158" t="s">
        <v>260</v>
      </c>
      <c r="Z223" s="148"/>
      <c r="AA223" s="148"/>
      <c r="AB223" s="148"/>
      <c r="AC223" s="148"/>
      <c r="AD223" s="148"/>
      <c r="AE223" s="148"/>
      <c r="AF223" s="148"/>
      <c r="AG223" s="148" t="s">
        <v>261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182" t="s">
        <v>66</v>
      </c>
      <c r="D224" s="162"/>
      <c r="E224" s="163">
        <v>11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268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60</v>
      </c>
      <c r="B225" s="173" t="s">
        <v>1133</v>
      </c>
      <c r="C225" s="181" t="s">
        <v>1134</v>
      </c>
      <c r="D225" s="174" t="s">
        <v>324</v>
      </c>
      <c r="E225" s="175">
        <v>16.28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5">
        <v>1.17E-3</v>
      </c>
      <c r="O225" s="175">
        <f>ROUND(E225*N225,2)</f>
        <v>0.02</v>
      </c>
      <c r="P225" s="175">
        <v>8.7999999999999995E-2</v>
      </c>
      <c r="Q225" s="175">
        <f>ROUND(E225*P225,2)</f>
        <v>1.43</v>
      </c>
      <c r="R225" s="177"/>
      <c r="S225" s="177" t="s">
        <v>325</v>
      </c>
      <c r="T225" s="178" t="s">
        <v>326</v>
      </c>
      <c r="U225" s="158">
        <v>0</v>
      </c>
      <c r="V225" s="158">
        <f>ROUND(E225*U225,2)</f>
        <v>0</v>
      </c>
      <c r="W225" s="158"/>
      <c r="X225" s="158" t="s">
        <v>259</v>
      </c>
      <c r="Y225" s="158" t="s">
        <v>260</v>
      </c>
      <c r="Z225" s="148"/>
      <c r="AA225" s="148"/>
      <c r="AB225" s="148"/>
      <c r="AC225" s="148"/>
      <c r="AD225" s="148"/>
      <c r="AE225" s="148"/>
      <c r="AF225" s="148"/>
      <c r="AG225" s="148" t="s">
        <v>261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182" t="s">
        <v>1135</v>
      </c>
      <c r="D226" s="162"/>
      <c r="E226" s="163">
        <v>10.78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268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5"/>
      <c r="B227" s="156"/>
      <c r="C227" s="182" t="s">
        <v>1136</v>
      </c>
      <c r="D227" s="162"/>
      <c r="E227" s="163">
        <v>3.52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268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3" x14ac:dyDescent="0.2">
      <c r="A228" s="155"/>
      <c r="B228" s="156"/>
      <c r="C228" s="182" t="s">
        <v>1137</v>
      </c>
      <c r="D228" s="162"/>
      <c r="E228" s="163">
        <v>1.98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268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61</v>
      </c>
      <c r="B229" s="173" t="s">
        <v>390</v>
      </c>
      <c r="C229" s="181" t="s">
        <v>391</v>
      </c>
      <c r="D229" s="174" t="s">
        <v>324</v>
      </c>
      <c r="E229" s="175">
        <v>47.08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1E-3</v>
      </c>
      <c r="O229" s="175">
        <f>ROUND(E229*N229,2)</f>
        <v>0.05</v>
      </c>
      <c r="P229" s="175">
        <v>6.7000000000000004E-2</v>
      </c>
      <c r="Q229" s="175">
        <f>ROUND(E229*P229,2)</f>
        <v>3.15</v>
      </c>
      <c r="R229" s="177"/>
      <c r="S229" s="177" t="s">
        <v>325</v>
      </c>
      <c r="T229" s="178" t="s">
        <v>326</v>
      </c>
      <c r="U229" s="158">
        <v>0</v>
      </c>
      <c r="V229" s="158">
        <f>ROUND(E229*U229,2)</f>
        <v>0</v>
      </c>
      <c r="W229" s="158"/>
      <c r="X229" s="158" t="s">
        <v>259</v>
      </c>
      <c r="Y229" s="158" t="s">
        <v>260</v>
      </c>
      <c r="Z229" s="148"/>
      <c r="AA229" s="148"/>
      <c r="AB229" s="148"/>
      <c r="AC229" s="148"/>
      <c r="AD229" s="148"/>
      <c r="AE229" s="148"/>
      <c r="AF229" s="148"/>
      <c r="AG229" s="148" t="s">
        <v>261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182" t="s">
        <v>1138</v>
      </c>
      <c r="D230" s="162"/>
      <c r="E230" s="163">
        <v>15.4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268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5"/>
      <c r="B231" s="156"/>
      <c r="C231" s="182" t="s">
        <v>1139</v>
      </c>
      <c r="D231" s="162"/>
      <c r="E231" s="163">
        <v>31.68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62</v>
      </c>
      <c r="B232" s="173" t="s">
        <v>1140</v>
      </c>
      <c r="C232" s="181" t="s">
        <v>1141</v>
      </c>
      <c r="D232" s="174" t="s">
        <v>324</v>
      </c>
      <c r="E232" s="175">
        <v>0.96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3.0400000000000002E-3</v>
      </c>
      <c r="O232" s="175">
        <f>ROUND(E232*N232,2)</f>
        <v>0</v>
      </c>
      <c r="P232" s="175">
        <v>6.5000000000000002E-2</v>
      </c>
      <c r="Q232" s="175">
        <f>ROUND(E232*P232,2)</f>
        <v>0.06</v>
      </c>
      <c r="R232" s="177"/>
      <c r="S232" s="177" t="s">
        <v>325</v>
      </c>
      <c r="T232" s="178" t="s">
        <v>326</v>
      </c>
      <c r="U232" s="158">
        <v>0</v>
      </c>
      <c r="V232" s="158">
        <f>ROUND(E232*U232,2)</f>
        <v>0</v>
      </c>
      <c r="W232" s="158"/>
      <c r="X232" s="158" t="s">
        <v>259</v>
      </c>
      <c r="Y232" s="158" t="s">
        <v>260</v>
      </c>
      <c r="Z232" s="148"/>
      <c r="AA232" s="148"/>
      <c r="AB232" s="148"/>
      <c r="AC232" s="148"/>
      <c r="AD232" s="148"/>
      <c r="AE232" s="148"/>
      <c r="AF232" s="148"/>
      <c r="AG232" s="148" t="s">
        <v>261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182" t="s">
        <v>1142</v>
      </c>
      <c r="D233" s="162"/>
      <c r="E233" s="163">
        <v>0.96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268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x14ac:dyDescent="0.2">
      <c r="A234" s="165" t="s">
        <v>252</v>
      </c>
      <c r="B234" s="166" t="s">
        <v>145</v>
      </c>
      <c r="C234" s="180" t="s">
        <v>146</v>
      </c>
      <c r="D234" s="167"/>
      <c r="E234" s="168"/>
      <c r="F234" s="169"/>
      <c r="G234" s="169">
        <f>SUMIF(AG235:AG257,"&lt;&gt;NOR",G235:G257)</f>
        <v>0</v>
      </c>
      <c r="H234" s="169"/>
      <c r="I234" s="169">
        <f>SUM(I235:I257)</f>
        <v>0</v>
      </c>
      <c r="J234" s="169"/>
      <c r="K234" s="169">
        <f>SUM(K235:K257)</f>
        <v>0</v>
      </c>
      <c r="L234" s="169"/>
      <c r="M234" s="169">
        <f>SUM(M235:M257)</f>
        <v>0</v>
      </c>
      <c r="N234" s="168"/>
      <c r="O234" s="168">
        <f>SUM(O235:O257)</f>
        <v>0.01</v>
      </c>
      <c r="P234" s="168"/>
      <c r="Q234" s="168">
        <f>SUM(Q235:Q257)</f>
        <v>28.750000000000004</v>
      </c>
      <c r="R234" s="169"/>
      <c r="S234" s="169"/>
      <c r="T234" s="170"/>
      <c r="U234" s="164"/>
      <c r="V234" s="164">
        <f>SUM(V235:V257)</f>
        <v>0</v>
      </c>
      <c r="W234" s="164"/>
      <c r="X234" s="164"/>
      <c r="Y234" s="164"/>
      <c r="AG234" t="s">
        <v>253</v>
      </c>
    </row>
    <row r="235" spans="1:60" outlineLevel="1" x14ac:dyDescent="0.2">
      <c r="A235" s="172">
        <v>63</v>
      </c>
      <c r="B235" s="173" t="s">
        <v>1143</v>
      </c>
      <c r="C235" s="181" t="s">
        <v>1144</v>
      </c>
      <c r="D235" s="174" t="s">
        <v>549</v>
      </c>
      <c r="E235" s="175">
        <v>2.99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1.82E-3</v>
      </c>
      <c r="O235" s="175">
        <f>ROUND(E235*N235,2)</f>
        <v>0.01</v>
      </c>
      <c r="P235" s="175">
        <v>1.95</v>
      </c>
      <c r="Q235" s="175">
        <f>ROUND(E235*P235,2)</f>
        <v>5.83</v>
      </c>
      <c r="R235" s="177"/>
      <c r="S235" s="177" t="s">
        <v>325</v>
      </c>
      <c r="T235" s="178" t="s">
        <v>326</v>
      </c>
      <c r="U235" s="158">
        <v>0</v>
      </c>
      <c r="V235" s="158">
        <f>ROUND(E235*U235,2)</f>
        <v>0</v>
      </c>
      <c r="W235" s="158"/>
      <c r="X235" s="158" t="s">
        <v>259</v>
      </c>
      <c r="Y235" s="158" t="s">
        <v>260</v>
      </c>
      <c r="Z235" s="148"/>
      <c r="AA235" s="148"/>
      <c r="AB235" s="148"/>
      <c r="AC235" s="148"/>
      <c r="AD235" s="148"/>
      <c r="AE235" s="148"/>
      <c r="AF235" s="148"/>
      <c r="AG235" s="148" t="s">
        <v>261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182" t="s">
        <v>1145</v>
      </c>
      <c r="D236" s="162"/>
      <c r="E236" s="163">
        <v>2.99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268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2">
        <v>64</v>
      </c>
      <c r="B237" s="173" t="s">
        <v>825</v>
      </c>
      <c r="C237" s="181" t="s">
        <v>826</v>
      </c>
      <c r="D237" s="174" t="s">
        <v>348</v>
      </c>
      <c r="E237" s="175">
        <v>4.2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4.2000000000000003E-2</v>
      </c>
      <c r="Q237" s="175">
        <f>ROUND(E237*P237,2)</f>
        <v>0.18</v>
      </c>
      <c r="R237" s="177"/>
      <c r="S237" s="177" t="s">
        <v>325</v>
      </c>
      <c r="T237" s="178" t="s">
        <v>326</v>
      </c>
      <c r="U237" s="158">
        <v>0</v>
      </c>
      <c r="V237" s="158">
        <f>ROUND(E237*U237,2)</f>
        <v>0</v>
      </c>
      <c r="W237" s="158"/>
      <c r="X237" s="158" t="s">
        <v>259</v>
      </c>
      <c r="Y237" s="158" t="s">
        <v>260</v>
      </c>
      <c r="Z237" s="148"/>
      <c r="AA237" s="148"/>
      <c r="AB237" s="148"/>
      <c r="AC237" s="148"/>
      <c r="AD237" s="148"/>
      <c r="AE237" s="148"/>
      <c r="AF237" s="148"/>
      <c r="AG237" s="148" t="s">
        <v>261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5"/>
      <c r="B238" s="156"/>
      <c r="C238" s="182" t="s">
        <v>1146</v>
      </c>
      <c r="D238" s="162"/>
      <c r="E238" s="163">
        <v>4.2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268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2">
        <v>65</v>
      </c>
      <c r="B239" s="173" t="s">
        <v>1147</v>
      </c>
      <c r="C239" s="181" t="s">
        <v>1148</v>
      </c>
      <c r="D239" s="174" t="s">
        <v>348</v>
      </c>
      <c r="E239" s="175">
        <v>28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21</v>
      </c>
      <c r="M239" s="177">
        <f>G239*(1+L239/100)</f>
        <v>0</v>
      </c>
      <c r="N239" s="175">
        <v>0</v>
      </c>
      <c r="O239" s="175">
        <f>ROUND(E239*N239,2)</f>
        <v>0</v>
      </c>
      <c r="P239" s="175">
        <v>6.5000000000000002E-2</v>
      </c>
      <c r="Q239" s="175">
        <f>ROUND(E239*P239,2)</f>
        <v>1.82</v>
      </c>
      <c r="R239" s="177"/>
      <c r="S239" s="177" t="s">
        <v>325</v>
      </c>
      <c r="T239" s="178" t="s">
        <v>326</v>
      </c>
      <c r="U239" s="158">
        <v>0</v>
      </c>
      <c r="V239" s="158">
        <f>ROUND(E239*U239,2)</f>
        <v>0</v>
      </c>
      <c r="W239" s="158"/>
      <c r="X239" s="158" t="s">
        <v>259</v>
      </c>
      <c r="Y239" s="158" t="s">
        <v>260</v>
      </c>
      <c r="Z239" s="148"/>
      <c r="AA239" s="148"/>
      <c r="AB239" s="148"/>
      <c r="AC239" s="148"/>
      <c r="AD239" s="148"/>
      <c r="AE239" s="148"/>
      <c r="AF239" s="148"/>
      <c r="AG239" s="148" t="s">
        <v>261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5"/>
      <c r="B240" s="156"/>
      <c r="C240" s="182" t="s">
        <v>1149</v>
      </c>
      <c r="D240" s="162"/>
      <c r="E240" s="163">
        <v>28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268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66</v>
      </c>
      <c r="B241" s="173" t="s">
        <v>658</v>
      </c>
      <c r="C241" s="181" t="s">
        <v>659</v>
      </c>
      <c r="D241" s="174" t="s">
        <v>324</v>
      </c>
      <c r="E241" s="175">
        <v>174.94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0.01</v>
      </c>
      <c r="Q241" s="175">
        <f>ROUND(E241*P241,2)</f>
        <v>1.75</v>
      </c>
      <c r="R241" s="177"/>
      <c r="S241" s="177" t="s">
        <v>325</v>
      </c>
      <c r="T241" s="178" t="s">
        <v>326</v>
      </c>
      <c r="U241" s="158">
        <v>0</v>
      </c>
      <c r="V241" s="158">
        <f>ROUND(E241*U241,2)</f>
        <v>0</v>
      </c>
      <c r="W241" s="158"/>
      <c r="X241" s="158" t="s">
        <v>259</v>
      </c>
      <c r="Y241" s="158" t="s">
        <v>260</v>
      </c>
      <c r="Z241" s="148"/>
      <c r="AA241" s="148"/>
      <c r="AB241" s="148"/>
      <c r="AC241" s="148"/>
      <c r="AD241" s="148"/>
      <c r="AE241" s="148"/>
      <c r="AF241" s="148"/>
      <c r="AG241" s="148" t="s">
        <v>261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182" t="s">
        <v>1041</v>
      </c>
      <c r="D242" s="162"/>
      <c r="E242" s="163">
        <v>126.65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268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5"/>
      <c r="B243" s="156"/>
      <c r="C243" s="182" t="s">
        <v>1042</v>
      </c>
      <c r="D243" s="162"/>
      <c r="E243" s="163">
        <v>8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2" t="s">
        <v>1043</v>
      </c>
      <c r="D244" s="162"/>
      <c r="E244" s="163">
        <v>26.41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268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3" x14ac:dyDescent="0.2">
      <c r="A245" s="155"/>
      <c r="B245" s="156"/>
      <c r="C245" s="182" t="s">
        <v>1044</v>
      </c>
      <c r="D245" s="162"/>
      <c r="E245" s="163">
        <v>13.88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268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67</v>
      </c>
      <c r="B246" s="173" t="s">
        <v>583</v>
      </c>
      <c r="C246" s="181" t="s">
        <v>584</v>
      </c>
      <c r="D246" s="174" t="s">
        <v>324</v>
      </c>
      <c r="E246" s="175">
        <v>1254.96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0</v>
      </c>
      <c r="O246" s="175">
        <f>ROUND(E246*N246,2)</f>
        <v>0</v>
      </c>
      <c r="P246" s="175">
        <v>0.01</v>
      </c>
      <c r="Q246" s="175">
        <f>ROUND(E246*P246,2)</f>
        <v>12.55</v>
      </c>
      <c r="R246" s="177"/>
      <c r="S246" s="177" t="s">
        <v>325</v>
      </c>
      <c r="T246" s="178" t="s">
        <v>326</v>
      </c>
      <c r="U246" s="158">
        <v>0</v>
      </c>
      <c r="V246" s="158">
        <f>ROUND(E246*U246,2)</f>
        <v>0</v>
      </c>
      <c r="W246" s="158"/>
      <c r="X246" s="158" t="s">
        <v>259</v>
      </c>
      <c r="Y246" s="158" t="s">
        <v>260</v>
      </c>
      <c r="Z246" s="148"/>
      <c r="AA246" s="148"/>
      <c r="AB246" s="148"/>
      <c r="AC246" s="148"/>
      <c r="AD246" s="148"/>
      <c r="AE246" s="148"/>
      <c r="AF246" s="148"/>
      <c r="AG246" s="148" t="s">
        <v>261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1054</v>
      </c>
      <c r="D247" s="162"/>
      <c r="E247" s="163">
        <v>290.17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2" t="s">
        <v>1055</v>
      </c>
      <c r="D248" s="162"/>
      <c r="E248" s="163">
        <v>133.30000000000001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8"/>
      <c r="AA248" s="148"/>
      <c r="AB248" s="148"/>
      <c r="AC248" s="148"/>
      <c r="AD248" s="148"/>
      <c r="AE248" s="148"/>
      <c r="AF248" s="148"/>
      <c r="AG248" s="148" t="s">
        <v>268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">
      <c r="A249" s="155"/>
      <c r="B249" s="156"/>
      <c r="C249" s="182" t="s">
        <v>1056</v>
      </c>
      <c r="D249" s="162"/>
      <c r="E249" s="163">
        <v>831.5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268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2">
        <v>68</v>
      </c>
      <c r="B250" s="173" t="s">
        <v>664</v>
      </c>
      <c r="C250" s="181" t="s">
        <v>665</v>
      </c>
      <c r="D250" s="174" t="s">
        <v>324</v>
      </c>
      <c r="E250" s="175">
        <v>97.313999999999993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5">
        <v>0</v>
      </c>
      <c r="O250" s="175">
        <f>ROUND(E250*N250,2)</f>
        <v>0</v>
      </c>
      <c r="P250" s="175">
        <v>6.8000000000000005E-2</v>
      </c>
      <c r="Q250" s="175">
        <f>ROUND(E250*P250,2)</f>
        <v>6.62</v>
      </c>
      <c r="R250" s="177"/>
      <c r="S250" s="177" t="s">
        <v>325</v>
      </c>
      <c r="T250" s="178" t="s">
        <v>326</v>
      </c>
      <c r="U250" s="158">
        <v>0</v>
      </c>
      <c r="V250" s="158">
        <f>ROUND(E250*U250,2)</f>
        <v>0</v>
      </c>
      <c r="W250" s="158"/>
      <c r="X250" s="158" t="s">
        <v>259</v>
      </c>
      <c r="Y250" s="158" t="s">
        <v>260</v>
      </c>
      <c r="Z250" s="148"/>
      <c r="AA250" s="148"/>
      <c r="AB250" s="148"/>
      <c r="AC250" s="148"/>
      <c r="AD250" s="148"/>
      <c r="AE250" s="148"/>
      <c r="AF250" s="148"/>
      <c r="AG250" s="148" t="s">
        <v>261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5"/>
      <c r="B251" s="156"/>
      <c r="C251" s="182" t="s">
        <v>1150</v>
      </c>
      <c r="D251" s="162"/>
      <c r="E251" s="163">
        <v>3.68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268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">
      <c r="A252" s="155"/>
      <c r="B252" s="156"/>
      <c r="C252" s="182" t="s">
        <v>1151</v>
      </c>
      <c r="D252" s="162"/>
      <c r="E252" s="163">
        <v>3.96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268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3" x14ac:dyDescent="0.2">
      <c r="A253" s="155"/>
      <c r="B253" s="156"/>
      <c r="C253" s="182" t="s">
        <v>1152</v>
      </c>
      <c r="D253" s="162"/>
      <c r="E253" s="163">
        <v>25.7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8"/>
      <c r="AA253" s="148"/>
      <c r="AB253" s="148"/>
      <c r="AC253" s="148"/>
      <c r="AD253" s="148"/>
      <c r="AE253" s="148"/>
      <c r="AF253" s="148"/>
      <c r="AG253" s="148" t="s">
        <v>268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5"/>
      <c r="B254" s="156"/>
      <c r="C254" s="182" t="s">
        <v>1153</v>
      </c>
      <c r="D254" s="162"/>
      <c r="E254" s="163">
        <v>39.659999999999997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268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5"/>
      <c r="B255" s="156"/>
      <c r="C255" s="182" t="s">
        <v>1154</v>
      </c>
      <c r="D255" s="162"/>
      <c r="E255" s="163">
        <v>16.510000000000002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268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3" x14ac:dyDescent="0.2">
      <c r="A256" s="155"/>
      <c r="B256" s="156"/>
      <c r="C256" s="182" t="s">
        <v>1155</v>
      </c>
      <c r="D256" s="162"/>
      <c r="E256" s="163">
        <v>3.2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8"/>
      <c r="AA256" s="148"/>
      <c r="AB256" s="148"/>
      <c r="AC256" s="148"/>
      <c r="AD256" s="148"/>
      <c r="AE256" s="148"/>
      <c r="AF256" s="148"/>
      <c r="AG256" s="148" t="s">
        <v>268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">
      <c r="A257" s="155"/>
      <c r="B257" s="156"/>
      <c r="C257" s="182" t="s">
        <v>1156</v>
      </c>
      <c r="D257" s="162"/>
      <c r="E257" s="163">
        <v>4.5999999999999996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268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x14ac:dyDescent="0.2">
      <c r="A258" s="165" t="s">
        <v>252</v>
      </c>
      <c r="B258" s="166" t="s">
        <v>147</v>
      </c>
      <c r="C258" s="180" t="s">
        <v>148</v>
      </c>
      <c r="D258" s="167"/>
      <c r="E258" s="168"/>
      <c r="F258" s="169"/>
      <c r="G258" s="169">
        <f>SUMIF(AG259:AG259,"&lt;&gt;NOR",G259:G259)</f>
        <v>0</v>
      </c>
      <c r="H258" s="169"/>
      <c r="I258" s="169">
        <f>SUM(I259:I259)</f>
        <v>0</v>
      </c>
      <c r="J258" s="169"/>
      <c r="K258" s="169">
        <f>SUM(K259:K259)</f>
        <v>0</v>
      </c>
      <c r="L258" s="169"/>
      <c r="M258" s="169">
        <f>SUM(M259:M259)</f>
        <v>0</v>
      </c>
      <c r="N258" s="168"/>
      <c r="O258" s="168">
        <f>SUM(O259:O259)</f>
        <v>0</v>
      </c>
      <c r="P258" s="168"/>
      <c r="Q258" s="168">
        <f>SUM(Q259:Q259)</f>
        <v>0</v>
      </c>
      <c r="R258" s="169"/>
      <c r="S258" s="169"/>
      <c r="T258" s="170"/>
      <c r="U258" s="164"/>
      <c r="V258" s="164">
        <f>SUM(V259:V259)</f>
        <v>0</v>
      </c>
      <c r="W258" s="164"/>
      <c r="X258" s="164"/>
      <c r="Y258" s="164"/>
      <c r="AG258" t="s">
        <v>253</v>
      </c>
    </row>
    <row r="259" spans="1:60" outlineLevel="1" x14ac:dyDescent="0.2">
      <c r="A259" s="187">
        <v>69</v>
      </c>
      <c r="B259" s="188" t="s">
        <v>410</v>
      </c>
      <c r="C259" s="194" t="s">
        <v>411</v>
      </c>
      <c r="D259" s="189" t="s">
        <v>412</v>
      </c>
      <c r="E259" s="190">
        <v>85.004350000000002</v>
      </c>
      <c r="F259" s="191"/>
      <c r="G259" s="192">
        <f>ROUND(E259*F259,2)</f>
        <v>0</v>
      </c>
      <c r="H259" s="191"/>
      <c r="I259" s="192">
        <f>ROUND(E259*H259,2)</f>
        <v>0</v>
      </c>
      <c r="J259" s="191"/>
      <c r="K259" s="192">
        <f>ROUND(E259*J259,2)</f>
        <v>0</v>
      </c>
      <c r="L259" s="192">
        <v>21</v>
      </c>
      <c r="M259" s="192">
        <f>G259*(1+L259/100)</f>
        <v>0</v>
      </c>
      <c r="N259" s="190">
        <v>0</v>
      </c>
      <c r="O259" s="190">
        <f>ROUND(E259*N259,2)</f>
        <v>0</v>
      </c>
      <c r="P259" s="190">
        <v>0</v>
      </c>
      <c r="Q259" s="190">
        <f>ROUND(E259*P259,2)</f>
        <v>0</v>
      </c>
      <c r="R259" s="192"/>
      <c r="S259" s="192" t="s">
        <v>325</v>
      </c>
      <c r="T259" s="193" t="s">
        <v>326</v>
      </c>
      <c r="U259" s="158">
        <v>0</v>
      </c>
      <c r="V259" s="158">
        <f>ROUND(E259*U259,2)</f>
        <v>0</v>
      </c>
      <c r="W259" s="158"/>
      <c r="X259" s="158" t="s">
        <v>259</v>
      </c>
      <c r="Y259" s="158" t="s">
        <v>260</v>
      </c>
      <c r="Z259" s="148"/>
      <c r="AA259" s="148"/>
      <c r="AB259" s="148"/>
      <c r="AC259" s="148"/>
      <c r="AD259" s="148"/>
      <c r="AE259" s="148"/>
      <c r="AF259" s="148"/>
      <c r="AG259" s="148" t="s">
        <v>261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x14ac:dyDescent="0.2">
      <c r="A260" s="165" t="s">
        <v>252</v>
      </c>
      <c r="B260" s="166" t="s">
        <v>150</v>
      </c>
      <c r="C260" s="180" t="s">
        <v>151</v>
      </c>
      <c r="D260" s="167"/>
      <c r="E260" s="168"/>
      <c r="F260" s="169"/>
      <c r="G260" s="169">
        <f>SUMIF(AG261:AG276,"&lt;&gt;NOR",G261:G276)</f>
        <v>0</v>
      </c>
      <c r="H260" s="169"/>
      <c r="I260" s="169">
        <f>SUM(I261:I276)</f>
        <v>0</v>
      </c>
      <c r="J260" s="169"/>
      <c r="K260" s="169">
        <f>SUM(K261:K276)</f>
        <v>0</v>
      </c>
      <c r="L260" s="169"/>
      <c r="M260" s="169">
        <f>SUM(M261:M276)</f>
        <v>0</v>
      </c>
      <c r="N260" s="168"/>
      <c r="O260" s="168">
        <f>SUM(O261:O276)</f>
        <v>0.32</v>
      </c>
      <c r="P260" s="168"/>
      <c r="Q260" s="168">
        <f>SUM(Q261:Q276)</f>
        <v>0.22</v>
      </c>
      <c r="R260" s="169"/>
      <c r="S260" s="169"/>
      <c r="T260" s="170"/>
      <c r="U260" s="164"/>
      <c r="V260" s="164">
        <f>SUM(V261:V276)</f>
        <v>0</v>
      </c>
      <c r="W260" s="164"/>
      <c r="X260" s="164"/>
      <c r="Y260" s="164"/>
      <c r="AG260" t="s">
        <v>253</v>
      </c>
    </row>
    <row r="261" spans="1:60" outlineLevel="1" x14ac:dyDescent="0.2">
      <c r="A261" s="172">
        <v>70</v>
      </c>
      <c r="B261" s="173" t="s">
        <v>672</v>
      </c>
      <c r="C261" s="181" t="s">
        <v>673</v>
      </c>
      <c r="D261" s="174" t="s">
        <v>324</v>
      </c>
      <c r="E261" s="175">
        <v>22.32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21</v>
      </c>
      <c r="M261" s="177">
        <f>G261*(1+L261/100)</f>
        <v>0</v>
      </c>
      <c r="N261" s="175">
        <v>0</v>
      </c>
      <c r="O261" s="175">
        <f>ROUND(E261*N261,2)</f>
        <v>0</v>
      </c>
      <c r="P261" s="175">
        <v>9.7400000000000004E-3</v>
      </c>
      <c r="Q261" s="175">
        <f>ROUND(E261*P261,2)</f>
        <v>0.22</v>
      </c>
      <c r="R261" s="177"/>
      <c r="S261" s="177" t="s">
        <v>325</v>
      </c>
      <c r="T261" s="178" t="s">
        <v>326</v>
      </c>
      <c r="U261" s="158">
        <v>0</v>
      </c>
      <c r="V261" s="158">
        <f>ROUND(E261*U261,2)</f>
        <v>0</v>
      </c>
      <c r="W261" s="158"/>
      <c r="X261" s="158" t="s">
        <v>259</v>
      </c>
      <c r="Y261" s="158" t="s">
        <v>260</v>
      </c>
      <c r="Z261" s="148"/>
      <c r="AA261" s="148"/>
      <c r="AB261" s="148"/>
      <c r="AC261" s="148"/>
      <c r="AD261" s="148"/>
      <c r="AE261" s="148"/>
      <c r="AF261" s="148"/>
      <c r="AG261" s="148" t="s">
        <v>415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5"/>
      <c r="B262" s="156"/>
      <c r="C262" s="273" t="s">
        <v>674</v>
      </c>
      <c r="D262" s="274"/>
      <c r="E262" s="274"/>
      <c r="F262" s="274"/>
      <c r="G262" s="274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263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5"/>
      <c r="B263" s="156"/>
      <c r="C263" s="182" t="s">
        <v>1130</v>
      </c>
      <c r="D263" s="162"/>
      <c r="E263" s="163">
        <v>22.32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268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71</v>
      </c>
      <c r="B264" s="173" t="s">
        <v>837</v>
      </c>
      <c r="C264" s="181" t="s">
        <v>838</v>
      </c>
      <c r="D264" s="174" t="s">
        <v>324</v>
      </c>
      <c r="E264" s="175">
        <v>97.376999999999995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2.1000000000000001E-4</v>
      </c>
      <c r="O264" s="175">
        <f>ROUND(E264*N264,2)</f>
        <v>0.02</v>
      </c>
      <c r="P264" s="175">
        <v>0</v>
      </c>
      <c r="Q264" s="175">
        <f>ROUND(E264*P264,2)</f>
        <v>0</v>
      </c>
      <c r="R264" s="177"/>
      <c r="S264" s="177" t="s">
        <v>325</v>
      </c>
      <c r="T264" s="178" t="s">
        <v>326</v>
      </c>
      <c r="U264" s="158">
        <v>0</v>
      </c>
      <c r="V264" s="158">
        <f>ROUND(E264*U264,2)</f>
        <v>0</v>
      </c>
      <c r="W264" s="158"/>
      <c r="X264" s="158" t="s">
        <v>259</v>
      </c>
      <c r="Y264" s="158" t="s">
        <v>260</v>
      </c>
      <c r="Z264" s="148"/>
      <c r="AA264" s="148"/>
      <c r="AB264" s="148"/>
      <c r="AC264" s="148"/>
      <c r="AD264" s="148"/>
      <c r="AE264" s="148"/>
      <c r="AF264" s="148"/>
      <c r="AG264" s="148" t="s">
        <v>415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273" t="s">
        <v>839</v>
      </c>
      <c r="D265" s="274"/>
      <c r="E265" s="274"/>
      <c r="F265" s="274"/>
      <c r="G265" s="274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263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182" t="s">
        <v>1157</v>
      </c>
      <c r="D266" s="162"/>
      <c r="E266" s="163">
        <v>41.34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268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5"/>
      <c r="B267" s="156"/>
      <c r="C267" s="182" t="s">
        <v>1158</v>
      </c>
      <c r="D267" s="162"/>
      <c r="E267" s="163">
        <v>25.28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268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182" t="s">
        <v>1159</v>
      </c>
      <c r="D268" s="162"/>
      <c r="E268" s="163">
        <v>19.5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268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5"/>
      <c r="B269" s="156"/>
      <c r="C269" s="182" t="s">
        <v>1160</v>
      </c>
      <c r="D269" s="162"/>
      <c r="E269" s="163">
        <v>11.26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268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72">
        <v>72</v>
      </c>
      <c r="B270" s="173" t="s">
        <v>843</v>
      </c>
      <c r="C270" s="181" t="s">
        <v>844</v>
      </c>
      <c r="D270" s="174" t="s">
        <v>324</v>
      </c>
      <c r="E270" s="175">
        <v>97.376999999999995</v>
      </c>
      <c r="F270" s="176"/>
      <c r="G270" s="177">
        <f>ROUND(E270*F270,2)</f>
        <v>0</v>
      </c>
      <c r="H270" s="176"/>
      <c r="I270" s="177">
        <f>ROUND(E270*H270,2)</f>
        <v>0</v>
      </c>
      <c r="J270" s="176"/>
      <c r="K270" s="177">
        <f>ROUND(E270*J270,2)</f>
        <v>0</v>
      </c>
      <c r="L270" s="177">
        <v>21</v>
      </c>
      <c r="M270" s="177">
        <f>G270*(1+L270/100)</f>
        <v>0</v>
      </c>
      <c r="N270" s="175">
        <v>3.0599999999999998E-3</v>
      </c>
      <c r="O270" s="175">
        <f>ROUND(E270*N270,2)</f>
        <v>0.3</v>
      </c>
      <c r="P270" s="175">
        <v>0</v>
      </c>
      <c r="Q270" s="175">
        <f>ROUND(E270*P270,2)</f>
        <v>0</v>
      </c>
      <c r="R270" s="177"/>
      <c r="S270" s="177" t="s">
        <v>845</v>
      </c>
      <c r="T270" s="178" t="s">
        <v>258</v>
      </c>
      <c r="U270" s="158">
        <v>0</v>
      </c>
      <c r="V270" s="158">
        <f>ROUND(E270*U270,2)</f>
        <v>0</v>
      </c>
      <c r="W270" s="158"/>
      <c r="X270" s="158" t="s">
        <v>259</v>
      </c>
      <c r="Y270" s="158" t="s">
        <v>260</v>
      </c>
      <c r="Z270" s="148"/>
      <c r="AA270" s="148"/>
      <c r="AB270" s="148"/>
      <c r="AC270" s="148"/>
      <c r="AD270" s="148"/>
      <c r="AE270" s="148"/>
      <c r="AF270" s="148"/>
      <c r="AG270" s="148" t="s">
        <v>415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2" x14ac:dyDescent="0.2">
      <c r="A271" s="155"/>
      <c r="B271" s="156"/>
      <c r="C271" s="273" t="s">
        <v>846</v>
      </c>
      <c r="D271" s="274"/>
      <c r="E271" s="274"/>
      <c r="F271" s="274"/>
      <c r="G271" s="274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263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2" x14ac:dyDescent="0.2">
      <c r="A272" s="155"/>
      <c r="B272" s="156"/>
      <c r="C272" s="182" t="s">
        <v>1157</v>
      </c>
      <c r="D272" s="162"/>
      <c r="E272" s="163">
        <v>41.34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8"/>
      <c r="AA272" s="148"/>
      <c r="AB272" s="148"/>
      <c r="AC272" s="148"/>
      <c r="AD272" s="148"/>
      <c r="AE272" s="148"/>
      <c r="AF272" s="148"/>
      <c r="AG272" s="148" t="s">
        <v>268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3" x14ac:dyDescent="0.2">
      <c r="A273" s="155"/>
      <c r="B273" s="156"/>
      <c r="C273" s="182" t="s">
        <v>1158</v>
      </c>
      <c r="D273" s="162"/>
      <c r="E273" s="163">
        <v>25.277999999999999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268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3" x14ac:dyDescent="0.2">
      <c r="A274" s="155"/>
      <c r="B274" s="156"/>
      <c r="C274" s="182" t="s">
        <v>1159</v>
      </c>
      <c r="D274" s="162"/>
      <c r="E274" s="163">
        <v>19.5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8"/>
      <c r="AA274" s="148"/>
      <c r="AB274" s="148"/>
      <c r="AC274" s="148"/>
      <c r="AD274" s="148"/>
      <c r="AE274" s="148"/>
      <c r="AF274" s="148"/>
      <c r="AG274" s="148" t="s">
        <v>268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3" x14ac:dyDescent="0.2">
      <c r="A275" s="155"/>
      <c r="B275" s="156"/>
      <c r="C275" s="182" t="s">
        <v>1160</v>
      </c>
      <c r="D275" s="162"/>
      <c r="E275" s="163">
        <v>11.259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268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87">
        <v>73</v>
      </c>
      <c r="B276" s="188" t="s">
        <v>679</v>
      </c>
      <c r="C276" s="194" t="s">
        <v>680</v>
      </c>
      <c r="D276" s="189" t="s">
        <v>0</v>
      </c>
      <c r="E276" s="190">
        <v>430.47611999999998</v>
      </c>
      <c r="F276" s="191"/>
      <c r="G276" s="192">
        <f>ROUND(E276*F276,2)</f>
        <v>0</v>
      </c>
      <c r="H276" s="191"/>
      <c r="I276" s="192">
        <f>ROUND(E276*H276,2)</f>
        <v>0</v>
      </c>
      <c r="J276" s="191"/>
      <c r="K276" s="192">
        <f>ROUND(E276*J276,2)</f>
        <v>0</v>
      </c>
      <c r="L276" s="192">
        <v>21</v>
      </c>
      <c r="M276" s="192">
        <f>G276*(1+L276/100)</f>
        <v>0</v>
      </c>
      <c r="N276" s="190">
        <v>0</v>
      </c>
      <c r="O276" s="190">
        <f>ROUND(E276*N276,2)</f>
        <v>0</v>
      </c>
      <c r="P276" s="190">
        <v>0</v>
      </c>
      <c r="Q276" s="190">
        <f>ROUND(E276*P276,2)</f>
        <v>0</v>
      </c>
      <c r="R276" s="192"/>
      <c r="S276" s="192" t="s">
        <v>325</v>
      </c>
      <c r="T276" s="193" t="s">
        <v>326</v>
      </c>
      <c r="U276" s="158">
        <v>0</v>
      </c>
      <c r="V276" s="158">
        <f>ROUND(E276*U276,2)</f>
        <v>0</v>
      </c>
      <c r="W276" s="158"/>
      <c r="X276" s="158" t="s">
        <v>259</v>
      </c>
      <c r="Y276" s="158" t="s">
        <v>260</v>
      </c>
      <c r="Z276" s="148"/>
      <c r="AA276" s="148"/>
      <c r="AB276" s="148"/>
      <c r="AC276" s="148"/>
      <c r="AD276" s="148"/>
      <c r="AE276" s="148"/>
      <c r="AF276" s="148"/>
      <c r="AG276" s="148" t="s">
        <v>422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x14ac:dyDescent="0.2">
      <c r="A277" s="165" t="s">
        <v>252</v>
      </c>
      <c r="B277" s="166" t="s">
        <v>154</v>
      </c>
      <c r="C277" s="180" t="s">
        <v>155</v>
      </c>
      <c r="D277" s="167"/>
      <c r="E277" s="168"/>
      <c r="F277" s="169"/>
      <c r="G277" s="169">
        <f>SUMIF(AG278:AG290,"&lt;&gt;NOR",G278:G290)</f>
        <v>0</v>
      </c>
      <c r="H277" s="169"/>
      <c r="I277" s="169">
        <f>SUM(I278:I290)</f>
        <v>0</v>
      </c>
      <c r="J277" s="169"/>
      <c r="K277" s="169">
        <f>SUM(K278:K290)</f>
        <v>0</v>
      </c>
      <c r="L277" s="169"/>
      <c r="M277" s="169">
        <f>SUM(M278:M290)</f>
        <v>0</v>
      </c>
      <c r="N277" s="168"/>
      <c r="O277" s="168">
        <f>SUM(O278:O290)</f>
        <v>0.02</v>
      </c>
      <c r="P277" s="168"/>
      <c r="Q277" s="168">
        <f>SUM(Q278:Q290)</f>
        <v>0.09</v>
      </c>
      <c r="R277" s="169"/>
      <c r="S277" s="169"/>
      <c r="T277" s="170"/>
      <c r="U277" s="164"/>
      <c r="V277" s="164">
        <f>SUM(V278:V290)</f>
        <v>0</v>
      </c>
      <c r="W277" s="164"/>
      <c r="X277" s="164"/>
      <c r="Y277" s="164"/>
      <c r="AG277" t="s">
        <v>253</v>
      </c>
    </row>
    <row r="278" spans="1:60" outlineLevel="1" x14ac:dyDescent="0.2">
      <c r="A278" s="172">
        <v>74</v>
      </c>
      <c r="B278" s="173" t="s">
        <v>687</v>
      </c>
      <c r="C278" s="181" t="s">
        <v>688</v>
      </c>
      <c r="D278" s="174" t="s">
        <v>324</v>
      </c>
      <c r="E278" s="175">
        <v>41.79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75">
        <v>0</v>
      </c>
      <c r="O278" s="175">
        <f>ROUND(E278*N278,2)</f>
        <v>0</v>
      </c>
      <c r="P278" s="175">
        <v>2.2000000000000001E-3</v>
      </c>
      <c r="Q278" s="175">
        <f>ROUND(E278*P278,2)</f>
        <v>0.09</v>
      </c>
      <c r="R278" s="177"/>
      <c r="S278" s="177" t="s">
        <v>689</v>
      </c>
      <c r="T278" s="178" t="s">
        <v>689</v>
      </c>
      <c r="U278" s="158">
        <v>0</v>
      </c>
      <c r="V278" s="158">
        <f>ROUND(E278*U278,2)</f>
        <v>0</v>
      </c>
      <c r="W278" s="158"/>
      <c r="X278" s="158" t="s">
        <v>259</v>
      </c>
      <c r="Y278" s="158" t="s">
        <v>260</v>
      </c>
      <c r="Z278" s="148"/>
      <c r="AA278" s="148"/>
      <c r="AB278" s="148"/>
      <c r="AC278" s="148"/>
      <c r="AD278" s="148"/>
      <c r="AE278" s="148"/>
      <c r="AF278" s="148"/>
      <c r="AG278" s="148" t="s">
        <v>415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">
      <c r="A279" s="155"/>
      <c r="B279" s="156"/>
      <c r="C279" s="182" t="s">
        <v>1161</v>
      </c>
      <c r="D279" s="162"/>
      <c r="E279" s="163">
        <v>41.79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268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72">
        <v>75</v>
      </c>
      <c r="B280" s="173" t="s">
        <v>690</v>
      </c>
      <c r="C280" s="181" t="s">
        <v>691</v>
      </c>
      <c r="D280" s="174" t="s">
        <v>324</v>
      </c>
      <c r="E280" s="175">
        <v>49.34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21</v>
      </c>
      <c r="M280" s="177">
        <f>G280*(1+L280/100)</f>
        <v>0</v>
      </c>
      <c r="N280" s="175">
        <v>9.0000000000000006E-5</v>
      </c>
      <c r="O280" s="175">
        <f>ROUND(E280*N280,2)</f>
        <v>0</v>
      </c>
      <c r="P280" s="175">
        <v>0</v>
      </c>
      <c r="Q280" s="175">
        <f>ROUND(E280*P280,2)</f>
        <v>0</v>
      </c>
      <c r="R280" s="177"/>
      <c r="S280" s="177" t="s">
        <v>325</v>
      </c>
      <c r="T280" s="178" t="s">
        <v>326</v>
      </c>
      <c r="U280" s="158">
        <v>0</v>
      </c>
      <c r="V280" s="158">
        <f>ROUND(E280*U280,2)</f>
        <v>0</v>
      </c>
      <c r="W280" s="158"/>
      <c r="X280" s="158" t="s">
        <v>259</v>
      </c>
      <c r="Y280" s="158" t="s">
        <v>260</v>
      </c>
      <c r="Z280" s="148"/>
      <c r="AA280" s="148"/>
      <c r="AB280" s="148"/>
      <c r="AC280" s="148"/>
      <c r="AD280" s="148"/>
      <c r="AE280" s="148"/>
      <c r="AF280" s="148"/>
      <c r="AG280" s="148" t="s">
        <v>415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5"/>
      <c r="B281" s="156"/>
      <c r="C281" s="182" t="s">
        <v>1162</v>
      </c>
      <c r="D281" s="162"/>
      <c r="E281" s="163">
        <v>49.34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268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72">
        <v>76</v>
      </c>
      <c r="B282" s="173" t="s">
        <v>692</v>
      </c>
      <c r="C282" s="181" t="s">
        <v>693</v>
      </c>
      <c r="D282" s="174" t="s">
        <v>348</v>
      </c>
      <c r="E282" s="175">
        <v>75.06</v>
      </c>
      <c r="F282" s="176"/>
      <c r="G282" s="177">
        <f>ROUND(E282*F282,2)</f>
        <v>0</v>
      </c>
      <c r="H282" s="176"/>
      <c r="I282" s="177">
        <f>ROUND(E282*H282,2)</f>
        <v>0</v>
      </c>
      <c r="J282" s="176"/>
      <c r="K282" s="177">
        <f>ROUND(E282*J282,2)</f>
        <v>0</v>
      </c>
      <c r="L282" s="177">
        <v>21</v>
      </c>
      <c r="M282" s="177">
        <f>G282*(1+L282/100)</f>
        <v>0</v>
      </c>
      <c r="N282" s="175">
        <v>0</v>
      </c>
      <c r="O282" s="175">
        <f>ROUND(E282*N282,2)</f>
        <v>0</v>
      </c>
      <c r="P282" s="175">
        <v>0</v>
      </c>
      <c r="Q282" s="175">
        <f>ROUND(E282*P282,2)</f>
        <v>0</v>
      </c>
      <c r="R282" s="177"/>
      <c r="S282" s="177" t="s">
        <v>325</v>
      </c>
      <c r="T282" s="178" t="s">
        <v>326</v>
      </c>
      <c r="U282" s="158">
        <v>0</v>
      </c>
      <c r="V282" s="158">
        <f>ROUND(E282*U282,2)</f>
        <v>0</v>
      </c>
      <c r="W282" s="158"/>
      <c r="X282" s="158" t="s">
        <v>259</v>
      </c>
      <c r="Y282" s="158" t="s">
        <v>260</v>
      </c>
      <c r="Z282" s="148"/>
      <c r="AA282" s="148"/>
      <c r="AB282" s="148"/>
      <c r="AC282" s="148"/>
      <c r="AD282" s="148"/>
      <c r="AE282" s="148"/>
      <c r="AF282" s="148"/>
      <c r="AG282" s="148" t="s">
        <v>415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2" x14ac:dyDescent="0.2">
      <c r="A283" s="155"/>
      <c r="B283" s="156"/>
      <c r="C283" s="182" t="s">
        <v>1163</v>
      </c>
      <c r="D283" s="162"/>
      <c r="E283" s="163">
        <v>75.06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268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72">
        <v>77</v>
      </c>
      <c r="B284" s="173" t="s">
        <v>695</v>
      </c>
      <c r="C284" s="181" t="s">
        <v>696</v>
      </c>
      <c r="D284" s="174" t="s">
        <v>324</v>
      </c>
      <c r="E284" s="175">
        <v>49.34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5">
        <v>1.0000000000000001E-5</v>
      </c>
      <c r="O284" s="175">
        <f>ROUND(E284*N284,2)</f>
        <v>0</v>
      </c>
      <c r="P284" s="175">
        <v>0</v>
      </c>
      <c r="Q284" s="175">
        <f>ROUND(E284*P284,2)</f>
        <v>0</v>
      </c>
      <c r="R284" s="177"/>
      <c r="S284" s="177" t="s">
        <v>325</v>
      </c>
      <c r="T284" s="178" t="s">
        <v>326</v>
      </c>
      <c r="U284" s="158">
        <v>0</v>
      </c>
      <c r="V284" s="158">
        <f>ROUND(E284*U284,2)</f>
        <v>0</v>
      </c>
      <c r="W284" s="158"/>
      <c r="X284" s="158" t="s">
        <v>259</v>
      </c>
      <c r="Y284" s="158" t="s">
        <v>260</v>
      </c>
      <c r="Z284" s="148"/>
      <c r="AA284" s="148"/>
      <c r="AB284" s="148"/>
      <c r="AC284" s="148"/>
      <c r="AD284" s="148"/>
      <c r="AE284" s="148"/>
      <c r="AF284" s="148"/>
      <c r="AG284" s="148" t="s">
        <v>415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5"/>
      <c r="B285" s="156"/>
      <c r="C285" s="182" t="s">
        <v>1162</v>
      </c>
      <c r="D285" s="162"/>
      <c r="E285" s="163">
        <v>49.34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8"/>
      <c r="AA285" s="148"/>
      <c r="AB285" s="148"/>
      <c r="AC285" s="148"/>
      <c r="AD285" s="148"/>
      <c r="AE285" s="148"/>
      <c r="AF285" s="148"/>
      <c r="AG285" s="148" t="s">
        <v>268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87">
        <v>78</v>
      </c>
      <c r="B286" s="188" t="s">
        <v>420</v>
      </c>
      <c r="C286" s="194" t="s">
        <v>421</v>
      </c>
      <c r="D286" s="189" t="s">
        <v>0</v>
      </c>
      <c r="E286" s="190">
        <v>102.82617</v>
      </c>
      <c r="F286" s="191"/>
      <c r="G286" s="192">
        <f>ROUND(E286*F286,2)</f>
        <v>0</v>
      </c>
      <c r="H286" s="191"/>
      <c r="I286" s="192">
        <f>ROUND(E286*H286,2)</f>
        <v>0</v>
      </c>
      <c r="J286" s="191"/>
      <c r="K286" s="192">
        <f>ROUND(E286*J286,2)</f>
        <v>0</v>
      </c>
      <c r="L286" s="192">
        <v>21</v>
      </c>
      <c r="M286" s="192">
        <f>G286*(1+L286/100)</f>
        <v>0</v>
      </c>
      <c r="N286" s="190">
        <v>0</v>
      </c>
      <c r="O286" s="190">
        <f>ROUND(E286*N286,2)</f>
        <v>0</v>
      </c>
      <c r="P286" s="190">
        <v>0</v>
      </c>
      <c r="Q286" s="190">
        <f>ROUND(E286*P286,2)</f>
        <v>0</v>
      </c>
      <c r="R286" s="192"/>
      <c r="S286" s="192" t="s">
        <v>325</v>
      </c>
      <c r="T286" s="193" t="s">
        <v>326</v>
      </c>
      <c r="U286" s="158">
        <v>0</v>
      </c>
      <c r="V286" s="158">
        <f>ROUND(E286*U286,2)</f>
        <v>0</v>
      </c>
      <c r="W286" s="158"/>
      <c r="X286" s="158" t="s">
        <v>259</v>
      </c>
      <c r="Y286" s="158" t="s">
        <v>260</v>
      </c>
      <c r="Z286" s="148"/>
      <c r="AA286" s="148"/>
      <c r="AB286" s="148"/>
      <c r="AC286" s="148"/>
      <c r="AD286" s="148"/>
      <c r="AE286" s="148"/>
      <c r="AF286" s="148"/>
      <c r="AG286" s="148" t="s">
        <v>422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72">
        <v>79</v>
      </c>
      <c r="B287" s="173" t="s">
        <v>697</v>
      </c>
      <c r="C287" s="181" t="s">
        <v>698</v>
      </c>
      <c r="D287" s="174" t="s">
        <v>348</v>
      </c>
      <c r="E287" s="175">
        <v>82.566000000000003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21</v>
      </c>
      <c r="M287" s="177">
        <f>G287*(1+L287/100)</f>
        <v>0</v>
      </c>
      <c r="N287" s="175">
        <v>0</v>
      </c>
      <c r="O287" s="175">
        <f>ROUND(E287*N287,2)</f>
        <v>0</v>
      </c>
      <c r="P287" s="175">
        <v>0</v>
      </c>
      <c r="Q287" s="175">
        <f>ROUND(E287*P287,2)</f>
        <v>0</v>
      </c>
      <c r="R287" s="177"/>
      <c r="S287" s="177" t="s">
        <v>257</v>
      </c>
      <c r="T287" s="178" t="s">
        <v>258</v>
      </c>
      <c r="U287" s="158">
        <v>0</v>
      </c>
      <c r="V287" s="158">
        <f>ROUND(E287*U287,2)</f>
        <v>0</v>
      </c>
      <c r="W287" s="158"/>
      <c r="X287" s="158" t="s">
        <v>442</v>
      </c>
      <c r="Y287" s="158" t="s">
        <v>260</v>
      </c>
      <c r="Z287" s="148"/>
      <c r="AA287" s="148"/>
      <c r="AB287" s="148"/>
      <c r="AC287" s="148"/>
      <c r="AD287" s="148"/>
      <c r="AE287" s="148"/>
      <c r="AF287" s="148"/>
      <c r="AG287" s="148" t="s">
        <v>443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2" x14ac:dyDescent="0.2">
      <c r="A288" s="155"/>
      <c r="B288" s="156"/>
      <c r="C288" s="182" t="s">
        <v>1164</v>
      </c>
      <c r="D288" s="162"/>
      <c r="E288" s="163">
        <v>82.57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8"/>
      <c r="AA288" s="148"/>
      <c r="AB288" s="148"/>
      <c r="AC288" s="148"/>
      <c r="AD288" s="148"/>
      <c r="AE288" s="148"/>
      <c r="AF288" s="148"/>
      <c r="AG288" s="148" t="s">
        <v>268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72">
        <v>80</v>
      </c>
      <c r="B289" s="173" t="s">
        <v>700</v>
      </c>
      <c r="C289" s="181" t="s">
        <v>701</v>
      </c>
      <c r="D289" s="174" t="s">
        <v>363</v>
      </c>
      <c r="E289" s="175">
        <v>54.274000000000001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4.2999999999999999E-4</v>
      </c>
      <c r="O289" s="175">
        <f>ROUND(E289*N289,2)</f>
        <v>0.02</v>
      </c>
      <c r="P289" s="175">
        <v>0</v>
      </c>
      <c r="Q289" s="175">
        <f>ROUND(E289*P289,2)</f>
        <v>0</v>
      </c>
      <c r="R289" s="177"/>
      <c r="S289" s="177" t="s">
        <v>257</v>
      </c>
      <c r="T289" s="178" t="s">
        <v>258</v>
      </c>
      <c r="U289" s="158">
        <v>0</v>
      </c>
      <c r="V289" s="158">
        <f>ROUND(E289*U289,2)</f>
        <v>0</v>
      </c>
      <c r="W289" s="158"/>
      <c r="X289" s="158" t="s">
        <v>442</v>
      </c>
      <c r="Y289" s="158" t="s">
        <v>260</v>
      </c>
      <c r="Z289" s="148"/>
      <c r="AA289" s="148"/>
      <c r="AB289" s="148"/>
      <c r="AC289" s="148"/>
      <c r="AD289" s="148"/>
      <c r="AE289" s="148"/>
      <c r="AF289" s="148"/>
      <c r="AG289" s="148" t="s">
        <v>443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1165</v>
      </c>
      <c r="D290" s="162"/>
      <c r="E290" s="163">
        <v>54.274000000000001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268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x14ac:dyDescent="0.2">
      <c r="A291" s="165" t="s">
        <v>252</v>
      </c>
      <c r="B291" s="166" t="s">
        <v>180</v>
      </c>
      <c r="C291" s="180" t="s">
        <v>181</v>
      </c>
      <c r="D291" s="167"/>
      <c r="E291" s="168"/>
      <c r="F291" s="169"/>
      <c r="G291" s="169">
        <f>SUMIF(AG292:AG315,"&lt;&gt;NOR",G292:G315)</f>
        <v>0</v>
      </c>
      <c r="H291" s="169"/>
      <c r="I291" s="169">
        <f>SUM(I292:I315)</f>
        <v>0</v>
      </c>
      <c r="J291" s="169"/>
      <c r="K291" s="169">
        <f>SUM(K292:K315)</f>
        <v>0</v>
      </c>
      <c r="L291" s="169"/>
      <c r="M291" s="169">
        <f>SUM(M292:M315)</f>
        <v>0</v>
      </c>
      <c r="N291" s="168"/>
      <c r="O291" s="168">
        <f>SUM(O292:O315)</f>
        <v>0.57999999999999996</v>
      </c>
      <c r="P291" s="168"/>
      <c r="Q291" s="168">
        <f>SUM(Q292:Q315)</f>
        <v>0.44</v>
      </c>
      <c r="R291" s="169"/>
      <c r="S291" s="169"/>
      <c r="T291" s="170"/>
      <c r="U291" s="164"/>
      <c r="V291" s="164">
        <f>SUM(V292:V315)</f>
        <v>0</v>
      </c>
      <c r="W291" s="164"/>
      <c r="X291" s="164"/>
      <c r="Y291" s="164"/>
      <c r="AG291" t="s">
        <v>253</v>
      </c>
    </row>
    <row r="292" spans="1:60" outlineLevel="1" x14ac:dyDescent="0.2">
      <c r="A292" s="172">
        <v>81</v>
      </c>
      <c r="B292" s="173" t="s">
        <v>1166</v>
      </c>
      <c r="C292" s="181" t="s">
        <v>1167</v>
      </c>
      <c r="D292" s="174" t="s">
        <v>324</v>
      </c>
      <c r="E292" s="175">
        <v>8.84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21</v>
      </c>
      <c r="M292" s="177">
        <f>G292*(1+L292/100)</f>
        <v>0</v>
      </c>
      <c r="N292" s="175">
        <v>0</v>
      </c>
      <c r="O292" s="175">
        <f>ROUND(E292*N292,2)</f>
        <v>0</v>
      </c>
      <c r="P292" s="175">
        <v>2.4649999999999998E-2</v>
      </c>
      <c r="Q292" s="175">
        <f>ROUND(E292*P292,2)</f>
        <v>0.22</v>
      </c>
      <c r="R292" s="177"/>
      <c r="S292" s="177" t="s">
        <v>325</v>
      </c>
      <c r="T292" s="178" t="s">
        <v>326</v>
      </c>
      <c r="U292" s="158">
        <v>0</v>
      </c>
      <c r="V292" s="158">
        <f>ROUND(E292*U292,2)</f>
        <v>0</v>
      </c>
      <c r="W292" s="158"/>
      <c r="X292" s="158" t="s">
        <v>259</v>
      </c>
      <c r="Y292" s="158" t="s">
        <v>260</v>
      </c>
      <c r="Z292" s="148"/>
      <c r="AA292" s="148"/>
      <c r="AB292" s="148"/>
      <c r="AC292" s="148"/>
      <c r="AD292" s="148"/>
      <c r="AE292" s="148"/>
      <c r="AF292" s="148"/>
      <c r="AG292" s="148" t="s">
        <v>415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5"/>
      <c r="B293" s="156"/>
      <c r="C293" s="182" t="s">
        <v>1168</v>
      </c>
      <c r="D293" s="162"/>
      <c r="E293" s="163">
        <v>8.84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8"/>
      <c r="AA293" s="148"/>
      <c r="AB293" s="148"/>
      <c r="AC293" s="148"/>
      <c r="AD293" s="148"/>
      <c r="AE293" s="148"/>
      <c r="AF293" s="148"/>
      <c r="AG293" s="148" t="s">
        <v>268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72">
        <v>82</v>
      </c>
      <c r="B294" s="173" t="s">
        <v>1169</v>
      </c>
      <c r="C294" s="181" t="s">
        <v>1170</v>
      </c>
      <c r="D294" s="174" t="s">
        <v>324</v>
      </c>
      <c r="E294" s="175">
        <v>8.84</v>
      </c>
      <c r="F294" s="176"/>
      <c r="G294" s="177">
        <f>ROUND(E294*F294,2)</f>
        <v>0</v>
      </c>
      <c r="H294" s="176"/>
      <c r="I294" s="177">
        <f>ROUND(E294*H294,2)</f>
        <v>0</v>
      </c>
      <c r="J294" s="176"/>
      <c r="K294" s="177">
        <f>ROUND(E294*J294,2)</f>
        <v>0</v>
      </c>
      <c r="L294" s="177">
        <v>21</v>
      </c>
      <c r="M294" s="177">
        <f>G294*(1+L294/100)</f>
        <v>0</v>
      </c>
      <c r="N294" s="175">
        <v>1.7000000000000001E-4</v>
      </c>
      <c r="O294" s="175">
        <f>ROUND(E294*N294,2)</f>
        <v>0</v>
      </c>
      <c r="P294" s="175">
        <v>0</v>
      </c>
      <c r="Q294" s="175">
        <f>ROUND(E294*P294,2)</f>
        <v>0</v>
      </c>
      <c r="R294" s="177"/>
      <c r="S294" s="177" t="s">
        <v>325</v>
      </c>
      <c r="T294" s="178" t="s">
        <v>326</v>
      </c>
      <c r="U294" s="158">
        <v>0</v>
      </c>
      <c r="V294" s="158">
        <f>ROUND(E294*U294,2)</f>
        <v>0</v>
      </c>
      <c r="W294" s="158"/>
      <c r="X294" s="158" t="s">
        <v>259</v>
      </c>
      <c r="Y294" s="158" t="s">
        <v>260</v>
      </c>
      <c r="Z294" s="148"/>
      <c r="AA294" s="148"/>
      <c r="AB294" s="148"/>
      <c r="AC294" s="148"/>
      <c r="AD294" s="148"/>
      <c r="AE294" s="148"/>
      <c r="AF294" s="148"/>
      <c r="AG294" s="148" t="s">
        <v>415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2" x14ac:dyDescent="0.2">
      <c r="A295" s="155"/>
      <c r="B295" s="156"/>
      <c r="C295" s="273" t="s">
        <v>1171</v>
      </c>
      <c r="D295" s="274"/>
      <c r="E295" s="274"/>
      <c r="F295" s="274"/>
      <c r="G295" s="274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8"/>
      <c r="AA295" s="148"/>
      <c r="AB295" s="148"/>
      <c r="AC295" s="148"/>
      <c r="AD295" s="148"/>
      <c r="AE295" s="148"/>
      <c r="AF295" s="148"/>
      <c r="AG295" s="148" t="s">
        <v>263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5"/>
      <c r="B296" s="156"/>
      <c r="C296" s="182" t="s">
        <v>1168</v>
      </c>
      <c r="D296" s="162"/>
      <c r="E296" s="163">
        <v>8.84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268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83</v>
      </c>
      <c r="B297" s="173" t="s">
        <v>855</v>
      </c>
      <c r="C297" s="181" t="s">
        <v>856</v>
      </c>
      <c r="D297" s="174" t="s">
        <v>363</v>
      </c>
      <c r="E297" s="175">
        <v>9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325</v>
      </c>
      <c r="T297" s="178" t="s">
        <v>326</v>
      </c>
      <c r="U297" s="158">
        <v>0</v>
      </c>
      <c r="V297" s="158">
        <f>ROUND(E297*U297,2)</f>
        <v>0</v>
      </c>
      <c r="W297" s="158"/>
      <c r="X297" s="158" t="s">
        <v>259</v>
      </c>
      <c r="Y297" s="158" t="s">
        <v>260</v>
      </c>
      <c r="Z297" s="148"/>
      <c r="AA297" s="148"/>
      <c r="AB297" s="148"/>
      <c r="AC297" s="148"/>
      <c r="AD297" s="148"/>
      <c r="AE297" s="148"/>
      <c r="AF297" s="148"/>
      <c r="AG297" s="148" t="s">
        <v>415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182" t="s">
        <v>1172</v>
      </c>
      <c r="D298" s="162"/>
      <c r="E298" s="163">
        <v>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268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84</v>
      </c>
      <c r="B299" s="173" t="s">
        <v>722</v>
      </c>
      <c r="C299" s="181" t="s">
        <v>723</v>
      </c>
      <c r="D299" s="174" t="s">
        <v>363</v>
      </c>
      <c r="E299" s="175">
        <v>17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325</v>
      </c>
      <c r="T299" s="178" t="s">
        <v>326</v>
      </c>
      <c r="U299" s="158">
        <v>0</v>
      </c>
      <c r="V299" s="158">
        <f>ROUND(E299*U299,2)</f>
        <v>0</v>
      </c>
      <c r="W299" s="158"/>
      <c r="X299" s="158" t="s">
        <v>259</v>
      </c>
      <c r="Y299" s="158" t="s">
        <v>260</v>
      </c>
      <c r="Z299" s="148"/>
      <c r="AA299" s="148"/>
      <c r="AB299" s="148"/>
      <c r="AC299" s="148"/>
      <c r="AD299" s="148"/>
      <c r="AE299" s="148"/>
      <c r="AF299" s="148"/>
      <c r="AG299" s="148" t="s">
        <v>415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182" t="s">
        <v>1173</v>
      </c>
      <c r="D300" s="162"/>
      <c r="E300" s="163">
        <v>17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268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85</v>
      </c>
      <c r="B301" s="173" t="s">
        <v>1174</v>
      </c>
      <c r="C301" s="181" t="s">
        <v>1175</v>
      </c>
      <c r="D301" s="174" t="s">
        <v>363</v>
      </c>
      <c r="E301" s="175">
        <v>2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0.1104</v>
      </c>
      <c r="Q301" s="175">
        <f>ROUND(E301*P301,2)</f>
        <v>0.22</v>
      </c>
      <c r="R301" s="177"/>
      <c r="S301" s="177" t="s">
        <v>325</v>
      </c>
      <c r="T301" s="178" t="s">
        <v>326</v>
      </c>
      <c r="U301" s="158">
        <v>0</v>
      </c>
      <c r="V301" s="158">
        <f>ROUND(E301*U301,2)</f>
        <v>0</v>
      </c>
      <c r="W301" s="158"/>
      <c r="X301" s="158" t="s">
        <v>259</v>
      </c>
      <c r="Y301" s="158" t="s">
        <v>260</v>
      </c>
      <c r="Z301" s="148"/>
      <c r="AA301" s="148"/>
      <c r="AB301" s="148"/>
      <c r="AC301" s="148"/>
      <c r="AD301" s="148"/>
      <c r="AE301" s="148"/>
      <c r="AF301" s="148"/>
      <c r="AG301" s="148" t="s">
        <v>415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5"/>
      <c r="B302" s="156"/>
      <c r="C302" s="182" t="s">
        <v>119</v>
      </c>
      <c r="D302" s="162"/>
      <c r="E302" s="163">
        <v>2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268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87">
        <v>86</v>
      </c>
      <c r="B303" s="188" t="s">
        <v>438</v>
      </c>
      <c r="C303" s="194" t="s">
        <v>439</v>
      </c>
      <c r="D303" s="189" t="s">
        <v>0</v>
      </c>
      <c r="E303" s="190">
        <v>946.73680000000002</v>
      </c>
      <c r="F303" s="191"/>
      <c r="G303" s="192">
        <f>ROUND(E303*F303,2)</f>
        <v>0</v>
      </c>
      <c r="H303" s="191"/>
      <c r="I303" s="192">
        <f>ROUND(E303*H303,2)</f>
        <v>0</v>
      </c>
      <c r="J303" s="191"/>
      <c r="K303" s="192">
        <f>ROUND(E303*J303,2)</f>
        <v>0</v>
      </c>
      <c r="L303" s="192">
        <v>21</v>
      </c>
      <c r="M303" s="192">
        <f>G303*(1+L303/100)</f>
        <v>0</v>
      </c>
      <c r="N303" s="190">
        <v>0</v>
      </c>
      <c r="O303" s="190">
        <f>ROUND(E303*N303,2)</f>
        <v>0</v>
      </c>
      <c r="P303" s="190">
        <v>0</v>
      </c>
      <c r="Q303" s="190">
        <f>ROUND(E303*P303,2)</f>
        <v>0</v>
      </c>
      <c r="R303" s="192"/>
      <c r="S303" s="192" t="s">
        <v>325</v>
      </c>
      <c r="T303" s="193" t="s">
        <v>326</v>
      </c>
      <c r="U303" s="158">
        <v>0</v>
      </c>
      <c r="V303" s="158">
        <f>ROUND(E303*U303,2)</f>
        <v>0</v>
      </c>
      <c r="W303" s="158"/>
      <c r="X303" s="158" t="s">
        <v>259</v>
      </c>
      <c r="Y303" s="158" t="s">
        <v>260</v>
      </c>
      <c r="Z303" s="148"/>
      <c r="AA303" s="148"/>
      <c r="AB303" s="148"/>
      <c r="AC303" s="148"/>
      <c r="AD303" s="148"/>
      <c r="AE303" s="148"/>
      <c r="AF303" s="148"/>
      <c r="AG303" s="148" t="s">
        <v>422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72">
        <v>87</v>
      </c>
      <c r="B304" s="173" t="s">
        <v>858</v>
      </c>
      <c r="C304" s="181" t="s">
        <v>1176</v>
      </c>
      <c r="D304" s="174" t="s">
        <v>363</v>
      </c>
      <c r="E304" s="175">
        <v>5</v>
      </c>
      <c r="F304" s="176"/>
      <c r="G304" s="177">
        <f>ROUND(E304*F304,2)</f>
        <v>0</v>
      </c>
      <c r="H304" s="176"/>
      <c r="I304" s="177">
        <f>ROUND(E304*H304,2)</f>
        <v>0</v>
      </c>
      <c r="J304" s="176"/>
      <c r="K304" s="177">
        <f>ROUND(E304*J304,2)</f>
        <v>0</v>
      </c>
      <c r="L304" s="177">
        <v>21</v>
      </c>
      <c r="M304" s="177">
        <f>G304*(1+L304/100)</f>
        <v>0</v>
      </c>
      <c r="N304" s="175">
        <v>1.7000000000000001E-2</v>
      </c>
      <c r="O304" s="175">
        <f>ROUND(E304*N304,2)</f>
        <v>0.09</v>
      </c>
      <c r="P304" s="175">
        <v>0</v>
      </c>
      <c r="Q304" s="175">
        <f>ROUND(E304*P304,2)</f>
        <v>0</v>
      </c>
      <c r="R304" s="177" t="s">
        <v>477</v>
      </c>
      <c r="S304" s="177" t="s">
        <v>325</v>
      </c>
      <c r="T304" s="178" t="s">
        <v>326</v>
      </c>
      <c r="U304" s="158">
        <v>0</v>
      </c>
      <c r="V304" s="158">
        <f>ROUND(E304*U304,2)</f>
        <v>0</v>
      </c>
      <c r="W304" s="158"/>
      <c r="X304" s="158" t="s">
        <v>442</v>
      </c>
      <c r="Y304" s="158" t="s">
        <v>260</v>
      </c>
      <c r="Z304" s="148"/>
      <c r="AA304" s="148"/>
      <c r="AB304" s="148"/>
      <c r="AC304" s="148"/>
      <c r="AD304" s="148"/>
      <c r="AE304" s="148"/>
      <c r="AF304" s="148"/>
      <c r="AG304" s="148" t="s">
        <v>443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2" x14ac:dyDescent="0.2">
      <c r="A305" s="155"/>
      <c r="B305" s="156"/>
      <c r="C305" s="182" t="s">
        <v>125</v>
      </c>
      <c r="D305" s="162"/>
      <c r="E305" s="163">
        <v>5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8"/>
      <c r="AA305" s="148"/>
      <c r="AB305" s="148"/>
      <c r="AC305" s="148"/>
      <c r="AD305" s="148"/>
      <c r="AE305" s="148"/>
      <c r="AF305" s="148"/>
      <c r="AG305" s="148" t="s">
        <v>268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2">
        <v>88</v>
      </c>
      <c r="B306" s="173" t="s">
        <v>1177</v>
      </c>
      <c r="C306" s="181" t="s">
        <v>1178</v>
      </c>
      <c r="D306" s="174" t="s">
        <v>363</v>
      </c>
      <c r="E306" s="175">
        <v>1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5">
        <v>1.7000000000000001E-2</v>
      </c>
      <c r="O306" s="175">
        <f>ROUND(E306*N306,2)</f>
        <v>0.02</v>
      </c>
      <c r="P306" s="175">
        <v>0</v>
      </c>
      <c r="Q306" s="175">
        <f>ROUND(E306*P306,2)</f>
        <v>0</v>
      </c>
      <c r="R306" s="177"/>
      <c r="S306" s="177" t="s">
        <v>257</v>
      </c>
      <c r="T306" s="178" t="s">
        <v>258</v>
      </c>
      <c r="U306" s="158">
        <v>0</v>
      </c>
      <c r="V306" s="158">
        <f>ROUND(E306*U306,2)</f>
        <v>0</v>
      </c>
      <c r="W306" s="158"/>
      <c r="X306" s="158" t="s">
        <v>442</v>
      </c>
      <c r="Y306" s="158" t="s">
        <v>260</v>
      </c>
      <c r="Z306" s="148"/>
      <c r="AA306" s="148"/>
      <c r="AB306" s="148"/>
      <c r="AC306" s="148"/>
      <c r="AD306" s="148"/>
      <c r="AE306" s="148"/>
      <c r="AF306" s="148"/>
      <c r="AG306" s="148" t="s">
        <v>443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2" x14ac:dyDescent="0.2">
      <c r="A307" s="155"/>
      <c r="B307" s="156"/>
      <c r="C307" s="182" t="s">
        <v>117</v>
      </c>
      <c r="D307" s="162"/>
      <c r="E307" s="163">
        <v>1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8"/>
      <c r="AA307" s="148"/>
      <c r="AB307" s="148"/>
      <c r="AC307" s="148"/>
      <c r="AD307" s="148"/>
      <c r="AE307" s="148"/>
      <c r="AF307" s="148"/>
      <c r="AG307" s="148" t="s">
        <v>268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2">
        <v>89</v>
      </c>
      <c r="B308" s="173" t="s">
        <v>860</v>
      </c>
      <c r="C308" s="181" t="s">
        <v>1179</v>
      </c>
      <c r="D308" s="174" t="s">
        <v>363</v>
      </c>
      <c r="E308" s="175">
        <v>3</v>
      </c>
      <c r="F308" s="176"/>
      <c r="G308" s="177">
        <f>ROUND(E308*F308,2)</f>
        <v>0</v>
      </c>
      <c r="H308" s="176"/>
      <c r="I308" s="177">
        <f>ROUND(E308*H308,2)</f>
        <v>0</v>
      </c>
      <c r="J308" s="176"/>
      <c r="K308" s="177">
        <f>ROUND(E308*J308,2)</f>
        <v>0</v>
      </c>
      <c r="L308" s="177">
        <v>21</v>
      </c>
      <c r="M308" s="177">
        <f>G308*(1+L308/100)</f>
        <v>0</v>
      </c>
      <c r="N308" s="175">
        <v>1.9E-2</v>
      </c>
      <c r="O308" s="175">
        <f>ROUND(E308*N308,2)</f>
        <v>0.06</v>
      </c>
      <c r="P308" s="175">
        <v>0</v>
      </c>
      <c r="Q308" s="175">
        <f>ROUND(E308*P308,2)</f>
        <v>0</v>
      </c>
      <c r="R308" s="177" t="s">
        <v>477</v>
      </c>
      <c r="S308" s="177" t="s">
        <v>325</v>
      </c>
      <c r="T308" s="178" t="s">
        <v>326</v>
      </c>
      <c r="U308" s="158">
        <v>0</v>
      </c>
      <c r="V308" s="158">
        <f>ROUND(E308*U308,2)</f>
        <v>0</v>
      </c>
      <c r="W308" s="158"/>
      <c r="X308" s="158" t="s">
        <v>442</v>
      </c>
      <c r="Y308" s="158" t="s">
        <v>260</v>
      </c>
      <c r="Z308" s="148"/>
      <c r="AA308" s="148"/>
      <c r="AB308" s="148"/>
      <c r="AC308" s="148"/>
      <c r="AD308" s="148"/>
      <c r="AE308" s="148"/>
      <c r="AF308" s="148"/>
      <c r="AG308" s="148" t="s">
        <v>443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182" t="s">
        <v>121</v>
      </c>
      <c r="D309" s="162"/>
      <c r="E309" s="163">
        <v>3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268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72">
        <v>90</v>
      </c>
      <c r="B310" s="173" t="s">
        <v>1180</v>
      </c>
      <c r="C310" s="181" t="s">
        <v>1181</v>
      </c>
      <c r="D310" s="174" t="s">
        <v>363</v>
      </c>
      <c r="E310" s="175">
        <v>8</v>
      </c>
      <c r="F310" s="176"/>
      <c r="G310" s="177">
        <f>ROUND(E310*F310,2)</f>
        <v>0</v>
      </c>
      <c r="H310" s="176"/>
      <c r="I310" s="177">
        <f>ROUND(E310*H310,2)</f>
        <v>0</v>
      </c>
      <c r="J310" s="176"/>
      <c r="K310" s="177">
        <f>ROUND(E310*J310,2)</f>
        <v>0</v>
      </c>
      <c r="L310" s="177">
        <v>21</v>
      </c>
      <c r="M310" s="177">
        <f>G310*(1+L310/100)</f>
        <v>0</v>
      </c>
      <c r="N310" s="175">
        <v>2.1000000000000001E-2</v>
      </c>
      <c r="O310" s="175">
        <f>ROUND(E310*N310,2)</f>
        <v>0.17</v>
      </c>
      <c r="P310" s="175">
        <v>0</v>
      </c>
      <c r="Q310" s="175">
        <f>ROUND(E310*P310,2)</f>
        <v>0</v>
      </c>
      <c r="R310" s="177" t="s">
        <v>477</v>
      </c>
      <c r="S310" s="177" t="s">
        <v>325</v>
      </c>
      <c r="T310" s="178" t="s">
        <v>326</v>
      </c>
      <c r="U310" s="158">
        <v>0</v>
      </c>
      <c r="V310" s="158">
        <f>ROUND(E310*U310,2)</f>
        <v>0</v>
      </c>
      <c r="W310" s="158"/>
      <c r="X310" s="158" t="s">
        <v>442</v>
      </c>
      <c r="Y310" s="158" t="s">
        <v>260</v>
      </c>
      <c r="Z310" s="148"/>
      <c r="AA310" s="148"/>
      <c r="AB310" s="148"/>
      <c r="AC310" s="148"/>
      <c r="AD310" s="148"/>
      <c r="AE310" s="148"/>
      <c r="AF310" s="148"/>
      <c r="AG310" s="148" t="s">
        <v>443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2" x14ac:dyDescent="0.2">
      <c r="A311" s="155"/>
      <c r="B311" s="156"/>
      <c r="C311" s="182" t="s">
        <v>135</v>
      </c>
      <c r="D311" s="162"/>
      <c r="E311" s="163">
        <v>8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8"/>
      <c r="AA311" s="148"/>
      <c r="AB311" s="148"/>
      <c r="AC311" s="148"/>
      <c r="AD311" s="148"/>
      <c r="AE311" s="148"/>
      <c r="AF311" s="148"/>
      <c r="AG311" s="148" t="s">
        <v>268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72">
        <v>91</v>
      </c>
      <c r="B312" s="173" t="s">
        <v>1182</v>
      </c>
      <c r="C312" s="181" t="s">
        <v>1183</v>
      </c>
      <c r="D312" s="174" t="s">
        <v>363</v>
      </c>
      <c r="E312" s="175">
        <v>8</v>
      </c>
      <c r="F312" s="176"/>
      <c r="G312" s="177">
        <f>ROUND(E312*F312,2)</f>
        <v>0</v>
      </c>
      <c r="H312" s="176"/>
      <c r="I312" s="177">
        <f>ROUND(E312*H312,2)</f>
        <v>0</v>
      </c>
      <c r="J312" s="176"/>
      <c r="K312" s="177">
        <f>ROUND(E312*J312,2)</f>
        <v>0</v>
      </c>
      <c r="L312" s="177">
        <v>21</v>
      </c>
      <c r="M312" s="177">
        <f>G312*(1+L312/100)</f>
        <v>0</v>
      </c>
      <c r="N312" s="175">
        <v>2.5999999999999999E-2</v>
      </c>
      <c r="O312" s="175">
        <f>ROUND(E312*N312,2)</f>
        <v>0.21</v>
      </c>
      <c r="P312" s="175">
        <v>0</v>
      </c>
      <c r="Q312" s="175">
        <f>ROUND(E312*P312,2)</f>
        <v>0</v>
      </c>
      <c r="R312" s="177" t="s">
        <v>477</v>
      </c>
      <c r="S312" s="177" t="s">
        <v>325</v>
      </c>
      <c r="T312" s="178" t="s">
        <v>326</v>
      </c>
      <c r="U312" s="158">
        <v>0</v>
      </c>
      <c r="V312" s="158">
        <f>ROUND(E312*U312,2)</f>
        <v>0</v>
      </c>
      <c r="W312" s="158"/>
      <c r="X312" s="158" t="s">
        <v>442</v>
      </c>
      <c r="Y312" s="158" t="s">
        <v>260</v>
      </c>
      <c r="Z312" s="148"/>
      <c r="AA312" s="148"/>
      <c r="AB312" s="148"/>
      <c r="AC312" s="148"/>
      <c r="AD312" s="148"/>
      <c r="AE312" s="148"/>
      <c r="AF312" s="148"/>
      <c r="AG312" s="148" t="s">
        <v>443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2" x14ac:dyDescent="0.2">
      <c r="A313" s="155"/>
      <c r="B313" s="156"/>
      <c r="C313" s="182" t="s">
        <v>135</v>
      </c>
      <c r="D313" s="162"/>
      <c r="E313" s="163">
        <v>8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8"/>
      <c r="AA313" s="148"/>
      <c r="AB313" s="148"/>
      <c r="AC313" s="148"/>
      <c r="AD313" s="148"/>
      <c r="AE313" s="148"/>
      <c r="AF313" s="148"/>
      <c r="AG313" s="148" t="s">
        <v>268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72">
        <v>92</v>
      </c>
      <c r="B314" s="173" t="s">
        <v>1184</v>
      </c>
      <c r="C314" s="181" t="s">
        <v>1185</v>
      </c>
      <c r="D314" s="174" t="s">
        <v>363</v>
      </c>
      <c r="E314" s="175">
        <v>1</v>
      </c>
      <c r="F314" s="176"/>
      <c r="G314" s="177">
        <f>ROUND(E314*F314,2)</f>
        <v>0</v>
      </c>
      <c r="H314" s="176"/>
      <c r="I314" s="177">
        <f>ROUND(E314*H314,2)</f>
        <v>0</v>
      </c>
      <c r="J314" s="176"/>
      <c r="K314" s="177">
        <f>ROUND(E314*J314,2)</f>
        <v>0</v>
      </c>
      <c r="L314" s="177">
        <v>21</v>
      </c>
      <c r="M314" s="177">
        <f>G314*(1+L314/100)</f>
        <v>0</v>
      </c>
      <c r="N314" s="175">
        <v>2.5999999999999999E-2</v>
      </c>
      <c r="O314" s="175">
        <f>ROUND(E314*N314,2)</f>
        <v>0.03</v>
      </c>
      <c r="P314" s="175">
        <v>0</v>
      </c>
      <c r="Q314" s="175">
        <f>ROUND(E314*P314,2)</f>
        <v>0</v>
      </c>
      <c r="R314" s="177"/>
      <c r="S314" s="177" t="s">
        <v>257</v>
      </c>
      <c r="T314" s="178" t="s">
        <v>258</v>
      </c>
      <c r="U314" s="158">
        <v>0</v>
      </c>
      <c r="V314" s="158">
        <f>ROUND(E314*U314,2)</f>
        <v>0</v>
      </c>
      <c r="W314" s="158"/>
      <c r="X314" s="158" t="s">
        <v>442</v>
      </c>
      <c r="Y314" s="158" t="s">
        <v>260</v>
      </c>
      <c r="Z314" s="148"/>
      <c r="AA314" s="148"/>
      <c r="AB314" s="148"/>
      <c r="AC314" s="148"/>
      <c r="AD314" s="148"/>
      <c r="AE314" s="148"/>
      <c r="AF314" s="148"/>
      <c r="AG314" s="148" t="s">
        <v>443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2" x14ac:dyDescent="0.2">
      <c r="A315" s="155"/>
      <c r="B315" s="156"/>
      <c r="C315" s="182" t="s">
        <v>117</v>
      </c>
      <c r="D315" s="162"/>
      <c r="E315" s="163">
        <v>1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8"/>
      <c r="AA315" s="148"/>
      <c r="AB315" s="148"/>
      <c r="AC315" s="148"/>
      <c r="AD315" s="148"/>
      <c r="AE315" s="148"/>
      <c r="AF315" s="148"/>
      <c r="AG315" s="148" t="s">
        <v>268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x14ac:dyDescent="0.2">
      <c r="A316" s="165" t="s">
        <v>252</v>
      </c>
      <c r="B316" s="166" t="s">
        <v>182</v>
      </c>
      <c r="C316" s="180" t="s">
        <v>183</v>
      </c>
      <c r="D316" s="167"/>
      <c r="E316" s="168"/>
      <c r="F316" s="169"/>
      <c r="G316" s="169">
        <f>SUMIF(AG317:AG337,"&lt;&gt;NOR",G317:G337)</f>
        <v>0</v>
      </c>
      <c r="H316" s="169"/>
      <c r="I316" s="169">
        <f>SUM(I317:I337)</f>
        <v>0</v>
      </c>
      <c r="J316" s="169"/>
      <c r="K316" s="169">
        <f>SUM(K317:K337)</f>
        <v>0</v>
      </c>
      <c r="L316" s="169"/>
      <c r="M316" s="169">
        <f>SUM(M317:M337)</f>
        <v>0</v>
      </c>
      <c r="N316" s="168"/>
      <c r="O316" s="168">
        <f>SUM(O317:O337)</f>
        <v>0.22000000000000003</v>
      </c>
      <c r="P316" s="168"/>
      <c r="Q316" s="168">
        <f>SUM(Q317:Q337)</f>
        <v>0.1</v>
      </c>
      <c r="R316" s="169"/>
      <c r="S316" s="169"/>
      <c r="T316" s="170"/>
      <c r="U316" s="164"/>
      <c r="V316" s="164">
        <f>SUM(V317:V337)</f>
        <v>0</v>
      </c>
      <c r="W316" s="164"/>
      <c r="X316" s="164"/>
      <c r="Y316" s="164"/>
      <c r="AG316" t="s">
        <v>253</v>
      </c>
    </row>
    <row r="317" spans="1:60" outlineLevel="1" x14ac:dyDescent="0.2">
      <c r="A317" s="172">
        <v>93</v>
      </c>
      <c r="B317" s="173" t="s">
        <v>1186</v>
      </c>
      <c r="C317" s="181" t="s">
        <v>1187</v>
      </c>
      <c r="D317" s="174" t="s">
        <v>256</v>
      </c>
      <c r="E317" s="175">
        <v>2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21</v>
      </c>
      <c r="M317" s="177">
        <f>G317*(1+L317/100)</f>
        <v>0</v>
      </c>
      <c r="N317" s="175">
        <v>0.05</v>
      </c>
      <c r="O317" s="175">
        <f>ROUND(E317*N317,2)</f>
        <v>0.1</v>
      </c>
      <c r="P317" s="175">
        <v>0</v>
      </c>
      <c r="Q317" s="175">
        <f>ROUND(E317*P317,2)</f>
        <v>0</v>
      </c>
      <c r="R317" s="177"/>
      <c r="S317" s="177" t="s">
        <v>257</v>
      </c>
      <c r="T317" s="178" t="s">
        <v>258</v>
      </c>
      <c r="U317" s="158">
        <v>0</v>
      </c>
      <c r="V317" s="158">
        <f>ROUND(E317*U317,2)</f>
        <v>0</v>
      </c>
      <c r="W317" s="158"/>
      <c r="X317" s="158" t="s">
        <v>259</v>
      </c>
      <c r="Y317" s="158" t="s">
        <v>260</v>
      </c>
      <c r="Z317" s="148"/>
      <c r="AA317" s="148"/>
      <c r="AB317" s="148"/>
      <c r="AC317" s="148"/>
      <c r="AD317" s="148"/>
      <c r="AE317" s="148"/>
      <c r="AF317" s="148"/>
      <c r="AG317" s="148" t="s">
        <v>415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2" x14ac:dyDescent="0.2">
      <c r="A318" s="155"/>
      <c r="B318" s="156"/>
      <c r="C318" s="273" t="s">
        <v>1188</v>
      </c>
      <c r="D318" s="274"/>
      <c r="E318" s="274"/>
      <c r="F318" s="274"/>
      <c r="G318" s="274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8"/>
      <c r="AA318" s="148"/>
      <c r="AB318" s="148"/>
      <c r="AC318" s="148"/>
      <c r="AD318" s="148"/>
      <c r="AE318" s="148"/>
      <c r="AF318" s="148"/>
      <c r="AG318" s="148" t="s">
        <v>263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3" x14ac:dyDescent="0.2">
      <c r="A319" s="155"/>
      <c r="B319" s="156"/>
      <c r="C319" s="264" t="s">
        <v>1189</v>
      </c>
      <c r="D319" s="265"/>
      <c r="E319" s="265"/>
      <c r="F319" s="265"/>
      <c r="G319" s="265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8"/>
      <c r="AA319" s="148"/>
      <c r="AB319" s="148"/>
      <c r="AC319" s="148"/>
      <c r="AD319" s="148"/>
      <c r="AE319" s="148"/>
      <c r="AF319" s="148"/>
      <c r="AG319" s="148" t="s">
        <v>263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3" x14ac:dyDescent="0.2">
      <c r="A320" s="155"/>
      <c r="B320" s="156"/>
      <c r="C320" s="264" t="s">
        <v>1190</v>
      </c>
      <c r="D320" s="265"/>
      <c r="E320" s="265"/>
      <c r="F320" s="265"/>
      <c r="G320" s="265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263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264" t="s">
        <v>1252</v>
      </c>
      <c r="D321" s="265"/>
      <c r="E321" s="265"/>
      <c r="F321" s="265"/>
      <c r="G321" s="265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263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5"/>
      <c r="B322" s="156"/>
      <c r="C322" s="264" t="s">
        <v>1191</v>
      </c>
      <c r="D322" s="265"/>
      <c r="E322" s="265"/>
      <c r="F322" s="265"/>
      <c r="G322" s="265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8"/>
      <c r="AA322" s="148"/>
      <c r="AB322" s="148"/>
      <c r="AC322" s="148"/>
      <c r="AD322" s="148"/>
      <c r="AE322" s="148"/>
      <c r="AF322" s="148"/>
      <c r="AG322" s="148" t="s">
        <v>263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182" t="s">
        <v>119</v>
      </c>
      <c r="D323" s="162"/>
      <c r="E323" s="163">
        <v>2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268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2">
        <v>94</v>
      </c>
      <c r="B324" s="173" t="s">
        <v>450</v>
      </c>
      <c r="C324" s="181" t="s">
        <v>451</v>
      </c>
      <c r="D324" s="174" t="s">
        <v>363</v>
      </c>
      <c r="E324" s="175">
        <v>28</v>
      </c>
      <c r="F324" s="176"/>
      <c r="G324" s="177">
        <f>ROUND(E324*F324,2)</f>
        <v>0</v>
      </c>
      <c r="H324" s="176"/>
      <c r="I324" s="177">
        <f>ROUND(E324*H324,2)</f>
        <v>0</v>
      </c>
      <c r="J324" s="176"/>
      <c r="K324" s="177">
        <f>ROUND(E324*J324,2)</f>
        <v>0</v>
      </c>
      <c r="L324" s="177">
        <v>21</v>
      </c>
      <c r="M324" s="177">
        <f>G324*(1+L324/100)</f>
        <v>0</v>
      </c>
      <c r="N324" s="175">
        <v>5.0000000000000001E-4</v>
      </c>
      <c r="O324" s="175">
        <f>ROUND(E324*N324,2)</f>
        <v>0.01</v>
      </c>
      <c r="P324" s="175">
        <v>0</v>
      </c>
      <c r="Q324" s="175">
        <f>ROUND(E324*P324,2)</f>
        <v>0</v>
      </c>
      <c r="R324" s="177"/>
      <c r="S324" s="177" t="s">
        <v>257</v>
      </c>
      <c r="T324" s="178" t="s">
        <v>258</v>
      </c>
      <c r="U324" s="158">
        <v>0</v>
      </c>
      <c r="V324" s="158">
        <f>ROUND(E324*U324,2)</f>
        <v>0</v>
      </c>
      <c r="W324" s="158"/>
      <c r="X324" s="158" t="s">
        <v>259</v>
      </c>
      <c r="Y324" s="158" t="s">
        <v>260</v>
      </c>
      <c r="Z324" s="148"/>
      <c r="AA324" s="148"/>
      <c r="AB324" s="148"/>
      <c r="AC324" s="148"/>
      <c r="AD324" s="148"/>
      <c r="AE324" s="148"/>
      <c r="AF324" s="148"/>
      <c r="AG324" s="148" t="s">
        <v>415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2" x14ac:dyDescent="0.2">
      <c r="A325" s="155"/>
      <c r="B325" s="156"/>
      <c r="C325" s="273" t="s">
        <v>726</v>
      </c>
      <c r="D325" s="274"/>
      <c r="E325" s="274"/>
      <c r="F325" s="274"/>
      <c r="G325" s="274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8"/>
      <c r="AA325" s="148"/>
      <c r="AB325" s="148"/>
      <c r="AC325" s="148"/>
      <c r="AD325" s="148"/>
      <c r="AE325" s="148"/>
      <c r="AF325" s="148"/>
      <c r="AG325" s="148" t="s">
        <v>263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2" x14ac:dyDescent="0.2">
      <c r="A326" s="155"/>
      <c r="B326" s="156"/>
      <c r="C326" s="182" t="s">
        <v>1192</v>
      </c>
      <c r="D326" s="162"/>
      <c r="E326" s="163">
        <v>28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8"/>
      <c r="AA326" s="148"/>
      <c r="AB326" s="148"/>
      <c r="AC326" s="148"/>
      <c r="AD326" s="148"/>
      <c r="AE326" s="148"/>
      <c r="AF326" s="148"/>
      <c r="AG326" s="148" t="s">
        <v>268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72">
        <v>95</v>
      </c>
      <c r="B327" s="173" t="s">
        <v>453</v>
      </c>
      <c r="C327" s="181" t="s">
        <v>454</v>
      </c>
      <c r="D327" s="174" t="s">
        <v>363</v>
      </c>
      <c r="E327" s="175">
        <v>28</v>
      </c>
      <c r="F327" s="176"/>
      <c r="G327" s="177">
        <f>ROUND(E327*F327,2)</f>
        <v>0</v>
      </c>
      <c r="H327" s="176"/>
      <c r="I327" s="177">
        <f>ROUND(E327*H327,2)</f>
        <v>0</v>
      </c>
      <c r="J327" s="176"/>
      <c r="K327" s="177">
        <f>ROUND(E327*J327,2)</f>
        <v>0</v>
      </c>
      <c r="L327" s="177">
        <v>21</v>
      </c>
      <c r="M327" s="177">
        <f>G327*(1+L327/100)</f>
        <v>0</v>
      </c>
      <c r="N327" s="175">
        <v>3.5000000000000001E-3</v>
      </c>
      <c r="O327" s="175">
        <f>ROUND(E327*N327,2)</f>
        <v>0.1</v>
      </c>
      <c r="P327" s="175">
        <v>0</v>
      </c>
      <c r="Q327" s="175">
        <f>ROUND(E327*P327,2)</f>
        <v>0</v>
      </c>
      <c r="R327" s="177"/>
      <c r="S327" s="177" t="s">
        <v>257</v>
      </c>
      <c r="T327" s="178" t="s">
        <v>258</v>
      </c>
      <c r="U327" s="158">
        <v>0</v>
      </c>
      <c r="V327" s="158">
        <f>ROUND(E327*U327,2)</f>
        <v>0</v>
      </c>
      <c r="W327" s="158"/>
      <c r="X327" s="158" t="s">
        <v>259</v>
      </c>
      <c r="Y327" s="158" t="s">
        <v>260</v>
      </c>
      <c r="Z327" s="148"/>
      <c r="AA327" s="148"/>
      <c r="AB327" s="148"/>
      <c r="AC327" s="148"/>
      <c r="AD327" s="148"/>
      <c r="AE327" s="148"/>
      <c r="AF327" s="148"/>
      <c r="AG327" s="148" t="s">
        <v>415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2" x14ac:dyDescent="0.2">
      <c r="A328" s="155"/>
      <c r="B328" s="156"/>
      <c r="C328" s="182" t="s">
        <v>1192</v>
      </c>
      <c r="D328" s="162"/>
      <c r="E328" s="163">
        <v>28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8"/>
      <c r="AA328" s="148"/>
      <c r="AB328" s="148"/>
      <c r="AC328" s="148"/>
      <c r="AD328" s="148"/>
      <c r="AE328" s="148"/>
      <c r="AF328" s="148"/>
      <c r="AG328" s="148" t="s">
        <v>268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72">
        <v>96</v>
      </c>
      <c r="B329" s="173" t="s">
        <v>863</v>
      </c>
      <c r="C329" s="181" t="s">
        <v>864</v>
      </c>
      <c r="D329" s="174" t="s">
        <v>363</v>
      </c>
      <c r="E329" s="175">
        <v>4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1E-4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257</v>
      </c>
      <c r="T329" s="178" t="s">
        <v>258</v>
      </c>
      <c r="U329" s="158">
        <v>0</v>
      </c>
      <c r="V329" s="158">
        <f>ROUND(E329*U329,2)</f>
        <v>0</v>
      </c>
      <c r="W329" s="158"/>
      <c r="X329" s="158" t="s">
        <v>259</v>
      </c>
      <c r="Y329" s="158" t="s">
        <v>260</v>
      </c>
      <c r="Z329" s="148"/>
      <c r="AA329" s="148"/>
      <c r="AB329" s="148"/>
      <c r="AC329" s="148"/>
      <c r="AD329" s="148"/>
      <c r="AE329" s="148"/>
      <c r="AF329" s="148"/>
      <c r="AG329" s="148" t="s">
        <v>415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273" t="s">
        <v>865</v>
      </c>
      <c r="D330" s="274"/>
      <c r="E330" s="274"/>
      <c r="F330" s="274"/>
      <c r="G330" s="274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263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2" x14ac:dyDescent="0.2">
      <c r="A331" s="155"/>
      <c r="B331" s="156"/>
      <c r="C331" s="182" t="s">
        <v>123</v>
      </c>
      <c r="D331" s="162"/>
      <c r="E331" s="163">
        <v>4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8"/>
      <c r="AA331" s="148"/>
      <c r="AB331" s="148"/>
      <c r="AC331" s="148"/>
      <c r="AD331" s="148"/>
      <c r="AE331" s="148"/>
      <c r="AF331" s="148"/>
      <c r="AG331" s="148" t="s">
        <v>268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72">
        <v>97</v>
      </c>
      <c r="B332" s="173" t="s">
        <v>866</v>
      </c>
      <c r="C332" s="181" t="s">
        <v>867</v>
      </c>
      <c r="D332" s="174" t="s">
        <v>348</v>
      </c>
      <c r="E332" s="175">
        <v>10</v>
      </c>
      <c r="F332" s="176"/>
      <c r="G332" s="177">
        <f>ROUND(E332*F332,2)</f>
        <v>0</v>
      </c>
      <c r="H332" s="176"/>
      <c r="I332" s="177">
        <f>ROUND(E332*H332,2)</f>
        <v>0</v>
      </c>
      <c r="J332" s="176"/>
      <c r="K332" s="177">
        <f>ROUND(E332*J332,2)</f>
        <v>0</v>
      </c>
      <c r="L332" s="177">
        <v>21</v>
      </c>
      <c r="M332" s="177">
        <f>G332*(1+L332/100)</f>
        <v>0</v>
      </c>
      <c r="N332" s="175">
        <v>0</v>
      </c>
      <c r="O332" s="175">
        <f>ROUND(E332*N332,2)</f>
        <v>0</v>
      </c>
      <c r="P332" s="175">
        <v>0</v>
      </c>
      <c r="Q332" s="175">
        <f>ROUND(E332*P332,2)</f>
        <v>0</v>
      </c>
      <c r="R332" s="177"/>
      <c r="S332" s="177" t="s">
        <v>325</v>
      </c>
      <c r="T332" s="178" t="s">
        <v>326</v>
      </c>
      <c r="U332" s="158">
        <v>0</v>
      </c>
      <c r="V332" s="158">
        <f>ROUND(E332*U332,2)</f>
        <v>0</v>
      </c>
      <c r="W332" s="158"/>
      <c r="X332" s="158" t="s">
        <v>259</v>
      </c>
      <c r="Y332" s="158" t="s">
        <v>260</v>
      </c>
      <c r="Z332" s="148"/>
      <c r="AA332" s="148"/>
      <c r="AB332" s="148"/>
      <c r="AC332" s="148"/>
      <c r="AD332" s="148"/>
      <c r="AE332" s="148"/>
      <c r="AF332" s="148"/>
      <c r="AG332" s="148" t="s">
        <v>415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2" x14ac:dyDescent="0.2">
      <c r="A333" s="155"/>
      <c r="B333" s="156"/>
      <c r="C333" s="273" t="s">
        <v>868</v>
      </c>
      <c r="D333" s="274"/>
      <c r="E333" s="274"/>
      <c r="F333" s="274"/>
      <c r="G333" s="274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263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2" x14ac:dyDescent="0.2">
      <c r="A334" s="155"/>
      <c r="B334" s="156"/>
      <c r="C334" s="182" t="s">
        <v>64</v>
      </c>
      <c r="D334" s="162"/>
      <c r="E334" s="163">
        <v>10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8"/>
      <c r="AA334" s="148"/>
      <c r="AB334" s="148"/>
      <c r="AC334" s="148"/>
      <c r="AD334" s="148"/>
      <c r="AE334" s="148"/>
      <c r="AF334" s="148"/>
      <c r="AG334" s="148" t="s">
        <v>268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72">
        <v>98</v>
      </c>
      <c r="B335" s="173" t="s">
        <v>1193</v>
      </c>
      <c r="C335" s="181" t="s">
        <v>1194</v>
      </c>
      <c r="D335" s="174" t="s">
        <v>1195</v>
      </c>
      <c r="E335" s="175">
        <v>100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21</v>
      </c>
      <c r="M335" s="177">
        <f>G335*(1+L335/100)</f>
        <v>0</v>
      </c>
      <c r="N335" s="175">
        <v>6.0000000000000002E-5</v>
      </c>
      <c r="O335" s="175">
        <f>ROUND(E335*N335,2)</f>
        <v>0.01</v>
      </c>
      <c r="P335" s="175">
        <v>1E-3</v>
      </c>
      <c r="Q335" s="175">
        <f>ROUND(E335*P335,2)</f>
        <v>0.1</v>
      </c>
      <c r="R335" s="177"/>
      <c r="S335" s="177" t="s">
        <v>325</v>
      </c>
      <c r="T335" s="178" t="s">
        <v>326</v>
      </c>
      <c r="U335" s="158">
        <v>0</v>
      </c>
      <c r="V335" s="158">
        <f>ROUND(E335*U335,2)</f>
        <v>0</v>
      </c>
      <c r="W335" s="158"/>
      <c r="X335" s="158" t="s">
        <v>259</v>
      </c>
      <c r="Y335" s="158" t="s">
        <v>260</v>
      </c>
      <c r="Z335" s="148"/>
      <c r="AA335" s="148"/>
      <c r="AB335" s="148"/>
      <c r="AC335" s="148"/>
      <c r="AD335" s="148"/>
      <c r="AE335" s="148"/>
      <c r="AF335" s="148"/>
      <c r="AG335" s="148" t="s">
        <v>415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5"/>
      <c r="B336" s="156"/>
      <c r="C336" s="182" t="s">
        <v>1196</v>
      </c>
      <c r="D336" s="162"/>
      <c r="E336" s="163">
        <v>100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268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87">
        <v>99</v>
      </c>
      <c r="B337" s="188" t="s">
        <v>455</v>
      </c>
      <c r="C337" s="194" t="s">
        <v>456</v>
      </c>
      <c r="D337" s="189" t="s">
        <v>0</v>
      </c>
      <c r="E337" s="190">
        <v>669.01</v>
      </c>
      <c r="F337" s="191"/>
      <c r="G337" s="192">
        <f>ROUND(E337*F337,2)</f>
        <v>0</v>
      </c>
      <c r="H337" s="191"/>
      <c r="I337" s="192">
        <f>ROUND(E337*H337,2)</f>
        <v>0</v>
      </c>
      <c r="J337" s="191"/>
      <c r="K337" s="192">
        <f>ROUND(E337*J337,2)</f>
        <v>0</v>
      </c>
      <c r="L337" s="192">
        <v>21</v>
      </c>
      <c r="M337" s="192">
        <f>G337*(1+L337/100)</f>
        <v>0</v>
      </c>
      <c r="N337" s="190">
        <v>0</v>
      </c>
      <c r="O337" s="190">
        <f>ROUND(E337*N337,2)</f>
        <v>0</v>
      </c>
      <c r="P337" s="190">
        <v>0</v>
      </c>
      <c r="Q337" s="190">
        <f>ROUND(E337*P337,2)</f>
        <v>0</v>
      </c>
      <c r="R337" s="192"/>
      <c r="S337" s="192" t="s">
        <v>325</v>
      </c>
      <c r="T337" s="193" t="s">
        <v>326</v>
      </c>
      <c r="U337" s="158">
        <v>0</v>
      </c>
      <c r="V337" s="158">
        <f>ROUND(E337*U337,2)</f>
        <v>0</v>
      </c>
      <c r="W337" s="158"/>
      <c r="X337" s="158" t="s">
        <v>259</v>
      </c>
      <c r="Y337" s="158" t="s">
        <v>260</v>
      </c>
      <c r="Z337" s="148"/>
      <c r="AA337" s="148"/>
      <c r="AB337" s="148"/>
      <c r="AC337" s="148"/>
      <c r="AD337" s="148"/>
      <c r="AE337" s="148"/>
      <c r="AF337" s="148"/>
      <c r="AG337" s="148" t="s">
        <v>422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x14ac:dyDescent="0.2">
      <c r="A338" s="165" t="s">
        <v>252</v>
      </c>
      <c r="B338" s="166" t="s">
        <v>188</v>
      </c>
      <c r="C338" s="180" t="s">
        <v>189</v>
      </c>
      <c r="D338" s="167"/>
      <c r="E338" s="168"/>
      <c r="F338" s="169"/>
      <c r="G338" s="169">
        <f>SUMIF(AG339:AG360,"&lt;&gt;NOR",G339:G360)</f>
        <v>0</v>
      </c>
      <c r="H338" s="169"/>
      <c r="I338" s="169">
        <f>SUM(I339:I360)</f>
        <v>0</v>
      </c>
      <c r="J338" s="169"/>
      <c r="K338" s="169">
        <f>SUM(K339:K360)</f>
        <v>0</v>
      </c>
      <c r="L338" s="169"/>
      <c r="M338" s="169">
        <f>SUM(M339:M360)</f>
        <v>0</v>
      </c>
      <c r="N338" s="168"/>
      <c r="O338" s="168">
        <f>SUM(O339:O360)</f>
        <v>1.19</v>
      </c>
      <c r="P338" s="168"/>
      <c r="Q338" s="168">
        <f>SUM(Q339:Q360)</f>
        <v>0</v>
      </c>
      <c r="R338" s="169"/>
      <c r="S338" s="169"/>
      <c r="T338" s="170"/>
      <c r="U338" s="164"/>
      <c r="V338" s="164">
        <f>SUM(V339:V360)</f>
        <v>0</v>
      </c>
      <c r="W338" s="164"/>
      <c r="X338" s="164"/>
      <c r="Y338" s="164"/>
      <c r="AG338" t="s">
        <v>253</v>
      </c>
    </row>
    <row r="339" spans="1:60" outlineLevel="1" x14ac:dyDescent="0.2">
      <c r="A339" s="172">
        <v>100</v>
      </c>
      <c r="B339" s="173" t="s">
        <v>462</v>
      </c>
      <c r="C339" s="181" t="s">
        <v>463</v>
      </c>
      <c r="D339" s="174" t="s">
        <v>324</v>
      </c>
      <c r="E339" s="175">
        <v>41.34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5">
        <v>5.0400000000000002E-3</v>
      </c>
      <c r="O339" s="175">
        <f>ROUND(E339*N339,2)</f>
        <v>0.21</v>
      </c>
      <c r="P339" s="175">
        <v>0</v>
      </c>
      <c r="Q339" s="175">
        <f>ROUND(E339*P339,2)</f>
        <v>0</v>
      </c>
      <c r="R339" s="177"/>
      <c r="S339" s="177" t="s">
        <v>325</v>
      </c>
      <c r="T339" s="178" t="s">
        <v>326</v>
      </c>
      <c r="U339" s="158">
        <v>0</v>
      </c>
      <c r="V339" s="158">
        <f>ROUND(E339*U339,2)</f>
        <v>0</v>
      </c>
      <c r="W339" s="158"/>
      <c r="X339" s="158" t="s">
        <v>259</v>
      </c>
      <c r="Y339" s="158" t="s">
        <v>260</v>
      </c>
      <c r="Z339" s="148"/>
      <c r="AA339" s="148"/>
      <c r="AB339" s="148"/>
      <c r="AC339" s="148"/>
      <c r="AD339" s="148"/>
      <c r="AE339" s="148"/>
      <c r="AF339" s="148"/>
      <c r="AG339" s="148" t="s">
        <v>415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2" x14ac:dyDescent="0.2">
      <c r="A340" s="155"/>
      <c r="B340" s="156"/>
      <c r="C340" s="182" t="s">
        <v>1197</v>
      </c>
      <c r="D340" s="162"/>
      <c r="E340" s="163">
        <v>41.34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8"/>
      <c r="AA340" s="148"/>
      <c r="AB340" s="148"/>
      <c r="AC340" s="148"/>
      <c r="AD340" s="148"/>
      <c r="AE340" s="148"/>
      <c r="AF340" s="148"/>
      <c r="AG340" s="148" t="s">
        <v>268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72">
        <v>101</v>
      </c>
      <c r="B341" s="173" t="s">
        <v>464</v>
      </c>
      <c r="C341" s="181" t="s">
        <v>465</v>
      </c>
      <c r="D341" s="174" t="s">
        <v>348</v>
      </c>
      <c r="E341" s="175">
        <v>75.06</v>
      </c>
      <c r="F341" s="176"/>
      <c r="G341" s="177">
        <f>ROUND(E341*F341,2)</f>
        <v>0</v>
      </c>
      <c r="H341" s="176"/>
      <c r="I341" s="177">
        <f>ROUND(E341*H341,2)</f>
        <v>0</v>
      </c>
      <c r="J341" s="176"/>
      <c r="K341" s="177">
        <f>ROUND(E341*J341,2)</f>
        <v>0</v>
      </c>
      <c r="L341" s="177">
        <v>21</v>
      </c>
      <c r="M341" s="177">
        <f>G341*(1+L341/100)</f>
        <v>0</v>
      </c>
      <c r="N341" s="175">
        <v>4.0000000000000003E-5</v>
      </c>
      <c r="O341" s="175">
        <f>ROUND(E341*N341,2)</f>
        <v>0</v>
      </c>
      <c r="P341" s="175">
        <v>0</v>
      </c>
      <c r="Q341" s="175">
        <f>ROUND(E341*P341,2)</f>
        <v>0</v>
      </c>
      <c r="R341" s="177"/>
      <c r="S341" s="177" t="s">
        <v>325</v>
      </c>
      <c r="T341" s="178" t="s">
        <v>326</v>
      </c>
      <c r="U341" s="158">
        <v>0</v>
      </c>
      <c r="V341" s="158">
        <f>ROUND(E341*U341,2)</f>
        <v>0</v>
      </c>
      <c r="W341" s="158"/>
      <c r="X341" s="158" t="s">
        <v>259</v>
      </c>
      <c r="Y341" s="158" t="s">
        <v>260</v>
      </c>
      <c r="Z341" s="148"/>
      <c r="AA341" s="148"/>
      <c r="AB341" s="148"/>
      <c r="AC341" s="148"/>
      <c r="AD341" s="148"/>
      <c r="AE341" s="148"/>
      <c r="AF341" s="148"/>
      <c r="AG341" s="148" t="s">
        <v>415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2" x14ac:dyDescent="0.2">
      <c r="A342" s="155"/>
      <c r="B342" s="156"/>
      <c r="C342" s="182" t="s">
        <v>1198</v>
      </c>
      <c r="D342" s="162"/>
      <c r="E342" s="163">
        <v>75.06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8"/>
      <c r="AA342" s="148"/>
      <c r="AB342" s="148"/>
      <c r="AC342" s="148"/>
      <c r="AD342" s="148"/>
      <c r="AE342" s="148"/>
      <c r="AF342" s="148"/>
      <c r="AG342" s="148" t="s">
        <v>268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72">
        <v>102</v>
      </c>
      <c r="B343" s="173" t="s">
        <v>466</v>
      </c>
      <c r="C343" s="181" t="s">
        <v>467</v>
      </c>
      <c r="D343" s="174" t="s">
        <v>324</v>
      </c>
      <c r="E343" s="175">
        <v>41.34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325</v>
      </c>
      <c r="T343" s="178" t="s">
        <v>326</v>
      </c>
      <c r="U343" s="158">
        <v>0</v>
      </c>
      <c r="V343" s="158">
        <f>ROUND(E343*U343,2)</f>
        <v>0</v>
      </c>
      <c r="W343" s="158"/>
      <c r="X343" s="158" t="s">
        <v>259</v>
      </c>
      <c r="Y343" s="158" t="s">
        <v>260</v>
      </c>
      <c r="Z343" s="148"/>
      <c r="AA343" s="148"/>
      <c r="AB343" s="148"/>
      <c r="AC343" s="148"/>
      <c r="AD343" s="148"/>
      <c r="AE343" s="148"/>
      <c r="AF343" s="148"/>
      <c r="AG343" s="148" t="s">
        <v>415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182" t="s">
        <v>1197</v>
      </c>
      <c r="D344" s="162"/>
      <c r="E344" s="163">
        <v>41.34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268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103</v>
      </c>
      <c r="B345" s="173" t="s">
        <v>871</v>
      </c>
      <c r="C345" s="181" t="s">
        <v>872</v>
      </c>
      <c r="D345" s="174" t="s">
        <v>324</v>
      </c>
      <c r="E345" s="175">
        <v>13.04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325</v>
      </c>
      <c r="T345" s="178" t="s">
        <v>326</v>
      </c>
      <c r="U345" s="158">
        <v>0</v>
      </c>
      <c r="V345" s="158">
        <f>ROUND(E345*U345,2)</f>
        <v>0</v>
      </c>
      <c r="W345" s="158"/>
      <c r="X345" s="158" t="s">
        <v>259</v>
      </c>
      <c r="Y345" s="158" t="s">
        <v>260</v>
      </c>
      <c r="Z345" s="148"/>
      <c r="AA345" s="148"/>
      <c r="AB345" s="148"/>
      <c r="AC345" s="148"/>
      <c r="AD345" s="148"/>
      <c r="AE345" s="148"/>
      <c r="AF345" s="148"/>
      <c r="AG345" s="148" t="s">
        <v>287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182" t="s">
        <v>1199</v>
      </c>
      <c r="D346" s="162"/>
      <c r="E346" s="163">
        <v>13.04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268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72">
        <v>104</v>
      </c>
      <c r="B347" s="173" t="s">
        <v>874</v>
      </c>
      <c r="C347" s="181" t="s">
        <v>875</v>
      </c>
      <c r="D347" s="174" t="s">
        <v>324</v>
      </c>
      <c r="E347" s="175">
        <v>32.18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325</v>
      </c>
      <c r="T347" s="178" t="s">
        <v>326</v>
      </c>
      <c r="U347" s="158">
        <v>0</v>
      </c>
      <c r="V347" s="158">
        <f>ROUND(E347*U347,2)</f>
        <v>0</v>
      </c>
      <c r="W347" s="158"/>
      <c r="X347" s="158" t="s">
        <v>259</v>
      </c>
      <c r="Y347" s="158" t="s">
        <v>260</v>
      </c>
      <c r="Z347" s="148"/>
      <c r="AA347" s="148"/>
      <c r="AB347" s="148"/>
      <c r="AC347" s="148"/>
      <c r="AD347" s="148"/>
      <c r="AE347" s="148"/>
      <c r="AF347" s="148"/>
      <c r="AG347" s="148" t="s">
        <v>415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2" x14ac:dyDescent="0.2">
      <c r="A348" s="155"/>
      <c r="B348" s="156"/>
      <c r="C348" s="182" t="s">
        <v>1200</v>
      </c>
      <c r="D348" s="162"/>
      <c r="E348" s="163">
        <v>32.18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8"/>
      <c r="AA348" s="148"/>
      <c r="AB348" s="148"/>
      <c r="AC348" s="148"/>
      <c r="AD348" s="148"/>
      <c r="AE348" s="148"/>
      <c r="AF348" s="148"/>
      <c r="AG348" s="148" t="s">
        <v>268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72">
        <v>105</v>
      </c>
      <c r="B349" s="173" t="s">
        <v>468</v>
      </c>
      <c r="C349" s="181" t="s">
        <v>469</v>
      </c>
      <c r="D349" s="174" t="s">
        <v>324</v>
      </c>
      <c r="E349" s="175">
        <v>41.34</v>
      </c>
      <c r="F349" s="176"/>
      <c r="G349" s="177">
        <f>ROUND(E349*F349,2)</f>
        <v>0</v>
      </c>
      <c r="H349" s="176"/>
      <c r="I349" s="177">
        <f>ROUND(E349*H349,2)</f>
        <v>0</v>
      </c>
      <c r="J349" s="176"/>
      <c r="K349" s="177">
        <f>ROUND(E349*J349,2)</f>
        <v>0</v>
      </c>
      <c r="L349" s="177">
        <v>21</v>
      </c>
      <c r="M349" s="177">
        <f>G349*(1+L349/100)</f>
        <v>0</v>
      </c>
      <c r="N349" s="175">
        <v>8.0000000000000004E-4</v>
      </c>
      <c r="O349" s="175">
        <f>ROUND(E349*N349,2)</f>
        <v>0.03</v>
      </c>
      <c r="P349" s="175">
        <v>0</v>
      </c>
      <c r="Q349" s="175">
        <f>ROUND(E349*P349,2)</f>
        <v>0</v>
      </c>
      <c r="R349" s="177"/>
      <c r="S349" s="177" t="s">
        <v>470</v>
      </c>
      <c r="T349" s="178" t="s">
        <v>470</v>
      </c>
      <c r="U349" s="158">
        <v>0</v>
      </c>
      <c r="V349" s="158">
        <f>ROUND(E349*U349,2)</f>
        <v>0</v>
      </c>
      <c r="W349" s="158"/>
      <c r="X349" s="158" t="s">
        <v>259</v>
      </c>
      <c r="Y349" s="158" t="s">
        <v>260</v>
      </c>
      <c r="Z349" s="148"/>
      <c r="AA349" s="148"/>
      <c r="AB349" s="148"/>
      <c r="AC349" s="148"/>
      <c r="AD349" s="148"/>
      <c r="AE349" s="148"/>
      <c r="AF349" s="148"/>
      <c r="AG349" s="148" t="s">
        <v>415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2" x14ac:dyDescent="0.2">
      <c r="A350" s="155"/>
      <c r="B350" s="156"/>
      <c r="C350" s="182" t="s">
        <v>1197</v>
      </c>
      <c r="D350" s="162"/>
      <c r="E350" s="163">
        <v>41.34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8"/>
      <c r="AA350" s="148"/>
      <c r="AB350" s="148"/>
      <c r="AC350" s="148"/>
      <c r="AD350" s="148"/>
      <c r="AE350" s="148"/>
      <c r="AF350" s="148"/>
      <c r="AG350" s="148" t="s">
        <v>268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72">
        <v>106</v>
      </c>
      <c r="B351" s="173" t="s">
        <v>471</v>
      </c>
      <c r="C351" s="181" t="s">
        <v>472</v>
      </c>
      <c r="D351" s="174" t="s">
        <v>324</v>
      </c>
      <c r="E351" s="175">
        <v>41.34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21</v>
      </c>
      <c r="M351" s="177">
        <f>G351*(1+L351/100)</f>
        <v>0</v>
      </c>
      <c r="N351" s="175">
        <v>0</v>
      </c>
      <c r="O351" s="175">
        <f>ROUND(E351*N351,2)</f>
        <v>0</v>
      </c>
      <c r="P351" s="175">
        <v>0</v>
      </c>
      <c r="Q351" s="175">
        <f>ROUND(E351*P351,2)</f>
        <v>0</v>
      </c>
      <c r="R351" s="177"/>
      <c r="S351" s="177" t="s">
        <v>257</v>
      </c>
      <c r="T351" s="178" t="s">
        <v>258</v>
      </c>
      <c r="U351" s="158">
        <v>0</v>
      </c>
      <c r="V351" s="158">
        <f>ROUND(E351*U351,2)</f>
        <v>0</v>
      </c>
      <c r="W351" s="158"/>
      <c r="X351" s="158" t="s">
        <v>259</v>
      </c>
      <c r="Y351" s="158" t="s">
        <v>260</v>
      </c>
      <c r="Z351" s="148"/>
      <c r="AA351" s="148"/>
      <c r="AB351" s="148"/>
      <c r="AC351" s="148"/>
      <c r="AD351" s="148"/>
      <c r="AE351" s="148"/>
      <c r="AF351" s="148"/>
      <c r="AG351" s="148" t="s">
        <v>287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2" x14ac:dyDescent="0.2">
      <c r="A352" s="155"/>
      <c r="B352" s="156"/>
      <c r="C352" s="182" t="s">
        <v>1197</v>
      </c>
      <c r="D352" s="162"/>
      <c r="E352" s="163">
        <v>41.34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8"/>
      <c r="AA352" s="148"/>
      <c r="AB352" s="148"/>
      <c r="AC352" s="148"/>
      <c r="AD352" s="148"/>
      <c r="AE352" s="148"/>
      <c r="AF352" s="148"/>
      <c r="AG352" s="148" t="s">
        <v>268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72">
        <v>107</v>
      </c>
      <c r="B353" s="173" t="s">
        <v>884</v>
      </c>
      <c r="C353" s="181" t="s">
        <v>885</v>
      </c>
      <c r="D353" s="174" t="s">
        <v>348</v>
      </c>
      <c r="E353" s="175">
        <v>6.4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21</v>
      </c>
      <c r="M353" s="177">
        <f>G353*(1+L353/100)</f>
        <v>0</v>
      </c>
      <c r="N353" s="175">
        <v>2.0000000000000001E-4</v>
      </c>
      <c r="O353" s="175">
        <f>ROUND(E353*N353,2)</f>
        <v>0</v>
      </c>
      <c r="P353" s="175">
        <v>0</v>
      </c>
      <c r="Q353" s="175">
        <f>ROUND(E353*P353,2)</f>
        <v>0</v>
      </c>
      <c r="R353" s="177"/>
      <c r="S353" s="177" t="s">
        <v>257</v>
      </c>
      <c r="T353" s="178" t="s">
        <v>258</v>
      </c>
      <c r="U353" s="158">
        <v>0</v>
      </c>
      <c r="V353" s="158">
        <f>ROUND(E353*U353,2)</f>
        <v>0</v>
      </c>
      <c r="W353" s="158"/>
      <c r="X353" s="158" t="s">
        <v>259</v>
      </c>
      <c r="Y353" s="158" t="s">
        <v>260</v>
      </c>
      <c r="Z353" s="148"/>
      <c r="AA353" s="148"/>
      <c r="AB353" s="148"/>
      <c r="AC353" s="148"/>
      <c r="AD353" s="148"/>
      <c r="AE353" s="148"/>
      <c r="AF353" s="148"/>
      <c r="AG353" s="148" t="s">
        <v>415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2" x14ac:dyDescent="0.2">
      <c r="A354" s="155"/>
      <c r="B354" s="156"/>
      <c r="C354" s="273" t="s">
        <v>1201</v>
      </c>
      <c r="D354" s="274"/>
      <c r="E354" s="274"/>
      <c r="F354" s="274"/>
      <c r="G354" s="274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8"/>
      <c r="AA354" s="148"/>
      <c r="AB354" s="148"/>
      <c r="AC354" s="148"/>
      <c r="AD354" s="148"/>
      <c r="AE354" s="148"/>
      <c r="AF354" s="148"/>
      <c r="AG354" s="148" t="s">
        <v>263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">
      <c r="A355" s="155"/>
      <c r="B355" s="156"/>
      <c r="C355" s="182" t="s">
        <v>1202</v>
      </c>
      <c r="D355" s="162"/>
      <c r="E355" s="163">
        <v>6.4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8"/>
      <c r="AA355" s="148"/>
      <c r="AB355" s="148"/>
      <c r="AC355" s="148"/>
      <c r="AD355" s="148"/>
      <c r="AE355" s="148"/>
      <c r="AF355" s="148"/>
      <c r="AG355" s="148" t="s">
        <v>268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87">
        <v>108</v>
      </c>
      <c r="B356" s="188" t="s">
        <v>473</v>
      </c>
      <c r="C356" s="194" t="s">
        <v>474</v>
      </c>
      <c r="D356" s="189" t="s">
        <v>0</v>
      </c>
      <c r="E356" s="190">
        <v>599.10528999999997</v>
      </c>
      <c r="F356" s="191"/>
      <c r="G356" s="192">
        <f>ROUND(E356*F356,2)</f>
        <v>0</v>
      </c>
      <c r="H356" s="191"/>
      <c r="I356" s="192">
        <f>ROUND(E356*H356,2)</f>
        <v>0</v>
      </c>
      <c r="J356" s="191"/>
      <c r="K356" s="192">
        <f>ROUND(E356*J356,2)</f>
        <v>0</v>
      </c>
      <c r="L356" s="192">
        <v>21</v>
      </c>
      <c r="M356" s="192">
        <f>G356*(1+L356/100)</f>
        <v>0</v>
      </c>
      <c r="N356" s="190">
        <v>0</v>
      </c>
      <c r="O356" s="190">
        <f>ROUND(E356*N356,2)</f>
        <v>0</v>
      </c>
      <c r="P356" s="190">
        <v>0</v>
      </c>
      <c r="Q356" s="190">
        <f>ROUND(E356*P356,2)</f>
        <v>0</v>
      </c>
      <c r="R356" s="192"/>
      <c r="S356" s="192" t="s">
        <v>325</v>
      </c>
      <c r="T356" s="193" t="s">
        <v>326</v>
      </c>
      <c r="U356" s="158">
        <v>0</v>
      </c>
      <c r="V356" s="158">
        <f>ROUND(E356*U356,2)</f>
        <v>0</v>
      </c>
      <c r="W356" s="158"/>
      <c r="X356" s="158" t="s">
        <v>259</v>
      </c>
      <c r="Y356" s="158" t="s">
        <v>260</v>
      </c>
      <c r="Z356" s="148"/>
      <c r="AA356" s="148"/>
      <c r="AB356" s="148"/>
      <c r="AC356" s="148"/>
      <c r="AD356" s="148"/>
      <c r="AE356" s="148"/>
      <c r="AF356" s="148"/>
      <c r="AG356" s="148" t="s">
        <v>422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72">
        <v>109</v>
      </c>
      <c r="B357" s="173" t="s">
        <v>475</v>
      </c>
      <c r="C357" s="181" t="s">
        <v>476</v>
      </c>
      <c r="D357" s="174" t="s">
        <v>324</v>
      </c>
      <c r="E357" s="175">
        <v>49.607999999999997</v>
      </c>
      <c r="F357" s="176"/>
      <c r="G357" s="177">
        <f>ROUND(E357*F357,2)</f>
        <v>0</v>
      </c>
      <c r="H357" s="176"/>
      <c r="I357" s="177">
        <f>ROUND(E357*H357,2)</f>
        <v>0</v>
      </c>
      <c r="J357" s="176"/>
      <c r="K357" s="177">
        <f>ROUND(E357*J357,2)</f>
        <v>0</v>
      </c>
      <c r="L357" s="177">
        <v>21</v>
      </c>
      <c r="M357" s="177">
        <f>G357*(1+L357/100)</f>
        <v>0</v>
      </c>
      <c r="N357" s="175">
        <v>1.9199999999999998E-2</v>
      </c>
      <c r="O357" s="175">
        <f>ROUND(E357*N357,2)</f>
        <v>0.95</v>
      </c>
      <c r="P357" s="175">
        <v>0</v>
      </c>
      <c r="Q357" s="175">
        <f>ROUND(E357*P357,2)</f>
        <v>0</v>
      </c>
      <c r="R357" s="177" t="s">
        <v>477</v>
      </c>
      <c r="S357" s="177" t="s">
        <v>325</v>
      </c>
      <c r="T357" s="178" t="s">
        <v>326</v>
      </c>
      <c r="U357" s="158">
        <v>0</v>
      </c>
      <c r="V357" s="158">
        <f>ROUND(E357*U357,2)</f>
        <v>0</v>
      </c>
      <c r="W357" s="158"/>
      <c r="X357" s="158" t="s">
        <v>442</v>
      </c>
      <c r="Y357" s="158" t="s">
        <v>260</v>
      </c>
      <c r="Z357" s="148"/>
      <c r="AA357" s="148"/>
      <c r="AB357" s="148"/>
      <c r="AC357" s="148"/>
      <c r="AD357" s="148"/>
      <c r="AE357" s="148"/>
      <c r="AF357" s="148"/>
      <c r="AG357" s="148" t="s">
        <v>443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2" x14ac:dyDescent="0.2">
      <c r="A358" s="155"/>
      <c r="B358" s="156"/>
      <c r="C358" s="273" t="s">
        <v>479</v>
      </c>
      <c r="D358" s="274"/>
      <c r="E358" s="274"/>
      <c r="F358" s="274"/>
      <c r="G358" s="274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8"/>
      <c r="AA358" s="148"/>
      <c r="AB358" s="148"/>
      <c r="AC358" s="148"/>
      <c r="AD358" s="148"/>
      <c r="AE358" s="148"/>
      <c r="AF358" s="148"/>
      <c r="AG358" s="148" t="s">
        <v>263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3" x14ac:dyDescent="0.2">
      <c r="A359" s="155"/>
      <c r="B359" s="156"/>
      <c r="C359" s="264" t="s">
        <v>876</v>
      </c>
      <c r="D359" s="265"/>
      <c r="E359" s="265"/>
      <c r="F359" s="265"/>
      <c r="G359" s="265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8"/>
      <c r="AA359" s="148"/>
      <c r="AB359" s="148"/>
      <c r="AC359" s="148"/>
      <c r="AD359" s="148"/>
      <c r="AE359" s="148"/>
      <c r="AF359" s="148"/>
      <c r="AG359" s="148" t="s">
        <v>263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2" x14ac:dyDescent="0.2">
      <c r="A360" s="155"/>
      <c r="B360" s="156"/>
      <c r="C360" s="182" t="s">
        <v>1203</v>
      </c>
      <c r="D360" s="162"/>
      <c r="E360" s="163">
        <v>49.61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8"/>
      <c r="AA360" s="148"/>
      <c r="AB360" s="148"/>
      <c r="AC360" s="148"/>
      <c r="AD360" s="148"/>
      <c r="AE360" s="148"/>
      <c r="AF360" s="148"/>
      <c r="AG360" s="148" t="s">
        <v>268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x14ac:dyDescent="0.2">
      <c r="A361" s="165" t="s">
        <v>252</v>
      </c>
      <c r="B361" s="166" t="s">
        <v>192</v>
      </c>
      <c r="C361" s="180" t="s">
        <v>193</v>
      </c>
      <c r="D361" s="167"/>
      <c r="E361" s="168"/>
      <c r="F361" s="169"/>
      <c r="G361" s="169">
        <f>SUMIF(AG362:AG413,"&lt;&gt;NOR",G362:G413)</f>
        <v>0</v>
      </c>
      <c r="H361" s="169"/>
      <c r="I361" s="169">
        <f>SUM(I362:I413)</f>
        <v>0</v>
      </c>
      <c r="J361" s="169"/>
      <c r="K361" s="169">
        <f>SUM(K362:K413)</f>
        <v>0</v>
      </c>
      <c r="L361" s="169"/>
      <c r="M361" s="169">
        <f>SUM(M362:M413)</f>
        <v>0</v>
      </c>
      <c r="N361" s="168"/>
      <c r="O361" s="168">
        <f>SUM(O362:O413)</f>
        <v>0.85</v>
      </c>
      <c r="P361" s="168"/>
      <c r="Q361" s="168">
        <f>SUM(Q362:Q413)</f>
        <v>0.21000000000000002</v>
      </c>
      <c r="R361" s="169"/>
      <c r="S361" s="169"/>
      <c r="T361" s="170"/>
      <c r="U361" s="164"/>
      <c r="V361" s="164">
        <f>SUM(V362:V413)</f>
        <v>0</v>
      </c>
      <c r="W361" s="164"/>
      <c r="X361" s="164"/>
      <c r="Y361" s="164"/>
      <c r="AG361" t="s">
        <v>253</v>
      </c>
    </row>
    <row r="362" spans="1:60" outlineLevel="1" x14ac:dyDescent="0.2">
      <c r="A362" s="172">
        <v>110</v>
      </c>
      <c r="B362" s="173" t="s">
        <v>878</v>
      </c>
      <c r="C362" s="181" t="s">
        <v>879</v>
      </c>
      <c r="D362" s="174" t="s">
        <v>324</v>
      </c>
      <c r="E362" s="175">
        <v>210.48</v>
      </c>
      <c r="F362" s="176"/>
      <c r="G362" s="177">
        <f>ROUND(E362*F362,2)</f>
        <v>0</v>
      </c>
      <c r="H362" s="176"/>
      <c r="I362" s="177">
        <f>ROUND(E362*H362,2)</f>
        <v>0</v>
      </c>
      <c r="J362" s="176"/>
      <c r="K362" s="177">
        <f>ROUND(E362*J362,2)</f>
        <v>0</v>
      </c>
      <c r="L362" s="177">
        <v>21</v>
      </c>
      <c r="M362" s="177">
        <f>G362*(1+L362/100)</f>
        <v>0</v>
      </c>
      <c r="N362" s="175">
        <v>0</v>
      </c>
      <c r="O362" s="175">
        <f>ROUND(E362*N362,2)</f>
        <v>0</v>
      </c>
      <c r="P362" s="175">
        <v>0</v>
      </c>
      <c r="Q362" s="175">
        <f>ROUND(E362*P362,2)</f>
        <v>0</v>
      </c>
      <c r="R362" s="177"/>
      <c r="S362" s="177" t="s">
        <v>257</v>
      </c>
      <c r="T362" s="178" t="s">
        <v>258</v>
      </c>
      <c r="U362" s="158">
        <v>0</v>
      </c>
      <c r="V362" s="158">
        <f>ROUND(E362*U362,2)</f>
        <v>0</v>
      </c>
      <c r="W362" s="158"/>
      <c r="X362" s="158" t="s">
        <v>259</v>
      </c>
      <c r="Y362" s="158" t="s">
        <v>260</v>
      </c>
      <c r="Z362" s="148"/>
      <c r="AA362" s="148"/>
      <c r="AB362" s="148"/>
      <c r="AC362" s="148"/>
      <c r="AD362" s="148"/>
      <c r="AE362" s="148"/>
      <c r="AF362" s="148"/>
      <c r="AG362" s="148" t="s">
        <v>287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2" x14ac:dyDescent="0.2">
      <c r="A363" s="155"/>
      <c r="B363" s="156"/>
      <c r="C363" s="182" t="s">
        <v>1204</v>
      </c>
      <c r="D363" s="162"/>
      <c r="E363" s="163">
        <v>126.31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8"/>
      <c r="AA363" s="148"/>
      <c r="AB363" s="148"/>
      <c r="AC363" s="148"/>
      <c r="AD363" s="148"/>
      <c r="AE363" s="148"/>
      <c r="AF363" s="148"/>
      <c r="AG363" s="148" t="s">
        <v>268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3" x14ac:dyDescent="0.2">
      <c r="A364" s="155"/>
      <c r="B364" s="156"/>
      <c r="C364" s="182" t="s">
        <v>1205</v>
      </c>
      <c r="D364" s="162"/>
      <c r="E364" s="163">
        <v>62.17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8"/>
      <c r="AA364" s="148"/>
      <c r="AB364" s="148"/>
      <c r="AC364" s="148"/>
      <c r="AD364" s="148"/>
      <c r="AE364" s="148"/>
      <c r="AF364" s="148"/>
      <c r="AG364" s="148" t="s">
        <v>268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3" x14ac:dyDescent="0.2">
      <c r="A365" s="155"/>
      <c r="B365" s="156"/>
      <c r="C365" s="182" t="s">
        <v>1206</v>
      </c>
      <c r="D365" s="162"/>
      <c r="E365" s="163">
        <v>22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8"/>
      <c r="AA365" s="148"/>
      <c r="AB365" s="148"/>
      <c r="AC365" s="148"/>
      <c r="AD365" s="148"/>
      <c r="AE365" s="148"/>
      <c r="AF365" s="148"/>
      <c r="AG365" s="148" t="s">
        <v>268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72">
        <v>111</v>
      </c>
      <c r="B366" s="173" t="s">
        <v>1207</v>
      </c>
      <c r="C366" s="181" t="s">
        <v>1208</v>
      </c>
      <c r="D366" s="174" t="s">
        <v>348</v>
      </c>
      <c r="E366" s="175">
        <v>172.83</v>
      </c>
      <c r="F366" s="176"/>
      <c r="G366" s="177">
        <f>ROUND(E366*F366,2)</f>
        <v>0</v>
      </c>
      <c r="H366" s="176"/>
      <c r="I366" s="177">
        <f>ROUND(E366*H366,2)</f>
        <v>0</v>
      </c>
      <c r="J366" s="176"/>
      <c r="K366" s="177">
        <f>ROUND(E366*J366,2)</f>
        <v>0</v>
      </c>
      <c r="L366" s="177">
        <v>21</v>
      </c>
      <c r="M366" s="177">
        <f>G366*(1+L366/100)</f>
        <v>0</v>
      </c>
      <c r="N366" s="175">
        <v>0</v>
      </c>
      <c r="O366" s="175">
        <f>ROUND(E366*N366,2)</f>
        <v>0</v>
      </c>
      <c r="P366" s="175">
        <v>8.0000000000000007E-5</v>
      </c>
      <c r="Q366" s="175">
        <f>ROUND(E366*P366,2)</f>
        <v>0.01</v>
      </c>
      <c r="R366" s="177"/>
      <c r="S366" s="177" t="s">
        <v>325</v>
      </c>
      <c r="T366" s="178" t="s">
        <v>326</v>
      </c>
      <c r="U366" s="158">
        <v>0</v>
      </c>
      <c r="V366" s="158">
        <f>ROUND(E366*U366,2)</f>
        <v>0</v>
      </c>
      <c r="W366" s="158"/>
      <c r="X366" s="158" t="s">
        <v>259</v>
      </c>
      <c r="Y366" s="158" t="s">
        <v>260</v>
      </c>
      <c r="Z366" s="148"/>
      <c r="AA366" s="148"/>
      <c r="AB366" s="148"/>
      <c r="AC366" s="148"/>
      <c r="AD366" s="148"/>
      <c r="AE366" s="148"/>
      <c r="AF366" s="148"/>
      <c r="AG366" s="148" t="s">
        <v>415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2" x14ac:dyDescent="0.2">
      <c r="A367" s="155"/>
      <c r="B367" s="156"/>
      <c r="C367" s="182" t="s">
        <v>1209</v>
      </c>
      <c r="D367" s="162"/>
      <c r="E367" s="163">
        <v>172.83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8"/>
      <c r="AA367" s="148"/>
      <c r="AB367" s="148"/>
      <c r="AC367" s="148"/>
      <c r="AD367" s="148"/>
      <c r="AE367" s="148"/>
      <c r="AF367" s="148"/>
      <c r="AG367" s="148" t="s">
        <v>268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72">
        <v>112</v>
      </c>
      <c r="B368" s="173" t="s">
        <v>1210</v>
      </c>
      <c r="C368" s="181" t="s">
        <v>1211</v>
      </c>
      <c r="D368" s="174" t="s">
        <v>348</v>
      </c>
      <c r="E368" s="175">
        <v>172.83</v>
      </c>
      <c r="F368" s="176"/>
      <c r="G368" s="177">
        <f>ROUND(E368*F368,2)</f>
        <v>0</v>
      </c>
      <c r="H368" s="176"/>
      <c r="I368" s="177">
        <f>ROUND(E368*H368,2)</f>
        <v>0</v>
      </c>
      <c r="J368" s="176"/>
      <c r="K368" s="177">
        <f>ROUND(E368*J368,2)</f>
        <v>0</v>
      </c>
      <c r="L368" s="177">
        <v>21</v>
      </c>
      <c r="M368" s="177">
        <f>G368*(1+L368/100)</f>
        <v>0</v>
      </c>
      <c r="N368" s="175">
        <v>3.0000000000000001E-5</v>
      </c>
      <c r="O368" s="175">
        <f>ROUND(E368*N368,2)</f>
        <v>0.01</v>
      </c>
      <c r="P368" s="175">
        <v>0</v>
      </c>
      <c r="Q368" s="175">
        <f>ROUND(E368*P368,2)</f>
        <v>0</v>
      </c>
      <c r="R368" s="177"/>
      <c r="S368" s="177" t="s">
        <v>325</v>
      </c>
      <c r="T368" s="178" t="s">
        <v>326</v>
      </c>
      <c r="U368" s="158">
        <v>0</v>
      </c>
      <c r="V368" s="158">
        <f>ROUND(E368*U368,2)</f>
        <v>0</v>
      </c>
      <c r="W368" s="158"/>
      <c r="X368" s="158" t="s">
        <v>259</v>
      </c>
      <c r="Y368" s="158" t="s">
        <v>260</v>
      </c>
      <c r="Z368" s="148"/>
      <c r="AA368" s="148"/>
      <c r="AB368" s="148"/>
      <c r="AC368" s="148"/>
      <c r="AD368" s="148"/>
      <c r="AE368" s="148"/>
      <c r="AF368" s="148"/>
      <c r="AG368" s="148" t="s">
        <v>287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2" x14ac:dyDescent="0.2">
      <c r="A369" s="155"/>
      <c r="B369" s="156"/>
      <c r="C369" s="182" t="s">
        <v>1209</v>
      </c>
      <c r="D369" s="162"/>
      <c r="E369" s="163">
        <v>172.83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8"/>
      <c r="AA369" s="148"/>
      <c r="AB369" s="148"/>
      <c r="AC369" s="148"/>
      <c r="AD369" s="148"/>
      <c r="AE369" s="148"/>
      <c r="AF369" s="148"/>
      <c r="AG369" s="148" t="s">
        <v>268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ht="22.5" outlineLevel="1" x14ac:dyDescent="0.2">
      <c r="A370" s="172">
        <v>113</v>
      </c>
      <c r="B370" s="173" t="s">
        <v>881</v>
      </c>
      <c r="C370" s="181" t="s">
        <v>882</v>
      </c>
      <c r="D370" s="174" t="s">
        <v>348</v>
      </c>
      <c r="E370" s="175">
        <v>172.83</v>
      </c>
      <c r="F370" s="176"/>
      <c r="G370" s="177">
        <f>ROUND(E370*F370,2)</f>
        <v>0</v>
      </c>
      <c r="H370" s="176"/>
      <c r="I370" s="177">
        <f>ROUND(E370*H370,2)</f>
        <v>0</v>
      </c>
      <c r="J370" s="176"/>
      <c r="K370" s="177">
        <f>ROUND(E370*J370,2)</f>
        <v>0</v>
      </c>
      <c r="L370" s="177">
        <v>21</v>
      </c>
      <c r="M370" s="177">
        <f>G370*(1+L370/100)</f>
        <v>0</v>
      </c>
      <c r="N370" s="175">
        <v>5.9000000000000003E-4</v>
      </c>
      <c r="O370" s="175">
        <f>ROUND(E370*N370,2)</f>
        <v>0.1</v>
      </c>
      <c r="P370" s="175">
        <v>0</v>
      </c>
      <c r="Q370" s="175">
        <f>ROUND(E370*P370,2)</f>
        <v>0</v>
      </c>
      <c r="R370" s="177"/>
      <c r="S370" s="177" t="s">
        <v>257</v>
      </c>
      <c r="T370" s="178" t="s">
        <v>258</v>
      </c>
      <c r="U370" s="158">
        <v>0</v>
      </c>
      <c r="V370" s="158">
        <f>ROUND(E370*U370,2)</f>
        <v>0</v>
      </c>
      <c r="W370" s="158"/>
      <c r="X370" s="158" t="s">
        <v>259</v>
      </c>
      <c r="Y370" s="158" t="s">
        <v>260</v>
      </c>
      <c r="Z370" s="148"/>
      <c r="AA370" s="148"/>
      <c r="AB370" s="148"/>
      <c r="AC370" s="148"/>
      <c r="AD370" s="148"/>
      <c r="AE370" s="148"/>
      <c r="AF370" s="148"/>
      <c r="AG370" s="148" t="s">
        <v>415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2" x14ac:dyDescent="0.2">
      <c r="A371" s="155"/>
      <c r="B371" s="156"/>
      <c r="C371" s="182" t="s">
        <v>1209</v>
      </c>
      <c r="D371" s="162"/>
      <c r="E371" s="163">
        <v>172.83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8"/>
      <c r="AA371" s="148"/>
      <c r="AB371" s="148"/>
      <c r="AC371" s="148"/>
      <c r="AD371" s="148"/>
      <c r="AE371" s="148"/>
      <c r="AF371" s="148"/>
      <c r="AG371" s="148" t="s">
        <v>268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72">
        <v>114</v>
      </c>
      <c r="B372" s="173" t="s">
        <v>1212</v>
      </c>
      <c r="C372" s="181" t="s">
        <v>1213</v>
      </c>
      <c r="D372" s="174" t="s">
        <v>348</v>
      </c>
      <c r="E372" s="175">
        <v>172.83</v>
      </c>
      <c r="F372" s="176"/>
      <c r="G372" s="177">
        <f>ROUND(E372*F372,2)</f>
        <v>0</v>
      </c>
      <c r="H372" s="176"/>
      <c r="I372" s="177">
        <f>ROUND(E372*H372,2)</f>
        <v>0</v>
      </c>
      <c r="J372" s="176"/>
      <c r="K372" s="177">
        <f>ROUND(E372*J372,2)</f>
        <v>0</v>
      </c>
      <c r="L372" s="177">
        <v>21</v>
      </c>
      <c r="M372" s="177">
        <f>G372*(1+L372/100)</f>
        <v>0</v>
      </c>
      <c r="N372" s="175">
        <v>2.2000000000000001E-4</v>
      </c>
      <c r="O372" s="175">
        <f>ROUND(E372*N372,2)</f>
        <v>0.04</v>
      </c>
      <c r="P372" s="175">
        <v>0</v>
      </c>
      <c r="Q372" s="175">
        <f>ROUND(E372*P372,2)</f>
        <v>0</v>
      </c>
      <c r="R372" s="177"/>
      <c r="S372" s="177" t="s">
        <v>325</v>
      </c>
      <c r="T372" s="178" t="s">
        <v>326</v>
      </c>
      <c r="U372" s="158">
        <v>0</v>
      </c>
      <c r="V372" s="158">
        <f>ROUND(E372*U372,2)</f>
        <v>0</v>
      </c>
      <c r="W372" s="158"/>
      <c r="X372" s="158" t="s">
        <v>259</v>
      </c>
      <c r="Y372" s="158" t="s">
        <v>260</v>
      </c>
      <c r="Z372" s="148"/>
      <c r="AA372" s="148"/>
      <c r="AB372" s="148"/>
      <c r="AC372" s="148"/>
      <c r="AD372" s="148"/>
      <c r="AE372" s="148"/>
      <c r="AF372" s="148"/>
      <c r="AG372" s="148" t="s">
        <v>415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2" x14ac:dyDescent="0.2">
      <c r="A373" s="155"/>
      <c r="B373" s="156"/>
      <c r="C373" s="182" t="s">
        <v>1209</v>
      </c>
      <c r="D373" s="162"/>
      <c r="E373" s="163">
        <v>172.83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8"/>
      <c r="AA373" s="148"/>
      <c r="AB373" s="148"/>
      <c r="AC373" s="148"/>
      <c r="AD373" s="148"/>
      <c r="AE373" s="148"/>
      <c r="AF373" s="148"/>
      <c r="AG373" s="148" t="s">
        <v>268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72">
        <v>115</v>
      </c>
      <c r="B374" s="173" t="s">
        <v>884</v>
      </c>
      <c r="C374" s="181" t="s">
        <v>885</v>
      </c>
      <c r="D374" s="174" t="s">
        <v>348</v>
      </c>
      <c r="E374" s="175">
        <v>6.4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5">
        <v>2.0000000000000001E-4</v>
      </c>
      <c r="O374" s="175">
        <f>ROUND(E374*N374,2)</f>
        <v>0</v>
      </c>
      <c r="P374" s="175">
        <v>0</v>
      </c>
      <c r="Q374" s="175">
        <f>ROUND(E374*P374,2)</f>
        <v>0</v>
      </c>
      <c r="R374" s="177"/>
      <c r="S374" s="177" t="s">
        <v>257</v>
      </c>
      <c r="T374" s="178" t="s">
        <v>258</v>
      </c>
      <c r="U374" s="158">
        <v>0</v>
      </c>
      <c r="V374" s="158">
        <f>ROUND(E374*U374,2)</f>
        <v>0</v>
      </c>
      <c r="W374" s="158"/>
      <c r="X374" s="158" t="s">
        <v>259</v>
      </c>
      <c r="Y374" s="158" t="s">
        <v>260</v>
      </c>
      <c r="Z374" s="148"/>
      <c r="AA374" s="148"/>
      <c r="AB374" s="148"/>
      <c r="AC374" s="148"/>
      <c r="AD374" s="148"/>
      <c r="AE374" s="148"/>
      <c r="AF374" s="148"/>
      <c r="AG374" s="148" t="s">
        <v>415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5"/>
      <c r="B375" s="156"/>
      <c r="C375" s="182" t="s">
        <v>1214</v>
      </c>
      <c r="D375" s="162"/>
      <c r="E375" s="163">
        <v>6.4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8"/>
      <c r="AA375" s="148"/>
      <c r="AB375" s="148"/>
      <c r="AC375" s="148"/>
      <c r="AD375" s="148"/>
      <c r="AE375" s="148"/>
      <c r="AF375" s="148"/>
      <c r="AG375" s="148" t="s">
        <v>268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72">
        <v>116</v>
      </c>
      <c r="B376" s="173" t="s">
        <v>887</v>
      </c>
      <c r="C376" s="181" t="s">
        <v>888</v>
      </c>
      <c r="D376" s="174" t="s">
        <v>324</v>
      </c>
      <c r="E376" s="175">
        <v>195.99</v>
      </c>
      <c r="F376" s="176"/>
      <c r="G376" s="177">
        <f>ROUND(E376*F376,2)</f>
        <v>0</v>
      </c>
      <c r="H376" s="176"/>
      <c r="I376" s="177">
        <f>ROUND(E376*H376,2)</f>
        <v>0</v>
      </c>
      <c r="J376" s="176"/>
      <c r="K376" s="177">
        <f>ROUND(E376*J376,2)</f>
        <v>0</v>
      </c>
      <c r="L376" s="177">
        <v>21</v>
      </c>
      <c r="M376" s="177">
        <f>G376*(1+L376/100)</f>
        <v>0</v>
      </c>
      <c r="N376" s="175">
        <v>0</v>
      </c>
      <c r="O376" s="175">
        <f>ROUND(E376*N376,2)</f>
        <v>0</v>
      </c>
      <c r="P376" s="175">
        <v>1E-3</v>
      </c>
      <c r="Q376" s="175">
        <f>ROUND(E376*P376,2)</f>
        <v>0.2</v>
      </c>
      <c r="R376" s="177"/>
      <c r="S376" s="177" t="s">
        <v>325</v>
      </c>
      <c r="T376" s="178" t="s">
        <v>326</v>
      </c>
      <c r="U376" s="158">
        <v>0</v>
      </c>
      <c r="V376" s="158">
        <f>ROUND(E376*U376,2)</f>
        <v>0</v>
      </c>
      <c r="W376" s="158"/>
      <c r="X376" s="158" t="s">
        <v>259</v>
      </c>
      <c r="Y376" s="158" t="s">
        <v>260</v>
      </c>
      <c r="Z376" s="148"/>
      <c r="AA376" s="148"/>
      <c r="AB376" s="148"/>
      <c r="AC376" s="148"/>
      <c r="AD376" s="148"/>
      <c r="AE376" s="148"/>
      <c r="AF376" s="148"/>
      <c r="AG376" s="148" t="s">
        <v>415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2" x14ac:dyDescent="0.2">
      <c r="A377" s="155"/>
      <c r="B377" s="156"/>
      <c r="C377" s="182" t="s">
        <v>1215</v>
      </c>
      <c r="D377" s="162"/>
      <c r="E377" s="163">
        <v>173.99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8"/>
      <c r="AA377" s="148"/>
      <c r="AB377" s="148"/>
      <c r="AC377" s="148"/>
      <c r="AD377" s="148"/>
      <c r="AE377" s="148"/>
      <c r="AF377" s="148"/>
      <c r="AG377" s="148" t="s">
        <v>268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3" x14ac:dyDescent="0.2">
      <c r="A378" s="155"/>
      <c r="B378" s="156"/>
      <c r="C378" s="182" t="s">
        <v>1216</v>
      </c>
      <c r="D378" s="162"/>
      <c r="E378" s="163">
        <v>22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8"/>
      <c r="AA378" s="148"/>
      <c r="AB378" s="148"/>
      <c r="AC378" s="148"/>
      <c r="AD378" s="148"/>
      <c r="AE378" s="148"/>
      <c r="AF378" s="148"/>
      <c r="AG378" s="148" t="s">
        <v>268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72">
        <v>117</v>
      </c>
      <c r="B379" s="173" t="s">
        <v>890</v>
      </c>
      <c r="C379" s="181" t="s">
        <v>891</v>
      </c>
      <c r="D379" s="174" t="s">
        <v>324</v>
      </c>
      <c r="E379" s="175">
        <v>210.48</v>
      </c>
      <c r="F379" s="176"/>
      <c r="G379" s="177">
        <f>ROUND(E379*F379,2)</f>
        <v>0</v>
      </c>
      <c r="H379" s="176"/>
      <c r="I379" s="177">
        <f>ROUND(E379*H379,2)</f>
        <v>0</v>
      </c>
      <c r="J379" s="176"/>
      <c r="K379" s="177">
        <f>ROUND(E379*J379,2)</f>
        <v>0</v>
      </c>
      <c r="L379" s="177">
        <v>21</v>
      </c>
      <c r="M379" s="177">
        <f>G379*(1+L379/100)</f>
        <v>0</v>
      </c>
      <c r="N379" s="175">
        <v>4.0000000000000002E-4</v>
      </c>
      <c r="O379" s="175">
        <f>ROUND(E379*N379,2)</f>
        <v>0.08</v>
      </c>
      <c r="P379" s="175">
        <v>0</v>
      </c>
      <c r="Q379" s="175">
        <f>ROUND(E379*P379,2)</f>
        <v>0</v>
      </c>
      <c r="R379" s="177"/>
      <c r="S379" s="177" t="s">
        <v>325</v>
      </c>
      <c r="T379" s="178" t="s">
        <v>326</v>
      </c>
      <c r="U379" s="158">
        <v>0</v>
      </c>
      <c r="V379" s="158">
        <f>ROUND(E379*U379,2)</f>
        <v>0</v>
      </c>
      <c r="W379" s="158"/>
      <c r="X379" s="158" t="s">
        <v>259</v>
      </c>
      <c r="Y379" s="158" t="s">
        <v>260</v>
      </c>
      <c r="Z379" s="148"/>
      <c r="AA379" s="148"/>
      <c r="AB379" s="148"/>
      <c r="AC379" s="148"/>
      <c r="AD379" s="148"/>
      <c r="AE379" s="148"/>
      <c r="AF379" s="148"/>
      <c r="AG379" s="148" t="s">
        <v>287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2" x14ac:dyDescent="0.2">
      <c r="A380" s="155"/>
      <c r="B380" s="156"/>
      <c r="C380" s="182" t="s">
        <v>1204</v>
      </c>
      <c r="D380" s="162"/>
      <c r="E380" s="163">
        <v>126.31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8"/>
      <c r="AA380" s="148"/>
      <c r="AB380" s="148"/>
      <c r="AC380" s="148"/>
      <c r="AD380" s="148"/>
      <c r="AE380" s="148"/>
      <c r="AF380" s="148"/>
      <c r="AG380" s="148" t="s">
        <v>268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3" x14ac:dyDescent="0.2">
      <c r="A381" s="155"/>
      <c r="B381" s="156"/>
      <c r="C381" s="182" t="s">
        <v>1205</v>
      </c>
      <c r="D381" s="162"/>
      <c r="E381" s="163">
        <v>62.17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8"/>
      <c r="AA381" s="148"/>
      <c r="AB381" s="148"/>
      <c r="AC381" s="148"/>
      <c r="AD381" s="148"/>
      <c r="AE381" s="148"/>
      <c r="AF381" s="148"/>
      <c r="AG381" s="148" t="s">
        <v>268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3" x14ac:dyDescent="0.2">
      <c r="A382" s="155"/>
      <c r="B382" s="156"/>
      <c r="C382" s="182" t="s">
        <v>1206</v>
      </c>
      <c r="D382" s="162"/>
      <c r="E382" s="163">
        <v>22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8"/>
      <c r="AA382" s="148"/>
      <c r="AB382" s="148"/>
      <c r="AC382" s="148"/>
      <c r="AD382" s="148"/>
      <c r="AE382" s="148"/>
      <c r="AF382" s="148"/>
      <c r="AG382" s="148" t="s">
        <v>268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72">
        <v>118</v>
      </c>
      <c r="B383" s="173" t="s">
        <v>892</v>
      </c>
      <c r="C383" s="181" t="s">
        <v>893</v>
      </c>
      <c r="D383" s="174" t="s">
        <v>324</v>
      </c>
      <c r="E383" s="175">
        <v>210.48</v>
      </c>
      <c r="F383" s="176"/>
      <c r="G383" s="177">
        <f>ROUND(E383*F383,2)</f>
        <v>0</v>
      </c>
      <c r="H383" s="176"/>
      <c r="I383" s="177">
        <f>ROUND(E383*H383,2)</f>
        <v>0</v>
      </c>
      <c r="J383" s="176"/>
      <c r="K383" s="177">
        <f>ROUND(E383*J383,2)</f>
        <v>0</v>
      </c>
      <c r="L383" s="177">
        <v>21</v>
      </c>
      <c r="M383" s="177">
        <f>G383*(1+L383/100)</f>
        <v>0</v>
      </c>
      <c r="N383" s="175">
        <v>0</v>
      </c>
      <c r="O383" s="175">
        <f>ROUND(E383*N383,2)</f>
        <v>0</v>
      </c>
      <c r="P383" s="175">
        <v>0</v>
      </c>
      <c r="Q383" s="175">
        <f>ROUND(E383*P383,2)</f>
        <v>0</v>
      </c>
      <c r="R383" s="177"/>
      <c r="S383" s="177" t="s">
        <v>257</v>
      </c>
      <c r="T383" s="178" t="s">
        <v>258</v>
      </c>
      <c r="U383" s="158">
        <v>0</v>
      </c>
      <c r="V383" s="158">
        <f>ROUND(E383*U383,2)</f>
        <v>0</v>
      </c>
      <c r="W383" s="158"/>
      <c r="X383" s="158" t="s">
        <v>259</v>
      </c>
      <c r="Y383" s="158" t="s">
        <v>260</v>
      </c>
      <c r="Z383" s="148"/>
      <c r="AA383" s="148"/>
      <c r="AB383" s="148"/>
      <c r="AC383" s="148"/>
      <c r="AD383" s="148"/>
      <c r="AE383" s="148"/>
      <c r="AF383" s="148"/>
      <c r="AG383" s="148" t="s">
        <v>287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2" x14ac:dyDescent="0.2">
      <c r="A384" s="155"/>
      <c r="B384" s="156"/>
      <c r="C384" s="182" t="s">
        <v>1204</v>
      </c>
      <c r="D384" s="162"/>
      <c r="E384" s="163">
        <v>126.31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8"/>
      <c r="AA384" s="148"/>
      <c r="AB384" s="148"/>
      <c r="AC384" s="148"/>
      <c r="AD384" s="148"/>
      <c r="AE384" s="148"/>
      <c r="AF384" s="148"/>
      <c r="AG384" s="148" t="s">
        <v>268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3" x14ac:dyDescent="0.2">
      <c r="A385" s="155"/>
      <c r="B385" s="156"/>
      <c r="C385" s="182" t="s">
        <v>1205</v>
      </c>
      <c r="D385" s="162"/>
      <c r="E385" s="163">
        <v>62.17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8"/>
      <c r="AA385" s="148"/>
      <c r="AB385" s="148"/>
      <c r="AC385" s="148"/>
      <c r="AD385" s="148"/>
      <c r="AE385" s="148"/>
      <c r="AF385" s="148"/>
      <c r="AG385" s="148" t="s">
        <v>268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3" x14ac:dyDescent="0.2">
      <c r="A386" s="155"/>
      <c r="B386" s="156"/>
      <c r="C386" s="182" t="s">
        <v>1206</v>
      </c>
      <c r="D386" s="162"/>
      <c r="E386" s="163">
        <v>22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8"/>
      <c r="AA386" s="148"/>
      <c r="AB386" s="148"/>
      <c r="AC386" s="148"/>
      <c r="AD386" s="148"/>
      <c r="AE386" s="148"/>
      <c r="AF386" s="148"/>
      <c r="AG386" s="148" t="s">
        <v>268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72">
        <v>119</v>
      </c>
      <c r="B387" s="173" t="s">
        <v>894</v>
      </c>
      <c r="C387" s="181" t="s">
        <v>895</v>
      </c>
      <c r="D387" s="174" t="s">
        <v>348</v>
      </c>
      <c r="E387" s="175">
        <v>147.33600000000001</v>
      </c>
      <c r="F387" s="176"/>
      <c r="G387" s="177">
        <f>ROUND(E387*F387,2)</f>
        <v>0</v>
      </c>
      <c r="H387" s="176"/>
      <c r="I387" s="177">
        <f>ROUND(E387*H387,2)</f>
        <v>0</v>
      </c>
      <c r="J387" s="176"/>
      <c r="K387" s="177">
        <f>ROUND(E387*J387,2)</f>
        <v>0</v>
      </c>
      <c r="L387" s="177">
        <v>21</v>
      </c>
      <c r="M387" s="177">
        <f>G387*(1+L387/100)</f>
        <v>0</v>
      </c>
      <c r="N387" s="175">
        <v>4.0000000000000003E-5</v>
      </c>
      <c r="O387" s="175">
        <f>ROUND(E387*N387,2)</f>
        <v>0.01</v>
      </c>
      <c r="P387" s="175">
        <v>0</v>
      </c>
      <c r="Q387" s="175">
        <f>ROUND(E387*P387,2)</f>
        <v>0</v>
      </c>
      <c r="R387" s="177"/>
      <c r="S387" s="177" t="s">
        <v>325</v>
      </c>
      <c r="T387" s="178" t="s">
        <v>326</v>
      </c>
      <c r="U387" s="158">
        <v>0</v>
      </c>
      <c r="V387" s="158">
        <f>ROUND(E387*U387,2)</f>
        <v>0</v>
      </c>
      <c r="W387" s="158"/>
      <c r="X387" s="158" t="s">
        <v>259</v>
      </c>
      <c r="Y387" s="158" t="s">
        <v>260</v>
      </c>
      <c r="Z387" s="148"/>
      <c r="AA387" s="148"/>
      <c r="AB387" s="148"/>
      <c r="AC387" s="148"/>
      <c r="AD387" s="148"/>
      <c r="AE387" s="148"/>
      <c r="AF387" s="148"/>
      <c r="AG387" s="148" t="s">
        <v>415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2" x14ac:dyDescent="0.2">
      <c r="A388" s="155"/>
      <c r="B388" s="156"/>
      <c r="C388" s="273" t="s">
        <v>896</v>
      </c>
      <c r="D388" s="274"/>
      <c r="E388" s="274"/>
      <c r="F388" s="274"/>
      <c r="G388" s="274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8"/>
      <c r="AA388" s="148"/>
      <c r="AB388" s="148"/>
      <c r="AC388" s="148"/>
      <c r="AD388" s="148"/>
      <c r="AE388" s="148"/>
      <c r="AF388" s="148"/>
      <c r="AG388" s="148" t="s">
        <v>263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2" x14ac:dyDescent="0.2">
      <c r="A389" s="155"/>
      <c r="B389" s="156"/>
      <c r="C389" s="182" t="s">
        <v>1217</v>
      </c>
      <c r="D389" s="162"/>
      <c r="E389" s="163">
        <v>88.42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8"/>
      <c r="AA389" s="148"/>
      <c r="AB389" s="148"/>
      <c r="AC389" s="148"/>
      <c r="AD389" s="148"/>
      <c r="AE389" s="148"/>
      <c r="AF389" s="148"/>
      <c r="AG389" s="148" t="s">
        <v>268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3" x14ac:dyDescent="0.2">
      <c r="A390" s="155"/>
      <c r="B390" s="156"/>
      <c r="C390" s="182" t="s">
        <v>1218</v>
      </c>
      <c r="D390" s="162"/>
      <c r="E390" s="163">
        <v>43.52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8"/>
      <c r="AA390" s="148"/>
      <c r="AB390" s="148"/>
      <c r="AC390" s="148"/>
      <c r="AD390" s="148"/>
      <c r="AE390" s="148"/>
      <c r="AF390" s="148"/>
      <c r="AG390" s="148" t="s">
        <v>268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3" x14ac:dyDescent="0.2">
      <c r="A391" s="155"/>
      <c r="B391" s="156"/>
      <c r="C391" s="182" t="s">
        <v>1219</v>
      </c>
      <c r="D391" s="162"/>
      <c r="E391" s="163">
        <v>15.4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8"/>
      <c r="AA391" s="148"/>
      <c r="AB391" s="148"/>
      <c r="AC391" s="148"/>
      <c r="AD391" s="148"/>
      <c r="AE391" s="148"/>
      <c r="AF391" s="148"/>
      <c r="AG391" s="148" t="s">
        <v>268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72">
        <v>120</v>
      </c>
      <c r="B392" s="173" t="s">
        <v>898</v>
      </c>
      <c r="C392" s="181" t="s">
        <v>899</v>
      </c>
      <c r="D392" s="174" t="s">
        <v>324</v>
      </c>
      <c r="E392" s="175">
        <v>210.48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5">
        <v>4.0000000000000003E-5</v>
      </c>
      <c r="O392" s="175">
        <f>ROUND(E392*N392,2)</f>
        <v>0.01</v>
      </c>
      <c r="P392" s="175">
        <v>0</v>
      </c>
      <c r="Q392" s="175">
        <f>ROUND(E392*P392,2)</f>
        <v>0</v>
      </c>
      <c r="R392" s="177"/>
      <c r="S392" s="177" t="s">
        <v>325</v>
      </c>
      <c r="T392" s="178" t="s">
        <v>326</v>
      </c>
      <c r="U392" s="158">
        <v>0</v>
      </c>
      <c r="V392" s="158">
        <f>ROUND(E392*U392,2)</f>
        <v>0</v>
      </c>
      <c r="W392" s="158"/>
      <c r="X392" s="158" t="s">
        <v>259</v>
      </c>
      <c r="Y392" s="158" t="s">
        <v>260</v>
      </c>
      <c r="Z392" s="148"/>
      <c r="AA392" s="148"/>
      <c r="AB392" s="148"/>
      <c r="AC392" s="148"/>
      <c r="AD392" s="148"/>
      <c r="AE392" s="148"/>
      <c r="AF392" s="148"/>
      <c r="AG392" s="148" t="s">
        <v>415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2" x14ac:dyDescent="0.2">
      <c r="A393" s="155"/>
      <c r="B393" s="156"/>
      <c r="C393" s="182" t="s">
        <v>1204</v>
      </c>
      <c r="D393" s="162"/>
      <c r="E393" s="163">
        <v>126.31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8"/>
      <c r="AA393" s="148"/>
      <c r="AB393" s="148"/>
      <c r="AC393" s="148"/>
      <c r="AD393" s="148"/>
      <c r="AE393" s="148"/>
      <c r="AF393" s="148"/>
      <c r="AG393" s="148" t="s">
        <v>268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3" x14ac:dyDescent="0.2">
      <c r="A394" s="155"/>
      <c r="B394" s="156"/>
      <c r="C394" s="182" t="s">
        <v>1205</v>
      </c>
      <c r="D394" s="162"/>
      <c r="E394" s="163">
        <v>62.17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8"/>
      <c r="AA394" s="148"/>
      <c r="AB394" s="148"/>
      <c r="AC394" s="148"/>
      <c r="AD394" s="148"/>
      <c r="AE394" s="148"/>
      <c r="AF394" s="148"/>
      <c r="AG394" s="148" t="s">
        <v>268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3" x14ac:dyDescent="0.2">
      <c r="A395" s="155"/>
      <c r="B395" s="156"/>
      <c r="C395" s="182" t="s">
        <v>1206</v>
      </c>
      <c r="D395" s="162"/>
      <c r="E395" s="163">
        <v>22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8"/>
      <c r="AA395" s="148"/>
      <c r="AB395" s="148"/>
      <c r="AC395" s="148"/>
      <c r="AD395" s="148"/>
      <c r="AE395" s="148"/>
      <c r="AF395" s="148"/>
      <c r="AG395" s="148" t="s">
        <v>268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87">
        <v>121</v>
      </c>
      <c r="B396" s="188" t="s">
        <v>900</v>
      </c>
      <c r="C396" s="194" t="s">
        <v>901</v>
      </c>
      <c r="D396" s="189" t="s">
        <v>0</v>
      </c>
      <c r="E396" s="190">
        <v>2521.59845</v>
      </c>
      <c r="F396" s="191"/>
      <c r="G396" s="192">
        <f>ROUND(E396*F396,2)</f>
        <v>0</v>
      </c>
      <c r="H396" s="191"/>
      <c r="I396" s="192">
        <f>ROUND(E396*H396,2)</f>
        <v>0</v>
      </c>
      <c r="J396" s="191"/>
      <c r="K396" s="192">
        <f>ROUND(E396*J396,2)</f>
        <v>0</v>
      </c>
      <c r="L396" s="192">
        <v>21</v>
      </c>
      <c r="M396" s="192">
        <f>G396*(1+L396/100)</f>
        <v>0</v>
      </c>
      <c r="N396" s="190">
        <v>0</v>
      </c>
      <c r="O396" s="190">
        <f>ROUND(E396*N396,2)</f>
        <v>0</v>
      </c>
      <c r="P396" s="190">
        <v>0</v>
      </c>
      <c r="Q396" s="190">
        <f>ROUND(E396*P396,2)</f>
        <v>0</v>
      </c>
      <c r="R396" s="192"/>
      <c r="S396" s="192" t="s">
        <v>325</v>
      </c>
      <c r="T396" s="193" t="s">
        <v>326</v>
      </c>
      <c r="U396" s="158">
        <v>0</v>
      </c>
      <c r="V396" s="158">
        <f>ROUND(E396*U396,2)</f>
        <v>0</v>
      </c>
      <c r="W396" s="158"/>
      <c r="X396" s="158" t="s">
        <v>259</v>
      </c>
      <c r="Y396" s="158" t="s">
        <v>260</v>
      </c>
      <c r="Z396" s="148"/>
      <c r="AA396" s="148"/>
      <c r="AB396" s="148"/>
      <c r="AC396" s="148"/>
      <c r="AD396" s="148"/>
      <c r="AE396" s="148"/>
      <c r="AF396" s="148"/>
      <c r="AG396" s="148" t="s">
        <v>422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72">
        <v>122</v>
      </c>
      <c r="B397" s="173" t="s">
        <v>902</v>
      </c>
      <c r="C397" s="181" t="s">
        <v>903</v>
      </c>
      <c r="D397" s="174" t="s">
        <v>324</v>
      </c>
      <c r="E397" s="175">
        <v>231.52799999999999</v>
      </c>
      <c r="F397" s="176"/>
      <c r="G397" s="177">
        <f>ROUND(E397*F397,2)</f>
        <v>0</v>
      </c>
      <c r="H397" s="176"/>
      <c r="I397" s="177">
        <f>ROUND(E397*H397,2)</f>
        <v>0</v>
      </c>
      <c r="J397" s="176"/>
      <c r="K397" s="177">
        <f>ROUND(E397*J397,2)</f>
        <v>0</v>
      </c>
      <c r="L397" s="177">
        <v>21</v>
      </c>
      <c r="M397" s="177">
        <f>G397*(1+L397/100)</f>
        <v>0</v>
      </c>
      <c r="N397" s="175">
        <v>2.5999999999999999E-3</v>
      </c>
      <c r="O397" s="175">
        <f>ROUND(E397*N397,2)</f>
        <v>0.6</v>
      </c>
      <c r="P397" s="175">
        <v>0</v>
      </c>
      <c r="Q397" s="175">
        <f>ROUND(E397*P397,2)</f>
        <v>0</v>
      </c>
      <c r="R397" s="177" t="s">
        <v>477</v>
      </c>
      <c r="S397" s="177" t="s">
        <v>325</v>
      </c>
      <c r="T397" s="178" t="s">
        <v>326</v>
      </c>
      <c r="U397" s="158">
        <v>0</v>
      </c>
      <c r="V397" s="158">
        <f>ROUND(E397*U397,2)</f>
        <v>0</v>
      </c>
      <c r="W397" s="158"/>
      <c r="X397" s="158" t="s">
        <v>442</v>
      </c>
      <c r="Y397" s="158" t="s">
        <v>260</v>
      </c>
      <c r="Z397" s="148"/>
      <c r="AA397" s="148"/>
      <c r="AB397" s="148"/>
      <c r="AC397" s="148"/>
      <c r="AD397" s="148"/>
      <c r="AE397" s="148"/>
      <c r="AF397" s="148"/>
      <c r="AG397" s="148" t="s">
        <v>443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2" x14ac:dyDescent="0.2">
      <c r="A398" s="155"/>
      <c r="B398" s="156"/>
      <c r="C398" s="273" t="s">
        <v>904</v>
      </c>
      <c r="D398" s="274"/>
      <c r="E398" s="274"/>
      <c r="F398" s="274"/>
      <c r="G398" s="274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8"/>
      <c r="AA398" s="148"/>
      <c r="AB398" s="148"/>
      <c r="AC398" s="148"/>
      <c r="AD398" s="148"/>
      <c r="AE398" s="148"/>
      <c r="AF398" s="148"/>
      <c r="AG398" s="148" t="s">
        <v>263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3" x14ac:dyDescent="0.2">
      <c r="A399" s="155"/>
      <c r="B399" s="156"/>
      <c r="C399" s="264" t="s">
        <v>905</v>
      </c>
      <c r="D399" s="265"/>
      <c r="E399" s="265"/>
      <c r="F399" s="265"/>
      <c r="G399" s="265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8"/>
      <c r="AA399" s="148"/>
      <c r="AB399" s="148"/>
      <c r="AC399" s="148"/>
      <c r="AD399" s="148"/>
      <c r="AE399" s="148"/>
      <c r="AF399" s="148"/>
      <c r="AG399" s="148" t="s">
        <v>263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3" x14ac:dyDescent="0.2">
      <c r="A400" s="155"/>
      <c r="B400" s="156"/>
      <c r="C400" s="264" t="s">
        <v>906</v>
      </c>
      <c r="D400" s="265"/>
      <c r="E400" s="265"/>
      <c r="F400" s="265"/>
      <c r="G400" s="265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8"/>
      <c r="AA400" s="148"/>
      <c r="AB400" s="148"/>
      <c r="AC400" s="148"/>
      <c r="AD400" s="148"/>
      <c r="AE400" s="148"/>
      <c r="AF400" s="148"/>
      <c r="AG400" s="148" t="s">
        <v>263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3" x14ac:dyDescent="0.2">
      <c r="A401" s="155"/>
      <c r="B401" s="156"/>
      <c r="C401" s="264" t="s">
        <v>907</v>
      </c>
      <c r="D401" s="265"/>
      <c r="E401" s="265"/>
      <c r="F401" s="265"/>
      <c r="G401" s="265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8"/>
      <c r="AA401" s="148"/>
      <c r="AB401" s="148"/>
      <c r="AC401" s="148"/>
      <c r="AD401" s="148"/>
      <c r="AE401" s="148"/>
      <c r="AF401" s="148"/>
      <c r="AG401" s="148" t="s">
        <v>263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5"/>
      <c r="B402" s="156"/>
      <c r="C402" s="264" t="s">
        <v>908</v>
      </c>
      <c r="D402" s="265"/>
      <c r="E402" s="265"/>
      <c r="F402" s="265"/>
      <c r="G402" s="265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8"/>
      <c r="AA402" s="148"/>
      <c r="AB402" s="148"/>
      <c r="AC402" s="148"/>
      <c r="AD402" s="148"/>
      <c r="AE402" s="148"/>
      <c r="AF402" s="148"/>
      <c r="AG402" s="148" t="s">
        <v>263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3" x14ac:dyDescent="0.2">
      <c r="A403" s="155"/>
      <c r="B403" s="156"/>
      <c r="C403" s="183" t="s">
        <v>291</v>
      </c>
      <c r="D403" s="159"/>
      <c r="E403" s="160"/>
      <c r="F403" s="161"/>
      <c r="G403" s="161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8"/>
      <c r="AA403" s="148"/>
      <c r="AB403" s="148"/>
      <c r="AC403" s="148"/>
      <c r="AD403" s="148"/>
      <c r="AE403" s="148"/>
      <c r="AF403" s="148"/>
      <c r="AG403" s="148" t="s">
        <v>263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3" x14ac:dyDescent="0.2">
      <c r="A404" s="155"/>
      <c r="B404" s="156"/>
      <c r="C404" s="183" t="s">
        <v>291</v>
      </c>
      <c r="D404" s="159"/>
      <c r="E404" s="160"/>
      <c r="F404" s="161"/>
      <c r="G404" s="161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8"/>
      <c r="AA404" s="148"/>
      <c r="AB404" s="148"/>
      <c r="AC404" s="148"/>
      <c r="AD404" s="148"/>
      <c r="AE404" s="148"/>
      <c r="AF404" s="148"/>
      <c r="AG404" s="148" t="s">
        <v>263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3" x14ac:dyDescent="0.2">
      <c r="A405" s="155"/>
      <c r="B405" s="156"/>
      <c r="C405" s="264" t="s">
        <v>909</v>
      </c>
      <c r="D405" s="265"/>
      <c r="E405" s="265"/>
      <c r="F405" s="265"/>
      <c r="G405" s="265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8"/>
      <c r="AA405" s="148"/>
      <c r="AB405" s="148"/>
      <c r="AC405" s="148"/>
      <c r="AD405" s="148"/>
      <c r="AE405" s="148"/>
      <c r="AF405" s="148"/>
      <c r="AG405" s="148" t="s">
        <v>263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3" x14ac:dyDescent="0.2">
      <c r="A406" s="155"/>
      <c r="B406" s="156"/>
      <c r="C406" s="264" t="s">
        <v>910</v>
      </c>
      <c r="D406" s="265"/>
      <c r="E406" s="265"/>
      <c r="F406" s="265"/>
      <c r="G406" s="265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8"/>
      <c r="AA406" s="148"/>
      <c r="AB406" s="148"/>
      <c r="AC406" s="148"/>
      <c r="AD406" s="148"/>
      <c r="AE406" s="148"/>
      <c r="AF406" s="148"/>
      <c r="AG406" s="148" t="s">
        <v>263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3" x14ac:dyDescent="0.2">
      <c r="A407" s="155"/>
      <c r="B407" s="156"/>
      <c r="C407" s="264" t="s">
        <v>909</v>
      </c>
      <c r="D407" s="265"/>
      <c r="E407" s="265"/>
      <c r="F407" s="265"/>
      <c r="G407" s="265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8"/>
      <c r="AA407" s="148"/>
      <c r="AB407" s="148"/>
      <c r="AC407" s="148"/>
      <c r="AD407" s="148"/>
      <c r="AE407" s="148"/>
      <c r="AF407" s="148"/>
      <c r="AG407" s="148" t="s">
        <v>263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3" x14ac:dyDescent="0.2">
      <c r="A408" s="155"/>
      <c r="B408" s="156"/>
      <c r="C408" s="264" t="s">
        <v>910</v>
      </c>
      <c r="D408" s="265"/>
      <c r="E408" s="265"/>
      <c r="F408" s="265"/>
      <c r="G408" s="265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8"/>
      <c r="AA408" s="148"/>
      <c r="AB408" s="148"/>
      <c r="AC408" s="148"/>
      <c r="AD408" s="148"/>
      <c r="AE408" s="148"/>
      <c r="AF408" s="148"/>
      <c r="AG408" s="148" t="s">
        <v>263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3" x14ac:dyDescent="0.2">
      <c r="A409" s="155"/>
      <c r="B409" s="156"/>
      <c r="C409" s="264" t="s">
        <v>909</v>
      </c>
      <c r="D409" s="265"/>
      <c r="E409" s="265"/>
      <c r="F409" s="265"/>
      <c r="G409" s="265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8"/>
      <c r="AA409" s="148"/>
      <c r="AB409" s="148"/>
      <c r="AC409" s="148"/>
      <c r="AD409" s="148"/>
      <c r="AE409" s="148"/>
      <c r="AF409" s="148"/>
      <c r="AG409" s="148" t="s">
        <v>263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3" x14ac:dyDescent="0.2">
      <c r="A410" s="155"/>
      <c r="B410" s="156"/>
      <c r="C410" s="264" t="s">
        <v>910</v>
      </c>
      <c r="D410" s="265"/>
      <c r="E410" s="265"/>
      <c r="F410" s="265"/>
      <c r="G410" s="265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8"/>
      <c r="AA410" s="148"/>
      <c r="AB410" s="148"/>
      <c r="AC410" s="148"/>
      <c r="AD410" s="148"/>
      <c r="AE410" s="148"/>
      <c r="AF410" s="148"/>
      <c r="AG410" s="148" t="s">
        <v>263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2" x14ac:dyDescent="0.2">
      <c r="A411" s="155"/>
      <c r="B411" s="156"/>
      <c r="C411" s="182" t="s">
        <v>1220</v>
      </c>
      <c r="D411" s="162"/>
      <c r="E411" s="163">
        <v>138.94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8"/>
      <c r="AA411" s="148"/>
      <c r="AB411" s="148"/>
      <c r="AC411" s="148"/>
      <c r="AD411" s="148"/>
      <c r="AE411" s="148"/>
      <c r="AF411" s="148"/>
      <c r="AG411" s="148" t="s">
        <v>268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3" x14ac:dyDescent="0.2">
      <c r="A412" s="155"/>
      <c r="B412" s="156"/>
      <c r="C412" s="182" t="s">
        <v>1221</v>
      </c>
      <c r="D412" s="162"/>
      <c r="E412" s="163">
        <v>68.39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8"/>
      <c r="AA412" s="148"/>
      <c r="AB412" s="148"/>
      <c r="AC412" s="148"/>
      <c r="AD412" s="148"/>
      <c r="AE412" s="148"/>
      <c r="AF412" s="148"/>
      <c r="AG412" s="148" t="s">
        <v>268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3" x14ac:dyDescent="0.2">
      <c r="A413" s="155"/>
      <c r="B413" s="156"/>
      <c r="C413" s="182" t="s">
        <v>1222</v>
      </c>
      <c r="D413" s="162"/>
      <c r="E413" s="163">
        <v>24.2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8"/>
      <c r="AA413" s="148"/>
      <c r="AB413" s="148"/>
      <c r="AC413" s="148"/>
      <c r="AD413" s="148"/>
      <c r="AE413" s="148"/>
      <c r="AF413" s="148"/>
      <c r="AG413" s="148" t="s">
        <v>268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x14ac:dyDescent="0.2">
      <c r="A414" s="165" t="s">
        <v>252</v>
      </c>
      <c r="B414" s="166" t="s">
        <v>194</v>
      </c>
      <c r="C414" s="180" t="s">
        <v>195</v>
      </c>
      <c r="D414" s="167"/>
      <c r="E414" s="168"/>
      <c r="F414" s="169"/>
      <c r="G414" s="169">
        <f>SUMIF(AG415:AG427,"&lt;&gt;NOR",G415:G427)</f>
        <v>0</v>
      </c>
      <c r="H414" s="169"/>
      <c r="I414" s="169">
        <f>SUM(I415:I427)</f>
        <v>0</v>
      </c>
      <c r="J414" s="169"/>
      <c r="K414" s="169">
        <f>SUM(K415:K427)</f>
        <v>0</v>
      </c>
      <c r="L414" s="169"/>
      <c r="M414" s="169">
        <f>SUM(M415:M427)</f>
        <v>0</v>
      </c>
      <c r="N414" s="168"/>
      <c r="O414" s="168">
        <f>SUM(O415:O427)</f>
        <v>3.17</v>
      </c>
      <c r="P414" s="168"/>
      <c r="Q414" s="168">
        <f>SUM(Q415:Q427)</f>
        <v>0</v>
      </c>
      <c r="R414" s="169"/>
      <c r="S414" s="169"/>
      <c r="T414" s="170"/>
      <c r="U414" s="164"/>
      <c r="V414" s="164">
        <f>SUM(V415:V427)</f>
        <v>0</v>
      </c>
      <c r="W414" s="164"/>
      <c r="X414" s="164"/>
      <c r="Y414" s="164"/>
      <c r="AG414" t="s">
        <v>253</v>
      </c>
    </row>
    <row r="415" spans="1:60" outlineLevel="1" x14ac:dyDescent="0.2">
      <c r="A415" s="172">
        <v>123</v>
      </c>
      <c r="B415" s="173" t="s">
        <v>482</v>
      </c>
      <c r="C415" s="181" t="s">
        <v>483</v>
      </c>
      <c r="D415" s="174" t="s">
        <v>324</v>
      </c>
      <c r="E415" s="175">
        <v>210.48</v>
      </c>
      <c r="F415" s="176"/>
      <c r="G415" s="177">
        <f>ROUND(E415*F415,2)</f>
        <v>0</v>
      </c>
      <c r="H415" s="176"/>
      <c r="I415" s="177">
        <f>ROUND(E415*H415,2)</f>
        <v>0</v>
      </c>
      <c r="J415" s="176"/>
      <c r="K415" s="177">
        <f>ROUND(E415*J415,2)</f>
        <v>0</v>
      </c>
      <c r="L415" s="177">
        <v>21</v>
      </c>
      <c r="M415" s="177">
        <f>G415*(1+L415/100)</f>
        <v>0</v>
      </c>
      <c r="N415" s="175">
        <v>5.0000000000000002E-5</v>
      </c>
      <c r="O415" s="175">
        <f>ROUND(E415*N415,2)</f>
        <v>0.01</v>
      </c>
      <c r="P415" s="175">
        <v>0</v>
      </c>
      <c r="Q415" s="175">
        <f>ROUND(E415*P415,2)</f>
        <v>0</v>
      </c>
      <c r="R415" s="177"/>
      <c r="S415" s="177" t="s">
        <v>325</v>
      </c>
      <c r="T415" s="178" t="s">
        <v>326</v>
      </c>
      <c r="U415" s="158">
        <v>0</v>
      </c>
      <c r="V415" s="158">
        <f>ROUND(E415*U415,2)</f>
        <v>0</v>
      </c>
      <c r="W415" s="158"/>
      <c r="X415" s="158" t="s">
        <v>259</v>
      </c>
      <c r="Y415" s="158" t="s">
        <v>260</v>
      </c>
      <c r="Z415" s="148"/>
      <c r="AA415" s="148"/>
      <c r="AB415" s="148"/>
      <c r="AC415" s="148"/>
      <c r="AD415" s="148"/>
      <c r="AE415" s="148"/>
      <c r="AF415" s="148"/>
      <c r="AG415" s="148" t="s">
        <v>415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5"/>
      <c r="B416" s="156"/>
      <c r="C416" s="182" t="s">
        <v>1204</v>
      </c>
      <c r="D416" s="162"/>
      <c r="E416" s="163">
        <v>126.31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8"/>
      <c r="AA416" s="148"/>
      <c r="AB416" s="148"/>
      <c r="AC416" s="148"/>
      <c r="AD416" s="148"/>
      <c r="AE416" s="148"/>
      <c r="AF416" s="148"/>
      <c r="AG416" s="148" t="s">
        <v>268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3" x14ac:dyDescent="0.2">
      <c r="A417" s="155"/>
      <c r="B417" s="156"/>
      <c r="C417" s="182" t="s">
        <v>1205</v>
      </c>
      <c r="D417" s="162"/>
      <c r="E417" s="163">
        <v>62.17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8"/>
      <c r="AA417" s="148"/>
      <c r="AB417" s="148"/>
      <c r="AC417" s="148"/>
      <c r="AD417" s="148"/>
      <c r="AE417" s="148"/>
      <c r="AF417" s="148"/>
      <c r="AG417" s="148" t="s">
        <v>268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3" x14ac:dyDescent="0.2">
      <c r="A418" s="155"/>
      <c r="B418" s="156"/>
      <c r="C418" s="182" t="s">
        <v>1206</v>
      </c>
      <c r="D418" s="162"/>
      <c r="E418" s="163">
        <v>22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8"/>
      <c r="AA418" s="148"/>
      <c r="AB418" s="148"/>
      <c r="AC418" s="148"/>
      <c r="AD418" s="148"/>
      <c r="AE418" s="148"/>
      <c r="AF418" s="148"/>
      <c r="AG418" s="148" t="s">
        <v>268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72">
        <v>124</v>
      </c>
      <c r="B419" s="173" t="s">
        <v>484</v>
      </c>
      <c r="C419" s="181" t="s">
        <v>485</v>
      </c>
      <c r="D419" s="174" t="s">
        <v>324</v>
      </c>
      <c r="E419" s="175">
        <v>210.48</v>
      </c>
      <c r="F419" s="176"/>
      <c r="G419" s="177">
        <f>ROUND(E419*F419,2)</f>
        <v>0</v>
      </c>
      <c r="H419" s="176"/>
      <c r="I419" s="177">
        <f>ROUND(E419*H419,2)</f>
        <v>0</v>
      </c>
      <c r="J419" s="176"/>
      <c r="K419" s="177">
        <f>ROUND(E419*J419,2)</f>
        <v>0</v>
      </c>
      <c r="L419" s="177">
        <v>21</v>
      </c>
      <c r="M419" s="177">
        <f>G419*(1+L419/100)</f>
        <v>0</v>
      </c>
      <c r="N419" s="175">
        <v>3.0000000000000001E-3</v>
      </c>
      <c r="O419" s="175">
        <f>ROUND(E419*N419,2)</f>
        <v>0.63</v>
      </c>
      <c r="P419" s="175">
        <v>0</v>
      </c>
      <c r="Q419" s="175">
        <f>ROUND(E419*P419,2)</f>
        <v>0</v>
      </c>
      <c r="R419" s="177"/>
      <c r="S419" s="177" t="s">
        <v>325</v>
      </c>
      <c r="T419" s="178" t="s">
        <v>326</v>
      </c>
      <c r="U419" s="158">
        <v>0</v>
      </c>
      <c r="V419" s="158">
        <f>ROUND(E419*U419,2)</f>
        <v>0</v>
      </c>
      <c r="W419" s="158"/>
      <c r="X419" s="158" t="s">
        <v>259</v>
      </c>
      <c r="Y419" s="158" t="s">
        <v>260</v>
      </c>
      <c r="Z419" s="148"/>
      <c r="AA419" s="148"/>
      <c r="AB419" s="148"/>
      <c r="AC419" s="148"/>
      <c r="AD419" s="148"/>
      <c r="AE419" s="148"/>
      <c r="AF419" s="148"/>
      <c r="AG419" s="148" t="s">
        <v>415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2" x14ac:dyDescent="0.2">
      <c r="A420" s="155"/>
      <c r="B420" s="156"/>
      <c r="C420" s="182" t="s">
        <v>1204</v>
      </c>
      <c r="D420" s="162"/>
      <c r="E420" s="163">
        <v>126.31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8"/>
      <c r="AA420" s="148"/>
      <c r="AB420" s="148"/>
      <c r="AC420" s="148"/>
      <c r="AD420" s="148"/>
      <c r="AE420" s="148"/>
      <c r="AF420" s="148"/>
      <c r="AG420" s="148" t="s">
        <v>268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3" x14ac:dyDescent="0.2">
      <c r="A421" s="155"/>
      <c r="B421" s="156"/>
      <c r="C421" s="182" t="s">
        <v>1205</v>
      </c>
      <c r="D421" s="162"/>
      <c r="E421" s="163">
        <v>62.17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8"/>
      <c r="AA421" s="148"/>
      <c r="AB421" s="148"/>
      <c r="AC421" s="148"/>
      <c r="AD421" s="148"/>
      <c r="AE421" s="148"/>
      <c r="AF421" s="148"/>
      <c r="AG421" s="148" t="s">
        <v>268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3" x14ac:dyDescent="0.2">
      <c r="A422" s="155"/>
      <c r="B422" s="156"/>
      <c r="C422" s="182" t="s">
        <v>1206</v>
      </c>
      <c r="D422" s="162"/>
      <c r="E422" s="163">
        <v>22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8"/>
      <c r="AA422" s="148"/>
      <c r="AB422" s="148"/>
      <c r="AC422" s="148"/>
      <c r="AD422" s="148"/>
      <c r="AE422" s="148"/>
      <c r="AF422" s="148"/>
      <c r="AG422" s="148" t="s">
        <v>268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72">
        <v>125</v>
      </c>
      <c r="B423" s="173" t="s">
        <v>486</v>
      </c>
      <c r="C423" s="181" t="s">
        <v>487</v>
      </c>
      <c r="D423" s="174" t="s">
        <v>324</v>
      </c>
      <c r="E423" s="175">
        <v>841.92</v>
      </c>
      <c r="F423" s="176"/>
      <c r="G423" s="177">
        <f>ROUND(E423*F423,2)</f>
        <v>0</v>
      </c>
      <c r="H423" s="176"/>
      <c r="I423" s="177">
        <f>ROUND(E423*H423,2)</f>
        <v>0</v>
      </c>
      <c r="J423" s="176"/>
      <c r="K423" s="177">
        <f>ROUND(E423*J423,2)</f>
        <v>0</v>
      </c>
      <c r="L423" s="177">
        <v>21</v>
      </c>
      <c r="M423" s="177">
        <f>G423*(1+L423/100)</f>
        <v>0</v>
      </c>
      <c r="N423" s="175">
        <v>3.0000000000000001E-3</v>
      </c>
      <c r="O423" s="175">
        <f>ROUND(E423*N423,2)</f>
        <v>2.5299999999999998</v>
      </c>
      <c r="P423" s="175">
        <v>0</v>
      </c>
      <c r="Q423" s="175">
        <f>ROUND(E423*P423,2)</f>
        <v>0</v>
      </c>
      <c r="R423" s="177"/>
      <c r="S423" s="177" t="s">
        <v>325</v>
      </c>
      <c r="T423" s="178" t="s">
        <v>326</v>
      </c>
      <c r="U423" s="158">
        <v>0</v>
      </c>
      <c r="V423" s="158">
        <f>ROUND(E423*U423,2)</f>
        <v>0</v>
      </c>
      <c r="W423" s="158"/>
      <c r="X423" s="158" t="s">
        <v>259</v>
      </c>
      <c r="Y423" s="158" t="s">
        <v>260</v>
      </c>
      <c r="Z423" s="148"/>
      <c r="AA423" s="148"/>
      <c r="AB423" s="148"/>
      <c r="AC423" s="148"/>
      <c r="AD423" s="148"/>
      <c r="AE423" s="148"/>
      <c r="AF423" s="148"/>
      <c r="AG423" s="148" t="s">
        <v>415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2" x14ac:dyDescent="0.2">
      <c r="A424" s="155"/>
      <c r="B424" s="156"/>
      <c r="C424" s="182" t="s">
        <v>1223</v>
      </c>
      <c r="D424" s="162"/>
      <c r="E424" s="163">
        <v>505.24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8"/>
      <c r="AA424" s="148"/>
      <c r="AB424" s="148"/>
      <c r="AC424" s="148"/>
      <c r="AD424" s="148"/>
      <c r="AE424" s="148"/>
      <c r="AF424" s="148"/>
      <c r="AG424" s="148" t="s">
        <v>268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3" x14ac:dyDescent="0.2">
      <c r="A425" s="155"/>
      <c r="B425" s="156"/>
      <c r="C425" s="182" t="s">
        <v>1224</v>
      </c>
      <c r="D425" s="162"/>
      <c r="E425" s="163">
        <v>248.68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8"/>
      <c r="AA425" s="148"/>
      <c r="AB425" s="148"/>
      <c r="AC425" s="148"/>
      <c r="AD425" s="148"/>
      <c r="AE425" s="148"/>
      <c r="AF425" s="148"/>
      <c r="AG425" s="148" t="s">
        <v>268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3" x14ac:dyDescent="0.2">
      <c r="A426" s="155"/>
      <c r="B426" s="156"/>
      <c r="C426" s="182" t="s">
        <v>1225</v>
      </c>
      <c r="D426" s="162"/>
      <c r="E426" s="163">
        <v>88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8"/>
      <c r="AA426" s="148"/>
      <c r="AB426" s="148"/>
      <c r="AC426" s="148"/>
      <c r="AD426" s="148"/>
      <c r="AE426" s="148"/>
      <c r="AF426" s="148"/>
      <c r="AG426" s="148" t="s">
        <v>268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87">
        <v>126</v>
      </c>
      <c r="B427" s="188" t="s">
        <v>489</v>
      </c>
      <c r="C427" s="194" t="s">
        <v>490</v>
      </c>
      <c r="D427" s="189" t="s">
        <v>0</v>
      </c>
      <c r="E427" s="190">
        <v>911.16791999999998</v>
      </c>
      <c r="F427" s="191"/>
      <c r="G427" s="192">
        <f>ROUND(E427*F427,2)</f>
        <v>0</v>
      </c>
      <c r="H427" s="191"/>
      <c r="I427" s="192">
        <f>ROUND(E427*H427,2)</f>
        <v>0</v>
      </c>
      <c r="J427" s="191"/>
      <c r="K427" s="192">
        <f>ROUND(E427*J427,2)</f>
        <v>0</v>
      </c>
      <c r="L427" s="192">
        <v>21</v>
      </c>
      <c r="M427" s="192">
        <f>G427*(1+L427/100)</f>
        <v>0</v>
      </c>
      <c r="N427" s="190">
        <v>0</v>
      </c>
      <c r="O427" s="190">
        <f>ROUND(E427*N427,2)</f>
        <v>0</v>
      </c>
      <c r="P427" s="190">
        <v>0</v>
      </c>
      <c r="Q427" s="190">
        <f>ROUND(E427*P427,2)</f>
        <v>0</v>
      </c>
      <c r="R427" s="192"/>
      <c r="S427" s="192" t="s">
        <v>325</v>
      </c>
      <c r="T427" s="193" t="s">
        <v>326</v>
      </c>
      <c r="U427" s="158">
        <v>0</v>
      </c>
      <c r="V427" s="158">
        <f>ROUND(E427*U427,2)</f>
        <v>0</v>
      </c>
      <c r="W427" s="158"/>
      <c r="X427" s="158" t="s">
        <v>259</v>
      </c>
      <c r="Y427" s="158" t="s">
        <v>260</v>
      </c>
      <c r="Z427" s="148"/>
      <c r="AA427" s="148"/>
      <c r="AB427" s="148"/>
      <c r="AC427" s="148"/>
      <c r="AD427" s="148"/>
      <c r="AE427" s="148"/>
      <c r="AF427" s="148"/>
      <c r="AG427" s="148" t="s">
        <v>422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x14ac:dyDescent="0.2">
      <c r="A428" s="165" t="s">
        <v>252</v>
      </c>
      <c r="B428" s="166" t="s">
        <v>196</v>
      </c>
      <c r="C428" s="180" t="s">
        <v>197</v>
      </c>
      <c r="D428" s="167"/>
      <c r="E428" s="168"/>
      <c r="F428" s="169"/>
      <c r="G428" s="169">
        <f>SUMIF(AG429:AG494,"&lt;&gt;NOR",G429:G494)</f>
        <v>0</v>
      </c>
      <c r="H428" s="169"/>
      <c r="I428" s="169">
        <f>SUM(I429:I494)</f>
        <v>0</v>
      </c>
      <c r="J428" s="169"/>
      <c r="K428" s="169">
        <f>SUM(K429:K494)</f>
        <v>0</v>
      </c>
      <c r="L428" s="169"/>
      <c r="M428" s="169">
        <f>SUM(M429:M494)</f>
        <v>0</v>
      </c>
      <c r="N428" s="168"/>
      <c r="O428" s="168">
        <f>SUM(O429:O494)</f>
        <v>3.43</v>
      </c>
      <c r="P428" s="168"/>
      <c r="Q428" s="168">
        <f>SUM(Q429:Q494)</f>
        <v>0</v>
      </c>
      <c r="R428" s="169"/>
      <c r="S428" s="169"/>
      <c r="T428" s="170"/>
      <c r="U428" s="164"/>
      <c r="V428" s="164">
        <f>SUM(V429:V494)</f>
        <v>0</v>
      </c>
      <c r="W428" s="164"/>
      <c r="X428" s="164"/>
      <c r="Y428" s="164"/>
      <c r="AG428" t="s">
        <v>253</v>
      </c>
    </row>
    <row r="429" spans="1:60" outlineLevel="1" x14ac:dyDescent="0.2">
      <c r="A429" s="172">
        <v>127</v>
      </c>
      <c r="B429" s="173" t="s">
        <v>913</v>
      </c>
      <c r="C429" s="181" t="s">
        <v>914</v>
      </c>
      <c r="D429" s="174" t="s">
        <v>324</v>
      </c>
      <c r="E429" s="175">
        <v>159.548</v>
      </c>
      <c r="F429" s="176"/>
      <c r="G429" s="177">
        <f>ROUND(E429*F429,2)</f>
        <v>0</v>
      </c>
      <c r="H429" s="176"/>
      <c r="I429" s="177">
        <f>ROUND(E429*H429,2)</f>
        <v>0</v>
      </c>
      <c r="J429" s="176"/>
      <c r="K429" s="177">
        <f>ROUND(E429*J429,2)</f>
        <v>0</v>
      </c>
      <c r="L429" s="177">
        <v>21</v>
      </c>
      <c r="M429" s="177">
        <f>G429*(1+L429/100)</f>
        <v>0</v>
      </c>
      <c r="N429" s="175">
        <v>2.1000000000000001E-4</v>
      </c>
      <c r="O429" s="175">
        <f>ROUND(E429*N429,2)</f>
        <v>0.03</v>
      </c>
      <c r="P429" s="175">
        <v>0</v>
      </c>
      <c r="Q429" s="175">
        <f>ROUND(E429*P429,2)</f>
        <v>0</v>
      </c>
      <c r="R429" s="177"/>
      <c r="S429" s="177" t="s">
        <v>325</v>
      </c>
      <c r="T429" s="178" t="s">
        <v>326</v>
      </c>
      <c r="U429" s="158">
        <v>0</v>
      </c>
      <c r="V429" s="158">
        <f>ROUND(E429*U429,2)</f>
        <v>0</v>
      </c>
      <c r="W429" s="158"/>
      <c r="X429" s="158" t="s">
        <v>259</v>
      </c>
      <c r="Y429" s="158" t="s">
        <v>260</v>
      </c>
      <c r="Z429" s="148"/>
      <c r="AA429" s="148"/>
      <c r="AB429" s="148"/>
      <c r="AC429" s="148"/>
      <c r="AD429" s="148"/>
      <c r="AE429" s="148"/>
      <c r="AF429" s="148"/>
      <c r="AG429" s="148" t="s">
        <v>415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2" x14ac:dyDescent="0.2">
      <c r="A430" s="155"/>
      <c r="B430" s="156"/>
      <c r="C430" s="182" t="s">
        <v>1057</v>
      </c>
      <c r="D430" s="162"/>
      <c r="E430" s="163">
        <v>38.479999999999997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8"/>
      <c r="AA430" s="148"/>
      <c r="AB430" s="148"/>
      <c r="AC430" s="148"/>
      <c r="AD430" s="148"/>
      <c r="AE430" s="148"/>
      <c r="AF430" s="148"/>
      <c r="AG430" s="148" t="s">
        <v>268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5"/>
      <c r="B431" s="156"/>
      <c r="C431" s="182" t="s">
        <v>1058</v>
      </c>
      <c r="D431" s="162"/>
      <c r="E431" s="163">
        <v>36.36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8"/>
      <c r="AA431" s="148"/>
      <c r="AB431" s="148"/>
      <c r="AC431" s="148"/>
      <c r="AD431" s="148"/>
      <c r="AE431" s="148"/>
      <c r="AF431" s="148"/>
      <c r="AG431" s="148" t="s">
        <v>268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5"/>
      <c r="B432" s="156"/>
      <c r="C432" s="182" t="s">
        <v>1059</v>
      </c>
      <c r="D432" s="162"/>
      <c r="E432" s="163">
        <v>28.27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8"/>
      <c r="AA432" s="148"/>
      <c r="AB432" s="148"/>
      <c r="AC432" s="148"/>
      <c r="AD432" s="148"/>
      <c r="AE432" s="148"/>
      <c r="AF432" s="148"/>
      <c r="AG432" s="148" t="s">
        <v>268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3" x14ac:dyDescent="0.2">
      <c r="A433" s="155"/>
      <c r="B433" s="156"/>
      <c r="C433" s="182" t="s">
        <v>1060</v>
      </c>
      <c r="D433" s="162"/>
      <c r="E433" s="163">
        <v>18.88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8"/>
      <c r="AA433" s="148"/>
      <c r="AB433" s="148"/>
      <c r="AC433" s="148"/>
      <c r="AD433" s="148"/>
      <c r="AE433" s="148"/>
      <c r="AF433" s="148"/>
      <c r="AG433" s="148" t="s">
        <v>268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3" x14ac:dyDescent="0.2">
      <c r="A434" s="155"/>
      <c r="B434" s="156"/>
      <c r="C434" s="182" t="s">
        <v>1061</v>
      </c>
      <c r="D434" s="162"/>
      <c r="E434" s="163">
        <v>17.100000000000001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8"/>
      <c r="AA434" s="148"/>
      <c r="AB434" s="148"/>
      <c r="AC434" s="148"/>
      <c r="AD434" s="148"/>
      <c r="AE434" s="148"/>
      <c r="AF434" s="148"/>
      <c r="AG434" s="148" t="s">
        <v>268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3" x14ac:dyDescent="0.2">
      <c r="A435" s="155"/>
      <c r="B435" s="156"/>
      <c r="C435" s="182" t="s">
        <v>1062</v>
      </c>
      <c r="D435" s="162"/>
      <c r="E435" s="163">
        <v>17.100000000000001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8"/>
      <c r="AA435" s="148"/>
      <c r="AB435" s="148"/>
      <c r="AC435" s="148"/>
      <c r="AD435" s="148"/>
      <c r="AE435" s="148"/>
      <c r="AF435" s="148"/>
      <c r="AG435" s="148" t="s">
        <v>268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3" x14ac:dyDescent="0.2">
      <c r="A436" s="155"/>
      <c r="B436" s="156"/>
      <c r="C436" s="182" t="s">
        <v>1063</v>
      </c>
      <c r="D436" s="162"/>
      <c r="E436" s="163">
        <v>1.44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8"/>
      <c r="AA436" s="148"/>
      <c r="AB436" s="148"/>
      <c r="AC436" s="148"/>
      <c r="AD436" s="148"/>
      <c r="AE436" s="148"/>
      <c r="AF436" s="148"/>
      <c r="AG436" s="148" t="s">
        <v>268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3" x14ac:dyDescent="0.2">
      <c r="A437" s="155"/>
      <c r="B437" s="156"/>
      <c r="C437" s="182" t="s">
        <v>1064</v>
      </c>
      <c r="D437" s="162"/>
      <c r="E437" s="163">
        <v>1.92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8"/>
      <c r="AA437" s="148"/>
      <c r="AB437" s="148"/>
      <c r="AC437" s="148"/>
      <c r="AD437" s="148"/>
      <c r="AE437" s="148"/>
      <c r="AF437" s="148"/>
      <c r="AG437" s="148" t="s">
        <v>268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72">
        <v>128</v>
      </c>
      <c r="B438" s="173" t="s">
        <v>916</v>
      </c>
      <c r="C438" s="181" t="s">
        <v>917</v>
      </c>
      <c r="D438" s="174" t="s">
        <v>324</v>
      </c>
      <c r="E438" s="175">
        <v>159.548</v>
      </c>
      <c r="F438" s="176"/>
      <c r="G438" s="177">
        <f>ROUND(E438*F438,2)</f>
        <v>0</v>
      </c>
      <c r="H438" s="176"/>
      <c r="I438" s="177">
        <f>ROUND(E438*H438,2)</f>
        <v>0</v>
      </c>
      <c r="J438" s="176"/>
      <c r="K438" s="177">
        <f>ROUND(E438*J438,2)</f>
        <v>0</v>
      </c>
      <c r="L438" s="177">
        <v>21</v>
      </c>
      <c r="M438" s="177">
        <f>G438*(1+L438/100)</f>
        <v>0</v>
      </c>
      <c r="N438" s="175">
        <v>4.9699999999999996E-3</v>
      </c>
      <c r="O438" s="175">
        <f>ROUND(E438*N438,2)</f>
        <v>0.79</v>
      </c>
      <c r="P438" s="175">
        <v>0</v>
      </c>
      <c r="Q438" s="175">
        <f>ROUND(E438*P438,2)</f>
        <v>0</v>
      </c>
      <c r="R438" s="177"/>
      <c r="S438" s="177" t="s">
        <v>325</v>
      </c>
      <c r="T438" s="178" t="s">
        <v>326</v>
      </c>
      <c r="U438" s="158">
        <v>0</v>
      </c>
      <c r="V438" s="158">
        <f>ROUND(E438*U438,2)</f>
        <v>0</v>
      </c>
      <c r="W438" s="158"/>
      <c r="X438" s="158" t="s">
        <v>259</v>
      </c>
      <c r="Y438" s="158" t="s">
        <v>260</v>
      </c>
      <c r="Z438" s="148"/>
      <c r="AA438" s="148"/>
      <c r="AB438" s="148"/>
      <c r="AC438" s="148"/>
      <c r="AD438" s="148"/>
      <c r="AE438" s="148"/>
      <c r="AF438" s="148"/>
      <c r="AG438" s="148" t="s">
        <v>287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2" x14ac:dyDescent="0.2">
      <c r="A439" s="155"/>
      <c r="B439" s="156"/>
      <c r="C439" s="182" t="s">
        <v>1057</v>
      </c>
      <c r="D439" s="162"/>
      <c r="E439" s="163">
        <v>38.479999999999997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8"/>
      <c r="AA439" s="148"/>
      <c r="AB439" s="148"/>
      <c r="AC439" s="148"/>
      <c r="AD439" s="148"/>
      <c r="AE439" s="148"/>
      <c r="AF439" s="148"/>
      <c r="AG439" s="148" t="s">
        <v>268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3" x14ac:dyDescent="0.2">
      <c r="A440" s="155"/>
      <c r="B440" s="156"/>
      <c r="C440" s="182" t="s">
        <v>1058</v>
      </c>
      <c r="D440" s="162"/>
      <c r="E440" s="163">
        <v>36.36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8"/>
      <c r="AA440" s="148"/>
      <c r="AB440" s="148"/>
      <c r="AC440" s="148"/>
      <c r="AD440" s="148"/>
      <c r="AE440" s="148"/>
      <c r="AF440" s="148"/>
      <c r="AG440" s="148" t="s">
        <v>268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5"/>
      <c r="B441" s="156"/>
      <c r="C441" s="182" t="s">
        <v>1059</v>
      </c>
      <c r="D441" s="162"/>
      <c r="E441" s="163">
        <v>28.27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8"/>
      <c r="AA441" s="148"/>
      <c r="AB441" s="148"/>
      <c r="AC441" s="148"/>
      <c r="AD441" s="148"/>
      <c r="AE441" s="148"/>
      <c r="AF441" s="148"/>
      <c r="AG441" s="148" t="s">
        <v>268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3" x14ac:dyDescent="0.2">
      <c r="A442" s="155"/>
      <c r="B442" s="156"/>
      <c r="C442" s="182" t="s">
        <v>1060</v>
      </c>
      <c r="D442" s="162"/>
      <c r="E442" s="163">
        <v>18.88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8"/>
      <c r="AA442" s="148"/>
      <c r="AB442" s="148"/>
      <c r="AC442" s="148"/>
      <c r="AD442" s="148"/>
      <c r="AE442" s="148"/>
      <c r="AF442" s="148"/>
      <c r="AG442" s="148" t="s">
        <v>268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3" x14ac:dyDescent="0.2">
      <c r="A443" s="155"/>
      <c r="B443" s="156"/>
      <c r="C443" s="182" t="s">
        <v>1061</v>
      </c>
      <c r="D443" s="162"/>
      <c r="E443" s="163">
        <v>17.100000000000001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8"/>
      <c r="AA443" s="148"/>
      <c r="AB443" s="148"/>
      <c r="AC443" s="148"/>
      <c r="AD443" s="148"/>
      <c r="AE443" s="148"/>
      <c r="AF443" s="148"/>
      <c r="AG443" s="148" t="s">
        <v>268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3" x14ac:dyDescent="0.2">
      <c r="A444" s="155"/>
      <c r="B444" s="156"/>
      <c r="C444" s="182" t="s">
        <v>1062</v>
      </c>
      <c r="D444" s="162"/>
      <c r="E444" s="163">
        <v>17.100000000000001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8"/>
      <c r="AA444" s="148"/>
      <c r="AB444" s="148"/>
      <c r="AC444" s="148"/>
      <c r="AD444" s="148"/>
      <c r="AE444" s="148"/>
      <c r="AF444" s="148"/>
      <c r="AG444" s="148" t="s">
        <v>268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3" x14ac:dyDescent="0.2">
      <c r="A445" s="155"/>
      <c r="B445" s="156"/>
      <c r="C445" s="182" t="s">
        <v>1063</v>
      </c>
      <c r="D445" s="162"/>
      <c r="E445" s="163">
        <v>1.44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8"/>
      <c r="AA445" s="148"/>
      <c r="AB445" s="148"/>
      <c r="AC445" s="148"/>
      <c r="AD445" s="148"/>
      <c r="AE445" s="148"/>
      <c r="AF445" s="148"/>
      <c r="AG445" s="148" t="s">
        <v>268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3" x14ac:dyDescent="0.2">
      <c r="A446" s="155"/>
      <c r="B446" s="156"/>
      <c r="C446" s="182" t="s">
        <v>1064</v>
      </c>
      <c r="D446" s="162"/>
      <c r="E446" s="163">
        <v>1.92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8"/>
      <c r="AA446" s="148"/>
      <c r="AB446" s="148"/>
      <c r="AC446" s="148"/>
      <c r="AD446" s="148"/>
      <c r="AE446" s="148"/>
      <c r="AF446" s="148"/>
      <c r="AG446" s="148" t="s">
        <v>268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72">
        <v>129</v>
      </c>
      <c r="B447" s="173" t="s">
        <v>918</v>
      </c>
      <c r="C447" s="181" t="s">
        <v>919</v>
      </c>
      <c r="D447" s="174" t="s">
        <v>324</v>
      </c>
      <c r="E447" s="175">
        <v>159.548</v>
      </c>
      <c r="F447" s="176"/>
      <c r="G447" s="177">
        <f>ROUND(E447*F447,2)</f>
        <v>0</v>
      </c>
      <c r="H447" s="176"/>
      <c r="I447" s="177">
        <f>ROUND(E447*H447,2)</f>
        <v>0</v>
      </c>
      <c r="J447" s="176"/>
      <c r="K447" s="177">
        <f>ROUND(E447*J447,2)</f>
        <v>0</v>
      </c>
      <c r="L447" s="177">
        <v>21</v>
      </c>
      <c r="M447" s="177">
        <f>G447*(1+L447/100)</f>
        <v>0</v>
      </c>
      <c r="N447" s="175">
        <v>4.0000000000000002E-4</v>
      </c>
      <c r="O447" s="175">
        <f>ROUND(E447*N447,2)</f>
        <v>0.06</v>
      </c>
      <c r="P447" s="175">
        <v>0</v>
      </c>
      <c r="Q447" s="175">
        <f>ROUND(E447*P447,2)</f>
        <v>0</v>
      </c>
      <c r="R447" s="177"/>
      <c r="S447" s="177" t="s">
        <v>325</v>
      </c>
      <c r="T447" s="178" t="s">
        <v>326</v>
      </c>
      <c r="U447" s="158">
        <v>0</v>
      </c>
      <c r="V447" s="158">
        <f>ROUND(E447*U447,2)</f>
        <v>0</v>
      </c>
      <c r="W447" s="158"/>
      <c r="X447" s="158" t="s">
        <v>259</v>
      </c>
      <c r="Y447" s="158" t="s">
        <v>260</v>
      </c>
      <c r="Z447" s="148"/>
      <c r="AA447" s="148"/>
      <c r="AB447" s="148"/>
      <c r="AC447" s="148"/>
      <c r="AD447" s="148"/>
      <c r="AE447" s="148"/>
      <c r="AF447" s="148"/>
      <c r="AG447" s="148" t="s">
        <v>415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2" x14ac:dyDescent="0.2">
      <c r="A448" s="155"/>
      <c r="B448" s="156"/>
      <c r="C448" s="273" t="s">
        <v>920</v>
      </c>
      <c r="D448" s="274"/>
      <c r="E448" s="274"/>
      <c r="F448" s="274"/>
      <c r="G448" s="274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8"/>
      <c r="AA448" s="148"/>
      <c r="AB448" s="148"/>
      <c r="AC448" s="148"/>
      <c r="AD448" s="148"/>
      <c r="AE448" s="148"/>
      <c r="AF448" s="148"/>
      <c r="AG448" s="148" t="s">
        <v>263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2" x14ac:dyDescent="0.2">
      <c r="A449" s="155"/>
      <c r="B449" s="156"/>
      <c r="C449" s="182" t="s">
        <v>1057</v>
      </c>
      <c r="D449" s="162"/>
      <c r="E449" s="163">
        <v>38.479999999999997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8"/>
      <c r="AA449" s="148"/>
      <c r="AB449" s="148"/>
      <c r="AC449" s="148"/>
      <c r="AD449" s="148"/>
      <c r="AE449" s="148"/>
      <c r="AF449" s="148"/>
      <c r="AG449" s="148" t="s">
        <v>268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3" x14ac:dyDescent="0.2">
      <c r="A450" s="155"/>
      <c r="B450" s="156"/>
      <c r="C450" s="182" t="s">
        <v>1058</v>
      </c>
      <c r="D450" s="162"/>
      <c r="E450" s="163">
        <v>36.36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8"/>
      <c r="AA450" s="148"/>
      <c r="AB450" s="148"/>
      <c r="AC450" s="148"/>
      <c r="AD450" s="148"/>
      <c r="AE450" s="148"/>
      <c r="AF450" s="148"/>
      <c r="AG450" s="148" t="s">
        <v>268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3" x14ac:dyDescent="0.2">
      <c r="A451" s="155"/>
      <c r="B451" s="156"/>
      <c r="C451" s="182" t="s">
        <v>1059</v>
      </c>
      <c r="D451" s="162"/>
      <c r="E451" s="163">
        <v>28.27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8"/>
      <c r="AA451" s="148"/>
      <c r="AB451" s="148"/>
      <c r="AC451" s="148"/>
      <c r="AD451" s="148"/>
      <c r="AE451" s="148"/>
      <c r="AF451" s="148"/>
      <c r="AG451" s="148" t="s">
        <v>268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3" x14ac:dyDescent="0.2">
      <c r="A452" s="155"/>
      <c r="B452" s="156"/>
      <c r="C452" s="182" t="s">
        <v>1060</v>
      </c>
      <c r="D452" s="162"/>
      <c r="E452" s="163">
        <v>18.88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8"/>
      <c r="AA452" s="148"/>
      <c r="AB452" s="148"/>
      <c r="AC452" s="148"/>
      <c r="AD452" s="148"/>
      <c r="AE452" s="148"/>
      <c r="AF452" s="148"/>
      <c r="AG452" s="148" t="s">
        <v>268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3" x14ac:dyDescent="0.2">
      <c r="A453" s="155"/>
      <c r="B453" s="156"/>
      <c r="C453" s="182" t="s">
        <v>1061</v>
      </c>
      <c r="D453" s="162"/>
      <c r="E453" s="163">
        <v>17.100000000000001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8"/>
      <c r="AA453" s="148"/>
      <c r="AB453" s="148"/>
      <c r="AC453" s="148"/>
      <c r="AD453" s="148"/>
      <c r="AE453" s="148"/>
      <c r="AF453" s="148"/>
      <c r="AG453" s="148" t="s">
        <v>268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3" x14ac:dyDescent="0.2">
      <c r="A454" s="155"/>
      <c r="B454" s="156"/>
      <c r="C454" s="182" t="s">
        <v>1062</v>
      </c>
      <c r="D454" s="162"/>
      <c r="E454" s="163">
        <v>17.100000000000001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8"/>
      <c r="AA454" s="148"/>
      <c r="AB454" s="148"/>
      <c r="AC454" s="148"/>
      <c r="AD454" s="148"/>
      <c r="AE454" s="148"/>
      <c r="AF454" s="148"/>
      <c r="AG454" s="148" t="s">
        <v>268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3" x14ac:dyDescent="0.2">
      <c r="A455" s="155"/>
      <c r="B455" s="156"/>
      <c r="C455" s="182" t="s">
        <v>1063</v>
      </c>
      <c r="D455" s="162"/>
      <c r="E455" s="163">
        <v>1.44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8"/>
      <c r="AA455" s="148"/>
      <c r="AB455" s="148"/>
      <c r="AC455" s="148"/>
      <c r="AD455" s="148"/>
      <c r="AE455" s="148"/>
      <c r="AF455" s="148"/>
      <c r="AG455" s="148" t="s">
        <v>268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3" x14ac:dyDescent="0.2">
      <c r="A456" s="155"/>
      <c r="B456" s="156"/>
      <c r="C456" s="182" t="s">
        <v>1064</v>
      </c>
      <c r="D456" s="162"/>
      <c r="E456" s="163">
        <v>1.92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8"/>
      <c r="AA456" s="148"/>
      <c r="AB456" s="148"/>
      <c r="AC456" s="148"/>
      <c r="AD456" s="148"/>
      <c r="AE456" s="148"/>
      <c r="AF456" s="148"/>
      <c r="AG456" s="148" t="s">
        <v>268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72">
        <v>130</v>
      </c>
      <c r="B457" s="173" t="s">
        <v>921</v>
      </c>
      <c r="C457" s="181" t="s">
        <v>922</v>
      </c>
      <c r="D457" s="174" t="s">
        <v>324</v>
      </c>
      <c r="E457" s="175">
        <v>159.548</v>
      </c>
      <c r="F457" s="176"/>
      <c r="G457" s="177">
        <f>ROUND(E457*F457,2)</f>
        <v>0</v>
      </c>
      <c r="H457" s="176"/>
      <c r="I457" s="177">
        <f>ROUND(E457*H457,2)</f>
        <v>0</v>
      </c>
      <c r="J457" s="176"/>
      <c r="K457" s="177">
        <f>ROUND(E457*J457,2)</f>
        <v>0</v>
      </c>
      <c r="L457" s="177">
        <v>21</v>
      </c>
      <c r="M457" s="177">
        <f>G457*(1+L457/100)</f>
        <v>0</v>
      </c>
      <c r="N457" s="175">
        <v>1.1E-4</v>
      </c>
      <c r="O457" s="175">
        <f>ROUND(E457*N457,2)</f>
        <v>0.02</v>
      </c>
      <c r="P457" s="175">
        <v>0</v>
      </c>
      <c r="Q457" s="175">
        <f>ROUND(E457*P457,2)</f>
        <v>0</v>
      </c>
      <c r="R457" s="177"/>
      <c r="S457" s="177" t="s">
        <v>325</v>
      </c>
      <c r="T457" s="178" t="s">
        <v>326</v>
      </c>
      <c r="U457" s="158">
        <v>0</v>
      </c>
      <c r="V457" s="158">
        <f>ROUND(E457*U457,2)</f>
        <v>0</v>
      </c>
      <c r="W457" s="158"/>
      <c r="X457" s="158" t="s">
        <v>259</v>
      </c>
      <c r="Y457" s="158" t="s">
        <v>260</v>
      </c>
      <c r="Z457" s="148"/>
      <c r="AA457" s="148"/>
      <c r="AB457" s="148"/>
      <c r="AC457" s="148"/>
      <c r="AD457" s="148"/>
      <c r="AE457" s="148"/>
      <c r="AF457" s="148"/>
      <c r="AG457" s="148" t="s">
        <v>415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2" x14ac:dyDescent="0.2">
      <c r="A458" s="155"/>
      <c r="B458" s="156"/>
      <c r="C458" s="182" t="s">
        <v>1057</v>
      </c>
      <c r="D458" s="162"/>
      <c r="E458" s="163">
        <v>38.479999999999997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8"/>
      <c r="AA458" s="148"/>
      <c r="AB458" s="148"/>
      <c r="AC458" s="148"/>
      <c r="AD458" s="148"/>
      <c r="AE458" s="148"/>
      <c r="AF458" s="148"/>
      <c r="AG458" s="148" t="s">
        <v>268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3" x14ac:dyDescent="0.2">
      <c r="A459" s="155"/>
      <c r="B459" s="156"/>
      <c r="C459" s="182" t="s">
        <v>1058</v>
      </c>
      <c r="D459" s="162"/>
      <c r="E459" s="163">
        <v>36.36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8"/>
      <c r="AA459" s="148"/>
      <c r="AB459" s="148"/>
      <c r="AC459" s="148"/>
      <c r="AD459" s="148"/>
      <c r="AE459" s="148"/>
      <c r="AF459" s="148"/>
      <c r="AG459" s="148" t="s">
        <v>268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3" x14ac:dyDescent="0.2">
      <c r="A460" s="155"/>
      <c r="B460" s="156"/>
      <c r="C460" s="182" t="s">
        <v>1059</v>
      </c>
      <c r="D460" s="162"/>
      <c r="E460" s="163">
        <v>28.27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8"/>
      <c r="AA460" s="148"/>
      <c r="AB460" s="148"/>
      <c r="AC460" s="148"/>
      <c r="AD460" s="148"/>
      <c r="AE460" s="148"/>
      <c r="AF460" s="148"/>
      <c r="AG460" s="148" t="s">
        <v>268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3" x14ac:dyDescent="0.2">
      <c r="A461" s="155"/>
      <c r="B461" s="156"/>
      <c r="C461" s="182" t="s">
        <v>1060</v>
      </c>
      <c r="D461" s="162"/>
      <c r="E461" s="163">
        <v>18.88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8"/>
      <c r="AA461" s="148"/>
      <c r="AB461" s="148"/>
      <c r="AC461" s="148"/>
      <c r="AD461" s="148"/>
      <c r="AE461" s="148"/>
      <c r="AF461" s="148"/>
      <c r="AG461" s="148" t="s">
        <v>268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3" x14ac:dyDescent="0.2">
      <c r="A462" s="155"/>
      <c r="B462" s="156"/>
      <c r="C462" s="182" t="s">
        <v>1061</v>
      </c>
      <c r="D462" s="162"/>
      <c r="E462" s="163">
        <v>17.100000000000001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8"/>
      <c r="AA462" s="148"/>
      <c r="AB462" s="148"/>
      <c r="AC462" s="148"/>
      <c r="AD462" s="148"/>
      <c r="AE462" s="148"/>
      <c r="AF462" s="148"/>
      <c r="AG462" s="148" t="s">
        <v>268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3" x14ac:dyDescent="0.2">
      <c r="A463" s="155"/>
      <c r="B463" s="156"/>
      <c r="C463" s="182" t="s">
        <v>1062</v>
      </c>
      <c r="D463" s="162"/>
      <c r="E463" s="163">
        <v>17.100000000000001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8"/>
      <c r="AA463" s="148"/>
      <c r="AB463" s="148"/>
      <c r="AC463" s="148"/>
      <c r="AD463" s="148"/>
      <c r="AE463" s="148"/>
      <c r="AF463" s="148"/>
      <c r="AG463" s="148" t="s">
        <v>268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3" x14ac:dyDescent="0.2">
      <c r="A464" s="155"/>
      <c r="B464" s="156"/>
      <c r="C464" s="182" t="s">
        <v>1063</v>
      </c>
      <c r="D464" s="162"/>
      <c r="E464" s="163">
        <v>1.44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8"/>
      <c r="AA464" s="148"/>
      <c r="AB464" s="148"/>
      <c r="AC464" s="148"/>
      <c r="AD464" s="148"/>
      <c r="AE464" s="148"/>
      <c r="AF464" s="148"/>
      <c r="AG464" s="148" t="s">
        <v>268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3" x14ac:dyDescent="0.2">
      <c r="A465" s="155"/>
      <c r="B465" s="156"/>
      <c r="C465" s="182" t="s">
        <v>1064</v>
      </c>
      <c r="D465" s="162"/>
      <c r="E465" s="163">
        <v>1.92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8"/>
      <c r="AA465" s="148"/>
      <c r="AB465" s="148"/>
      <c r="AC465" s="148"/>
      <c r="AD465" s="148"/>
      <c r="AE465" s="148"/>
      <c r="AF465" s="148"/>
      <c r="AG465" s="148" t="s">
        <v>268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72">
        <v>131</v>
      </c>
      <c r="B466" s="173" t="s">
        <v>923</v>
      </c>
      <c r="C466" s="181" t="s">
        <v>924</v>
      </c>
      <c r="D466" s="174" t="s">
        <v>324</v>
      </c>
      <c r="E466" s="175">
        <v>159.548</v>
      </c>
      <c r="F466" s="176"/>
      <c r="G466" s="177">
        <f>ROUND(E466*F466,2)</f>
        <v>0</v>
      </c>
      <c r="H466" s="176"/>
      <c r="I466" s="177">
        <f>ROUND(E466*H466,2)</f>
        <v>0</v>
      </c>
      <c r="J466" s="176"/>
      <c r="K466" s="177">
        <f>ROUND(E466*J466,2)</f>
        <v>0</v>
      </c>
      <c r="L466" s="177">
        <v>21</v>
      </c>
      <c r="M466" s="177">
        <f>G466*(1+L466/100)</f>
        <v>0</v>
      </c>
      <c r="N466" s="175">
        <v>0</v>
      </c>
      <c r="O466" s="175">
        <f>ROUND(E466*N466,2)</f>
        <v>0</v>
      </c>
      <c r="P466" s="175">
        <v>0</v>
      </c>
      <c r="Q466" s="175">
        <f>ROUND(E466*P466,2)</f>
        <v>0</v>
      </c>
      <c r="R466" s="177"/>
      <c r="S466" s="177" t="s">
        <v>325</v>
      </c>
      <c r="T466" s="178" t="s">
        <v>326</v>
      </c>
      <c r="U466" s="158">
        <v>0</v>
      </c>
      <c r="V466" s="158">
        <f>ROUND(E466*U466,2)</f>
        <v>0</v>
      </c>
      <c r="W466" s="158"/>
      <c r="X466" s="158" t="s">
        <v>259</v>
      </c>
      <c r="Y466" s="158" t="s">
        <v>260</v>
      </c>
      <c r="Z466" s="148"/>
      <c r="AA466" s="148"/>
      <c r="AB466" s="148"/>
      <c r="AC466" s="148"/>
      <c r="AD466" s="148"/>
      <c r="AE466" s="148"/>
      <c r="AF466" s="148"/>
      <c r="AG466" s="148" t="s">
        <v>415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2" x14ac:dyDescent="0.2">
      <c r="A467" s="155"/>
      <c r="B467" s="156"/>
      <c r="C467" s="182" t="s">
        <v>1057</v>
      </c>
      <c r="D467" s="162"/>
      <c r="E467" s="163">
        <v>38.479999999999997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8"/>
      <c r="AA467" s="148"/>
      <c r="AB467" s="148"/>
      <c r="AC467" s="148"/>
      <c r="AD467" s="148"/>
      <c r="AE467" s="148"/>
      <c r="AF467" s="148"/>
      <c r="AG467" s="148" t="s">
        <v>268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3" x14ac:dyDescent="0.2">
      <c r="A468" s="155"/>
      <c r="B468" s="156"/>
      <c r="C468" s="182" t="s">
        <v>1058</v>
      </c>
      <c r="D468" s="162"/>
      <c r="E468" s="163">
        <v>36.36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8"/>
      <c r="AA468" s="148"/>
      <c r="AB468" s="148"/>
      <c r="AC468" s="148"/>
      <c r="AD468" s="148"/>
      <c r="AE468" s="148"/>
      <c r="AF468" s="148"/>
      <c r="AG468" s="148" t="s">
        <v>268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3" x14ac:dyDescent="0.2">
      <c r="A469" s="155"/>
      <c r="B469" s="156"/>
      <c r="C469" s="182" t="s">
        <v>1059</v>
      </c>
      <c r="D469" s="162"/>
      <c r="E469" s="163">
        <v>28.27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8"/>
      <c r="AA469" s="148"/>
      <c r="AB469" s="148"/>
      <c r="AC469" s="148"/>
      <c r="AD469" s="148"/>
      <c r="AE469" s="148"/>
      <c r="AF469" s="148"/>
      <c r="AG469" s="148" t="s">
        <v>268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3" x14ac:dyDescent="0.2">
      <c r="A470" s="155"/>
      <c r="B470" s="156"/>
      <c r="C470" s="182" t="s">
        <v>1060</v>
      </c>
      <c r="D470" s="162"/>
      <c r="E470" s="163">
        <v>18.88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8"/>
      <c r="AA470" s="148"/>
      <c r="AB470" s="148"/>
      <c r="AC470" s="148"/>
      <c r="AD470" s="148"/>
      <c r="AE470" s="148"/>
      <c r="AF470" s="148"/>
      <c r="AG470" s="148" t="s">
        <v>268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3" x14ac:dyDescent="0.2">
      <c r="A471" s="155"/>
      <c r="B471" s="156"/>
      <c r="C471" s="182" t="s">
        <v>1061</v>
      </c>
      <c r="D471" s="162"/>
      <c r="E471" s="163">
        <v>17.100000000000001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8"/>
      <c r="AA471" s="148"/>
      <c r="AB471" s="148"/>
      <c r="AC471" s="148"/>
      <c r="AD471" s="148"/>
      <c r="AE471" s="148"/>
      <c r="AF471" s="148"/>
      <c r="AG471" s="148" t="s">
        <v>268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3" x14ac:dyDescent="0.2">
      <c r="A472" s="155"/>
      <c r="B472" s="156"/>
      <c r="C472" s="182" t="s">
        <v>1062</v>
      </c>
      <c r="D472" s="162"/>
      <c r="E472" s="163">
        <v>17.100000000000001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8"/>
      <c r="AA472" s="148"/>
      <c r="AB472" s="148"/>
      <c r="AC472" s="148"/>
      <c r="AD472" s="148"/>
      <c r="AE472" s="148"/>
      <c r="AF472" s="148"/>
      <c r="AG472" s="148" t="s">
        <v>268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3" x14ac:dyDescent="0.2">
      <c r="A473" s="155"/>
      <c r="B473" s="156"/>
      <c r="C473" s="182" t="s">
        <v>1063</v>
      </c>
      <c r="D473" s="162"/>
      <c r="E473" s="163">
        <v>1.44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8"/>
      <c r="AA473" s="148"/>
      <c r="AB473" s="148"/>
      <c r="AC473" s="148"/>
      <c r="AD473" s="148"/>
      <c r="AE473" s="148"/>
      <c r="AF473" s="148"/>
      <c r="AG473" s="148" t="s">
        <v>268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3" x14ac:dyDescent="0.2">
      <c r="A474" s="155"/>
      <c r="B474" s="156"/>
      <c r="C474" s="182" t="s">
        <v>1064</v>
      </c>
      <c r="D474" s="162"/>
      <c r="E474" s="163">
        <v>1.92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8"/>
      <c r="AA474" s="148"/>
      <c r="AB474" s="148"/>
      <c r="AC474" s="148"/>
      <c r="AD474" s="148"/>
      <c r="AE474" s="148"/>
      <c r="AF474" s="148"/>
      <c r="AG474" s="148" t="s">
        <v>268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72">
        <v>132</v>
      </c>
      <c r="B475" s="173" t="s">
        <v>925</v>
      </c>
      <c r="C475" s="181" t="s">
        <v>926</v>
      </c>
      <c r="D475" s="174" t="s">
        <v>348</v>
      </c>
      <c r="E475" s="175">
        <v>113.6</v>
      </c>
      <c r="F475" s="176"/>
      <c r="G475" s="177">
        <f>ROUND(E475*F475,2)</f>
        <v>0</v>
      </c>
      <c r="H475" s="176"/>
      <c r="I475" s="177">
        <f>ROUND(E475*H475,2)</f>
        <v>0</v>
      </c>
      <c r="J475" s="176"/>
      <c r="K475" s="177">
        <f>ROUND(E475*J475,2)</f>
        <v>0</v>
      </c>
      <c r="L475" s="177">
        <v>21</v>
      </c>
      <c r="M475" s="177">
        <f>G475*(1+L475/100)</f>
        <v>0</v>
      </c>
      <c r="N475" s="175">
        <v>0</v>
      </c>
      <c r="O475" s="175">
        <f>ROUND(E475*N475,2)</f>
        <v>0</v>
      </c>
      <c r="P475" s="175">
        <v>0</v>
      </c>
      <c r="Q475" s="175">
        <f>ROUND(E475*P475,2)</f>
        <v>0</v>
      </c>
      <c r="R475" s="177"/>
      <c r="S475" s="177" t="s">
        <v>325</v>
      </c>
      <c r="T475" s="178" t="s">
        <v>326</v>
      </c>
      <c r="U475" s="158">
        <v>0</v>
      </c>
      <c r="V475" s="158">
        <f>ROUND(E475*U475,2)</f>
        <v>0</v>
      </c>
      <c r="W475" s="158"/>
      <c r="X475" s="158" t="s">
        <v>259</v>
      </c>
      <c r="Y475" s="158" t="s">
        <v>260</v>
      </c>
      <c r="Z475" s="148"/>
      <c r="AA475" s="148"/>
      <c r="AB475" s="148"/>
      <c r="AC475" s="148"/>
      <c r="AD475" s="148"/>
      <c r="AE475" s="148"/>
      <c r="AF475" s="148"/>
      <c r="AG475" s="148" t="s">
        <v>415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2" x14ac:dyDescent="0.2">
      <c r="A476" s="155"/>
      <c r="B476" s="156"/>
      <c r="C476" s="273" t="s">
        <v>927</v>
      </c>
      <c r="D476" s="274"/>
      <c r="E476" s="274"/>
      <c r="F476" s="274"/>
      <c r="G476" s="274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8"/>
      <c r="AA476" s="148"/>
      <c r="AB476" s="148"/>
      <c r="AC476" s="148"/>
      <c r="AD476" s="148"/>
      <c r="AE476" s="148"/>
      <c r="AF476" s="148"/>
      <c r="AG476" s="148" t="s">
        <v>263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2" x14ac:dyDescent="0.2">
      <c r="A477" s="155"/>
      <c r="B477" s="156"/>
      <c r="C477" s="182" t="s">
        <v>1226</v>
      </c>
      <c r="D477" s="162"/>
      <c r="E477" s="163">
        <v>26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8"/>
      <c r="AA477" s="148"/>
      <c r="AB477" s="148"/>
      <c r="AC477" s="148"/>
      <c r="AD477" s="148"/>
      <c r="AE477" s="148"/>
      <c r="AF477" s="148"/>
      <c r="AG477" s="148" t="s">
        <v>268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3" x14ac:dyDescent="0.2">
      <c r="A478" s="155"/>
      <c r="B478" s="156"/>
      <c r="C478" s="182" t="s">
        <v>1227</v>
      </c>
      <c r="D478" s="162"/>
      <c r="E478" s="163">
        <v>30.2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8"/>
      <c r="AA478" s="148"/>
      <c r="AB478" s="148"/>
      <c r="AC478" s="148"/>
      <c r="AD478" s="148"/>
      <c r="AE478" s="148"/>
      <c r="AF478" s="148"/>
      <c r="AG478" s="148" t="s">
        <v>268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3" x14ac:dyDescent="0.2">
      <c r="A479" s="155"/>
      <c r="B479" s="156"/>
      <c r="C479" s="182" t="s">
        <v>1228</v>
      </c>
      <c r="D479" s="162"/>
      <c r="E479" s="163">
        <v>19.399999999999999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8"/>
      <c r="AA479" s="148"/>
      <c r="AB479" s="148"/>
      <c r="AC479" s="148"/>
      <c r="AD479" s="148"/>
      <c r="AE479" s="148"/>
      <c r="AF479" s="148"/>
      <c r="AG479" s="148" t="s">
        <v>268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3" x14ac:dyDescent="0.2">
      <c r="A480" s="155"/>
      <c r="B480" s="156"/>
      <c r="C480" s="182" t="s">
        <v>1229</v>
      </c>
      <c r="D480" s="162"/>
      <c r="E480" s="163">
        <v>35.6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8"/>
      <c r="AA480" s="148"/>
      <c r="AB480" s="148"/>
      <c r="AC480" s="148"/>
      <c r="AD480" s="148"/>
      <c r="AE480" s="148"/>
      <c r="AF480" s="148"/>
      <c r="AG480" s="148" t="s">
        <v>268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3" x14ac:dyDescent="0.2">
      <c r="A481" s="155"/>
      <c r="B481" s="156"/>
      <c r="C481" s="182" t="s">
        <v>1230</v>
      </c>
      <c r="D481" s="162"/>
      <c r="E481" s="163">
        <v>2.4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8"/>
      <c r="AA481" s="148"/>
      <c r="AB481" s="148"/>
      <c r="AC481" s="148"/>
      <c r="AD481" s="148"/>
      <c r="AE481" s="148"/>
      <c r="AF481" s="148"/>
      <c r="AG481" s="148" t="s">
        <v>268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87">
        <v>133</v>
      </c>
      <c r="B482" s="188" t="s">
        <v>929</v>
      </c>
      <c r="C482" s="194" t="s">
        <v>930</v>
      </c>
      <c r="D482" s="189" t="s">
        <v>0</v>
      </c>
      <c r="E482" s="190">
        <v>1846.7777599999999</v>
      </c>
      <c r="F482" s="191"/>
      <c r="G482" s="192">
        <f>ROUND(E482*F482,2)</f>
        <v>0</v>
      </c>
      <c r="H482" s="191"/>
      <c r="I482" s="192">
        <f>ROUND(E482*H482,2)</f>
        <v>0</v>
      </c>
      <c r="J482" s="191"/>
      <c r="K482" s="192">
        <f>ROUND(E482*J482,2)</f>
        <v>0</v>
      </c>
      <c r="L482" s="192">
        <v>21</v>
      </c>
      <c r="M482" s="192">
        <f>G482*(1+L482/100)</f>
        <v>0</v>
      </c>
      <c r="N482" s="190">
        <v>0</v>
      </c>
      <c r="O482" s="190">
        <f>ROUND(E482*N482,2)</f>
        <v>0</v>
      </c>
      <c r="P482" s="190">
        <v>0</v>
      </c>
      <c r="Q482" s="190">
        <f>ROUND(E482*P482,2)</f>
        <v>0</v>
      </c>
      <c r="R482" s="192"/>
      <c r="S482" s="192" t="s">
        <v>325</v>
      </c>
      <c r="T482" s="193" t="s">
        <v>326</v>
      </c>
      <c r="U482" s="158">
        <v>0</v>
      </c>
      <c r="V482" s="158">
        <f>ROUND(E482*U482,2)</f>
        <v>0</v>
      </c>
      <c r="W482" s="158"/>
      <c r="X482" s="158" t="s">
        <v>259</v>
      </c>
      <c r="Y482" s="158" t="s">
        <v>260</v>
      </c>
      <c r="Z482" s="148"/>
      <c r="AA482" s="148"/>
      <c r="AB482" s="148"/>
      <c r="AC482" s="148"/>
      <c r="AD482" s="148"/>
      <c r="AE482" s="148"/>
      <c r="AF482" s="148"/>
      <c r="AG482" s="148" t="s">
        <v>422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72">
        <v>134</v>
      </c>
      <c r="B483" s="173" t="s">
        <v>931</v>
      </c>
      <c r="C483" s="181" t="s">
        <v>932</v>
      </c>
      <c r="D483" s="174" t="s">
        <v>348</v>
      </c>
      <c r="E483" s="175">
        <v>124.96</v>
      </c>
      <c r="F483" s="176"/>
      <c r="G483" s="177">
        <f>ROUND(E483*F483,2)</f>
        <v>0</v>
      </c>
      <c r="H483" s="176"/>
      <c r="I483" s="177">
        <f>ROUND(E483*H483,2)</f>
        <v>0</v>
      </c>
      <c r="J483" s="176"/>
      <c r="K483" s="177">
        <f>ROUND(E483*J483,2)</f>
        <v>0</v>
      </c>
      <c r="L483" s="177">
        <v>21</v>
      </c>
      <c r="M483" s="177">
        <f>G483*(1+L483/100)</f>
        <v>0</v>
      </c>
      <c r="N483" s="175">
        <v>2.2000000000000001E-4</v>
      </c>
      <c r="O483" s="175">
        <f>ROUND(E483*N483,2)</f>
        <v>0.03</v>
      </c>
      <c r="P483" s="175">
        <v>0</v>
      </c>
      <c r="Q483" s="175">
        <f>ROUND(E483*P483,2)</f>
        <v>0</v>
      </c>
      <c r="R483" s="177"/>
      <c r="S483" s="177" t="s">
        <v>257</v>
      </c>
      <c r="T483" s="178" t="s">
        <v>258</v>
      </c>
      <c r="U483" s="158">
        <v>0</v>
      </c>
      <c r="V483" s="158">
        <f>ROUND(E483*U483,2)</f>
        <v>0</v>
      </c>
      <c r="W483" s="158"/>
      <c r="X483" s="158" t="s">
        <v>442</v>
      </c>
      <c r="Y483" s="158" t="s">
        <v>260</v>
      </c>
      <c r="Z483" s="148"/>
      <c r="AA483" s="148"/>
      <c r="AB483" s="148"/>
      <c r="AC483" s="148"/>
      <c r="AD483" s="148"/>
      <c r="AE483" s="148"/>
      <c r="AF483" s="148"/>
      <c r="AG483" s="148" t="s">
        <v>443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2" x14ac:dyDescent="0.2">
      <c r="A484" s="155"/>
      <c r="B484" s="156"/>
      <c r="C484" s="182" t="s">
        <v>1231</v>
      </c>
      <c r="D484" s="162"/>
      <c r="E484" s="163">
        <v>124.96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8"/>
      <c r="AA484" s="148"/>
      <c r="AB484" s="148"/>
      <c r="AC484" s="148"/>
      <c r="AD484" s="148"/>
      <c r="AE484" s="148"/>
      <c r="AF484" s="148"/>
      <c r="AG484" s="148" t="s">
        <v>268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72">
        <v>135</v>
      </c>
      <c r="B485" s="173" t="s">
        <v>934</v>
      </c>
      <c r="C485" s="181" t="s">
        <v>935</v>
      </c>
      <c r="D485" s="174" t="s">
        <v>324</v>
      </c>
      <c r="E485" s="175">
        <v>183.4802</v>
      </c>
      <c r="F485" s="176"/>
      <c r="G485" s="177">
        <f>ROUND(E485*F485,2)</f>
        <v>0</v>
      </c>
      <c r="H485" s="176"/>
      <c r="I485" s="177">
        <f>ROUND(E485*H485,2)</f>
        <v>0</v>
      </c>
      <c r="J485" s="176"/>
      <c r="K485" s="177">
        <f>ROUND(E485*J485,2)</f>
        <v>0</v>
      </c>
      <c r="L485" s="177">
        <v>21</v>
      </c>
      <c r="M485" s="177">
        <f>G485*(1+L485/100)</f>
        <v>0</v>
      </c>
      <c r="N485" s="175">
        <v>1.3599999999999999E-2</v>
      </c>
      <c r="O485" s="175">
        <f>ROUND(E485*N485,2)</f>
        <v>2.5</v>
      </c>
      <c r="P485" s="175">
        <v>0</v>
      </c>
      <c r="Q485" s="175">
        <f>ROUND(E485*P485,2)</f>
        <v>0</v>
      </c>
      <c r="R485" s="177"/>
      <c r="S485" s="177" t="s">
        <v>257</v>
      </c>
      <c r="T485" s="178" t="s">
        <v>258</v>
      </c>
      <c r="U485" s="158">
        <v>0</v>
      </c>
      <c r="V485" s="158">
        <f>ROUND(E485*U485,2)</f>
        <v>0</v>
      </c>
      <c r="W485" s="158"/>
      <c r="X485" s="158" t="s">
        <v>442</v>
      </c>
      <c r="Y485" s="158" t="s">
        <v>260</v>
      </c>
      <c r="Z485" s="148"/>
      <c r="AA485" s="148"/>
      <c r="AB485" s="148"/>
      <c r="AC485" s="148"/>
      <c r="AD485" s="148"/>
      <c r="AE485" s="148"/>
      <c r="AF485" s="148"/>
      <c r="AG485" s="148" t="s">
        <v>443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2" x14ac:dyDescent="0.2">
      <c r="A486" s="155"/>
      <c r="B486" s="156"/>
      <c r="C486" s="273" t="s">
        <v>936</v>
      </c>
      <c r="D486" s="274"/>
      <c r="E486" s="274"/>
      <c r="F486" s="274"/>
      <c r="G486" s="274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8"/>
      <c r="AA486" s="148"/>
      <c r="AB486" s="148"/>
      <c r="AC486" s="148"/>
      <c r="AD486" s="148"/>
      <c r="AE486" s="148"/>
      <c r="AF486" s="148"/>
      <c r="AG486" s="148" t="s">
        <v>263</v>
      </c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2" x14ac:dyDescent="0.2">
      <c r="A487" s="155"/>
      <c r="B487" s="156"/>
      <c r="C487" s="182" t="s">
        <v>1232</v>
      </c>
      <c r="D487" s="162"/>
      <c r="E487" s="163">
        <v>44.249699999999997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8"/>
      <c r="AA487" s="148"/>
      <c r="AB487" s="148"/>
      <c r="AC487" s="148"/>
      <c r="AD487" s="148"/>
      <c r="AE487" s="148"/>
      <c r="AF487" s="148"/>
      <c r="AG487" s="148" t="s">
        <v>268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3" x14ac:dyDescent="0.2">
      <c r="A488" s="155"/>
      <c r="B488" s="156"/>
      <c r="C488" s="182" t="s">
        <v>1233</v>
      </c>
      <c r="D488" s="162"/>
      <c r="E488" s="163">
        <v>41.814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8"/>
      <c r="AA488" s="148"/>
      <c r="AB488" s="148"/>
      <c r="AC488" s="148"/>
      <c r="AD488" s="148"/>
      <c r="AE488" s="148"/>
      <c r="AF488" s="148"/>
      <c r="AG488" s="148" t="s">
        <v>268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3" x14ac:dyDescent="0.2">
      <c r="A489" s="155"/>
      <c r="B489" s="156"/>
      <c r="C489" s="182" t="s">
        <v>1234</v>
      </c>
      <c r="D489" s="162"/>
      <c r="E489" s="163">
        <v>32.5105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8"/>
      <c r="AA489" s="148"/>
      <c r="AB489" s="148"/>
      <c r="AC489" s="148"/>
      <c r="AD489" s="148"/>
      <c r="AE489" s="148"/>
      <c r="AF489" s="148"/>
      <c r="AG489" s="148" t="s">
        <v>268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3" x14ac:dyDescent="0.2">
      <c r="A490" s="155"/>
      <c r="B490" s="156"/>
      <c r="C490" s="182" t="s">
        <v>1235</v>
      </c>
      <c r="D490" s="162"/>
      <c r="E490" s="163">
        <v>21.712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8"/>
      <c r="AA490" s="148"/>
      <c r="AB490" s="148"/>
      <c r="AC490" s="148"/>
      <c r="AD490" s="148"/>
      <c r="AE490" s="148"/>
      <c r="AF490" s="148"/>
      <c r="AG490" s="148" t="s">
        <v>268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3" x14ac:dyDescent="0.2">
      <c r="A491" s="155"/>
      <c r="B491" s="156"/>
      <c r="C491" s="182" t="s">
        <v>1236</v>
      </c>
      <c r="D491" s="162"/>
      <c r="E491" s="163">
        <v>19.664999999999999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8"/>
      <c r="AA491" s="148"/>
      <c r="AB491" s="148"/>
      <c r="AC491" s="148"/>
      <c r="AD491" s="148"/>
      <c r="AE491" s="148"/>
      <c r="AF491" s="148"/>
      <c r="AG491" s="148" t="s">
        <v>268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3" x14ac:dyDescent="0.2">
      <c r="A492" s="155"/>
      <c r="B492" s="156"/>
      <c r="C492" s="182" t="s">
        <v>1237</v>
      </c>
      <c r="D492" s="162"/>
      <c r="E492" s="163">
        <v>19.664999999999999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8"/>
      <c r="AA492" s="148"/>
      <c r="AB492" s="148"/>
      <c r="AC492" s="148"/>
      <c r="AD492" s="148"/>
      <c r="AE492" s="148"/>
      <c r="AF492" s="148"/>
      <c r="AG492" s="148" t="s">
        <v>268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3" x14ac:dyDescent="0.2">
      <c r="A493" s="155"/>
      <c r="B493" s="156"/>
      <c r="C493" s="182" t="s">
        <v>1238</v>
      </c>
      <c r="D493" s="162"/>
      <c r="E493" s="163">
        <v>1.6559999999999999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8"/>
      <c r="AA493" s="148"/>
      <c r="AB493" s="148"/>
      <c r="AC493" s="148"/>
      <c r="AD493" s="148"/>
      <c r="AE493" s="148"/>
      <c r="AF493" s="148"/>
      <c r="AG493" s="148" t="s">
        <v>268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3" x14ac:dyDescent="0.2">
      <c r="A494" s="155"/>
      <c r="B494" s="156"/>
      <c r="C494" s="182" t="s">
        <v>1239</v>
      </c>
      <c r="D494" s="162"/>
      <c r="E494" s="163">
        <v>2.2080000000000002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8"/>
      <c r="AA494" s="148"/>
      <c r="AB494" s="148"/>
      <c r="AC494" s="148"/>
      <c r="AD494" s="148"/>
      <c r="AE494" s="148"/>
      <c r="AF494" s="148"/>
      <c r="AG494" s="148" t="s">
        <v>268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x14ac:dyDescent="0.2">
      <c r="A495" s="165" t="s">
        <v>252</v>
      </c>
      <c r="B495" s="166" t="s">
        <v>198</v>
      </c>
      <c r="C495" s="180" t="s">
        <v>199</v>
      </c>
      <c r="D495" s="167"/>
      <c r="E495" s="168"/>
      <c r="F495" s="169"/>
      <c r="G495" s="169">
        <f>SUMIF(AG496:AG506,"&lt;&gt;NOR",G496:G506)</f>
        <v>0</v>
      </c>
      <c r="H495" s="169"/>
      <c r="I495" s="169">
        <f>SUM(I496:I506)</f>
        <v>0</v>
      </c>
      <c r="J495" s="169"/>
      <c r="K495" s="169">
        <f>SUM(K496:K506)</f>
        <v>0</v>
      </c>
      <c r="L495" s="169"/>
      <c r="M495" s="169">
        <f>SUM(M496:M506)</f>
        <v>0</v>
      </c>
      <c r="N495" s="168"/>
      <c r="O495" s="168">
        <f>SUM(O496:O506)</f>
        <v>0.02</v>
      </c>
      <c r="P495" s="168"/>
      <c r="Q495" s="168">
        <f>SUM(Q496:Q506)</f>
        <v>0</v>
      </c>
      <c r="R495" s="169"/>
      <c r="S495" s="169"/>
      <c r="T495" s="170"/>
      <c r="U495" s="164"/>
      <c r="V495" s="164">
        <f>SUM(V496:V506)</f>
        <v>0</v>
      </c>
      <c r="W495" s="164"/>
      <c r="X495" s="164"/>
      <c r="Y495" s="164"/>
      <c r="AG495" t="s">
        <v>253</v>
      </c>
    </row>
    <row r="496" spans="1:60" outlineLevel="1" x14ac:dyDescent="0.2">
      <c r="A496" s="172">
        <v>136</v>
      </c>
      <c r="B496" s="173" t="s">
        <v>491</v>
      </c>
      <c r="C496" s="181" t="s">
        <v>492</v>
      </c>
      <c r="D496" s="174" t="s">
        <v>324</v>
      </c>
      <c r="E496" s="175">
        <v>33.225000000000001</v>
      </c>
      <c r="F496" s="176"/>
      <c r="G496" s="177">
        <f>ROUND(E496*F496,2)</f>
        <v>0</v>
      </c>
      <c r="H496" s="176"/>
      <c r="I496" s="177">
        <f>ROUND(E496*H496,2)</f>
        <v>0</v>
      </c>
      <c r="J496" s="176"/>
      <c r="K496" s="177">
        <f>ROUND(E496*J496,2)</f>
        <v>0</v>
      </c>
      <c r="L496" s="177">
        <v>21</v>
      </c>
      <c r="M496" s="177">
        <f>G496*(1+L496/100)</f>
        <v>0</v>
      </c>
      <c r="N496" s="175">
        <v>2.5999999999999998E-4</v>
      </c>
      <c r="O496" s="175">
        <f>ROUND(E496*N496,2)</f>
        <v>0.01</v>
      </c>
      <c r="P496" s="175">
        <v>0</v>
      </c>
      <c r="Q496" s="175">
        <f>ROUND(E496*P496,2)</f>
        <v>0</v>
      </c>
      <c r="R496" s="177"/>
      <c r="S496" s="177" t="s">
        <v>325</v>
      </c>
      <c r="T496" s="178" t="s">
        <v>326</v>
      </c>
      <c r="U496" s="158">
        <v>0</v>
      </c>
      <c r="V496" s="158">
        <f>ROUND(E496*U496,2)</f>
        <v>0</v>
      </c>
      <c r="W496" s="158"/>
      <c r="X496" s="158" t="s">
        <v>259</v>
      </c>
      <c r="Y496" s="158" t="s">
        <v>260</v>
      </c>
      <c r="Z496" s="148"/>
      <c r="AA496" s="148"/>
      <c r="AB496" s="148"/>
      <c r="AC496" s="148"/>
      <c r="AD496" s="148"/>
      <c r="AE496" s="148"/>
      <c r="AF496" s="148"/>
      <c r="AG496" s="148" t="s">
        <v>415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2" x14ac:dyDescent="0.2">
      <c r="A497" s="155"/>
      <c r="B497" s="156"/>
      <c r="C497" s="273" t="s">
        <v>493</v>
      </c>
      <c r="D497" s="274"/>
      <c r="E497" s="274"/>
      <c r="F497" s="274"/>
      <c r="G497" s="274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8"/>
      <c r="AA497" s="148"/>
      <c r="AB497" s="148"/>
      <c r="AC497" s="148"/>
      <c r="AD497" s="148"/>
      <c r="AE497" s="148"/>
      <c r="AF497" s="148"/>
      <c r="AG497" s="148" t="s">
        <v>263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2" x14ac:dyDescent="0.2">
      <c r="A498" s="155"/>
      <c r="B498" s="156"/>
      <c r="C498" s="182" t="s">
        <v>1240</v>
      </c>
      <c r="D498" s="162"/>
      <c r="E498" s="163">
        <v>7.35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8"/>
      <c r="AA498" s="148"/>
      <c r="AB498" s="148"/>
      <c r="AC498" s="148"/>
      <c r="AD498" s="148"/>
      <c r="AE498" s="148"/>
      <c r="AF498" s="148"/>
      <c r="AG498" s="148" t="s">
        <v>268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3" x14ac:dyDescent="0.2">
      <c r="A499" s="155"/>
      <c r="B499" s="156"/>
      <c r="C499" s="182" t="s">
        <v>1241</v>
      </c>
      <c r="D499" s="162"/>
      <c r="E499" s="163">
        <v>3.75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8"/>
      <c r="AA499" s="148"/>
      <c r="AB499" s="148"/>
      <c r="AC499" s="148"/>
      <c r="AD499" s="148"/>
      <c r="AE499" s="148"/>
      <c r="AF499" s="148"/>
      <c r="AG499" s="148" t="s">
        <v>268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3" x14ac:dyDescent="0.2">
      <c r="A500" s="155"/>
      <c r="B500" s="156"/>
      <c r="C500" s="182" t="s">
        <v>1242</v>
      </c>
      <c r="D500" s="162"/>
      <c r="E500" s="163">
        <v>10.199999999999999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8"/>
      <c r="AA500" s="148"/>
      <c r="AB500" s="148"/>
      <c r="AC500" s="148"/>
      <c r="AD500" s="148"/>
      <c r="AE500" s="148"/>
      <c r="AF500" s="148"/>
      <c r="AG500" s="148" t="s">
        <v>268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3" x14ac:dyDescent="0.2">
      <c r="A501" s="155"/>
      <c r="B501" s="156"/>
      <c r="C501" s="182" t="s">
        <v>1243</v>
      </c>
      <c r="D501" s="162"/>
      <c r="E501" s="163">
        <v>11.93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8"/>
      <c r="AA501" s="148"/>
      <c r="AB501" s="148"/>
      <c r="AC501" s="148"/>
      <c r="AD501" s="148"/>
      <c r="AE501" s="148"/>
      <c r="AF501" s="148"/>
      <c r="AG501" s="148" t="s">
        <v>268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72">
        <v>137</v>
      </c>
      <c r="B502" s="173" t="s">
        <v>940</v>
      </c>
      <c r="C502" s="181" t="s">
        <v>941</v>
      </c>
      <c r="D502" s="174" t="s">
        <v>324</v>
      </c>
      <c r="E502" s="175">
        <v>69.632000000000005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21</v>
      </c>
      <c r="M502" s="177">
        <f>G502*(1+L502/100)</f>
        <v>0</v>
      </c>
      <c r="N502" s="175">
        <v>8.0000000000000007E-5</v>
      </c>
      <c r="O502" s="175">
        <f>ROUND(E502*N502,2)</f>
        <v>0.01</v>
      </c>
      <c r="P502" s="175">
        <v>0</v>
      </c>
      <c r="Q502" s="175">
        <f>ROUND(E502*P502,2)</f>
        <v>0</v>
      </c>
      <c r="R502" s="177"/>
      <c r="S502" s="177" t="s">
        <v>325</v>
      </c>
      <c r="T502" s="178" t="s">
        <v>326</v>
      </c>
      <c r="U502" s="158">
        <v>0</v>
      </c>
      <c r="V502" s="158">
        <f>ROUND(E502*U502,2)</f>
        <v>0</v>
      </c>
      <c r="W502" s="158"/>
      <c r="X502" s="158" t="s">
        <v>259</v>
      </c>
      <c r="Y502" s="158" t="s">
        <v>260</v>
      </c>
      <c r="Z502" s="148"/>
      <c r="AA502" s="148"/>
      <c r="AB502" s="148"/>
      <c r="AC502" s="148"/>
      <c r="AD502" s="148"/>
      <c r="AE502" s="148"/>
      <c r="AF502" s="148"/>
      <c r="AG502" s="148" t="s">
        <v>415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2" x14ac:dyDescent="0.2">
      <c r="A503" s="155"/>
      <c r="B503" s="156"/>
      <c r="C503" s="273" t="s">
        <v>942</v>
      </c>
      <c r="D503" s="274"/>
      <c r="E503" s="274"/>
      <c r="F503" s="274"/>
      <c r="G503" s="274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8"/>
      <c r="AA503" s="148"/>
      <c r="AB503" s="148"/>
      <c r="AC503" s="148"/>
      <c r="AD503" s="148"/>
      <c r="AE503" s="148"/>
      <c r="AF503" s="148"/>
      <c r="AG503" s="148" t="s">
        <v>263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2" x14ac:dyDescent="0.2">
      <c r="A504" s="155"/>
      <c r="B504" s="156"/>
      <c r="C504" s="182" t="s">
        <v>1244</v>
      </c>
      <c r="D504" s="162"/>
      <c r="E504" s="163">
        <v>35.14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8"/>
      <c r="AA504" s="148"/>
      <c r="AB504" s="148"/>
      <c r="AC504" s="148"/>
      <c r="AD504" s="148"/>
      <c r="AE504" s="148"/>
      <c r="AF504" s="148"/>
      <c r="AG504" s="148" t="s">
        <v>268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3" x14ac:dyDescent="0.2">
      <c r="A505" s="155"/>
      <c r="B505" s="156"/>
      <c r="C505" s="182" t="s">
        <v>1245</v>
      </c>
      <c r="D505" s="162"/>
      <c r="E505" s="163">
        <v>28.16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8"/>
      <c r="AA505" s="148"/>
      <c r="AB505" s="148"/>
      <c r="AC505" s="148"/>
      <c r="AD505" s="148"/>
      <c r="AE505" s="148"/>
      <c r="AF505" s="148"/>
      <c r="AG505" s="148" t="s">
        <v>268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3" x14ac:dyDescent="0.2">
      <c r="A506" s="155"/>
      <c r="B506" s="156"/>
      <c r="C506" s="182" t="s">
        <v>1246</v>
      </c>
      <c r="D506" s="162"/>
      <c r="E506" s="163">
        <v>6.34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8"/>
      <c r="AA506" s="148"/>
      <c r="AB506" s="148"/>
      <c r="AC506" s="148"/>
      <c r="AD506" s="148"/>
      <c r="AE506" s="148"/>
      <c r="AF506" s="148"/>
      <c r="AG506" s="148" t="s">
        <v>268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x14ac:dyDescent="0.2">
      <c r="A507" s="165" t="s">
        <v>252</v>
      </c>
      <c r="B507" s="166" t="s">
        <v>200</v>
      </c>
      <c r="C507" s="180" t="s">
        <v>201</v>
      </c>
      <c r="D507" s="167"/>
      <c r="E507" s="168"/>
      <c r="F507" s="169"/>
      <c r="G507" s="169">
        <f>SUMIF(AG508:AG523,"&lt;&gt;NOR",G508:G523)</f>
        <v>0</v>
      </c>
      <c r="H507" s="169"/>
      <c r="I507" s="169">
        <f>SUM(I508:I523)</f>
        <v>0</v>
      </c>
      <c r="J507" s="169"/>
      <c r="K507" s="169">
        <f>SUM(K508:K523)</f>
        <v>0</v>
      </c>
      <c r="L507" s="169"/>
      <c r="M507" s="169">
        <f>SUM(M508:M523)</f>
        <v>0</v>
      </c>
      <c r="N507" s="168"/>
      <c r="O507" s="168">
        <f>SUM(O508:O523)</f>
        <v>0.55000000000000004</v>
      </c>
      <c r="P507" s="168"/>
      <c r="Q507" s="168">
        <f>SUM(Q508:Q523)</f>
        <v>0</v>
      </c>
      <c r="R507" s="169"/>
      <c r="S507" s="169"/>
      <c r="T507" s="170"/>
      <c r="U507" s="164"/>
      <c r="V507" s="164">
        <f>SUM(V508:V523)</f>
        <v>0</v>
      </c>
      <c r="W507" s="164"/>
      <c r="X507" s="164"/>
      <c r="Y507" s="164"/>
      <c r="AG507" t="s">
        <v>253</v>
      </c>
    </row>
    <row r="508" spans="1:60" outlineLevel="1" x14ac:dyDescent="0.2">
      <c r="A508" s="172">
        <v>138</v>
      </c>
      <c r="B508" s="173" t="s">
        <v>495</v>
      </c>
      <c r="C508" s="181" t="s">
        <v>496</v>
      </c>
      <c r="D508" s="174" t="s">
        <v>324</v>
      </c>
      <c r="E508" s="175">
        <v>1492.53</v>
      </c>
      <c r="F508" s="176"/>
      <c r="G508" s="177">
        <f>ROUND(E508*F508,2)</f>
        <v>0</v>
      </c>
      <c r="H508" s="176"/>
      <c r="I508" s="177">
        <f>ROUND(E508*H508,2)</f>
        <v>0</v>
      </c>
      <c r="J508" s="176"/>
      <c r="K508" s="177">
        <f>ROUND(E508*J508,2)</f>
        <v>0</v>
      </c>
      <c r="L508" s="177">
        <v>21</v>
      </c>
      <c r="M508" s="177">
        <f>G508*(1+L508/100)</f>
        <v>0</v>
      </c>
      <c r="N508" s="175">
        <v>5.0000000000000002E-5</v>
      </c>
      <c r="O508" s="175">
        <f>ROUND(E508*N508,2)</f>
        <v>7.0000000000000007E-2</v>
      </c>
      <c r="P508" s="175">
        <v>0</v>
      </c>
      <c r="Q508" s="175">
        <f>ROUND(E508*P508,2)</f>
        <v>0</v>
      </c>
      <c r="R508" s="177"/>
      <c r="S508" s="177" t="s">
        <v>325</v>
      </c>
      <c r="T508" s="178" t="s">
        <v>326</v>
      </c>
      <c r="U508" s="158">
        <v>0</v>
      </c>
      <c r="V508" s="158">
        <f>ROUND(E508*U508,2)</f>
        <v>0</v>
      </c>
      <c r="W508" s="158"/>
      <c r="X508" s="158" t="s">
        <v>259</v>
      </c>
      <c r="Y508" s="158" t="s">
        <v>260</v>
      </c>
      <c r="Z508" s="148"/>
      <c r="AA508" s="148"/>
      <c r="AB508" s="148"/>
      <c r="AC508" s="148"/>
      <c r="AD508" s="148"/>
      <c r="AE508" s="148"/>
      <c r="AF508" s="148"/>
      <c r="AG508" s="148" t="s">
        <v>415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2" x14ac:dyDescent="0.2">
      <c r="A509" s="155"/>
      <c r="B509" s="156"/>
      <c r="C509" s="182" t="s">
        <v>1247</v>
      </c>
      <c r="D509" s="162"/>
      <c r="E509" s="163">
        <v>237.57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8"/>
      <c r="AA509" s="148"/>
      <c r="AB509" s="148"/>
      <c r="AC509" s="148"/>
      <c r="AD509" s="148"/>
      <c r="AE509" s="148"/>
      <c r="AF509" s="148"/>
      <c r="AG509" s="148" t="s">
        <v>268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3" x14ac:dyDescent="0.2">
      <c r="A510" s="155"/>
      <c r="B510" s="156"/>
      <c r="C510" s="182" t="s">
        <v>1054</v>
      </c>
      <c r="D510" s="162"/>
      <c r="E510" s="163">
        <v>290.17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8"/>
      <c r="AA510" s="148"/>
      <c r="AB510" s="148"/>
      <c r="AC510" s="148"/>
      <c r="AD510" s="148"/>
      <c r="AE510" s="148"/>
      <c r="AF510" s="148"/>
      <c r="AG510" s="148" t="s">
        <v>268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3" x14ac:dyDescent="0.2">
      <c r="A511" s="155"/>
      <c r="B511" s="156"/>
      <c r="C511" s="182" t="s">
        <v>1055</v>
      </c>
      <c r="D511" s="162"/>
      <c r="E511" s="163">
        <v>133.30000000000001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8"/>
      <c r="AA511" s="148"/>
      <c r="AB511" s="148"/>
      <c r="AC511" s="148"/>
      <c r="AD511" s="148"/>
      <c r="AE511" s="148"/>
      <c r="AF511" s="148"/>
      <c r="AG511" s="148" t="s">
        <v>268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3" x14ac:dyDescent="0.2">
      <c r="A512" s="155"/>
      <c r="B512" s="156"/>
      <c r="C512" s="182" t="s">
        <v>1056</v>
      </c>
      <c r="D512" s="162"/>
      <c r="E512" s="163">
        <v>831.5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8"/>
      <c r="AA512" s="148"/>
      <c r="AB512" s="148"/>
      <c r="AC512" s="148"/>
      <c r="AD512" s="148"/>
      <c r="AE512" s="148"/>
      <c r="AF512" s="148"/>
      <c r="AG512" s="148" t="s">
        <v>268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72">
        <v>139</v>
      </c>
      <c r="B513" s="173" t="s">
        <v>499</v>
      </c>
      <c r="C513" s="181" t="s">
        <v>500</v>
      </c>
      <c r="D513" s="174" t="s">
        <v>324</v>
      </c>
      <c r="E513" s="175">
        <v>1492.53</v>
      </c>
      <c r="F513" s="176"/>
      <c r="G513" s="177">
        <f>ROUND(E513*F513,2)</f>
        <v>0</v>
      </c>
      <c r="H513" s="176"/>
      <c r="I513" s="177">
        <f>ROUND(E513*H513,2)</f>
        <v>0</v>
      </c>
      <c r="J513" s="176"/>
      <c r="K513" s="177">
        <f>ROUND(E513*J513,2)</f>
        <v>0</v>
      </c>
      <c r="L513" s="177">
        <v>21</v>
      </c>
      <c r="M513" s="177">
        <f>G513*(1+L513/100)</f>
        <v>0</v>
      </c>
      <c r="N513" s="175">
        <v>3.2000000000000003E-4</v>
      </c>
      <c r="O513" s="175">
        <f>ROUND(E513*N513,2)</f>
        <v>0.48</v>
      </c>
      <c r="P513" s="175">
        <v>0</v>
      </c>
      <c r="Q513" s="175">
        <f>ROUND(E513*P513,2)</f>
        <v>0</v>
      </c>
      <c r="R513" s="177"/>
      <c r="S513" s="177" t="s">
        <v>325</v>
      </c>
      <c r="T513" s="178" t="s">
        <v>326</v>
      </c>
      <c r="U513" s="158">
        <v>0</v>
      </c>
      <c r="V513" s="158">
        <f>ROUND(E513*U513,2)</f>
        <v>0</v>
      </c>
      <c r="W513" s="158"/>
      <c r="X513" s="158" t="s">
        <v>259</v>
      </c>
      <c r="Y513" s="158" t="s">
        <v>260</v>
      </c>
      <c r="Z513" s="148"/>
      <c r="AA513" s="148"/>
      <c r="AB513" s="148"/>
      <c r="AC513" s="148"/>
      <c r="AD513" s="148"/>
      <c r="AE513" s="148"/>
      <c r="AF513" s="148"/>
      <c r="AG513" s="148" t="s">
        <v>415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2" x14ac:dyDescent="0.2">
      <c r="A514" s="155"/>
      <c r="B514" s="156"/>
      <c r="C514" s="273" t="s">
        <v>501</v>
      </c>
      <c r="D514" s="274"/>
      <c r="E514" s="274"/>
      <c r="F514" s="274"/>
      <c r="G514" s="274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8"/>
      <c r="AA514" s="148"/>
      <c r="AB514" s="148"/>
      <c r="AC514" s="148"/>
      <c r="AD514" s="148"/>
      <c r="AE514" s="148"/>
      <c r="AF514" s="148"/>
      <c r="AG514" s="148" t="s">
        <v>263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2" x14ac:dyDescent="0.2">
      <c r="A515" s="155"/>
      <c r="B515" s="156"/>
      <c r="C515" s="182" t="s">
        <v>1247</v>
      </c>
      <c r="D515" s="162"/>
      <c r="E515" s="163">
        <v>237.57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8"/>
      <c r="AA515" s="148"/>
      <c r="AB515" s="148"/>
      <c r="AC515" s="148"/>
      <c r="AD515" s="148"/>
      <c r="AE515" s="148"/>
      <c r="AF515" s="148"/>
      <c r="AG515" s="148" t="s">
        <v>268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3" x14ac:dyDescent="0.2">
      <c r="A516" s="155"/>
      <c r="B516" s="156"/>
      <c r="C516" s="182" t="s">
        <v>1054</v>
      </c>
      <c r="D516" s="162"/>
      <c r="E516" s="163">
        <v>290.17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8"/>
      <c r="AA516" s="148"/>
      <c r="AB516" s="148"/>
      <c r="AC516" s="148"/>
      <c r="AD516" s="148"/>
      <c r="AE516" s="148"/>
      <c r="AF516" s="148"/>
      <c r="AG516" s="148" t="s">
        <v>268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3" x14ac:dyDescent="0.2">
      <c r="A517" s="155"/>
      <c r="B517" s="156"/>
      <c r="C517" s="182" t="s">
        <v>1055</v>
      </c>
      <c r="D517" s="162"/>
      <c r="E517" s="163">
        <v>133.30000000000001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8"/>
      <c r="AA517" s="148"/>
      <c r="AB517" s="148"/>
      <c r="AC517" s="148"/>
      <c r="AD517" s="148"/>
      <c r="AE517" s="148"/>
      <c r="AF517" s="148"/>
      <c r="AG517" s="148" t="s">
        <v>268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3" x14ac:dyDescent="0.2">
      <c r="A518" s="155"/>
      <c r="B518" s="156"/>
      <c r="C518" s="182" t="s">
        <v>1056</v>
      </c>
      <c r="D518" s="162"/>
      <c r="E518" s="163">
        <v>831.5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8"/>
      <c r="AA518" s="148"/>
      <c r="AB518" s="148"/>
      <c r="AC518" s="148"/>
      <c r="AD518" s="148"/>
      <c r="AE518" s="148"/>
      <c r="AF518" s="148"/>
      <c r="AG518" s="148" t="s">
        <v>268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72">
        <v>140</v>
      </c>
      <c r="B519" s="173" t="s">
        <v>502</v>
      </c>
      <c r="C519" s="181" t="s">
        <v>503</v>
      </c>
      <c r="D519" s="174" t="s">
        <v>324</v>
      </c>
      <c r="E519" s="175">
        <v>1406.55</v>
      </c>
      <c r="F519" s="176"/>
      <c r="G519" s="177">
        <f>ROUND(E519*F519,2)</f>
        <v>0</v>
      </c>
      <c r="H519" s="176"/>
      <c r="I519" s="177">
        <f>ROUND(E519*H519,2)</f>
        <v>0</v>
      </c>
      <c r="J519" s="176"/>
      <c r="K519" s="177">
        <f>ROUND(E519*J519,2)</f>
        <v>0</v>
      </c>
      <c r="L519" s="177">
        <v>21</v>
      </c>
      <c r="M519" s="177">
        <f>G519*(1+L519/100)</f>
        <v>0</v>
      </c>
      <c r="N519" s="175">
        <v>0</v>
      </c>
      <c r="O519" s="175">
        <f>ROUND(E519*N519,2)</f>
        <v>0</v>
      </c>
      <c r="P519" s="175">
        <v>0</v>
      </c>
      <c r="Q519" s="175">
        <f>ROUND(E519*P519,2)</f>
        <v>0</v>
      </c>
      <c r="R519" s="177"/>
      <c r="S519" s="177" t="s">
        <v>325</v>
      </c>
      <c r="T519" s="178" t="s">
        <v>326</v>
      </c>
      <c r="U519" s="158">
        <v>0</v>
      </c>
      <c r="V519" s="158">
        <f>ROUND(E519*U519,2)</f>
        <v>0</v>
      </c>
      <c r="W519" s="158"/>
      <c r="X519" s="158" t="s">
        <v>259</v>
      </c>
      <c r="Y519" s="158" t="s">
        <v>260</v>
      </c>
      <c r="Z519" s="148"/>
      <c r="AA519" s="148"/>
      <c r="AB519" s="148"/>
      <c r="AC519" s="148"/>
      <c r="AD519" s="148"/>
      <c r="AE519" s="148"/>
      <c r="AF519" s="148"/>
      <c r="AG519" s="148" t="s">
        <v>287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2" x14ac:dyDescent="0.2">
      <c r="A520" s="155"/>
      <c r="B520" s="156"/>
      <c r="C520" s="182" t="s">
        <v>1248</v>
      </c>
      <c r="D520" s="162"/>
      <c r="E520" s="163">
        <v>809.1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58"/>
      <c r="Z520" s="148"/>
      <c r="AA520" s="148"/>
      <c r="AB520" s="148"/>
      <c r="AC520" s="148"/>
      <c r="AD520" s="148"/>
      <c r="AE520" s="148"/>
      <c r="AF520" s="148"/>
      <c r="AG520" s="148" t="s">
        <v>268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3" x14ac:dyDescent="0.2">
      <c r="A521" s="155"/>
      <c r="B521" s="156"/>
      <c r="C521" s="182" t="s">
        <v>1054</v>
      </c>
      <c r="D521" s="162"/>
      <c r="E521" s="163">
        <v>290.17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8"/>
      <c r="AA521" s="148"/>
      <c r="AB521" s="148"/>
      <c r="AC521" s="148"/>
      <c r="AD521" s="148"/>
      <c r="AE521" s="148"/>
      <c r="AF521" s="148"/>
      <c r="AG521" s="148" t="s">
        <v>268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3" x14ac:dyDescent="0.2">
      <c r="A522" s="155"/>
      <c r="B522" s="156"/>
      <c r="C522" s="182" t="s">
        <v>1055</v>
      </c>
      <c r="D522" s="162"/>
      <c r="E522" s="163">
        <v>133.30000000000001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8"/>
      <c r="AA522" s="148"/>
      <c r="AB522" s="148"/>
      <c r="AC522" s="148"/>
      <c r="AD522" s="148"/>
      <c r="AE522" s="148"/>
      <c r="AF522" s="148"/>
      <c r="AG522" s="148" t="s">
        <v>268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3" x14ac:dyDescent="0.2">
      <c r="A523" s="155"/>
      <c r="B523" s="156"/>
      <c r="C523" s="182" t="s">
        <v>1249</v>
      </c>
      <c r="D523" s="162"/>
      <c r="E523" s="163">
        <v>173.99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8"/>
      <c r="AA523" s="148"/>
      <c r="AB523" s="148"/>
      <c r="AC523" s="148"/>
      <c r="AD523" s="148"/>
      <c r="AE523" s="148"/>
      <c r="AF523" s="148"/>
      <c r="AG523" s="148" t="s">
        <v>268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x14ac:dyDescent="0.2">
      <c r="A524" s="165" t="s">
        <v>252</v>
      </c>
      <c r="B524" s="166" t="s">
        <v>212</v>
      </c>
      <c r="C524" s="180" t="s">
        <v>213</v>
      </c>
      <c r="D524" s="167"/>
      <c r="E524" s="168"/>
      <c r="F524" s="169"/>
      <c r="G524" s="169">
        <f>SUMIF(AG525:AG532,"&lt;&gt;NOR",G525:G532)</f>
        <v>0</v>
      </c>
      <c r="H524" s="169"/>
      <c r="I524" s="169">
        <f>SUM(I525:I532)</f>
        <v>0</v>
      </c>
      <c r="J524" s="169"/>
      <c r="K524" s="169">
        <f>SUM(K525:K532)</f>
        <v>0</v>
      </c>
      <c r="L524" s="169"/>
      <c r="M524" s="169">
        <f>SUM(M525:M532)</f>
        <v>0</v>
      </c>
      <c r="N524" s="168"/>
      <c r="O524" s="168">
        <f>SUM(O525:O532)</f>
        <v>0</v>
      </c>
      <c r="P524" s="168"/>
      <c r="Q524" s="168">
        <f>SUM(Q525:Q532)</f>
        <v>0</v>
      </c>
      <c r="R524" s="169"/>
      <c r="S524" s="169"/>
      <c r="T524" s="170"/>
      <c r="U524" s="164"/>
      <c r="V524" s="164">
        <f>SUM(V525:V532)</f>
        <v>0</v>
      </c>
      <c r="W524" s="164"/>
      <c r="X524" s="164"/>
      <c r="Y524" s="164"/>
      <c r="AG524" t="s">
        <v>253</v>
      </c>
    </row>
    <row r="525" spans="1:60" outlineLevel="1" x14ac:dyDescent="0.2">
      <c r="A525" s="172">
        <v>141</v>
      </c>
      <c r="B525" s="173" t="s">
        <v>946</v>
      </c>
      <c r="C525" s="181" t="s">
        <v>947</v>
      </c>
      <c r="D525" s="174" t="s">
        <v>363</v>
      </c>
      <c r="E525" s="175">
        <v>7</v>
      </c>
      <c r="F525" s="176"/>
      <c r="G525" s="177">
        <f>ROUND(E525*F525,2)</f>
        <v>0</v>
      </c>
      <c r="H525" s="176"/>
      <c r="I525" s="177">
        <f>ROUND(E525*H525,2)</f>
        <v>0</v>
      </c>
      <c r="J525" s="176"/>
      <c r="K525" s="177">
        <f>ROUND(E525*J525,2)</f>
        <v>0</v>
      </c>
      <c r="L525" s="177">
        <v>21</v>
      </c>
      <c r="M525" s="177">
        <f>G525*(1+L525/100)</f>
        <v>0</v>
      </c>
      <c r="N525" s="175">
        <v>0</v>
      </c>
      <c r="O525" s="175">
        <f>ROUND(E525*N525,2)</f>
        <v>0</v>
      </c>
      <c r="P525" s="175">
        <v>0</v>
      </c>
      <c r="Q525" s="175">
        <f>ROUND(E525*P525,2)</f>
        <v>0</v>
      </c>
      <c r="R525" s="177"/>
      <c r="S525" s="177" t="s">
        <v>257</v>
      </c>
      <c r="T525" s="178" t="s">
        <v>258</v>
      </c>
      <c r="U525" s="158">
        <v>0</v>
      </c>
      <c r="V525" s="158">
        <f>ROUND(E525*U525,2)</f>
        <v>0</v>
      </c>
      <c r="W525" s="158"/>
      <c r="X525" s="158" t="s">
        <v>259</v>
      </c>
      <c r="Y525" s="158" t="s">
        <v>260</v>
      </c>
      <c r="Z525" s="148"/>
      <c r="AA525" s="148"/>
      <c r="AB525" s="148"/>
      <c r="AC525" s="148"/>
      <c r="AD525" s="148"/>
      <c r="AE525" s="148"/>
      <c r="AF525" s="148"/>
      <c r="AG525" s="148" t="s">
        <v>321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2" x14ac:dyDescent="0.2">
      <c r="A526" s="155"/>
      <c r="B526" s="156"/>
      <c r="C526" s="182" t="s">
        <v>1250</v>
      </c>
      <c r="D526" s="162"/>
      <c r="E526" s="163">
        <v>7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8"/>
      <c r="AA526" s="148"/>
      <c r="AB526" s="148"/>
      <c r="AC526" s="148"/>
      <c r="AD526" s="148"/>
      <c r="AE526" s="148"/>
      <c r="AF526" s="148"/>
      <c r="AG526" s="148" t="s">
        <v>268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72">
        <v>142</v>
      </c>
      <c r="B527" s="173" t="s">
        <v>948</v>
      </c>
      <c r="C527" s="181" t="s">
        <v>949</v>
      </c>
      <c r="D527" s="174" t="s">
        <v>363</v>
      </c>
      <c r="E527" s="175">
        <v>2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21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</v>
      </c>
      <c r="Q527" s="175">
        <f>ROUND(E527*P527,2)</f>
        <v>0</v>
      </c>
      <c r="R527" s="177"/>
      <c r="S527" s="177" t="s">
        <v>257</v>
      </c>
      <c r="T527" s="178" t="s">
        <v>258</v>
      </c>
      <c r="U527" s="158">
        <v>0</v>
      </c>
      <c r="V527" s="158">
        <f>ROUND(E527*U527,2)</f>
        <v>0</v>
      </c>
      <c r="W527" s="158"/>
      <c r="X527" s="158" t="s">
        <v>442</v>
      </c>
      <c r="Y527" s="158" t="s">
        <v>260</v>
      </c>
      <c r="Z527" s="148"/>
      <c r="AA527" s="148"/>
      <c r="AB527" s="148"/>
      <c r="AC527" s="148"/>
      <c r="AD527" s="148"/>
      <c r="AE527" s="148"/>
      <c r="AF527" s="148"/>
      <c r="AG527" s="148" t="s">
        <v>950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2" x14ac:dyDescent="0.2">
      <c r="A528" s="155"/>
      <c r="B528" s="156"/>
      <c r="C528" s="273" t="s">
        <v>951</v>
      </c>
      <c r="D528" s="274"/>
      <c r="E528" s="274"/>
      <c r="F528" s="274"/>
      <c r="G528" s="274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8"/>
      <c r="AA528" s="148"/>
      <c r="AB528" s="148"/>
      <c r="AC528" s="148"/>
      <c r="AD528" s="148"/>
      <c r="AE528" s="148"/>
      <c r="AF528" s="148"/>
      <c r="AG528" s="148" t="s">
        <v>263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2" x14ac:dyDescent="0.2">
      <c r="A529" s="155"/>
      <c r="B529" s="156"/>
      <c r="C529" s="182" t="s">
        <v>119</v>
      </c>
      <c r="D529" s="162"/>
      <c r="E529" s="163">
        <v>2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58"/>
      <c r="Z529" s="148"/>
      <c r="AA529" s="148"/>
      <c r="AB529" s="148"/>
      <c r="AC529" s="148"/>
      <c r="AD529" s="148"/>
      <c r="AE529" s="148"/>
      <c r="AF529" s="148"/>
      <c r="AG529" s="148" t="s">
        <v>268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72">
        <v>143</v>
      </c>
      <c r="B530" s="173" t="s">
        <v>952</v>
      </c>
      <c r="C530" s="181" t="s">
        <v>953</v>
      </c>
      <c r="D530" s="174" t="s">
        <v>363</v>
      </c>
      <c r="E530" s="175">
        <v>5</v>
      </c>
      <c r="F530" s="176"/>
      <c r="G530" s="177">
        <f>ROUND(E530*F530,2)</f>
        <v>0</v>
      </c>
      <c r="H530" s="176"/>
      <c r="I530" s="177">
        <f>ROUND(E530*H530,2)</f>
        <v>0</v>
      </c>
      <c r="J530" s="176"/>
      <c r="K530" s="177">
        <f>ROUND(E530*J530,2)</f>
        <v>0</v>
      </c>
      <c r="L530" s="177">
        <v>21</v>
      </c>
      <c r="M530" s="177">
        <f>G530*(1+L530/100)</f>
        <v>0</v>
      </c>
      <c r="N530" s="175">
        <v>0</v>
      </c>
      <c r="O530" s="175">
        <f>ROUND(E530*N530,2)</f>
        <v>0</v>
      </c>
      <c r="P530" s="175">
        <v>0</v>
      </c>
      <c r="Q530" s="175">
        <f>ROUND(E530*P530,2)</f>
        <v>0</v>
      </c>
      <c r="R530" s="177"/>
      <c r="S530" s="177" t="s">
        <v>257</v>
      </c>
      <c r="T530" s="178" t="s">
        <v>258</v>
      </c>
      <c r="U530" s="158">
        <v>0</v>
      </c>
      <c r="V530" s="158">
        <f>ROUND(E530*U530,2)</f>
        <v>0</v>
      </c>
      <c r="W530" s="158"/>
      <c r="X530" s="158" t="s">
        <v>442</v>
      </c>
      <c r="Y530" s="158" t="s">
        <v>260</v>
      </c>
      <c r="Z530" s="148"/>
      <c r="AA530" s="148"/>
      <c r="AB530" s="148"/>
      <c r="AC530" s="148"/>
      <c r="AD530" s="148"/>
      <c r="AE530" s="148"/>
      <c r="AF530" s="148"/>
      <c r="AG530" s="148" t="s">
        <v>950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2" x14ac:dyDescent="0.2">
      <c r="A531" s="155"/>
      <c r="B531" s="156"/>
      <c r="C531" s="273" t="s">
        <v>1251</v>
      </c>
      <c r="D531" s="274"/>
      <c r="E531" s="274"/>
      <c r="F531" s="274"/>
      <c r="G531" s="274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8"/>
      <c r="AA531" s="148"/>
      <c r="AB531" s="148"/>
      <c r="AC531" s="148"/>
      <c r="AD531" s="148"/>
      <c r="AE531" s="148"/>
      <c r="AF531" s="148"/>
      <c r="AG531" s="148" t="s">
        <v>263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2" x14ac:dyDescent="0.2">
      <c r="A532" s="155"/>
      <c r="B532" s="156"/>
      <c r="C532" s="182" t="s">
        <v>125</v>
      </c>
      <c r="D532" s="162"/>
      <c r="E532" s="163">
        <v>5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8"/>
      <c r="AA532" s="148"/>
      <c r="AB532" s="148"/>
      <c r="AC532" s="148"/>
      <c r="AD532" s="148"/>
      <c r="AE532" s="148"/>
      <c r="AF532" s="148"/>
      <c r="AG532" s="148" t="s">
        <v>268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x14ac:dyDescent="0.2">
      <c r="A533" s="165" t="s">
        <v>252</v>
      </c>
      <c r="B533" s="166" t="s">
        <v>220</v>
      </c>
      <c r="C533" s="180" t="s">
        <v>221</v>
      </c>
      <c r="D533" s="167"/>
      <c r="E533" s="168"/>
      <c r="F533" s="169"/>
      <c r="G533" s="169">
        <f>SUMIF(AG534:AG543,"&lt;&gt;NOR",G534:G543)</f>
        <v>0</v>
      </c>
      <c r="H533" s="169"/>
      <c r="I533" s="169">
        <f>SUM(I534:I543)</f>
        <v>0</v>
      </c>
      <c r="J533" s="169"/>
      <c r="K533" s="169">
        <f>SUM(K534:K543)</f>
        <v>0</v>
      </c>
      <c r="L533" s="169"/>
      <c r="M533" s="169">
        <f>SUM(M534:M543)</f>
        <v>0</v>
      </c>
      <c r="N533" s="168"/>
      <c r="O533" s="168">
        <f>SUM(O534:O543)</f>
        <v>0</v>
      </c>
      <c r="P533" s="168"/>
      <c r="Q533" s="168">
        <f>SUM(Q534:Q543)</f>
        <v>0</v>
      </c>
      <c r="R533" s="169"/>
      <c r="S533" s="169"/>
      <c r="T533" s="170"/>
      <c r="U533" s="164"/>
      <c r="V533" s="164">
        <f>SUM(V534:V543)</f>
        <v>0</v>
      </c>
      <c r="W533" s="164"/>
      <c r="X533" s="164"/>
      <c r="Y533" s="164"/>
      <c r="AG533" t="s">
        <v>253</v>
      </c>
    </row>
    <row r="534" spans="1:60" outlineLevel="1" x14ac:dyDescent="0.2">
      <c r="A534" s="172">
        <v>144</v>
      </c>
      <c r="B534" s="173" t="s">
        <v>512</v>
      </c>
      <c r="C534" s="181" t="s">
        <v>513</v>
      </c>
      <c r="D534" s="174" t="s">
        <v>412</v>
      </c>
      <c r="E534" s="175">
        <v>58.310369999999999</v>
      </c>
      <c r="F534" s="176"/>
      <c r="G534" s="177">
        <f>ROUND(E534*F534,2)</f>
        <v>0</v>
      </c>
      <c r="H534" s="176"/>
      <c r="I534" s="177">
        <f>ROUND(E534*H534,2)</f>
        <v>0</v>
      </c>
      <c r="J534" s="176"/>
      <c r="K534" s="177">
        <f>ROUND(E534*J534,2)</f>
        <v>0</v>
      </c>
      <c r="L534" s="177">
        <v>21</v>
      </c>
      <c r="M534" s="177">
        <f>G534*(1+L534/100)</f>
        <v>0</v>
      </c>
      <c r="N534" s="175">
        <v>0</v>
      </c>
      <c r="O534" s="175">
        <f>ROUND(E534*N534,2)</f>
        <v>0</v>
      </c>
      <c r="P534" s="175">
        <v>0</v>
      </c>
      <c r="Q534" s="175">
        <f>ROUND(E534*P534,2)</f>
        <v>0</v>
      </c>
      <c r="R534" s="177"/>
      <c r="S534" s="177" t="s">
        <v>325</v>
      </c>
      <c r="T534" s="178" t="s">
        <v>326</v>
      </c>
      <c r="U534" s="158">
        <v>0</v>
      </c>
      <c r="V534" s="158">
        <f>ROUND(E534*U534,2)</f>
        <v>0</v>
      </c>
      <c r="W534" s="158"/>
      <c r="X534" s="158" t="s">
        <v>259</v>
      </c>
      <c r="Y534" s="158" t="s">
        <v>260</v>
      </c>
      <c r="Z534" s="148"/>
      <c r="AA534" s="148"/>
      <c r="AB534" s="148"/>
      <c r="AC534" s="148"/>
      <c r="AD534" s="148"/>
      <c r="AE534" s="148"/>
      <c r="AF534" s="148"/>
      <c r="AG534" s="148" t="s">
        <v>287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2" x14ac:dyDescent="0.2">
      <c r="A535" s="155"/>
      <c r="B535" s="156"/>
      <c r="C535" s="273" t="s">
        <v>344</v>
      </c>
      <c r="D535" s="274"/>
      <c r="E535" s="274"/>
      <c r="F535" s="274"/>
      <c r="G535" s="274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8"/>
      <c r="AA535" s="148"/>
      <c r="AB535" s="148"/>
      <c r="AC535" s="148"/>
      <c r="AD535" s="148"/>
      <c r="AE535" s="148"/>
      <c r="AF535" s="148"/>
      <c r="AG535" s="148" t="s">
        <v>263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87">
        <v>145</v>
      </c>
      <c r="B536" s="188" t="s">
        <v>514</v>
      </c>
      <c r="C536" s="194" t="s">
        <v>515</v>
      </c>
      <c r="D536" s="189" t="s">
        <v>412</v>
      </c>
      <c r="E536" s="190">
        <v>58.310369999999999</v>
      </c>
      <c r="F536" s="191"/>
      <c r="G536" s="192">
        <f>ROUND(E536*F536,2)</f>
        <v>0</v>
      </c>
      <c r="H536" s="191"/>
      <c r="I536" s="192">
        <f>ROUND(E536*H536,2)</f>
        <v>0</v>
      </c>
      <c r="J536" s="191"/>
      <c r="K536" s="192">
        <f>ROUND(E536*J536,2)</f>
        <v>0</v>
      </c>
      <c r="L536" s="192">
        <v>21</v>
      </c>
      <c r="M536" s="192">
        <f>G536*(1+L536/100)</f>
        <v>0</v>
      </c>
      <c r="N536" s="190">
        <v>0</v>
      </c>
      <c r="O536" s="190">
        <f>ROUND(E536*N536,2)</f>
        <v>0</v>
      </c>
      <c r="P536" s="190">
        <v>0</v>
      </c>
      <c r="Q536" s="190">
        <f>ROUND(E536*P536,2)</f>
        <v>0</v>
      </c>
      <c r="R536" s="192"/>
      <c r="S536" s="192" t="s">
        <v>325</v>
      </c>
      <c r="T536" s="193" t="s">
        <v>326</v>
      </c>
      <c r="U536" s="158">
        <v>0</v>
      </c>
      <c r="V536" s="158">
        <f>ROUND(E536*U536,2)</f>
        <v>0</v>
      </c>
      <c r="W536" s="158"/>
      <c r="X536" s="158" t="s">
        <v>259</v>
      </c>
      <c r="Y536" s="158" t="s">
        <v>260</v>
      </c>
      <c r="Z536" s="148"/>
      <c r="AA536" s="148"/>
      <c r="AB536" s="148"/>
      <c r="AC536" s="148"/>
      <c r="AD536" s="148"/>
      <c r="AE536" s="148"/>
      <c r="AF536" s="148"/>
      <c r="AG536" s="148" t="s">
        <v>261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87">
        <v>146</v>
      </c>
      <c r="B537" s="188" t="s">
        <v>516</v>
      </c>
      <c r="C537" s="194" t="s">
        <v>517</v>
      </c>
      <c r="D537" s="189" t="s">
        <v>412</v>
      </c>
      <c r="E537" s="190">
        <v>1107.89697</v>
      </c>
      <c r="F537" s="191"/>
      <c r="G537" s="192">
        <f>ROUND(E537*F537,2)</f>
        <v>0</v>
      </c>
      <c r="H537" s="191"/>
      <c r="I537" s="192">
        <f>ROUND(E537*H537,2)</f>
        <v>0</v>
      </c>
      <c r="J537" s="191"/>
      <c r="K537" s="192">
        <f>ROUND(E537*J537,2)</f>
        <v>0</v>
      </c>
      <c r="L537" s="192">
        <v>21</v>
      </c>
      <c r="M537" s="192">
        <f>G537*(1+L537/100)</f>
        <v>0</v>
      </c>
      <c r="N537" s="190">
        <v>0</v>
      </c>
      <c r="O537" s="190">
        <f>ROUND(E537*N537,2)</f>
        <v>0</v>
      </c>
      <c r="P537" s="190">
        <v>0</v>
      </c>
      <c r="Q537" s="190">
        <f>ROUND(E537*P537,2)</f>
        <v>0</v>
      </c>
      <c r="R537" s="192"/>
      <c r="S537" s="192" t="s">
        <v>325</v>
      </c>
      <c r="T537" s="193" t="s">
        <v>326</v>
      </c>
      <c r="U537" s="158">
        <v>0</v>
      </c>
      <c r="V537" s="158">
        <f>ROUND(E537*U537,2)</f>
        <v>0</v>
      </c>
      <c r="W537" s="158"/>
      <c r="X537" s="158" t="s">
        <v>259</v>
      </c>
      <c r="Y537" s="158" t="s">
        <v>260</v>
      </c>
      <c r="Z537" s="148"/>
      <c r="AA537" s="148"/>
      <c r="AB537" s="148"/>
      <c r="AC537" s="148"/>
      <c r="AD537" s="148"/>
      <c r="AE537" s="148"/>
      <c r="AF537" s="148"/>
      <c r="AG537" s="148" t="s">
        <v>261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87">
        <v>147</v>
      </c>
      <c r="B538" s="188" t="s">
        <v>518</v>
      </c>
      <c r="C538" s="194" t="s">
        <v>519</v>
      </c>
      <c r="D538" s="189" t="s">
        <v>412</v>
      </c>
      <c r="E538" s="190">
        <v>58.310369999999999</v>
      </c>
      <c r="F538" s="191"/>
      <c r="G538" s="192">
        <f>ROUND(E538*F538,2)</f>
        <v>0</v>
      </c>
      <c r="H538" s="191"/>
      <c r="I538" s="192">
        <f>ROUND(E538*H538,2)</f>
        <v>0</v>
      </c>
      <c r="J538" s="191"/>
      <c r="K538" s="192">
        <f>ROUND(E538*J538,2)</f>
        <v>0</v>
      </c>
      <c r="L538" s="192">
        <v>21</v>
      </c>
      <c r="M538" s="192">
        <f>G538*(1+L538/100)</f>
        <v>0</v>
      </c>
      <c r="N538" s="190">
        <v>0</v>
      </c>
      <c r="O538" s="190">
        <f>ROUND(E538*N538,2)</f>
        <v>0</v>
      </c>
      <c r="P538" s="190">
        <v>0</v>
      </c>
      <c r="Q538" s="190">
        <f>ROUND(E538*P538,2)</f>
        <v>0</v>
      </c>
      <c r="R538" s="192"/>
      <c r="S538" s="192" t="s">
        <v>325</v>
      </c>
      <c r="T538" s="193" t="s">
        <v>326</v>
      </c>
      <c r="U538" s="158">
        <v>0</v>
      </c>
      <c r="V538" s="158">
        <f>ROUND(E538*U538,2)</f>
        <v>0</v>
      </c>
      <c r="W538" s="158"/>
      <c r="X538" s="158" t="s">
        <v>259</v>
      </c>
      <c r="Y538" s="158" t="s">
        <v>260</v>
      </c>
      <c r="Z538" s="148"/>
      <c r="AA538" s="148"/>
      <c r="AB538" s="148"/>
      <c r="AC538" s="148"/>
      <c r="AD538" s="148"/>
      <c r="AE538" s="148"/>
      <c r="AF538" s="148"/>
      <c r="AG538" s="148" t="s">
        <v>261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72">
        <v>148</v>
      </c>
      <c r="B539" s="173" t="s">
        <v>520</v>
      </c>
      <c r="C539" s="181" t="s">
        <v>521</v>
      </c>
      <c r="D539" s="174" t="s">
        <v>412</v>
      </c>
      <c r="E539" s="175">
        <v>349.86219999999997</v>
      </c>
      <c r="F539" s="176"/>
      <c r="G539" s="177">
        <f>ROUND(E539*F539,2)</f>
        <v>0</v>
      </c>
      <c r="H539" s="176"/>
      <c r="I539" s="177">
        <f>ROUND(E539*H539,2)</f>
        <v>0</v>
      </c>
      <c r="J539" s="176"/>
      <c r="K539" s="177">
        <f>ROUND(E539*J539,2)</f>
        <v>0</v>
      </c>
      <c r="L539" s="177">
        <v>21</v>
      </c>
      <c r="M539" s="177">
        <f>G539*(1+L539/100)</f>
        <v>0</v>
      </c>
      <c r="N539" s="175">
        <v>0</v>
      </c>
      <c r="O539" s="175">
        <f>ROUND(E539*N539,2)</f>
        <v>0</v>
      </c>
      <c r="P539" s="175">
        <v>0</v>
      </c>
      <c r="Q539" s="175">
        <f>ROUND(E539*P539,2)</f>
        <v>0</v>
      </c>
      <c r="R539" s="177"/>
      <c r="S539" s="177" t="s">
        <v>325</v>
      </c>
      <c r="T539" s="178" t="s">
        <v>326</v>
      </c>
      <c r="U539" s="158">
        <v>0</v>
      </c>
      <c r="V539" s="158">
        <f>ROUND(E539*U539,2)</f>
        <v>0</v>
      </c>
      <c r="W539" s="158"/>
      <c r="X539" s="158" t="s">
        <v>259</v>
      </c>
      <c r="Y539" s="158" t="s">
        <v>260</v>
      </c>
      <c r="Z539" s="148"/>
      <c r="AA539" s="148"/>
      <c r="AB539" s="148"/>
      <c r="AC539" s="148"/>
      <c r="AD539" s="148"/>
      <c r="AE539" s="148"/>
      <c r="AF539" s="148"/>
      <c r="AG539" s="148" t="s">
        <v>287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2" x14ac:dyDescent="0.2">
      <c r="A540" s="155"/>
      <c r="B540" s="156"/>
      <c r="C540" s="273" t="s">
        <v>344</v>
      </c>
      <c r="D540" s="274"/>
      <c r="E540" s="274"/>
      <c r="F540" s="274"/>
      <c r="G540" s="274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8"/>
      <c r="AA540" s="148"/>
      <c r="AB540" s="148"/>
      <c r="AC540" s="148"/>
      <c r="AD540" s="148"/>
      <c r="AE540" s="148"/>
      <c r="AF540" s="148"/>
      <c r="AG540" s="148" t="s">
        <v>263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72">
        <v>149</v>
      </c>
      <c r="B541" s="173" t="s">
        <v>522</v>
      </c>
      <c r="C541" s="181" t="s">
        <v>523</v>
      </c>
      <c r="D541" s="174" t="s">
        <v>412</v>
      </c>
      <c r="E541" s="175">
        <v>58.310369999999999</v>
      </c>
      <c r="F541" s="176"/>
      <c r="G541" s="177">
        <f>ROUND(E541*F541,2)</f>
        <v>0</v>
      </c>
      <c r="H541" s="176"/>
      <c r="I541" s="177">
        <f>ROUND(E541*H541,2)</f>
        <v>0</v>
      </c>
      <c r="J541" s="176"/>
      <c r="K541" s="177">
        <f>ROUND(E541*J541,2)</f>
        <v>0</v>
      </c>
      <c r="L541" s="177">
        <v>21</v>
      </c>
      <c r="M541" s="177">
        <f>G541*(1+L541/100)</f>
        <v>0</v>
      </c>
      <c r="N541" s="175">
        <v>0</v>
      </c>
      <c r="O541" s="175">
        <f>ROUND(E541*N541,2)</f>
        <v>0</v>
      </c>
      <c r="P541" s="175">
        <v>0</v>
      </c>
      <c r="Q541" s="175">
        <f>ROUND(E541*P541,2)</f>
        <v>0</v>
      </c>
      <c r="R541" s="177"/>
      <c r="S541" s="177" t="s">
        <v>325</v>
      </c>
      <c r="T541" s="178" t="s">
        <v>326</v>
      </c>
      <c r="U541" s="158">
        <v>0</v>
      </c>
      <c r="V541" s="158">
        <f>ROUND(E541*U541,2)</f>
        <v>0</v>
      </c>
      <c r="W541" s="158"/>
      <c r="X541" s="158" t="s">
        <v>259</v>
      </c>
      <c r="Y541" s="158" t="s">
        <v>260</v>
      </c>
      <c r="Z541" s="148"/>
      <c r="AA541" s="148"/>
      <c r="AB541" s="148"/>
      <c r="AC541" s="148"/>
      <c r="AD541" s="148"/>
      <c r="AE541" s="148"/>
      <c r="AF541" s="148"/>
      <c r="AG541" s="148" t="s">
        <v>287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2" x14ac:dyDescent="0.2">
      <c r="A542" s="155"/>
      <c r="B542" s="156"/>
      <c r="C542" s="273" t="s">
        <v>344</v>
      </c>
      <c r="D542" s="274"/>
      <c r="E542" s="274"/>
      <c r="F542" s="274"/>
      <c r="G542" s="274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8"/>
      <c r="AA542" s="148"/>
      <c r="AB542" s="148"/>
      <c r="AC542" s="148"/>
      <c r="AD542" s="148"/>
      <c r="AE542" s="148"/>
      <c r="AF542" s="148"/>
      <c r="AG542" s="148" t="s">
        <v>263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72">
        <v>150</v>
      </c>
      <c r="B543" s="173" t="s">
        <v>524</v>
      </c>
      <c r="C543" s="181" t="s">
        <v>525</v>
      </c>
      <c r="D543" s="174" t="s">
        <v>412</v>
      </c>
      <c r="E543" s="175">
        <v>58.310369999999999</v>
      </c>
      <c r="F543" s="176"/>
      <c r="G543" s="177">
        <f>ROUND(E543*F543,2)</f>
        <v>0</v>
      </c>
      <c r="H543" s="176"/>
      <c r="I543" s="177">
        <f>ROUND(E543*H543,2)</f>
        <v>0</v>
      </c>
      <c r="J543" s="176"/>
      <c r="K543" s="177">
        <f>ROUND(E543*J543,2)</f>
        <v>0</v>
      </c>
      <c r="L543" s="177">
        <v>21</v>
      </c>
      <c r="M543" s="177">
        <f>G543*(1+L543/100)</f>
        <v>0</v>
      </c>
      <c r="N543" s="175">
        <v>0</v>
      </c>
      <c r="O543" s="175">
        <f>ROUND(E543*N543,2)</f>
        <v>0</v>
      </c>
      <c r="P543" s="175">
        <v>0</v>
      </c>
      <c r="Q543" s="175">
        <f>ROUND(E543*P543,2)</f>
        <v>0</v>
      </c>
      <c r="R543" s="177"/>
      <c r="S543" s="177" t="s">
        <v>325</v>
      </c>
      <c r="T543" s="178" t="s">
        <v>326</v>
      </c>
      <c r="U543" s="158">
        <v>0</v>
      </c>
      <c r="V543" s="158">
        <f>ROUND(E543*U543,2)</f>
        <v>0</v>
      </c>
      <c r="W543" s="158"/>
      <c r="X543" s="158" t="s">
        <v>259</v>
      </c>
      <c r="Y543" s="158" t="s">
        <v>260</v>
      </c>
      <c r="Z543" s="148"/>
      <c r="AA543" s="148"/>
      <c r="AB543" s="148"/>
      <c r="AC543" s="148"/>
      <c r="AD543" s="148"/>
      <c r="AE543" s="148"/>
      <c r="AF543" s="148"/>
      <c r="AG543" s="148" t="s">
        <v>287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x14ac:dyDescent="0.2">
      <c r="A544" s="3"/>
      <c r="B544" s="4"/>
      <c r="C544" s="184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AE544">
        <v>15</v>
      </c>
      <c r="AF544">
        <v>21</v>
      </c>
      <c r="AG544" t="s">
        <v>238</v>
      </c>
    </row>
    <row r="545" spans="1:33" x14ac:dyDescent="0.2">
      <c r="A545" s="151"/>
      <c r="B545" s="152" t="s">
        <v>29</v>
      </c>
      <c r="C545" s="185"/>
      <c r="D545" s="153"/>
      <c r="E545" s="154"/>
      <c r="F545" s="154"/>
      <c r="G545" s="171">
        <f>G8+G80+G90+G151+G154+G164+G175+G181+G195+G234+G258+G260+G277+G291+G316+G338+G361+G414+G428+G495+G507+G524+G533</f>
        <v>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AE545">
        <f>SUMIF(L7:L543,AE544,G7:G543)</f>
        <v>0</v>
      </c>
      <c r="AF545">
        <f>SUMIF(L7:L543,AF544,G7:G543)</f>
        <v>0</v>
      </c>
      <c r="AG545" t="s">
        <v>293</v>
      </c>
    </row>
    <row r="546" spans="1:33" x14ac:dyDescent="0.2">
      <c r="C546" s="186"/>
      <c r="D546" s="10"/>
      <c r="AG546" t="s">
        <v>294</v>
      </c>
    </row>
    <row r="547" spans="1:33" x14ac:dyDescent="0.2">
      <c r="D547" s="10"/>
    </row>
    <row r="548" spans="1:33" x14ac:dyDescent="0.2">
      <c r="D548" s="10"/>
    </row>
    <row r="549" spans="1:33" x14ac:dyDescent="0.2">
      <c r="D549" s="10"/>
    </row>
    <row r="550" spans="1:33" x14ac:dyDescent="0.2">
      <c r="D550" s="10"/>
    </row>
    <row r="551" spans="1:33" x14ac:dyDescent="0.2">
      <c r="D551" s="10"/>
    </row>
    <row r="552" spans="1:33" x14ac:dyDescent="0.2">
      <c r="D552" s="10"/>
    </row>
    <row r="553" spans="1:33" x14ac:dyDescent="0.2">
      <c r="D553" s="10"/>
    </row>
    <row r="554" spans="1:33" x14ac:dyDescent="0.2">
      <c r="D554" s="10"/>
    </row>
    <row r="555" spans="1:33" x14ac:dyDescent="0.2">
      <c r="D555" s="10"/>
    </row>
    <row r="556" spans="1:33" x14ac:dyDescent="0.2">
      <c r="D556" s="10"/>
    </row>
    <row r="557" spans="1:33" x14ac:dyDescent="0.2">
      <c r="D557" s="10"/>
    </row>
    <row r="558" spans="1:33" x14ac:dyDescent="0.2">
      <c r="D558" s="10"/>
    </row>
    <row r="559" spans="1:33" x14ac:dyDescent="0.2">
      <c r="D559" s="10"/>
    </row>
    <row r="560" spans="1:33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G8Fy8hMq0+08S9CTvbJd/zQCRVTayyyNBoq5WT8L4+wDNwFKFqCLe4PbVbNwDP8rxIOeLKKIsdlDWXcyvTxKQ==" saltValue="FIUwr3oqRF4xlwu9eUgezA==" spinCount="100000" sheet="1" formatRows="0"/>
  <mergeCells count="53">
    <mergeCell ref="C528:G528"/>
    <mergeCell ref="C531:G531"/>
    <mergeCell ref="C535:G535"/>
    <mergeCell ref="C540:G540"/>
    <mergeCell ref="C542:G542"/>
    <mergeCell ref="C514:G514"/>
    <mergeCell ref="C405:G405"/>
    <mergeCell ref="C406:G406"/>
    <mergeCell ref="C407:G407"/>
    <mergeCell ref="C408:G408"/>
    <mergeCell ref="C409:G409"/>
    <mergeCell ref="C410:G410"/>
    <mergeCell ref="C448:G448"/>
    <mergeCell ref="C476:G476"/>
    <mergeCell ref="C486:G486"/>
    <mergeCell ref="C497:G497"/>
    <mergeCell ref="C503:G503"/>
    <mergeCell ref="C402:G402"/>
    <mergeCell ref="C325:G325"/>
    <mergeCell ref="C330:G330"/>
    <mergeCell ref="C333:G333"/>
    <mergeCell ref="C354:G354"/>
    <mergeCell ref="C358:G358"/>
    <mergeCell ref="C359:G359"/>
    <mergeCell ref="C388:G388"/>
    <mergeCell ref="C398:G398"/>
    <mergeCell ref="C399:G399"/>
    <mergeCell ref="C400:G400"/>
    <mergeCell ref="C401:G401"/>
    <mergeCell ref="C322:G322"/>
    <mergeCell ref="C148:G148"/>
    <mergeCell ref="C162:G162"/>
    <mergeCell ref="C177:G177"/>
    <mergeCell ref="C262:G262"/>
    <mergeCell ref="C265:G265"/>
    <mergeCell ref="C271:G271"/>
    <mergeCell ref="C295:G295"/>
    <mergeCell ref="C318:G318"/>
    <mergeCell ref="C319:G319"/>
    <mergeCell ref="C320:G320"/>
    <mergeCell ref="C321:G321"/>
    <mergeCell ref="C145:G145"/>
    <mergeCell ref="A1:G1"/>
    <mergeCell ref="C2:G2"/>
    <mergeCell ref="C3:G3"/>
    <mergeCell ref="C4:G4"/>
    <mergeCell ref="C29:G29"/>
    <mergeCell ref="C70:G70"/>
    <mergeCell ref="C73:G73"/>
    <mergeCell ref="C96:G96"/>
    <mergeCell ref="C107:G107"/>
    <mergeCell ref="C122:G122"/>
    <mergeCell ref="C132:G13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CA6E-7B77-408B-B872-7C17D598D0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60</v>
      </c>
      <c r="C4" s="270" t="s">
        <v>61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1.86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333</v>
      </c>
      <c r="C9" s="181" t="s">
        <v>334</v>
      </c>
      <c r="D9" s="174" t="s">
        <v>324</v>
      </c>
      <c r="E9" s="175">
        <v>39.119999999999997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3" t="s">
        <v>1253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1254</v>
      </c>
      <c r="D11" s="162"/>
      <c r="E11" s="163">
        <v>39.119999999999997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624</v>
      </c>
      <c r="C12" s="181" t="s">
        <v>625</v>
      </c>
      <c r="D12" s="174" t="s">
        <v>324</v>
      </c>
      <c r="E12" s="175">
        <v>39.119999999999997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4.7660000000000001E-2</v>
      </c>
      <c r="O12" s="175">
        <f>ROUND(E12*N12,2)</f>
        <v>1.86</v>
      </c>
      <c r="P12" s="175">
        <v>0</v>
      </c>
      <c r="Q12" s="175">
        <f>ROUND(E12*P12,2)</f>
        <v>0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1254</v>
      </c>
      <c r="D13" s="162"/>
      <c r="E13" s="163">
        <v>39.119999999999997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143</v>
      </c>
      <c r="C14" s="180" t="s">
        <v>144</v>
      </c>
      <c r="D14" s="167"/>
      <c r="E14" s="168"/>
      <c r="F14" s="169"/>
      <c r="G14" s="169">
        <f>SUMIF(AG15:AG16,"&lt;&gt;NOR",G15:G16)</f>
        <v>0</v>
      </c>
      <c r="H14" s="169"/>
      <c r="I14" s="169">
        <f>SUM(I15:I16)</f>
        <v>0</v>
      </c>
      <c r="J14" s="169"/>
      <c r="K14" s="169">
        <f>SUM(K15:K16)</f>
        <v>0</v>
      </c>
      <c r="L14" s="169"/>
      <c r="M14" s="169">
        <f>SUM(M15:M16)</f>
        <v>0</v>
      </c>
      <c r="N14" s="168"/>
      <c r="O14" s="168">
        <f>SUM(O15:O16)</f>
        <v>0.09</v>
      </c>
      <c r="P14" s="168"/>
      <c r="Q14" s="168">
        <f>SUM(Q15:Q16)</f>
        <v>1.91</v>
      </c>
      <c r="R14" s="169"/>
      <c r="S14" s="169"/>
      <c r="T14" s="170"/>
      <c r="U14" s="164"/>
      <c r="V14" s="164">
        <f>SUM(V15:V16)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3</v>
      </c>
      <c r="B15" s="173" t="s">
        <v>1255</v>
      </c>
      <c r="C15" s="181" t="s">
        <v>1256</v>
      </c>
      <c r="D15" s="174" t="s">
        <v>324</v>
      </c>
      <c r="E15" s="175">
        <v>29.34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3.0400000000000002E-3</v>
      </c>
      <c r="O15" s="175">
        <f>ROUND(E15*N15,2)</f>
        <v>0.09</v>
      </c>
      <c r="P15" s="175">
        <v>6.5000000000000002E-2</v>
      </c>
      <c r="Q15" s="175">
        <f>ROUND(E15*P15,2)</f>
        <v>1.91</v>
      </c>
      <c r="R15" s="177"/>
      <c r="S15" s="177" t="s">
        <v>257</v>
      </c>
      <c r="T15" s="178" t="s">
        <v>258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1257</v>
      </c>
      <c r="D16" s="162"/>
      <c r="E16" s="163">
        <v>29.34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5" t="s">
        <v>252</v>
      </c>
      <c r="B17" s="166" t="s">
        <v>145</v>
      </c>
      <c r="C17" s="180" t="s">
        <v>146</v>
      </c>
      <c r="D17" s="167"/>
      <c r="E17" s="168"/>
      <c r="F17" s="169"/>
      <c r="G17" s="169">
        <f>SUMIF(AG18:AG20,"&lt;&gt;NOR",G18:G20)</f>
        <v>0</v>
      </c>
      <c r="H17" s="169"/>
      <c r="I17" s="169">
        <f>SUM(I18:I20)</f>
        <v>0</v>
      </c>
      <c r="J17" s="169"/>
      <c r="K17" s="169">
        <f>SUM(K18:K20)</f>
        <v>0</v>
      </c>
      <c r="L17" s="169"/>
      <c r="M17" s="169">
        <f>SUM(M18:M20)</f>
        <v>0</v>
      </c>
      <c r="N17" s="168"/>
      <c r="O17" s="168">
        <f>SUM(O18:O20)</f>
        <v>0</v>
      </c>
      <c r="P17" s="168"/>
      <c r="Q17" s="168">
        <f>SUM(Q18:Q20)</f>
        <v>1.8</v>
      </c>
      <c r="R17" s="169"/>
      <c r="S17" s="169"/>
      <c r="T17" s="170"/>
      <c r="U17" s="164"/>
      <c r="V17" s="164">
        <f>SUM(V18:V20)</f>
        <v>0</v>
      </c>
      <c r="W17" s="164"/>
      <c r="X17" s="164"/>
      <c r="Y17" s="164"/>
      <c r="AG17" t="s">
        <v>253</v>
      </c>
    </row>
    <row r="18" spans="1:60" outlineLevel="1" x14ac:dyDescent="0.2">
      <c r="A18" s="172">
        <v>4</v>
      </c>
      <c r="B18" s="173" t="s">
        <v>407</v>
      </c>
      <c r="C18" s="181" t="s">
        <v>408</v>
      </c>
      <c r="D18" s="174" t="s">
        <v>324</v>
      </c>
      <c r="E18" s="175">
        <v>39.119999999999997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4.5999999999999999E-2</v>
      </c>
      <c r="Q18" s="175">
        <f>ROUND(E18*P18,2)</f>
        <v>1.8</v>
      </c>
      <c r="R18" s="177"/>
      <c r="S18" s="177" t="s">
        <v>325</v>
      </c>
      <c r="T18" s="178" t="s">
        <v>326</v>
      </c>
      <c r="U18" s="158">
        <v>0</v>
      </c>
      <c r="V18" s="158">
        <f>ROUND(E18*U18,2)</f>
        <v>0</v>
      </c>
      <c r="W18" s="158"/>
      <c r="X18" s="158" t="s">
        <v>259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261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73" t="s">
        <v>1253</v>
      </c>
      <c r="D19" s="274"/>
      <c r="E19" s="274"/>
      <c r="F19" s="274"/>
      <c r="G19" s="27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1254</v>
      </c>
      <c r="D20" s="162"/>
      <c r="E20" s="163">
        <v>39.119999999999997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252</v>
      </c>
      <c r="B21" s="166" t="s">
        <v>147</v>
      </c>
      <c r="C21" s="180" t="s">
        <v>148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253</v>
      </c>
    </row>
    <row r="22" spans="1:60" outlineLevel="1" x14ac:dyDescent="0.2">
      <c r="A22" s="187">
        <v>5</v>
      </c>
      <c r="B22" s="188" t="s">
        <v>410</v>
      </c>
      <c r="C22" s="194" t="s">
        <v>411</v>
      </c>
      <c r="D22" s="189" t="s">
        <v>412</v>
      </c>
      <c r="E22" s="190">
        <v>1.9536500000000001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325</v>
      </c>
      <c r="T22" s="193" t="s">
        <v>326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252</v>
      </c>
      <c r="B23" s="166" t="s">
        <v>200</v>
      </c>
      <c r="C23" s="180" t="s">
        <v>201</v>
      </c>
      <c r="D23" s="167"/>
      <c r="E23" s="168"/>
      <c r="F23" s="169"/>
      <c r="G23" s="169">
        <f>SUMIF(AG24:AG25,"&lt;&gt;NOR",G24:G25)</f>
        <v>0</v>
      </c>
      <c r="H23" s="169"/>
      <c r="I23" s="169">
        <f>SUM(I24:I25)</f>
        <v>0</v>
      </c>
      <c r="J23" s="169"/>
      <c r="K23" s="169">
        <f>SUM(K24:K25)</f>
        <v>0</v>
      </c>
      <c r="L23" s="169"/>
      <c r="M23" s="169">
        <f>SUM(M24:M25)</f>
        <v>0</v>
      </c>
      <c r="N23" s="168"/>
      <c r="O23" s="168">
        <f>SUM(O24:O25)</f>
        <v>0.02</v>
      </c>
      <c r="P23" s="168"/>
      <c r="Q23" s="168">
        <f>SUM(Q24:Q25)</f>
        <v>0</v>
      </c>
      <c r="R23" s="169"/>
      <c r="S23" s="169"/>
      <c r="T23" s="170"/>
      <c r="U23" s="164"/>
      <c r="V23" s="164">
        <f>SUM(V24:V25)</f>
        <v>0</v>
      </c>
      <c r="W23" s="164"/>
      <c r="X23" s="164"/>
      <c r="Y23" s="164"/>
      <c r="AG23" t="s">
        <v>253</v>
      </c>
    </row>
    <row r="24" spans="1:60" outlineLevel="1" x14ac:dyDescent="0.2">
      <c r="A24" s="187">
        <v>6</v>
      </c>
      <c r="B24" s="188" t="s">
        <v>1258</v>
      </c>
      <c r="C24" s="194" t="s">
        <v>1259</v>
      </c>
      <c r="D24" s="189" t="s">
        <v>324</v>
      </c>
      <c r="E24" s="190">
        <v>39.119999999999997</v>
      </c>
      <c r="F24" s="191"/>
      <c r="G24" s="192">
        <f>ROUND(E24*F24,2)</f>
        <v>0</v>
      </c>
      <c r="H24" s="191"/>
      <c r="I24" s="192">
        <f>ROUND(E24*H24,2)</f>
        <v>0</v>
      </c>
      <c r="J24" s="191"/>
      <c r="K24" s="192">
        <f>ROUND(E24*J24,2)</f>
        <v>0</v>
      </c>
      <c r="L24" s="192">
        <v>21</v>
      </c>
      <c r="M24" s="192">
        <f>G24*(1+L24/100)</f>
        <v>0</v>
      </c>
      <c r="N24" s="190">
        <v>2.9E-4</v>
      </c>
      <c r="O24" s="190">
        <f>ROUND(E24*N24,2)</f>
        <v>0.01</v>
      </c>
      <c r="P24" s="190">
        <v>0</v>
      </c>
      <c r="Q24" s="190">
        <f>ROUND(E24*P24,2)</f>
        <v>0</v>
      </c>
      <c r="R24" s="192"/>
      <c r="S24" s="192" t="s">
        <v>325</v>
      </c>
      <c r="T24" s="193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7">
        <v>7</v>
      </c>
      <c r="B25" s="188" t="s">
        <v>1260</v>
      </c>
      <c r="C25" s="194" t="s">
        <v>1261</v>
      </c>
      <c r="D25" s="189" t="s">
        <v>324</v>
      </c>
      <c r="E25" s="190">
        <v>39.119999999999997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1.8000000000000001E-4</v>
      </c>
      <c r="O25" s="190">
        <f>ROUND(E25*N25,2)</f>
        <v>0.01</v>
      </c>
      <c r="P25" s="190">
        <v>0</v>
      </c>
      <c r="Q25" s="190">
        <f>ROUND(E25*P25,2)</f>
        <v>0</v>
      </c>
      <c r="R25" s="192"/>
      <c r="S25" s="192" t="s">
        <v>325</v>
      </c>
      <c r="T25" s="193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415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252</v>
      </c>
      <c r="B26" s="166" t="s">
        <v>204</v>
      </c>
      <c r="C26" s="180" t="s">
        <v>205</v>
      </c>
      <c r="D26" s="167"/>
      <c r="E26" s="168"/>
      <c r="F26" s="169"/>
      <c r="G26" s="169">
        <f>SUMIF(AG27:AG34,"&lt;&gt;NOR",G27:G34)</f>
        <v>0</v>
      </c>
      <c r="H26" s="169"/>
      <c r="I26" s="169">
        <f>SUM(I27:I34)</f>
        <v>0</v>
      </c>
      <c r="J26" s="169"/>
      <c r="K26" s="169">
        <f>SUM(K27:K34)</f>
        <v>0</v>
      </c>
      <c r="L26" s="169"/>
      <c r="M26" s="169">
        <f>SUM(M27:M34)</f>
        <v>0</v>
      </c>
      <c r="N26" s="168"/>
      <c r="O26" s="168">
        <f>SUM(O27:O34)</f>
        <v>0</v>
      </c>
      <c r="P26" s="168"/>
      <c r="Q26" s="168">
        <f>SUM(Q27:Q34)</f>
        <v>0</v>
      </c>
      <c r="R26" s="169"/>
      <c r="S26" s="169"/>
      <c r="T26" s="170"/>
      <c r="U26" s="164"/>
      <c r="V26" s="164">
        <f>SUM(V27:V34)</f>
        <v>0</v>
      </c>
      <c r="W26" s="164"/>
      <c r="X26" s="164"/>
      <c r="Y26" s="164"/>
      <c r="AG26" t="s">
        <v>253</v>
      </c>
    </row>
    <row r="27" spans="1:60" outlineLevel="1" x14ac:dyDescent="0.2">
      <c r="A27" s="187">
        <v>8</v>
      </c>
      <c r="B27" s="188" t="s">
        <v>1262</v>
      </c>
      <c r="C27" s="194" t="s">
        <v>1263</v>
      </c>
      <c r="D27" s="189" t="s">
        <v>446</v>
      </c>
      <c r="E27" s="190">
        <v>8</v>
      </c>
      <c r="F27" s="191"/>
      <c r="G27" s="192">
        <f>ROUND(E27*F27,2)</f>
        <v>0</v>
      </c>
      <c r="H27" s="191"/>
      <c r="I27" s="192">
        <f>ROUND(E27*H27,2)</f>
        <v>0</v>
      </c>
      <c r="J27" s="191"/>
      <c r="K27" s="192">
        <f>ROUND(E27*J27,2)</f>
        <v>0</v>
      </c>
      <c r="L27" s="192">
        <v>21</v>
      </c>
      <c r="M27" s="192">
        <f>G27*(1+L27/100)</f>
        <v>0</v>
      </c>
      <c r="N27" s="190">
        <v>0</v>
      </c>
      <c r="O27" s="190">
        <f>ROUND(E27*N27,2)</f>
        <v>0</v>
      </c>
      <c r="P27" s="190">
        <v>0</v>
      </c>
      <c r="Q27" s="190">
        <f>ROUND(E27*P27,2)</f>
        <v>0</v>
      </c>
      <c r="R27" s="192"/>
      <c r="S27" s="192" t="s">
        <v>257</v>
      </c>
      <c r="T27" s="193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415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9</v>
      </c>
      <c r="B28" s="173" t="s">
        <v>1264</v>
      </c>
      <c r="C28" s="181" t="s">
        <v>1265</v>
      </c>
      <c r="D28" s="174" t="s">
        <v>446</v>
      </c>
      <c r="E28" s="175">
        <v>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257</v>
      </c>
      <c r="T28" s="178" t="s">
        <v>258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415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2" x14ac:dyDescent="0.2">
      <c r="A29" s="155"/>
      <c r="B29" s="156"/>
      <c r="C29" s="273" t="s">
        <v>1266</v>
      </c>
      <c r="D29" s="274"/>
      <c r="E29" s="274"/>
      <c r="F29" s="274"/>
      <c r="G29" s="27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9" t="str">
        <f>C29</f>
        <v>LDT desky dle výběru objednatele zakončené hranou ABS. Vnitřní prostor rozdělen policemi na 5 úložných prostorů. Úchyty kovové. Skříň uzamykatelná.</v>
      </c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264" t="s">
        <v>1267</v>
      </c>
      <c r="D30" s="265"/>
      <c r="E30" s="265"/>
      <c r="F30" s="265"/>
      <c r="G30" s="26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264" t="s">
        <v>1271</v>
      </c>
      <c r="D31" s="265"/>
      <c r="E31" s="265"/>
      <c r="F31" s="265"/>
      <c r="G31" s="265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264" t="s">
        <v>1268</v>
      </c>
      <c r="D32" s="265"/>
      <c r="E32" s="265"/>
      <c r="F32" s="265"/>
      <c r="G32" s="26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264" t="s">
        <v>1269</v>
      </c>
      <c r="D33" s="265"/>
      <c r="E33" s="265"/>
      <c r="F33" s="265"/>
      <c r="G33" s="26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135</v>
      </c>
      <c r="D34" s="162"/>
      <c r="E34" s="163">
        <v>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5" t="s">
        <v>252</v>
      </c>
      <c r="B35" s="166" t="s">
        <v>220</v>
      </c>
      <c r="C35" s="180" t="s">
        <v>221</v>
      </c>
      <c r="D35" s="167"/>
      <c r="E35" s="168"/>
      <c r="F35" s="169"/>
      <c r="G35" s="169">
        <f>SUMIF(AG36:AG45,"&lt;&gt;NOR",G36:G45)</f>
        <v>0</v>
      </c>
      <c r="H35" s="169"/>
      <c r="I35" s="169">
        <f>SUM(I36:I45)</f>
        <v>0</v>
      </c>
      <c r="J35" s="169"/>
      <c r="K35" s="169">
        <f>SUM(K36:K45)</f>
        <v>0</v>
      </c>
      <c r="L35" s="169"/>
      <c r="M35" s="169">
        <f>SUM(M36:M45)</f>
        <v>0</v>
      </c>
      <c r="N35" s="168"/>
      <c r="O35" s="168">
        <f>SUM(O36:O45)</f>
        <v>0</v>
      </c>
      <c r="P35" s="168"/>
      <c r="Q35" s="168">
        <f>SUM(Q36:Q45)</f>
        <v>0</v>
      </c>
      <c r="R35" s="169"/>
      <c r="S35" s="169"/>
      <c r="T35" s="170"/>
      <c r="U35" s="164"/>
      <c r="V35" s="164">
        <f>SUM(V36:V45)</f>
        <v>0</v>
      </c>
      <c r="W35" s="164"/>
      <c r="X35" s="164"/>
      <c r="Y35" s="164"/>
      <c r="AG35" t="s">
        <v>253</v>
      </c>
    </row>
    <row r="36" spans="1:60" outlineLevel="1" x14ac:dyDescent="0.2">
      <c r="A36" s="172">
        <v>10</v>
      </c>
      <c r="B36" s="173" t="s">
        <v>512</v>
      </c>
      <c r="C36" s="181" t="s">
        <v>513</v>
      </c>
      <c r="D36" s="174" t="s">
        <v>412</v>
      </c>
      <c r="E36" s="175">
        <v>3.70662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325</v>
      </c>
      <c r="T36" s="178" t="s">
        <v>326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287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73" t="s">
        <v>344</v>
      </c>
      <c r="D37" s="274"/>
      <c r="E37" s="274"/>
      <c r="F37" s="274"/>
      <c r="G37" s="274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7">
        <v>11</v>
      </c>
      <c r="B38" s="188" t="s">
        <v>514</v>
      </c>
      <c r="C38" s="194" t="s">
        <v>515</v>
      </c>
      <c r="D38" s="189" t="s">
        <v>412</v>
      </c>
      <c r="E38" s="190">
        <v>3.70662</v>
      </c>
      <c r="F38" s="191"/>
      <c r="G38" s="192">
        <f>ROUND(E38*F38,2)</f>
        <v>0</v>
      </c>
      <c r="H38" s="191"/>
      <c r="I38" s="192">
        <f>ROUND(E38*H38,2)</f>
        <v>0</v>
      </c>
      <c r="J38" s="191"/>
      <c r="K38" s="192">
        <f>ROUND(E38*J38,2)</f>
        <v>0</v>
      </c>
      <c r="L38" s="192">
        <v>21</v>
      </c>
      <c r="M38" s="192">
        <f>G38*(1+L38/100)</f>
        <v>0</v>
      </c>
      <c r="N38" s="190">
        <v>0</v>
      </c>
      <c r="O38" s="190">
        <f>ROUND(E38*N38,2)</f>
        <v>0</v>
      </c>
      <c r="P38" s="190">
        <v>0</v>
      </c>
      <c r="Q38" s="190">
        <f>ROUND(E38*P38,2)</f>
        <v>0</v>
      </c>
      <c r="R38" s="192"/>
      <c r="S38" s="192" t="s">
        <v>325</v>
      </c>
      <c r="T38" s="193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7">
        <v>12</v>
      </c>
      <c r="B39" s="188" t="s">
        <v>516</v>
      </c>
      <c r="C39" s="194" t="s">
        <v>517</v>
      </c>
      <c r="D39" s="189" t="s">
        <v>412</v>
      </c>
      <c r="E39" s="190">
        <v>70.425780000000003</v>
      </c>
      <c r="F39" s="191"/>
      <c r="G39" s="192">
        <f>ROUND(E39*F39,2)</f>
        <v>0</v>
      </c>
      <c r="H39" s="191"/>
      <c r="I39" s="192">
        <f>ROUND(E39*H39,2)</f>
        <v>0</v>
      </c>
      <c r="J39" s="191"/>
      <c r="K39" s="192">
        <f>ROUND(E39*J39,2)</f>
        <v>0</v>
      </c>
      <c r="L39" s="192">
        <v>21</v>
      </c>
      <c r="M39" s="192">
        <f>G39*(1+L39/100)</f>
        <v>0</v>
      </c>
      <c r="N39" s="190">
        <v>0</v>
      </c>
      <c r="O39" s="190">
        <f>ROUND(E39*N39,2)</f>
        <v>0</v>
      </c>
      <c r="P39" s="190">
        <v>0</v>
      </c>
      <c r="Q39" s="190">
        <f>ROUND(E39*P39,2)</f>
        <v>0</v>
      </c>
      <c r="R39" s="192"/>
      <c r="S39" s="192" t="s">
        <v>325</v>
      </c>
      <c r="T39" s="193" t="s">
        <v>326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261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7">
        <v>13</v>
      </c>
      <c r="B40" s="188" t="s">
        <v>518</v>
      </c>
      <c r="C40" s="194" t="s">
        <v>519</v>
      </c>
      <c r="D40" s="189" t="s">
        <v>412</v>
      </c>
      <c r="E40" s="190">
        <v>3.70662</v>
      </c>
      <c r="F40" s="191"/>
      <c r="G40" s="192">
        <f>ROUND(E40*F40,2)</f>
        <v>0</v>
      </c>
      <c r="H40" s="191"/>
      <c r="I40" s="192">
        <f>ROUND(E40*H40,2)</f>
        <v>0</v>
      </c>
      <c r="J40" s="191"/>
      <c r="K40" s="192">
        <f>ROUND(E40*J40,2)</f>
        <v>0</v>
      </c>
      <c r="L40" s="192">
        <v>21</v>
      </c>
      <c r="M40" s="192">
        <f>G40*(1+L40/100)</f>
        <v>0</v>
      </c>
      <c r="N40" s="190">
        <v>0</v>
      </c>
      <c r="O40" s="190">
        <f>ROUND(E40*N40,2)</f>
        <v>0</v>
      </c>
      <c r="P40" s="190">
        <v>0</v>
      </c>
      <c r="Q40" s="190">
        <f>ROUND(E40*P40,2)</f>
        <v>0</v>
      </c>
      <c r="R40" s="192"/>
      <c r="S40" s="192" t="s">
        <v>325</v>
      </c>
      <c r="T40" s="193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7">
        <v>14</v>
      </c>
      <c r="B41" s="188" t="s">
        <v>520</v>
      </c>
      <c r="C41" s="194" t="s">
        <v>521</v>
      </c>
      <c r="D41" s="189" t="s">
        <v>412</v>
      </c>
      <c r="E41" s="190">
        <v>22.239719999999998</v>
      </c>
      <c r="F41" s="191"/>
      <c r="G41" s="192">
        <f>ROUND(E41*F41,2)</f>
        <v>0</v>
      </c>
      <c r="H41" s="191"/>
      <c r="I41" s="192">
        <f>ROUND(E41*H41,2)</f>
        <v>0</v>
      </c>
      <c r="J41" s="191"/>
      <c r="K41" s="192">
        <f>ROUND(E41*J41,2)</f>
        <v>0</v>
      </c>
      <c r="L41" s="192">
        <v>21</v>
      </c>
      <c r="M41" s="192">
        <f>G41*(1+L41/100)</f>
        <v>0</v>
      </c>
      <c r="N41" s="190">
        <v>0</v>
      </c>
      <c r="O41" s="190">
        <f>ROUND(E41*N41,2)</f>
        <v>0</v>
      </c>
      <c r="P41" s="190">
        <v>0</v>
      </c>
      <c r="Q41" s="190">
        <f>ROUND(E41*P41,2)</f>
        <v>0</v>
      </c>
      <c r="R41" s="192"/>
      <c r="S41" s="192" t="s">
        <v>325</v>
      </c>
      <c r="T41" s="193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261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522</v>
      </c>
      <c r="C42" s="181" t="s">
        <v>523</v>
      </c>
      <c r="D42" s="174" t="s">
        <v>412</v>
      </c>
      <c r="E42" s="175">
        <v>3.70662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287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73" t="s">
        <v>344</v>
      </c>
      <c r="D43" s="274"/>
      <c r="E43" s="274"/>
      <c r="F43" s="274"/>
      <c r="G43" s="274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524</v>
      </c>
      <c r="C44" s="181" t="s">
        <v>525</v>
      </c>
      <c r="D44" s="174" t="s">
        <v>412</v>
      </c>
      <c r="E44" s="175">
        <v>3.70662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325</v>
      </c>
      <c r="T44" s="178" t="s">
        <v>326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73" t="s">
        <v>1270</v>
      </c>
      <c r="D45" s="274"/>
      <c r="E45" s="274"/>
      <c r="F45" s="274"/>
      <c r="G45" s="274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238</v>
      </c>
    </row>
    <row r="47" spans="1:60" x14ac:dyDescent="0.2">
      <c r="A47" s="151"/>
      <c r="B47" s="152" t="s">
        <v>29</v>
      </c>
      <c r="C47" s="185"/>
      <c r="D47" s="153"/>
      <c r="E47" s="154"/>
      <c r="F47" s="154"/>
      <c r="G47" s="171">
        <f>G8+G14+G17+G21+G23+G26+G35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293</v>
      </c>
    </row>
    <row r="48" spans="1:60" x14ac:dyDescent="0.2">
      <c r="C48" s="186"/>
      <c r="D48" s="10"/>
      <c r="AG48" t="s">
        <v>294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aPhzf32PIMCpNIaFJXBr3jNw2cgr2PUdOLCG90sascBGuTn41ZObVjmJi3z0vsFL+C2dbeBGHDaOGnXPFw6lQ==" saltValue="s9Mc3KMhzH0Efnu7hOH5xg==" spinCount="100000" sheet="1" formatRows="0"/>
  <mergeCells count="14">
    <mergeCell ref="C43:G43"/>
    <mergeCell ref="C45:G45"/>
    <mergeCell ref="C29:G29"/>
    <mergeCell ref="C30:G30"/>
    <mergeCell ref="C31:G31"/>
    <mergeCell ref="C32:G32"/>
    <mergeCell ref="C33:G33"/>
    <mergeCell ref="C37:G37"/>
    <mergeCell ref="C19:G19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BA66-CD81-4644-AFFF-21B458EF5B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62</v>
      </c>
      <c r="C4" s="270" t="s">
        <v>63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139</v>
      </c>
      <c r="C8" s="180" t="s">
        <v>140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554</v>
      </c>
      <c r="C9" s="181" t="s">
        <v>555</v>
      </c>
      <c r="D9" s="174" t="s">
        <v>324</v>
      </c>
      <c r="E9" s="175">
        <v>2.5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1.2099999999999999E-3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1272</v>
      </c>
      <c r="D10" s="162"/>
      <c r="E10" s="163">
        <v>2.5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145</v>
      </c>
      <c r="C11" s="180" t="s">
        <v>146</v>
      </c>
      <c r="D11" s="167"/>
      <c r="E11" s="168"/>
      <c r="F11" s="169"/>
      <c r="G11" s="169">
        <f>SUMIF(AG12:AG15,"&lt;&gt;NOR",G12:G15)</f>
        <v>0</v>
      </c>
      <c r="H11" s="169"/>
      <c r="I11" s="169">
        <f>SUM(I12:I15)</f>
        <v>0</v>
      </c>
      <c r="J11" s="169"/>
      <c r="K11" s="169">
        <f>SUM(K12:K15)</f>
        <v>0</v>
      </c>
      <c r="L11" s="169"/>
      <c r="M11" s="169">
        <f>SUM(M12:M15)</f>
        <v>0</v>
      </c>
      <c r="N11" s="168"/>
      <c r="O11" s="168">
        <f>SUM(O12:O15)</f>
        <v>0</v>
      </c>
      <c r="P11" s="168"/>
      <c r="Q11" s="168">
        <f>SUM(Q12:Q15)</f>
        <v>0.13</v>
      </c>
      <c r="R11" s="169"/>
      <c r="S11" s="169"/>
      <c r="T11" s="170"/>
      <c r="U11" s="164"/>
      <c r="V11" s="164">
        <f>SUM(V12:V15)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1273</v>
      </c>
      <c r="C12" s="181" t="s">
        <v>1274</v>
      </c>
      <c r="D12" s="174" t="s">
        <v>348</v>
      </c>
      <c r="E12" s="175">
        <v>0.95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3.6170000000000001E-2</v>
      </c>
      <c r="Q12" s="175">
        <f>ROUND(E12*P12,2)</f>
        <v>0.03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1275</v>
      </c>
      <c r="D13" s="162"/>
      <c r="E13" s="163">
        <v>0.95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394</v>
      </c>
      <c r="C14" s="181" t="s">
        <v>395</v>
      </c>
      <c r="D14" s="174" t="s">
        <v>348</v>
      </c>
      <c r="E14" s="175">
        <v>0.8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0.12417</v>
      </c>
      <c r="Q14" s="175">
        <f>ROUND(E14*P14,2)</f>
        <v>0.1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1276</v>
      </c>
      <c r="D15" s="162"/>
      <c r="E15" s="163">
        <v>0.8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252</v>
      </c>
      <c r="B16" s="166" t="s">
        <v>147</v>
      </c>
      <c r="C16" s="180" t="s">
        <v>148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253</v>
      </c>
    </row>
    <row r="17" spans="1:60" outlineLevel="1" x14ac:dyDescent="0.2">
      <c r="A17" s="187">
        <v>4</v>
      </c>
      <c r="B17" s="188" t="s">
        <v>410</v>
      </c>
      <c r="C17" s="194" t="s">
        <v>411</v>
      </c>
      <c r="D17" s="189" t="s">
        <v>412</v>
      </c>
      <c r="E17" s="190">
        <v>3.0300000000000001E-3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325</v>
      </c>
      <c r="T17" s="193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252</v>
      </c>
      <c r="B18" s="166" t="s">
        <v>182</v>
      </c>
      <c r="C18" s="180" t="s">
        <v>183</v>
      </c>
      <c r="D18" s="167"/>
      <c r="E18" s="168"/>
      <c r="F18" s="169"/>
      <c r="G18" s="169">
        <f>SUMIF(AG19:AG21,"&lt;&gt;NOR",G19:G21)</f>
        <v>0</v>
      </c>
      <c r="H18" s="169"/>
      <c r="I18" s="169">
        <f>SUM(I19:I21)</f>
        <v>0</v>
      </c>
      <c r="J18" s="169"/>
      <c r="K18" s="169">
        <f>SUM(K19:K21)</f>
        <v>0</v>
      </c>
      <c r="L18" s="169"/>
      <c r="M18" s="169">
        <f>SUM(M19:M21)</f>
        <v>0</v>
      </c>
      <c r="N18" s="168"/>
      <c r="O18" s="168">
        <f>SUM(O19:O21)</f>
        <v>0</v>
      </c>
      <c r="P18" s="168"/>
      <c r="Q18" s="168">
        <f>SUM(Q19:Q21)</f>
        <v>0</v>
      </c>
      <c r="R18" s="169"/>
      <c r="S18" s="169"/>
      <c r="T18" s="170"/>
      <c r="U18" s="164"/>
      <c r="V18" s="164">
        <f>SUM(V19:V21)</f>
        <v>0</v>
      </c>
      <c r="W18" s="164"/>
      <c r="X18" s="164"/>
      <c r="Y18" s="164"/>
      <c r="AG18" t="s">
        <v>253</v>
      </c>
    </row>
    <row r="19" spans="1:60" outlineLevel="1" x14ac:dyDescent="0.2">
      <c r="A19" s="172">
        <v>5</v>
      </c>
      <c r="B19" s="173" t="s">
        <v>1277</v>
      </c>
      <c r="C19" s="181" t="s">
        <v>1278</v>
      </c>
      <c r="D19" s="174" t="s">
        <v>1195</v>
      </c>
      <c r="E19" s="175">
        <v>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6.0000000000000002E-5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415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125</v>
      </c>
      <c r="D20" s="162"/>
      <c r="E20" s="163">
        <v>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7">
        <v>6</v>
      </c>
      <c r="B21" s="188" t="s">
        <v>455</v>
      </c>
      <c r="C21" s="194" t="s">
        <v>456</v>
      </c>
      <c r="D21" s="189" t="s">
        <v>0</v>
      </c>
      <c r="E21" s="190">
        <v>10.324999999999999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325</v>
      </c>
      <c r="T21" s="193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422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252</v>
      </c>
      <c r="B22" s="166" t="s">
        <v>212</v>
      </c>
      <c r="C22" s="180" t="s">
        <v>213</v>
      </c>
      <c r="D22" s="167"/>
      <c r="E22" s="168"/>
      <c r="F22" s="169"/>
      <c r="G22" s="169">
        <f>SUMIF(AG23:AG63,"&lt;&gt;NOR",G23:G63)</f>
        <v>0</v>
      </c>
      <c r="H22" s="169"/>
      <c r="I22" s="169">
        <f>SUM(I23:I63)</f>
        <v>0</v>
      </c>
      <c r="J22" s="169"/>
      <c r="K22" s="169">
        <f>SUM(K23:K63)</f>
        <v>0</v>
      </c>
      <c r="L22" s="169"/>
      <c r="M22" s="169">
        <f>SUM(M23:M63)</f>
        <v>0</v>
      </c>
      <c r="N22" s="168"/>
      <c r="O22" s="168">
        <f>SUM(O23:O63)</f>
        <v>0.01</v>
      </c>
      <c r="P22" s="168"/>
      <c r="Q22" s="168">
        <f>SUM(Q23:Q63)</f>
        <v>0</v>
      </c>
      <c r="R22" s="169"/>
      <c r="S22" s="169"/>
      <c r="T22" s="170"/>
      <c r="U22" s="164"/>
      <c r="V22" s="164">
        <f>SUM(V23:V63)</f>
        <v>0</v>
      </c>
      <c r="W22" s="164"/>
      <c r="X22" s="164"/>
      <c r="Y22" s="164"/>
      <c r="AG22" t="s">
        <v>253</v>
      </c>
    </row>
    <row r="23" spans="1:60" outlineLevel="1" x14ac:dyDescent="0.2">
      <c r="A23" s="172">
        <v>7</v>
      </c>
      <c r="B23" s="173" t="s">
        <v>1279</v>
      </c>
      <c r="C23" s="181" t="s">
        <v>1280</v>
      </c>
      <c r="D23" s="174" t="s">
        <v>363</v>
      </c>
      <c r="E23" s="175">
        <v>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287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117</v>
      </c>
      <c r="D24" s="162"/>
      <c r="E24" s="163">
        <v>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1281</v>
      </c>
      <c r="C25" s="181" t="s">
        <v>1282</v>
      </c>
      <c r="D25" s="174" t="s">
        <v>363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257</v>
      </c>
      <c r="T25" s="178" t="s">
        <v>258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117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1283</v>
      </c>
      <c r="C27" s="181" t="s">
        <v>1284</v>
      </c>
      <c r="D27" s="174" t="s">
        <v>363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1285</v>
      </c>
      <c r="T27" s="178" t="s">
        <v>1285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117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10</v>
      </c>
      <c r="B29" s="173" t="s">
        <v>1286</v>
      </c>
      <c r="C29" s="181" t="s">
        <v>1287</v>
      </c>
      <c r="D29" s="174" t="s">
        <v>363</v>
      </c>
      <c r="E29" s="175">
        <v>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119</v>
      </c>
      <c r="D30" s="162"/>
      <c r="E30" s="163">
        <v>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11</v>
      </c>
      <c r="B31" s="173" t="s">
        <v>1288</v>
      </c>
      <c r="C31" s="181" t="s">
        <v>1289</v>
      </c>
      <c r="D31" s="174" t="s">
        <v>348</v>
      </c>
      <c r="E31" s="175">
        <v>2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1285</v>
      </c>
      <c r="T31" s="178" t="s">
        <v>1285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119</v>
      </c>
      <c r="D32" s="162"/>
      <c r="E32" s="163">
        <v>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12</v>
      </c>
      <c r="B33" s="173" t="s">
        <v>1290</v>
      </c>
      <c r="C33" s="181" t="s">
        <v>1291</v>
      </c>
      <c r="D33" s="174" t="s">
        <v>1195</v>
      </c>
      <c r="E33" s="175">
        <v>2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321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119</v>
      </c>
      <c r="D34" s="162"/>
      <c r="E34" s="163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13</v>
      </c>
      <c r="B35" s="173" t="s">
        <v>1292</v>
      </c>
      <c r="C35" s="181" t="s">
        <v>1293</v>
      </c>
      <c r="D35" s="174" t="s">
        <v>348</v>
      </c>
      <c r="E35" s="175">
        <v>0.95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257</v>
      </c>
      <c r="T35" s="178" t="s">
        <v>258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73" t="s">
        <v>1294</v>
      </c>
      <c r="D36" s="274"/>
      <c r="E36" s="274"/>
      <c r="F36" s="274"/>
      <c r="G36" s="27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64" t="s">
        <v>1295</v>
      </c>
      <c r="D37" s="265"/>
      <c r="E37" s="265"/>
      <c r="F37" s="265"/>
      <c r="G37" s="26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1275</v>
      </c>
      <c r="D38" s="162"/>
      <c r="E38" s="163">
        <v>0.95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14</v>
      </c>
      <c r="B39" s="173" t="s">
        <v>509</v>
      </c>
      <c r="C39" s="181" t="s">
        <v>1296</v>
      </c>
      <c r="D39" s="174" t="s">
        <v>363</v>
      </c>
      <c r="E39" s="175">
        <v>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1.4E-2</v>
      </c>
      <c r="O39" s="175">
        <f>ROUND(E39*N39,2)</f>
        <v>0.01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73" t="s">
        <v>511</v>
      </c>
      <c r="D40" s="274"/>
      <c r="E40" s="274"/>
      <c r="F40" s="274"/>
      <c r="G40" s="27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117</v>
      </c>
      <c r="D41" s="162"/>
      <c r="E41" s="163">
        <v>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1297</v>
      </c>
      <c r="C42" s="181" t="s">
        <v>1298</v>
      </c>
      <c r="D42" s="174" t="s">
        <v>1299</v>
      </c>
      <c r="E42" s="175">
        <v>2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1300</v>
      </c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1301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1302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119</v>
      </c>
      <c r="D43" s="162"/>
      <c r="E43" s="163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1303</v>
      </c>
      <c r="C44" s="181" t="s">
        <v>1304</v>
      </c>
      <c r="D44" s="174" t="s">
        <v>363</v>
      </c>
      <c r="E44" s="175">
        <v>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1.0000000000000001E-5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257</v>
      </c>
      <c r="T44" s="178" t="s">
        <v>258</v>
      </c>
      <c r="U44" s="158">
        <v>0</v>
      </c>
      <c r="V44" s="158">
        <f>ROUND(E44*U44,2)</f>
        <v>0</v>
      </c>
      <c r="W44" s="158"/>
      <c r="X44" s="158" t="s">
        <v>442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950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117</v>
      </c>
      <c r="D45" s="162"/>
      <c r="E45" s="163">
        <v>1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2">
        <v>17</v>
      </c>
      <c r="B46" s="173" t="s">
        <v>1305</v>
      </c>
      <c r="C46" s="181" t="s">
        <v>1306</v>
      </c>
      <c r="D46" s="174" t="s">
        <v>363</v>
      </c>
      <c r="E46" s="175">
        <v>1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2E-3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257</v>
      </c>
      <c r="T46" s="178" t="s">
        <v>258</v>
      </c>
      <c r="U46" s="158">
        <v>0</v>
      </c>
      <c r="V46" s="158">
        <f>ROUND(E46*U46,2)</f>
        <v>0</v>
      </c>
      <c r="W46" s="158"/>
      <c r="X46" s="158" t="s">
        <v>442</v>
      </c>
      <c r="Y46" s="158" t="s">
        <v>260</v>
      </c>
      <c r="Z46" s="148"/>
      <c r="AA46" s="148"/>
      <c r="AB46" s="148"/>
      <c r="AC46" s="148"/>
      <c r="AD46" s="148"/>
      <c r="AE46" s="148"/>
      <c r="AF46" s="148"/>
      <c r="AG46" s="148" t="s">
        <v>950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73" t="s">
        <v>1307</v>
      </c>
      <c r="D47" s="274"/>
      <c r="E47" s="274"/>
      <c r="F47" s="274"/>
      <c r="G47" s="274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64" t="s">
        <v>1308</v>
      </c>
      <c r="D48" s="265"/>
      <c r="E48" s="265"/>
      <c r="F48" s="265"/>
      <c r="G48" s="26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117</v>
      </c>
      <c r="D49" s="162"/>
      <c r="E49" s="163">
        <v>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18</v>
      </c>
      <c r="B50" s="173" t="s">
        <v>1309</v>
      </c>
      <c r="C50" s="181" t="s">
        <v>1310</v>
      </c>
      <c r="D50" s="174" t="s">
        <v>363</v>
      </c>
      <c r="E50" s="175">
        <v>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2E-3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257</v>
      </c>
      <c r="T50" s="178" t="s">
        <v>258</v>
      </c>
      <c r="U50" s="158">
        <v>0</v>
      </c>
      <c r="V50" s="158">
        <f>ROUND(E50*U50,2)</f>
        <v>0</v>
      </c>
      <c r="W50" s="158"/>
      <c r="X50" s="158" t="s">
        <v>442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950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117</v>
      </c>
      <c r="D51" s="162"/>
      <c r="E51" s="163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19</v>
      </c>
      <c r="B52" s="173" t="s">
        <v>1311</v>
      </c>
      <c r="C52" s="181" t="s">
        <v>1312</v>
      </c>
      <c r="D52" s="174" t="s">
        <v>363</v>
      </c>
      <c r="E52" s="175">
        <v>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6.4999999999999997E-4</v>
      </c>
      <c r="O52" s="175">
        <f>ROUND(E52*N52,2)</f>
        <v>0</v>
      </c>
      <c r="P52" s="175">
        <v>0</v>
      </c>
      <c r="Q52" s="175">
        <f>ROUND(E52*P52,2)</f>
        <v>0</v>
      </c>
      <c r="R52" s="177" t="s">
        <v>477</v>
      </c>
      <c r="S52" s="177" t="s">
        <v>325</v>
      </c>
      <c r="T52" s="178" t="s">
        <v>326</v>
      </c>
      <c r="U52" s="158">
        <v>0</v>
      </c>
      <c r="V52" s="158">
        <f>ROUND(E52*U52,2)</f>
        <v>0</v>
      </c>
      <c r="W52" s="158"/>
      <c r="X52" s="158" t="s">
        <v>442</v>
      </c>
      <c r="Y52" s="158" t="s">
        <v>260</v>
      </c>
      <c r="Z52" s="148"/>
      <c r="AA52" s="148"/>
      <c r="AB52" s="148"/>
      <c r="AC52" s="148"/>
      <c r="AD52" s="148"/>
      <c r="AE52" s="148"/>
      <c r="AF52" s="148"/>
      <c r="AG52" s="148" t="s">
        <v>950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117</v>
      </c>
      <c r="D53" s="162"/>
      <c r="E53" s="163">
        <v>1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20</v>
      </c>
      <c r="B54" s="173" t="s">
        <v>1313</v>
      </c>
      <c r="C54" s="181" t="s">
        <v>1314</v>
      </c>
      <c r="D54" s="174" t="s">
        <v>363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6.9999999999999999E-4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257</v>
      </c>
      <c r="T54" s="178" t="s">
        <v>258</v>
      </c>
      <c r="U54" s="158">
        <v>0</v>
      </c>
      <c r="V54" s="158">
        <f>ROUND(E54*U54,2)</f>
        <v>0</v>
      </c>
      <c r="W54" s="158"/>
      <c r="X54" s="158" t="s">
        <v>442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950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117</v>
      </c>
      <c r="D55" s="162"/>
      <c r="E55" s="163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21</v>
      </c>
      <c r="B56" s="173" t="s">
        <v>1315</v>
      </c>
      <c r="C56" s="181" t="s">
        <v>1316</v>
      </c>
      <c r="D56" s="174" t="s">
        <v>363</v>
      </c>
      <c r="E56" s="175">
        <v>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2.0500000000000002E-3</v>
      </c>
      <c r="O56" s="175">
        <f>ROUND(E56*N56,2)</f>
        <v>0</v>
      </c>
      <c r="P56" s="175">
        <v>0</v>
      </c>
      <c r="Q56" s="175">
        <f>ROUND(E56*P56,2)</f>
        <v>0</v>
      </c>
      <c r="R56" s="177" t="s">
        <v>477</v>
      </c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442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950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119</v>
      </c>
      <c r="D57" s="162"/>
      <c r="E57" s="163">
        <v>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22</v>
      </c>
      <c r="B58" s="173" t="s">
        <v>1317</v>
      </c>
      <c r="C58" s="181" t="s">
        <v>1318</v>
      </c>
      <c r="D58" s="174" t="s">
        <v>363</v>
      </c>
      <c r="E58" s="175">
        <v>3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6.9999999999999999E-4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477</v>
      </c>
      <c r="S58" s="177" t="s">
        <v>325</v>
      </c>
      <c r="T58" s="178" t="s">
        <v>326</v>
      </c>
      <c r="U58" s="158">
        <v>0</v>
      </c>
      <c r="V58" s="158">
        <f>ROUND(E58*U58,2)</f>
        <v>0</v>
      </c>
      <c r="W58" s="158"/>
      <c r="X58" s="158" t="s">
        <v>442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950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121</v>
      </c>
      <c r="D59" s="162"/>
      <c r="E59" s="163">
        <v>3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23</v>
      </c>
      <c r="B60" s="173" t="s">
        <v>1319</v>
      </c>
      <c r="C60" s="181" t="s">
        <v>1320</v>
      </c>
      <c r="D60" s="174" t="s">
        <v>324</v>
      </c>
      <c r="E60" s="175">
        <v>0.42199999999999999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4.0000000000000001E-3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257</v>
      </c>
      <c r="T60" s="178" t="s">
        <v>258</v>
      </c>
      <c r="U60" s="158">
        <v>0</v>
      </c>
      <c r="V60" s="158">
        <f>ROUND(E60*U60,2)</f>
        <v>0</v>
      </c>
      <c r="W60" s="158"/>
      <c r="X60" s="158" t="s">
        <v>442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950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73" t="s">
        <v>1321</v>
      </c>
      <c r="D61" s="274"/>
      <c r="E61" s="274"/>
      <c r="F61" s="274"/>
      <c r="G61" s="274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264" t="s">
        <v>1322</v>
      </c>
      <c r="D62" s="265"/>
      <c r="E62" s="265"/>
      <c r="F62" s="265"/>
      <c r="G62" s="265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1323</v>
      </c>
      <c r="D63" s="162"/>
      <c r="E63" s="163">
        <v>0.42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5" t="s">
        <v>252</v>
      </c>
      <c r="B64" s="166" t="s">
        <v>220</v>
      </c>
      <c r="C64" s="180" t="s">
        <v>221</v>
      </c>
      <c r="D64" s="167"/>
      <c r="E64" s="168"/>
      <c r="F64" s="169"/>
      <c r="G64" s="169">
        <f>SUMIF(AG65:AG73,"&lt;&gt;NOR",G65:G73)</f>
        <v>0</v>
      </c>
      <c r="H64" s="169"/>
      <c r="I64" s="169">
        <f>SUM(I65:I73)</f>
        <v>0</v>
      </c>
      <c r="J64" s="169"/>
      <c r="K64" s="169">
        <f>SUM(K65:K73)</f>
        <v>0</v>
      </c>
      <c r="L64" s="169"/>
      <c r="M64" s="169">
        <f>SUM(M65:M73)</f>
        <v>0</v>
      </c>
      <c r="N64" s="168"/>
      <c r="O64" s="168">
        <f>SUM(O65:O73)</f>
        <v>0</v>
      </c>
      <c r="P64" s="168"/>
      <c r="Q64" s="168">
        <f>SUM(Q65:Q73)</f>
        <v>0</v>
      </c>
      <c r="R64" s="169"/>
      <c r="S64" s="169"/>
      <c r="T64" s="170"/>
      <c r="U64" s="164"/>
      <c r="V64" s="164">
        <f>SUM(V65:V73)</f>
        <v>0</v>
      </c>
      <c r="W64" s="164"/>
      <c r="X64" s="164"/>
      <c r="Y64" s="164"/>
      <c r="AG64" t="s">
        <v>253</v>
      </c>
    </row>
    <row r="65" spans="1:60" outlineLevel="1" x14ac:dyDescent="0.2">
      <c r="A65" s="172">
        <v>24</v>
      </c>
      <c r="B65" s="173" t="s">
        <v>512</v>
      </c>
      <c r="C65" s="181" t="s">
        <v>513</v>
      </c>
      <c r="D65" s="174" t="s">
        <v>412</v>
      </c>
      <c r="E65" s="175">
        <v>0.13370000000000001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73" t="s">
        <v>344</v>
      </c>
      <c r="D66" s="274"/>
      <c r="E66" s="274"/>
      <c r="F66" s="274"/>
      <c r="G66" s="274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7">
        <v>25</v>
      </c>
      <c r="B67" s="188" t="s">
        <v>514</v>
      </c>
      <c r="C67" s="194" t="s">
        <v>515</v>
      </c>
      <c r="D67" s="189" t="s">
        <v>412</v>
      </c>
      <c r="E67" s="190">
        <v>0.13370000000000001</v>
      </c>
      <c r="F67" s="191"/>
      <c r="G67" s="192">
        <f t="shared" ref="G67:G72" si="0">ROUND(E67*F67,2)</f>
        <v>0</v>
      </c>
      <c r="H67" s="191"/>
      <c r="I67" s="192">
        <f t="shared" ref="I67:I72" si="1">ROUND(E67*H67,2)</f>
        <v>0</v>
      </c>
      <c r="J67" s="191"/>
      <c r="K67" s="192">
        <f t="shared" ref="K67:K72" si="2">ROUND(E67*J67,2)</f>
        <v>0</v>
      </c>
      <c r="L67" s="192">
        <v>21</v>
      </c>
      <c r="M67" s="192">
        <f t="shared" ref="M67:M72" si="3">G67*(1+L67/100)</f>
        <v>0</v>
      </c>
      <c r="N67" s="190">
        <v>0</v>
      </c>
      <c r="O67" s="190">
        <f t="shared" ref="O67:O72" si="4">ROUND(E67*N67,2)</f>
        <v>0</v>
      </c>
      <c r="P67" s="190">
        <v>0</v>
      </c>
      <c r="Q67" s="190">
        <f t="shared" ref="Q67:Q72" si="5">ROUND(E67*P67,2)</f>
        <v>0</v>
      </c>
      <c r="R67" s="192"/>
      <c r="S67" s="192" t="s">
        <v>325</v>
      </c>
      <c r="T67" s="193" t="s">
        <v>326</v>
      </c>
      <c r="U67" s="158">
        <v>0</v>
      </c>
      <c r="V67" s="158">
        <f t="shared" ref="V67:V72" si="6"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287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26</v>
      </c>
      <c r="B68" s="188" t="s">
        <v>516</v>
      </c>
      <c r="C68" s="194" t="s">
        <v>517</v>
      </c>
      <c r="D68" s="189" t="s">
        <v>412</v>
      </c>
      <c r="E68" s="190">
        <v>1.3369800000000001</v>
      </c>
      <c r="F68" s="191"/>
      <c r="G68" s="192">
        <f t="shared" si="0"/>
        <v>0</v>
      </c>
      <c r="H68" s="191"/>
      <c r="I68" s="192">
        <f t="shared" si="1"/>
        <v>0</v>
      </c>
      <c r="J68" s="191"/>
      <c r="K68" s="192">
        <f t="shared" si="2"/>
        <v>0</v>
      </c>
      <c r="L68" s="192">
        <v>21</v>
      </c>
      <c r="M68" s="192">
        <f t="shared" si="3"/>
        <v>0</v>
      </c>
      <c r="N68" s="190">
        <v>0</v>
      </c>
      <c r="O68" s="190">
        <f t="shared" si="4"/>
        <v>0</v>
      </c>
      <c r="P68" s="190">
        <v>0</v>
      </c>
      <c r="Q68" s="190">
        <f t="shared" si="5"/>
        <v>0</v>
      </c>
      <c r="R68" s="192"/>
      <c r="S68" s="192" t="s">
        <v>325</v>
      </c>
      <c r="T68" s="193" t="s">
        <v>326</v>
      </c>
      <c r="U68" s="158">
        <v>0</v>
      </c>
      <c r="V68" s="158">
        <f t="shared" si="6"/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287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7">
        <v>27</v>
      </c>
      <c r="B69" s="188" t="s">
        <v>518</v>
      </c>
      <c r="C69" s="194" t="s">
        <v>519</v>
      </c>
      <c r="D69" s="189" t="s">
        <v>412</v>
      </c>
      <c r="E69" s="190">
        <v>0.13370000000000001</v>
      </c>
      <c r="F69" s="191"/>
      <c r="G69" s="192">
        <f t="shared" si="0"/>
        <v>0</v>
      </c>
      <c r="H69" s="191"/>
      <c r="I69" s="192">
        <f t="shared" si="1"/>
        <v>0</v>
      </c>
      <c r="J69" s="191"/>
      <c r="K69" s="192">
        <f t="shared" si="2"/>
        <v>0</v>
      </c>
      <c r="L69" s="192">
        <v>21</v>
      </c>
      <c r="M69" s="192">
        <f t="shared" si="3"/>
        <v>0</v>
      </c>
      <c r="N69" s="190">
        <v>0</v>
      </c>
      <c r="O69" s="190">
        <f t="shared" si="4"/>
        <v>0</v>
      </c>
      <c r="P69" s="190">
        <v>0</v>
      </c>
      <c r="Q69" s="190">
        <f t="shared" si="5"/>
        <v>0</v>
      </c>
      <c r="R69" s="192"/>
      <c r="S69" s="192" t="s">
        <v>325</v>
      </c>
      <c r="T69" s="193" t="s">
        <v>326</v>
      </c>
      <c r="U69" s="158">
        <v>0</v>
      </c>
      <c r="V69" s="158">
        <f t="shared" si="6"/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287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7">
        <v>28</v>
      </c>
      <c r="B70" s="188" t="s">
        <v>520</v>
      </c>
      <c r="C70" s="194" t="s">
        <v>521</v>
      </c>
      <c r="D70" s="189" t="s">
        <v>412</v>
      </c>
      <c r="E70" s="190">
        <v>0.26740000000000003</v>
      </c>
      <c r="F70" s="191"/>
      <c r="G70" s="192">
        <f t="shared" si="0"/>
        <v>0</v>
      </c>
      <c r="H70" s="191"/>
      <c r="I70" s="192">
        <f t="shared" si="1"/>
        <v>0</v>
      </c>
      <c r="J70" s="191"/>
      <c r="K70" s="192">
        <f t="shared" si="2"/>
        <v>0</v>
      </c>
      <c r="L70" s="192">
        <v>21</v>
      </c>
      <c r="M70" s="192">
        <f t="shared" si="3"/>
        <v>0</v>
      </c>
      <c r="N70" s="190">
        <v>0</v>
      </c>
      <c r="O70" s="190">
        <f t="shared" si="4"/>
        <v>0</v>
      </c>
      <c r="P70" s="190">
        <v>0</v>
      </c>
      <c r="Q70" s="190">
        <f t="shared" si="5"/>
        <v>0</v>
      </c>
      <c r="R70" s="192"/>
      <c r="S70" s="192" t="s">
        <v>325</v>
      </c>
      <c r="T70" s="193" t="s">
        <v>326</v>
      </c>
      <c r="U70" s="158">
        <v>0</v>
      </c>
      <c r="V70" s="158">
        <f t="shared" si="6"/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287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7">
        <v>29</v>
      </c>
      <c r="B71" s="188" t="s">
        <v>599</v>
      </c>
      <c r="C71" s="194" t="s">
        <v>523</v>
      </c>
      <c r="D71" s="189" t="s">
        <v>412</v>
      </c>
      <c r="E71" s="190">
        <v>0.13370000000000001</v>
      </c>
      <c r="F71" s="191"/>
      <c r="G71" s="192">
        <f t="shared" si="0"/>
        <v>0</v>
      </c>
      <c r="H71" s="191"/>
      <c r="I71" s="192">
        <f t="shared" si="1"/>
        <v>0</v>
      </c>
      <c r="J71" s="191"/>
      <c r="K71" s="192">
        <f t="shared" si="2"/>
        <v>0</v>
      </c>
      <c r="L71" s="192">
        <v>21</v>
      </c>
      <c r="M71" s="192">
        <f t="shared" si="3"/>
        <v>0</v>
      </c>
      <c r="N71" s="190">
        <v>0</v>
      </c>
      <c r="O71" s="190">
        <f t="shared" si="4"/>
        <v>0</v>
      </c>
      <c r="P71" s="190">
        <v>0</v>
      </c>
      <c r="Q71" s="190">
        <f t="shared" si="5"/>
        <v>0</v>
      </c>
      <c r="R71" s="192"/>
      <c r="S71" s="192" t="s">
        <v>257</v>
      </c>
      <c r="T71" s="193" t="s">
        <v>258</v>
      </c>
      <c r="U71" s="158">
        <v>0</v>
      </c>
      <c r="V71" s="158">
        <f t="shared" si="6"/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287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30</v>
      </c>
      <c r="B72" s="173" t="s">
        <v>1324</v>
      </c>
      <c r="C72" s="181" t="s">
        <v>1325</v>
      </c>
      <c r="D72" s="174" t="s">
        <v>412</v>
      </c>
      <c r="E72" s="175">
        <v>0.13370000000000001</v>
      </c>
      <c r="F72" s="176"/>
      <c r="G72" s="177">
        <f t="shared" si="0"/>
        <v>0</v>
      </c>
      <c r="H72" s="176"/>
      <c r="I72" s="177">
        <f t="shared" si="1"/>
        <v>0</v>
      </c>
      <c r="J72" s="176"/>
      <c r="K72" s="177">
        <f t="shared" si="2"/>
        <v>0</v>
      </c>
      <c r="L72" s="177">
        <v>21</v>
      </c>
      <c r="M72" s="177">
        <f t="shared" si="3"/>
        <v>0</v>
      </c>
      <c r="N72" s="175">
        <v>0</v>
      </c>
      <c r="O72" s="175">
        <f t="shared" si="4"/>
        <v>0</v>
      </c>
      <c r="P72" s="175">
        <v>0</v>
      </c>
      <c r="Q72" s="175">
        <f t="shared" si="5"/>
        <v>0</v>
      </c>
      <c r="R72" s="177"/>
      <c r="S72" s="177" t="s">
        <v>257</v>
      </c>
      <c r="T72" s="178" t="s">
        <v>258</v>
      </c>
      <c r="U72" s="158">
        <v>0</v>
      </c>
      <c r="V72" s="158">
        <f t="shared" si="6"/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287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73" t="s">
        <v>1326</v>
      </c>
      <c r="D73" s="274"/>
      <c r="E73" s="274"/>
      <c r="F73" s="274"/>
      <c r="G73" s="27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3"/>
      <c r="B74" s="4"/>
      <c r="C74" s="18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238</v>
      </c>
    </row>
    <row r="75" spans="1:60" x14ac:dyDescent="0.2">
      <c r="A75" s="151"/>
      <c r="B75" s="152" t="s">
        <v>29</v>
      </c>
      <c r="C75" s="185"/>
      <c r="D75" s="153"/>
      <c r="E75" s="154"/>
      <c r="F75" s="154"/>
      <c r="G75" s="171">
        <f>G8+G11+G16+G18+G22+G64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293</v>
      </c>
    </row>
    <row r="76" spans="1:60" x14ac:dyDescent="0.2">
      <c r="C76" s="186"/>
      <c r="D76" s="10"/>
      <c r="AG76" t="s">
        <v>294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jIECwzbyOj0zMp8NskdXlaLY9TK58DtW7GKbGpr6grcsu8n6NYPYwlFU4IIkHGuxOqr4kc0GOY3Jz2Q7FN91w==" saltValue="3D8o5kU8fejJvmiwCpmhIQ==" spinCount="100000" sheet="1" formatRows="0"/>
  <mergeCells count="13">
    <mergeCell ref="C73:G73"/>
    <mergeCell ref="C40:G40"/>
    <mergeCell ref="C47:G47"/>
    <mergeCell ref="C48:G48"/>
    <mergeCell ref="C61:G61"/>
    <mergeCell ref="C62:G62"/>
    <mergeCell ref="C66:G66"/>
    <mergeCell ref="C37:G37"/>
    <mergeCell ref="A1:G1"/>
    <mergeCell ref="C2:G2"/>
    <mergeCell ref="C3:G3"/>
    <mergeCell ref="C4:G4"/>
    <mergeCell ref="C36:G3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3D5D-3350-4D57-BB0E-4CFC2A8109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64</v>
      </c>
      <c r="C4" s="270" t="s">
        <v>65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139</v>
      </c>
      <c r="C8" s="180" t="s">
        <v>140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0.06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557</v>
      </c>
      <c r="C9" s="181" t="s">
        <v>558</v>
      </c>
      <c r="D9" s="174" t="s">
        <v>324</v>
      </c>
      <c r="E9" s="175">
        <v>10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5.9199999999999999E-3</v>
      </c>
      <c r="O9" s="175">
        <f>ROUND(E9*N9,2)</f>
        <v>0.06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64</v>
      </c>
      <c r="D10" s="162"/>
      <c r="E10" s="163">
        <v>10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145</v>
      </c>
      <c r="C11" s="180" t="s">
        <v>146</v>
      </c>
      <c r="D11" s="167"/>
      <c r="E11" s="168"/>
      <c r="F11" s="169"/>
      <c r="G11" s="169">
        <f>SUMIF(AG12:AG15,"&lt;&gt;NOR",G12:G15)</f>
        <v>0</v>
      </c>
      <c r="H11" s="169"/>
      <c r="I11" s="169">
        <f>SUM(I12:I15)</f>
        <v>0</v>
      </c>
      <c r="J11" s="169"/>
      <c r="K11" s="169">
        <f>SUM(K12:K15)</f>
        <v>0</v>
      </c>
      <c r="L11" s="169"/>
      <c r="M11" s="169">
        <f>SUM(M12:M15)</f>
        <v>0</v>
      </c>
      <c r="N11" s="168"/>
      <c r="O11" s="168">
        <f>SUM(O12:O15)</f>
        <v>0</v>
      </c>
      <c r="P11" s="168"/>
      <c r="Q11" s="168">
        <f>SUM(Q12:Q15)</f>
        <v>9.9999999999999992E-2</v>
      </c>
      <c r="R11" s="169"/>
      <c r="S11" s="169"/>
      <c r="T11" s="170"/>
      <c r="U11" s="164"/>
      <c r="V11" s="164">
        <f>SUM(V12:V15)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1327</v>
      </c>
      <c r="C12" s="181" t="s">
        <v>1328</v>
      </c>
      <c r="D12" s="174" t="s">
        <v>348</v>
      </c>
      <c r="E12" s="175">
        <v>1.6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5.6520000000000001E-2</v>
      </c>
      <c r="Q12" s="175">
        <f>ROUND(E12*P12,2)</f>
        <v>0.09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1329</v>
      </c>
      <c r="D13" s="162"/>
      <c r="E13" s="163">
        <v>1.6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1330</v>
      </c>
      <c r="C14" s="181" t="s">
        <v>1331</v>
      </c>
      <c r="D14" s="174" t="s">
        <v>363</v>
      </c>
      <c r="E14" s="175">
        <v>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4.0000000000000001E-3</v>
      </c>
      <c r="Q14" s="175">
        <f>ROUND(E14*P14,2)</f>
        <v>0.01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119</v>
      </c>
      <c r="D15" s="162"/>
      <c r="E15" s="163">
        <v>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252</v>
      </c>
      <c r="B16" s="166" t="s">
        <v>147</v>
      </c>
      <c r="C16" s="180" t="s">
        <v>148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253</v>
      </c>
    </row>
    <row r="17" spans="1:60" outlineLevel="1" x14ac:dyDescent="0.2">
      <c r="A17" s="187">
        <v>4</v>
      </c>
      <c r="B17" s="188" t="s">
        <v>410</v>
      </c>
      <c r="C17" s="194" t="s">
        <v>411</v>
      </c>
      <c r="D17" s="189" t="s">
        <v>412</v>
      </c>
      <c r="E17" s="190">
        <v>5.9200000000000003E-2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325</v>
      </c>
      <c r="T17" s="193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252</v>
      </c>
      <c r="B18" s="166" t="s">
        <v>182</v>
      </c>
      <c r="C18" s="180" t="s">
        <v>183</v>
      </c>
      <c r="D18" s="167"/>
      <c r="E18" s="168"/>
      <c r="F18" s="169"/>
      <c r="G18" s="169">
        <f>SUMIF(AG19:AG21,"&lt;&gt;NOR",G19:G21)</f>
        <v>0</v>
      </c>
      <c r="H18" s="169"/>
      <c r="I18" s="169">
        <f>SUM(I19:I21)</f>
        <v>0</v>
      </c>
      <c r="J18" s="169"/>
      <c r="K18" s="169">
        <f>SUM(K19:K21)</f>
        <v>0</v>
      </c>
      <c r="L18" s="169"/>
      <c r="M18" s="169">
        <f>SUM(M19:M21)</f>
        <v>0</v>
      </c>
      <c r="N18" s="168"/>
      <c r="O18" s="168">
        <f>SUM(O19:O21)</f>
        <v>0</v>
      </c>
      <c r="P18" s="168"/>
      <c r="Q18" s="168">
        <f>SUM(Q19:Q21)</f>
        <v>0</v>
      </c>
      <c r="R18" s="169"/>
      <c r="S18" s="169"/>
      <c r="T18" s="170"/>
      <c r="U18" s="164"/>
      <c r="V18" s="164">
        <f>SUM(V19:V21)</f>
        <v>0</v>
      </c>
      <c r="W18" s="164"/>
      <c r="X18" s="164"/>
      <c r="Y18" s="164"/>
      <c r="AG18" t="s">
        <v>253</v>
      </c>
    </row>
    <row r="19" spans="1:60" outlineLevel="1" x14ac:dyDescent="0.2">
      <c r="A19" s="172">
        <v>5</v>
      </c>
      <c r="B19" s="173" t="s">
        <v>1277</v>
      </c>
      <c r="C19" s="181" t="s">
        <v>1278</v>
      </c>
      <c r="D19" s="174" t="s">
        <v>1195</v>
      </c>
      <c r="E19" s="175">
        <v>10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6.0000000000000002E-5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415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1332</v>
      </c>
      <c r="D20" s="162"/>
      <c r="E20" s="163">
        <v>10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7">
        <v>6</v>
      </c>
      <c r="B21" s="188" t="s">
        <v>455</v>
      </c>
      <c r="C21" s="194" t="s">
        <v>456</v>
      </c>
      <c r="D21" s="189" t="s">
        <v>0</v>
      </c>
      <c r="E21" s="190">
        <v>20.65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325</v>
      </c>
      <c r="T21" s="193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422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252</v>
      </c>
      <c r="B22" s="166" t="s">
        <v>206</v>
      </c>
      <c r="C22" s="180" t="s">
        <v>207</v>
      </c>
      <c r="D22" s="167"/>
      <c r="E22" s="168"/>
      <c r="F22" s="169"/>
      <c r="G22" s="169">
        <f>SUMIF(AG23:AG28,"&lt;&gt;NOR",G23:G28)</f>
        <v>0</v>
      </c>
      <c r="H22" s="169"/>
      <c r="I22" s="169">
        <f>SUM(I23:I28)</f>
        <v>0</v>
      </c>
      <c r="J22" s="169"/>
      <c r="K22" s="169">
        <f>SUM(K23:K28)</f>
        <v>0</v>
      </c>
      <c r="L22" s="169"/>
      <c r="M22" s="169">
        <f>SUM(M23:M28)</f>
        <v>0</v>
      </c>
      <c r="N22" s="168"/>
      <c r="O22" s="168">
        <f>SUM(O23:O28)</f>
        <v>0</v>
      </c>
      <c r="P22" s="168"/>
      <c r="Q22" s="168">
        <f>SUM(Q23:Q28)</f>
        <v>0</v>
      </c>
      <c r="R22" s="169"/>
      <c r="S22" s="169"/>
      <c r="T22" s="170"/>
      <c r="U22" s="164"/>
      <c r="V22" s="164">
        <f>SUM(V23:V28)</f>
        <v>0</v>
      </c>
      <c r="W22" s="164"/>
      <c r="X22" s="164"/>
      <c r="Y22" s="164"/>
      <c r="AG22" t="s">
        <v>253</v>
      </c>
    </row>
    <row r="23" spans="1:60" outlineLevel="1" x14ac:dyDescent="0.2">
      <c r="A23" s="172">
        <v>7</v>
      </c>
      <c r="B23" s="173" t="s">
        <v>1333</v>
      </c>
      <c r="C23" s="181" t="s">
        <v>1334</v>
      </c>
      <c r="D23" s="174" t="s">
        <v>363</v>
      </c>
      <c r="E23" s="175">
        <v>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8.0000000000000007E-5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442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950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73" t="s">
        <v>1335</v>
      </c>
      <c r="D24" s="274"/>
      <c r="E24" s="274"/>
      <c r="F24" s="274"/>
      <c r="G24" s="27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119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8</v>
      </c>
      <c r="B26" s="173" t="s">
        <v>1336</v>
      </c>
      <c r="C26" s="181" t="s">
        <v>1337</v>
      </c>
      <c r="D26" s="174" t="s">
        <v>363</v>
      </c>
      <c r="E26" s="175">
        <v>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5.0000000000000002E-5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442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950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3" t="s">
        <v>1338</v>
      </c>
      <c r="D27" s="274"/>
      <c r="E27" s="274"/>
      <c r="F27" s="274"/>
      <c r="G27" s="27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119</v>
      </c>
      <c r="D28" s="162"/>
      <c r="E28" s="163">
        <v>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252</v>
      </c>
      <c r="B29" s="166" t="s">
        <v>212</v>
      </c>
      <c r="C29" s="180" t="s">
        <v>213</v>
      </c>
      <c r="D29" s="167"/>
      <c r="E29" s="168"/>
      <c r="F29" s="169"/>
      <c r="G29" s="169">
        <f>SUMIF(AG30:AG80,"&lt;&gt;NOR",G30:G80)</f>
        <v>0</v>
      </c>
      <c r="H29" s="169"/>
      <c r="I29" s="169">
        <f>SUM(I30:I80)</f>
        <v>0</v>
      </c>
      <c r="J29" s="169"/>
      <c r="K29" s="169">
        <f>SUM(K30:K80)</f>
        <v>0</v>
      </c>
      <c r="L29" s="169"/>
      <c r="M29" s="169">
        <f>SUM(M30:M80)</f>
        <v>0</v>
      </c>
      <c r="N29" s="168"/>
      <c r="O29" s="168">
        <f>SUM(O30:O80)</f>
        <v>0.04</v>
      </c>
      <c r="P29" s="168"/>
      <c r="Q29" s="168">
        <f>SUM(Q30:Q80)</f>
        <v>0</v>
      </c>
      <c r="R29" s="169"/>
      <c r="S29" s="169"/>
      <c r="T29" s="170"/>
      <c r="U29" s="164"/>
      <c r="V29" s="164">
        <f>SUM(V30:V80)</f>
        <v>0</v>
      </c>
      <c r="W29" s="164"/>
      <c r="X29" s="164"/>
      <c r="Y29" s="164"/>
      <c r="AG29" t="s">
        <v>253</v>
      </c>
    </row>
    <row r="30" spans="1:60" outlineLevel="1" x14ac:dyDescent="0.2">
      <c r="A30" s="172">
        <v>9</v>
      </c>
      <c r="B30" s="173" t="s">
        <v>1279</v>
      </c>
      <c r="C30" s="181" t="s">
        <v>1280</v>
      </c>
      <c r="D30" s="174" t="s">
        <v>363</v>
      </c>
      <c r="E30" s="175">
        <v>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257</v>
      </c>
      <c r="T30" s="178" t="s">
        <v>258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287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119</v>
      </c>
      <c r="D31" s="162"/>
      <c r="E31" s="163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1281</v>
      </c>
      <c r="C32" s="181" t="s">
        <v>1282</v>
      </c>
      <c r="D32" s="174" t="s">
        <v>363</v>
      </c>
      <c r="E32" s="175">
        <v>2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257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287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119</v>
      </c>
      <c r="D33" s="162"/>
      <c r="E33" s="163">
        <v>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1283</v>
      </c>
      <c r="C34" s="181" t="s">
        <v>1284</v>
      </c>
      <c r="D34" s="174" t="s">
        <v>363</v>
      </c>
      <c r="E34" s="175">
        <v>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1285</v>
      </c>
      <c r="T34" s="178" t="s">
        <v>1285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287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135</v>
      </c>
      <c r="D35" s="162"/>
      <c r="E35" s="163">
        <v>8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12</v>
      </c>
      <c r="B36" s="173" t="s">
        <v>1286</v>
      </c>
      <c r="C36" s="181" t="s">
        <v>1287</v>
      </c>
      <c r="D36" s="174" t="s">
        <v>363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257</v>
      </c>
      <c r="T36" s="178" t="s">
        <v>258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321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135</v>
      </c>
      <c r="D37" s="162"/>
      <c r="E37" s="163">
        <v>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1288</v>
      </c>
      <c r="C38" s="181" t="s">
        <v>1289</v>
      </c>
      <c r="D38" s="174" t="s">
        <v>348</v>
      </c>
      <c r="E38" s="175">
        <v>6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1285</v>
      </c>
      <c r="T38" s="178" t="s">
        <v>1285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1339</v>
      </c>
      <c r="D39" s="162"/>
      <c r="E39" s="163">
        <v>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14</v>
      </c>
      <c r="B40" s="173" t="s">
        <v>1340</v>
      </c>
      <c r="C40" s="181" t="s">
        <v>1341</v>
      </c>
      <c r="D40" s="174" t="s">
        <v>348</v>
      </c>
      <c r="E40" s="175">
        <v>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1285</v>
      </c>
      <c r="T40" s="178" t="s">
        <v>1285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321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1342</v>
      </c>
      <c r="D41" s="162"/>
      <c r="E41" s="163">
        <v>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1290</v>
      </c>
      <c r="C42" s="181" t="s">
        <v>1291</v>
      </c>
      <c r="D42" s="174" t="s">
        <v>1195</v>
      </c>
      <c r="E42" s="175">
        <v>25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257</v>
      </c>
      <c r="T42" s="178" t="s">
        <v>258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321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1343</v>
      </c>
      <c r="D43" s="162"/>
      <c r="E43" s="163">
        <v>25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1292</v>
      </c>
      <c r="C44" s="181" t="s">
        <v>1293</v>
      </c>
      <c r="D44" s="174" t="s">
        <v>348</v>
      </c>
      <c r="E44" s="175">
        <v>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257</v>
      </c>
      <c r="T44" s="178" t="s">
        <v>258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287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73" t="s">
        <v>1294</v>
      </c>
      <c r="D45" s="274"/>
      <c r="E45" s="274"/>
      <c r="F45" s="274"/>
      <c r="G45" s="274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64" t="s">
        <v>1295</v>
      </c>
      <c r="D46" s="265"/>
      <c r="E46" s="265"/>
      <c r="F46" s="265"/>
      <c r="G46" s="26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1344</v>
      </c>
      <c r="D47" s="162"/>
      <c r="E47" s="163">
        <v>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17</v>
      </c>
      <c r="B48" s="173" t="s">
        <v>1297</v>
      </c>
      <c r="C48" s="181" t="s">
        <v>1298</v>
      </c>
      <c r="D48" s="174" t="s">
        <v>1299</v>
      </c>
      <c r="E48" s="175">
        <v>4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 t="s">
        <v>1300</v>
      </c>
      <c r="S48" s="177" t="s">
        <v>325</v>
      </c>
      <c r="T48" s="178" t="s">
        <v>326</v>
      </c>
      <c r="U48" s="158">
        <v>0</v>
      </c>
      <c r="V48" s="158">
        <f>ROUND(E48*U48,2)</f>
        <v>0</v>
      </c>
      <c r="W48" s="158"/>
      <c r="X48" s="158" t="s">
        <v>1301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1302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123</v>
      </c>
      <c r="D49" s="162"/>
      <c r="E49" s="163">
        <v>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18</v>
      </c>
      <c r="B50" s="173" t="s">
        <v>1303</v>
      </c>
      <c r="C50" s="181" t="s">
        <v>1304</v>
      </c>
      <c r="D50" s="174" t="s">
        <v>363</v>
      </c>
      <c r="E50" s="175">
        <v>2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1.0000000000000001E-5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257</v>
      </c>
      <c r="T50" s="178" t="s">
        <v>258</v>
      </c>
      <c r="U50" s="158">
        <v>0</v>
      </c>
      <c r="V50" s="158">
        <f>ROUND(E50*U50,2)</f>
        <v>0</v>
      </c>
      <c r="W50" s="158"/>
      <c r="X50" s="158" t="s">
        <v>442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950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119</v>
      </c>
      <c r="D51" s="162"/>
      <c r="E51" s="163">
        <v>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19</v>
      </c>
      <c r="B52" s="173" t="s">
        <v>1305</v>
      </c>
      <c r="C52" s="181" t="s">
        <v>1345</v>
      </c>
      <c r="D52" s="174" t="s">
        <v>363</v>
      </c>
      <c r="E52" s="175">
        <v>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2E-3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257</v>
      </c>
      <c r="T52" s="178" t="s">
        <v>258</v>
      </c>
      <c r="U52" s="158">
        <v>0</v>
      </c>
      <c r="V52" s="158">
        <f>ROUND(E52*U52,2)</f>
        <v>0</v>
      </c>
      <c r="W52" s="158"/>
      <c r="X52" s="158" t="s">
        <v>442</v>
      </c>
      <c r="Y52" s="158" t="s">
        <v>260</v>
      </c>
      <c r="Z52" s="148"/>
      <c r="AA52" s="148"/>
      <c r="AB52" s="148"/>
      <c r="AC52" s="148"/>
      <c r="AD52" s="148"/>
      <c r="AE52" s="148"/>
      <c r="AF52" s="148"/>
      <c r="AG52" s="148" t="s">
        <v>950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73" t="s">
        <v>1346</v>
      </c>
      <c r="D53" s="274"/>
      <c r="E53" s="274"/>
      <c r="F53" s="274"/>
      <c r="G53" s="274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3" t="s">
        <v>291</v>
      </c>
      <c r="D54" s="159"/>
      <c r="E54" s="160"/>
      <c r="F54" s="161"/>
      <c r="G54" s="161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64" t="s">
        <v>1365</v>
      </c>
      <c r="D55" s="265"/>
      <c r="E55" s="265"/>
      <c r="F55" s="265"/>
      <c r="G55" s="26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64" t="s">
        <v>1347</v>
      </c>
      <c r="D56" s="265"/>
      <c r="E56" s="265"/>
      <c r="F56" s="265"/>
      <c r="G56" s="26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119</v>
      </c>
      <c r="D57" s="162"/>
      <c r="E57" s="163">
        <v>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20</v>
      </c>
      <c r="B58" s="173" t="s">
        <v>1348</v>
      </c>
      <c r="C58" s="181" t="s">
        <v>1349</v>
      </c>
      <c r="D58" s="174" t="s">
        <v>363</v>
      </c>
      <c r="E58" s="175">
        <v>2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2E-3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257</v>
      </c>
      <c r="T58" s="178" t="s">
        <v>258</v>
      </c>
      <c r="U58" s="158">
        <v>0</v>
      </c>
      <c r="V58" s="158">
        <f>ROUND(E58*U58,2)</f>
        <v>0</v>
      </c>
      <c r="W58" s="158"/>
      <c r="X58" s="158" t="s">
        <v>442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950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73" t="s">
        <v>1350</v>
      </c>
      <c r="D59" s="274"/>
      <c r="E59" s="274"/>
      <c r="F59" s="274"/>
      <c r="G59" s="27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119</v>
      </c>
      <c r="D60" s="162"/>
      <c r="E60" s="163">
        <v>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1351</v>
      </c>
      <c r="C61" s="181" t="s">
        <v>1352</v>
      </c>
      <c r="D61" s="174" t="s">
        <v>363</v>
      </c>
      <c r="E61" s="175">
        <v>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4.2999999999999999E-4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257</v>
      </c>
      <c r="T61" s="178" t="s">
        <v>258</v>
      </c>
      <c r="U61" s="158">
        <v>0</v>
      </c>
      <c r="V61" s="158">
        <f>ROUND(E61*U61,2)</f>
        <v>0</v>
      </c>
      <c r="W61" s="158"/>
      <c r="X61" s="158" t="s">
        <v>442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950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119</v>
      </c>
      <c r="D62" s="162"/>
      <c r="E62" s="163">
        <v>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22</v>
      </c>
      <c r="B63" s="173" t="s">
        <v>1353</v>
      </c>
      <c r="C63" s="181" t="s">
        <v>1354</v>
      </c>
      <c r="D63" s="174" t="s">
        <v>363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6.9999999999999999E-4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442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950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119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23</v>
      </c>
      <c r="B65" s="173" t="s">
        <v>1355</v>
      </c>
      <c r="C65" s="181" t="s">
        <v>1316</v>
      </c>
      <c r="D65" s="174" t="s">
        <v>363</v>
      </c>
      <c r="E65" s="175">
        <v>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2.0500000000000002E-3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257</v>
      </c>
      <c r="T65" s="178" t="s">
        <v>258</v>
      </c>
      <c r="U65" s="158">
        <v>0</v>
      </c>
      <c r="V65" s="158">
        <f>ROUND(E65*U65,2)</f>
        <v>0</v>
      </c>
      <c r="W65" s="158"/>
      <c r="X65" s="158" t="s">
        <v>442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950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1339</v>
      </c>
      <c r="D66" s="162"/>
      <c r="E66" s="163">
        <v>6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24</v>
      </c>
      <c r="B67" s="173" t="s">
        <v>1356</v>
      </c>
      <c r="C67" s="181" t="s">
        <v>1357</v>
      </c>
      <c r="D67" s="174" t="s">
        <v>363</v>
      </c>
      <c r="E67" s="175">
        <v>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2.65E-3</v>
      </c>
      <c r="O67" s="175">
        <f>ROUND(E67*N67,2)</f>
        <v>0.02</v>
      </c>
      <c r="P67" s="175">
        <v>0</v>
      </c>
      <c r="Q67" s="175">
        <f>ROUND(E67*P67,2)</f>
        <v>0</v>
      </c>
      <c r="R67" s="177"/>
      <c r="S67" s="177" t="s">
        <v>257</v>
      </c>
      <c r="T67" s="178" t="s">
        <v>258</v>
      </c>
      <c r="U67" s="158">
        <v>0</v>
      </c>
      <c r="V67" s="158">
        <f>ROUND(E67*U67,2)</f>
        <v>0</v>
      </c>
      <c r="W67" s="158"/>
      <c r="X67" s="158" t="s">
        <v>442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950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1342</v>
      </c>
      <c r="D68" s="162"/>
      <c r="E68" s="163">
        <v>8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25</v>
      </c>
      <c r="B69" s="173" t="s">
        <v>1317</v>
      </c>
      <c r="C69" s="181" t="s">
        <v>1318</v>
      </c>
      <c r="D69" s="174" t="s">
        <v>363</v>
      </c>
      <c r="E69" s="175">
        <v>8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6.9999999999999999E-4</v>
      </c>
      <c r="O69" s="175">
        <f>ROUND(E69*N69,2)</f>
        <v>0.01</v>
      </c>
      <c r="P69" s="175">
        <v>0</v>
      </c>
      <c r="Q69" s="175">
        <f>ROUND(E69*P69,2)</f>
        <v>0</v>
      </c>
      <c r="R69" s="177" t="s">
        <v>477</v>
      </c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442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950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135</v>
      </c>
      <c r="D70" s="162"/>
      <c r="E70" s="163">
        <v>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26</v>
      </c>
      <c r="B71" s="173" t="s">
        <v>1358</v>
      </c>
      <c r="C71" s="181" t="s">
        <v>1359</v>
      </c>
      <c r="D71" s="174" t="s">
        <v>363</v>
      </c>
      <c r="E71" s="175">
        <v>4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1.1000000000000001E-3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477</v>
      </c>
      <c r="S71" s="177" t="s">
        <v>325</v>
      </c>
      <c r="T71" s="178" t="s">
        <v>326</v>
      </c>
      <c r="U71" s="158">
        <v>0</v>
      </c>
      <c r="V71" s="158">
        <f>ROUND(E71*U71,2)</f>
        <v>0</v>
      </c>
      <c r="W71" s="158"/>
      <c r="X71" s="158" t="s">
        <v>442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950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123</v>
      </c>
      <c r="D72" s="162"/>
      <c r="E72" s="163">
        <v>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27</v>
      </c>
      <c r="B73" s="173" t="s">
        <v>1360</v>
      </c>
      <c r="C73" s="181" t="s">
        <v>1361</v>
      </c>
      <c r="D73" s="174" t="s">
        <v>363</v>
      </c>
      <c r="E73" s="175">
        <v>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8.9999999999999998E-4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477</v>
      </c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442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612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119</v>
      </c>
      <c r="D74" s="162"/>
      <c r="E74" s="163">
        <v>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1362</v>
      </c>
      <c r="C75" s="181" t="s">
        <v>1363</v>
      </c>
      <c r="D75" s="174" t="s">
        <v>363</v>
      </c>
      <c r="E75" s="175">
        <v>4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1.1999999999999999E-3</v>
      </c>
      <c r="O75" s="175">
        <f>ROUND(E75*N75,2)</f>
        <v>0</v>
      </c>
      <c r="P75" s="175">
        <v>0</v>
      </c>
      <c r="Q75" s="175">
        <f>ROUND(E75*P75,2)</f>
        <v>0</v>
      </c>
      <c r="R75" s="177" t="s">
        <v>477</v>
      </c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442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950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123</v>
      </c>
      <c r="D76" s="162"/>
      <c r="E76" s="163">
        <v>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29</v>
      </c>
      <c r="B77" s="173" t="s">
        <v>1319</v>
      </c>
      <c r="C77" s="181" t="s">
        <v>1320</v>
      </c>
      <c r="D77" s="174" t="s">
        <v>324</v>
      </c>
      <c r="E77" s="175">
        <v>1.2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4.0000000000000001E-3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257</v>
      </c>
      <c r="T77" s="178" t="s">
        <v>258</v>
      </c>
      <c r="U77" s="158">
        <v>0</v>
      </c>
      <c r="V77" s="158">
        <f>ROUND(E77*U77,2)</f>
        <v>0</v>
      </c>
      <c r="W77" s="158"/>
      <c r="X77" s="158" t="s">
        <v>442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950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73" t="s">
        <v>1321</v>
      </c>
      <c r="D78" s="274"/>
      <c r="E78" s="274"/>
      <c r="F78" s="274"/>
      <c r="G78" s="274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264" t="s">
        <v>1322</v>
      </c>
      <c r="D79" s="265"/>
      <c r="E79" s="265"/>
      <c r="F79" s="265"/>
      <c r="G79" s="26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1364</v>
      </c>
      <c r="D80" s="162"/>
      <c r="E80" s="163">
        <v>1.2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5" t="s">
        <v>252</v>
      </c>
      <c r="B81" s="166" t="s">
        <v>220</v>
      </c>
      <c r="C81" s="180" t="s">
        <v>221</v>
      </c>
      <c r="D81" s="167"/>
      <c r="E81" s="168"/>
      <c r="F81" s="169"/>
      <c r="G81" s="169">
        <f>SUMIF(AG82:AG94,"&lt;&gt;NOR",G82:G94)</f>
        <v>0</v>
      </c>
      <c r="H81" s="169"/>
      <c r="I81" s="169">
        <f>SUM(I82:I94)</f>
        <v>0</v>
      </c>
      <c r="J81" s="169"/>
      <c r="K81" s="169">
        <f>SUM(K82:K94)</f>
        <v>0</v>
      </c>
      <c r="L81" s="169"/>
      <c r="M81" s="169">
        <f>SUM(M82:M94)</f>
        <v>0</v>
      </c>
      <c r="N81" s="168"/>
      <c r="O81" s="168">
        <f>SUM(O82:O94)</f>
        <v>0</v>
      </c>
      <c r="P81" s="168"/>
      <c r="Q81" s="168">
        <f>SUM(Q82:Q94)</f>
        <v>0</v>
      </c>
      <c r="R81" s="169"/>
      <c r="S81" s="169"/>
      <c r="T81" s="170"/>
      <c r="U81" s="164"/>
      <c r="V81" s="164">
        <f>SUM(V82:V94)</f>
        <v>0</v>
      </c>
      <c r="W81" s="164"/>
      <c r="X81" s="164"/>
      <c r="Y81" s="164"/>
      <c r="AG81" t="s">
        <v>253</v>
      </c>
    </row>
    <row r="82" spans="1:60" outlineLevel="1" x14ac:dyDescent="0.2">
      <c r="A82" s="172">
        <v>30</v>
      </c>
      <c r="B82" s="173" t="s">
        <v>512</v>
      </c>
      <c r="C82" s="181" t="s">
        <v>513</v>
      </c>
      <c r="D82" s="174" t="s">
        <v>412</v>
      </c>
      <c r="E82" s="175">
        <v>9.8430000000000004E-2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325</v>
      </c>
      <c r="T82" s="178" t="s">
        <v>326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287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73" t="s">
        <v>344</v>
      </c>
      <c r="D83" s="274"/>
      <c r="E83" s="274"/>
      <c r="F83" s="274"/>
      <c r="G83" s="27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31</v>
      </c>
      <c r="B84" s="173" t="s">
        <v>514</v>
      </c>
      <c r="C84" s="181" t="s">
        <v>515</v>
      </c>
      <c r="D84" s="174" t="s">
        <v>412</v>
      </c>
      <c r="E84" s="175">
        <v>9.8430000000000004E-2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287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273" t="s">
        <v>344</v>
      </c>
      <c r="D85" s="274"/>
      <c r="E85" s="274"/>
      <c r="F85" s="274"/>
      <c r="G85" s="274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516</v>
      </c>
      <c r="C86" s="181" t="s">
        <v>517</v>
      </c>
      <c r="D86" s="174" t="s">
        <v>412</v>
      </c>
      <c r="E86" s="175">
        <v>1.8702099999999999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73" t="s">
        <v>344</v>
      </c>
      <c r="D87" s="274"/>
      <c r="E87" s="274"/>
      <c r="F87" s="274"/>
      <c r="G87" s="274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33</v>
      </c>
      <c r="B88" s="173" t="s">
        <v>518</v>
      </c>
      <c r="C88" s="181" t="s">
        <v>519</v>
      </c>
      <c r="D88" s="174" t="s">
        <v>412</v>
      </c>
      <c r="E88" s="175">
        <v>9.8430000000000004E-2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287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73" t="s">
        <v>344</v>
      </c>
      <c r="D89" s="274"/>
      <c r="E89" s="274"/>
      <c r="F89" s="274"/>
      <c r="G89" s="274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34</v>
      </c>
      <c r="B90" s="173" t="s">
        <v>520</v>
      </c>
      <c r="C90" s="181" t="s">
        <v>521</v>
      </c>
      <c r="D90" s="174" t="s">
        <v>412</v>
      </c>
      <c r="E90" s="175">
        <v>0.59058999999999995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325</v>
      </c>
      <c r="T90" s="178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287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73" t="s">
        <v>344</v>
      </c>
      <c r="D91" s="274"/>
      <c r="E91" s="274"/>
      <c r="F91" s="274"/>
      <c r="G91" s="274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35</v>
      </c>
      <c r="B92" s="173" t="s">
        <v>522</v>
      </c>
      <c r="C92" s="181" t="s">
        <v>523</v>
      </c>
      <c r="D92" s="174" t="s">
        <v>412</v>
      </c>
      <c r="E92" s="175">
        <v>9.8430000000000004E-2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325</v>
      </c>
      <c r="T92" s="178" t="s">
        <v>326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287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73" t="s">
        <v>344</v>
      </c>
      <c r="D93" s="274"/>
      <c r="E93" s="274"/>
      <c r="F93" s="274"/>
      <c r="G93" s="27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36</v>
      </c>
      <c r="B94" s="173" t="s">
        <v>524</v>
      </c>
      <c r="C94" s="181" t="s">
        <v>525</v>
      </c>
      <c r="D94" s="174" t="s">
        <v>412</v>
      </c>
      <c r="E94" s="175">
        <v>9.8430000000000004E-2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/>
      <c r="S94" s="177" t="s">
        <v>325</v>
      </c>
      <c r="T94" s="178" t="s">
        <v>326</v>
      </c>
      <c r="U94" s="158">
        <v>0</v>
      </c>
      <c r="V94" s="158">
        <f>ROUND(E94*U94,2)</f>
        <v>0</v>
      </c>
      <c r="W94" s="158"/>
      <c r="X94" s="158" t="s">
        <v>259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287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3"/>
      <c r="B95" s="4"/>
      <c r="C95" s="18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238</v>
      </c>
    </row>
    <row r="96" spans="1:60" x14ac:dyDescent="0.2">
      <c r="A96" s="151"/>
      <c r="B96" s="152" t="s">
        <v>29</v>
      </c>
      <c r="C96" s="185"/>
      <c r="D96" s="153"/>
      <c r="E96" s="154"/>
      <c r="F96" s="154"/>
      <c r="G96" s="171">
        <f>G8+G11+G16+G18+G22+G29+G81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293</v>
      </c>
    </row>
    <row r="97" spans="3:33" x14ac:dyDescent="0.2">
      <c r="C97" s="186"/>
      <c r="D97" s="10"/>
      <c r="AG97" t="s">
        <v>294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YkcNmBEXlROAfZSJza1QNj/PscH2SFNjUgM0b7FYPbGrofgV6obo8wWJdM0OHiG0zSWCY7xfItKvPH/MG8ZOA==" saltValue="gjuSQsR6BecbnaRkbb7f3w==" spinCount="100000" sheet="1" formatRows="0"/>
  <mergeCells count="20">
    <mergeCell ref="C91:G91"/>
    <mergeCell ref="C93:G93"/>
    <mergeCell ref="C78:G78"/>
    <mergeCell ref="C79:G79"/>
    <mergeCell ref="C83:G83"/>
    <mergeCell ref="C85:G85"/>
    <mergeCell ref="C87:G87"/>
    <mergeCell ref="C89:G89"/>
    <mergeCell ref="C59:G59"/>
    <mergeCell ref="A1:G1"/>
    <mergeCell ref="C2:G2"/>
    <mergeCell ref="C3:G3"/>
    <mergeCell ref="C4:G4"/>
    <mergeCell ref="C24:G24"/>
    <mergeCell ref="C27:G27"/>
    <mergeCell ref="C45:G45"/>
    <mergeCell ref="C46:G46"/>
    <mergeCell ref="C53:G53"/>
    <mergeCell ref="C55:G55"/>
    <mergeCell ref="C56:G5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9202-954A-4DA9-9E79-2DF5F83AB03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66</v>
      </c>
      <c r="C4" s="270" t="s">
        <v>67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139</v>
      </c>
      <c r="C8" s="180" t="s">
        <v>140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0.22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557</v>
      </c>
      <c r="C9" s="181" t="s">
        <v>558</v>
      </c>
      <c r="D9" s="174" t="s">
        <v>324</v>
      </c>
      <c r="E9" s="175">
        <v>20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5.9199999999999999E-3</v>
      </c>
      <c r="O9" s="175">
        <f>ROUND(E9*N9,2)</f>
        <v>0.12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84</v>
      </c>
      <c r="D10" s="162"/>
      <c r="E10" s="163">
        <v>20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1366</v>
      </c>
      <c r="C11" s="181" t="s">
        <v>1367</v>
      </c>
      <c r="D11" s="174" t="s">
        <v>324</v>
      </c>
      <c r="E11" s="175">
        <v>15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6.3499999999999997E-3</v>
      </c>
      <c r="O11" s="175">
        <f>ROUND(E11*N11,2)</f>
        <v>0.1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287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73" t="s">
        <v>1368</v>
      </c>
      <c r="D12" s="274"/>
      <c r="E12" s="274"/>
      <c r="F12" s="274"/>
      <c r="G12" s="27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1369</v>
      </c>
      <c r="D13" s="162"/>
      <c r="E13" s="163">
        <v>15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145</v>
      </c>
      <c r="C14" s="180" t="s">
        <v>146</v>
      </c>
      <c r="D14" s="167"/>
      <c r="E14" s="168"/>
      <c r="F14" s="169"/>
      <c r="G14" s="169">
        <f>SUMIF(AG15:AG20,"&lt;&gt;NOR",G15:G20)</f>
        <v>0</v>
      </c>
      <c r="H14" s="169"/>
      <c r="I14" s="169">
        <f>SUM(I15:I20)</f>
        <v>0</v>
      </c>
      <c r="J14" s="169"/>
      <c r="K14" s="169">
        <f>SUM(K15:K20)</f>
        <v>0</v>
      </c>
      <c r="L14" s="169"/>
      <c r="M14" s="169">
        <f>SUM(M15:M20)</f>
        <v>0</v>
      </c>
      <c r="N14" s="168"/>
      <c r="O14" s="168">
        <f>SUM(O15:O20)</f>
        <v>0</v>
      </c>
      <c r="P14" s="168"/>
      <c r="Q14" s="168">
        <f>SUM(Q15:Q20)</f>
        <v>0.11</v>
      </c>
      <c r="R14" s="169"/>
      <c r="S14" s="169"/>
      <c r="T14" s="170"/>
      <c r="U14" s="164"/>
      <c r="V14" s="164">
        <f>SUM(V15:V20)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3</v>
      </c>
      <c r="B15" s="173" t="s">
        <v>1273</v>
      </c>
      <c r="C15" s="181" t="s">
        <v>1274</v>
      </c>
      <c r="D15" s="174" t="s">
        <v>348</v>
      </c>
      <c r="E15" s="175">
        <v>1.95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3.6170000000000001E-2</v>
      </c>
      <c r="Q15" s="175">
        <f>ROUND(E15*P15,2)</f>
        <v>7.0000000000000007E-2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1370</v>
      </c>
      <c r="D16" s="162"/>
      <c r="E16" s="163">
        <v>1.95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1327</v>
      </c>
      <c r="C17" s="181" t="s">
        <v>1328</v>
      </c>
      <c r="D17" s="174" t="s">
        <v>348</v>
      </c>
      <c r="E17" s="175">
        <v>0.6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5.6520000000000001E-2</v>
      </c>
      <c r="Q17" s="175">
        <f>ROUND(E17*P17,2)</f>
        <v>0.03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1371</v>
      </c>
      <c r="D18" s="162"/>
      <c r="E18" s="163">
        <v>0.6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1330</v>
      </c>
      <c r="C19" s="181" t="s">
        <v>1331</v>
      </c>
      <c r="D19" s="174" t="s">
        <v>363</v>
      </c>
      <c r="E19" s="175">
        <v>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4.0000000000000001E-3</v>
      </c>
      <c r="Q19" s="175">
        <f>ROUND(E19*P19,2)</f>
        <v>0.01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119</v>
      </c>
      <c r="D20" s="162"/>
      <c r="E20" s="163">
        <v>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252</v>
      </c>
      <c r="B21" s="166" t="s">
        <v>147</v>
      </c>
      <c r="C21" s="180" t="s">
        <v>148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253</v>
      </c>
    </row>
    <row r="22" spans="1:60" outlineLevel="1" x14ac:dyDescent="0.2">
      <c r="A22" s="187">
        <v>6</v>
      </c>
      <c r="B22" s="188" t="s">
        <v>410</v>
      </c>
      <c r="C22" s="194" t="s">
        <v>411</v>
      </c>
      <c r="D22" s="189" t="s">
        <v>412</v>
      </c>
      <c r="E22" s="190">
        <v>0.21365000000000001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325</v>
      </c>
      <c r="T22" s="193" t="s">
        <v>326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252</v>
      </c>
      <c r="B23" s="166" t="s">
        <v>166</v>
      </c>
      <c r="C23" s="180" t="s">
        <v>167</v>
      </c>
      <c r="D23" s="167"/>
      <c r="E23" s="168"/>
      <c r="F23" s="169"/>
      <c r="G23" s="169">
        <f>SUMIF(AG24:AG30,"&lt;&gt;NOR",G24:G30)</f>
        <v>0</v>
      </c>
      <c r="H23" s="169"/>
      <c r="I23" s="169">
        <f>SUM(I24:I30)</f>
        <v>0</v>
      </c>
      <c r="J23" s="169"/>
      <c r="K23" s="169">
        <f>SUM(K24:K30)</f>
        <v>0</v>
      </c>
      <c r="L23" s="169"/>
      <c r="M23" s="169">
        <f>SUM(M24:M30)</f>
        <v>0</v>
      </c>
      <c r="N23" s="168"/>
      <c r="O23" s="168">
        <f>SUM(O24:O30)</f>
        <v>0</v>
      </c>
      <c r="P23" s="168"/>
      <c r="Q23" s="168">
        <f>SUM(Q24:Q30)</f>
        <v>0</v>
      </c>
      <c r="R23" s="169"/>
      <c r="S23" s="169"/>
      <c r="T23" s="170"/>
      <c r="U23" s="164"/>
      <c r="V23" s="164">
        <f>SUM(V24:V30)</f>
        <v>0</v>
      </c>
      <c r="W23" s="164"/>
      <c r="X23" s="164"/>
      <c r="Y23" s="164"/>
      <c r="AG23" t="s">
        <v>253</v>
      </c>
    </row>
    <row r="24" spans="1:60" outlineLevel="1" x14ac:dyDescent="0.2">
      <c r="A24" s="172">
        <v>7</v>
      </c>
      <c r="B24" s="173" t="s">
        <v>1372</v>
      </c>
      <c r="C24" s="181" t="s">
        <v>1373</v>
      </c>
      <c r="D24" s="174" t="s">
        <v>348</v>
      </c>
      <c r="E24" s="175">
        <v>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325</v>
      </c>
      <c r="T24" s="178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73" t="s">
        <v>344</v>
      </c>
      <c r="D25" s="274"/>
      <c r="E25" s="274"/>
      <c r="F25" s="274"/>
      <c r="G25" s="27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1374</v>
      </c>
      <c r="D26" s="162"/>
      <c r="E26" s="163">
        <v>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7">
        <v>8</v>
      </c>
      <c r="B27" s="188" t="s">
        <v>1375</v>
      </c>
      <c r="C27" s="194" t="s">
        <v>1376</v>
      </c>
      <c r="D27" s="189" t="s">
        <v>0</v>
      </c>
      <c r="E27" s="190">
        <v>10.183999999999999</v>
      </c>
      <c r="F27" s="191"/>
      <c r="G27" s="192">
        <f>ROUND(E27*F27,2)</f>
        <v>0</v>
      </c>
      <c r="H27" s="191"/>
      <c r="I27" s="192">
        <f>ROUND(E27*H27,2)</f>
        <v>0</v>
      </c>
      <c r="J27" s="191"/>
      <c r="K27" s="192">
        <f>ROUND(E27*J27,2)</f>
        <v>0</v>
      </c>
      <c r="L27" s="192">
        <v>21</v>
      </c>
      <c r="M27" s="192">
        <f>G27*(1+L27/100)</f>
        <v>0</v>
      </c>
      <c r="N27" s="190">
        <v>0</v>
      </c>
      <c r="O27" s="190">
        <f>ROUND(E27*N27,2)</f>
        <v>0</v>
      </c>
      <c r="P27" s="190">
        <v>0</v>
      </c>
      <c r="Q27" s="190">
        <f>ROUND(E27*P27,2)</f>
        <v>0</v>
      </c>
      <c r="R27" s="192"/>
      <c r="S27" s="192" t="s">
        <v>325</v>
      </c>
      <c r="T27" s="193" t="s">
        <v>326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422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9</v>
      </c>
      <c r="B28" s="173" t="s">
        <v>1377</v>
      </c>
      <c r="C28" s="181" t="s">
        <v>1378</v>
      </c>
      <c r="D28" s="174" t="s">
        <v>348</v>
      </c>
      <c r="E28" s="175">
        <v>4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257</v>
      </c>
      <c r="T28" s="178" t="s">
        <v>258</v>
      </c>
      <c r="U28" s="158">
        <v>0</v>
      </c>
      <c r="V28" s="158">
        <f>ROUND(E28*U28,2)</f>
        <v>0</v>
      </c>
      <c r="W28" s="158"/>
      <c r="X28" s="158" t="s">
        <v>442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950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73" t="s">
        <v>344</v>
      </c>
      <c r="D29" s="274"/>
      <c r="E29" s="274"/>
      <c r="F29" s="274"/>
      <c r="G29" s="27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1374</v>
      </c>
      <c r="D30" s="162"/>
      <c r="E30" s="163">
        <v>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5" t="s">
        <v>252</v>
      </c>
      <c r="B31" s="166" t="s">
        <v>182</v>
      </c>
      <c r="C31" s="180" t="s">
        <v>183</v>
      </c>
      <c r="D31" s="167"/>
      <c r="E31" s="168"/>
      <c r="F31" s="169"/>
      <c r="G31" s="169">
        <f>SUMIF(AG32:AG34,"&lt;&gt;NOR",G32:G34)</f>
        <v>0</v>
      </c>
      <c r="H31" s="169"/>
      <c r="I31" s="169">
        <f>SUM(I32:I34)</f>
        <v>0</v>
      </c>
      <c r="J31" s="169"/>
      <c r="K31" s="169">
        <f>SUM(K32:K34)</f>
        <v>0</v>
      </c>
      <c r="L31" s="169"/>
      <c r="M31" s="169">
        <f>SUM(M32:M34)</f>
        <v>0</v>
      </c>
      <c r="N31" s="168"/>
      <c r="O31" s="168">
        <f>SUM(O32:O34)</f>
        <v>0</v>
      </c>
      <c r="P31" s="168"/>
      <c r="Q31" s="168">
        <f>SUM(Q32:Q34)</f>
        <v>0</v>
      </c>
      <c r="R31" s="169"/>
      <c r="S31" s="169"/>
      <c r="T31" s="170"/>
      <c r="U31" s="164"/>
      <c r="V31" s="164">
        <f>SUM(V32:V34)</f>
        <v>0</v>
      </c>
      <c r="W31" s="164"/>
      <c r="X31" s="164"/>
      <c r="Y31" s="164"/>
      <c r="AG31" t="s">
        <v>253</v>
      </c>
    </row>
    <row r="32" spans="1:60" outlineLevel="1" x14ac:dyDescent="0.2">
      <c r="A32" s="172">
        <v>10</v>
      </c>
      <c r="B32" s="173" t="s">
        <v>1277</v>
      </c>
      <c r="C32" s="181" t="s">
        <v>1278</v>
      </c>
      <c r="D32" s="174" t="s">
        <v>1195</v>
      </c>
      <c r="E32" s="175">
        <v>40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6.0000000000000002E-5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415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1379</v>
      </c>
      <c r="D33" s="162"/>
      <c r="E33" s="163">
        <v>40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7">
        <v>11</v>
      </c>
      <c r="B34" s="188" t="s">
        <v>455</v>
      </c>
      <c r="C34" s="194" t="s">
        <v>456</v>
      </c>
      <c r="D34" s="189" t="s">
        <v>0</v>
      </c>
      <c r="E34" s="190">
        <v>82.6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21</v>
      </c>
      <c r="M34" s="192">
        <f>G34*(1+L34/100)</f>
        <v>0</v>
      </c>
      <c r="N34" s="190">
        <v>0</v>
      </c>
      <c r="O34" s="190">
        <f>ROUND(E34*N34,2)</f>
        <v>0</v>
      </c>
      <c r="P34" s="190">
        <v>0</v>
      </c>
      <c r="Q34" s="190">
        <f>ROUND(E34*P34,2)</f>
        <v>0</v>
      </c>
      <c r="R34" s="192"/>
      <c r="S34" s="192" t="s">
        <v>325</v>
      </c>
      <c r="T34" s="193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422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5" t="s">
        <v>252</v>
      </c>
      <c r="B35" s="166" t="s">
        <v>206</v>
      </c>
      <c r="C35" s="180" t="s">
        <v>207</v>
      </c>
      <c r="D35" s="167"/>
      <c r="E35" s="168"/>
      <c r="F35" s="169"/>
      <c r="G35" s="169">
        <f>SUMIF(AG36:AG41,"&lt;&gt;NOR",G36:G41)</f>
        <v>0</v>
      </c>
      <c r="H35" s="169"/>
      <c r="I35" s="169">
        <f>SUM(I36:I41)</f>
        <v>0</v>
      </c>
      <c r="J35" s="169"/>
      <c r="K35" s="169">
        <f>SUM(K36:K41)</f>
        <v>0</v>
      </c>
      <c r="L35" s="169"/>
      <c r="M35" s="169">
        <f>SUM(M36:M41)</f>
        <v>0</v>
      </c>
      <c r="N35" s="168"/>
      <c r="O35" s="168">
        <f>SUM(O36:O41)</f>
        <v>0</v>
      </c>
      <c r="P35" s="168"/>
      <c r="Q35" s="168">
        <f>SUM(Q36:Q41)</f>
        <v>0</v>
      </c>
      <c r="R35" s="169"/>
      <c r="S35" s="169"/>
      <c r="T35" s="170"/>
      <c r="U35" s="164"/>
      <c r="V35" s="164">
        <f>SUM(V36:V41)</f>
        <v>0</v>
      </c>
      <c r="W35" s="164"/>
      <c r="X35" s="164"/>
      <c r="Y35" s="164"/>
      <c r="AG35" t="s">
        <v>253</v>
      </c>
    </row>
    <row r="36" spans="1:60" outlineLevel="1" x14ac:dyDescent="0.2">
      <c r="A36" s="172">
        <v>12</v>
      </c>
      <c r="B36" s="173" t="s">
        <v>1333</v>
      </c>
      <c r="C36" s="181" t="s">
        <v>1334</v>
      </c>
      <c r="D36" s="174" t="s">
        <v>363</v>
      </c>
      <c r="E36" s="175">
        <v>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8.0000000000000007E-5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257</v>
      </c>
      <c r="T36" s="178" t="s">
        <v>258</v>
      </c>
      <c r="U36" s="158">
        <v>0</v>
      </c>
      <c r="V36" s="158">
        <f>ROUND(E36*U36,2)</f>
        <v>0</v>
      </c>
      <c r="W36" s="158"/>
      <c r="X36" s="158" t="s">
        <v>442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950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73" t="s">
        <v>1335</v>
      </c>
      <c r="D37" s="274"/>
      <c r="E37" s="274"/>
      <c r="F37" s="274"/>
      <c r="G37" s="274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123</v>
      </c>
      <c r="D38" s="162"/>
      <c r="E38" s="163">
        <v>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13</v>
      </c>
      <c r="B39" s="173" t="s">
        <v>1336</v>
      </c>
      <c r="C39" s="181" t="s">
        <v>1337</v>
      </c>
      <c r="D39" s="174" t="s">
        <v>363</v>
      </c>
      <c r="E39" s="175">
        <v>4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5.0000000000000002E-5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442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950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73" t="s">
        <v>1338</v>
      </c>
      <c r="D40" s="274"/>
      <c r="E40" s="274"/>
      <c r="F40" s="274"/>
      <c r="G40" s="27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123</v>
      </c>
      <c r="D41" s="162"/>
      <c r="E41" s="163">
        <v>4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5" t="s">
        <v>252</v>
      </c>
      <c r="B42" s="166" t="s">
        <v>212</v>
      </c>
      <c r="C42" s="180" t="s">
        <v>213</v>
      </c>
      <c r="D42" s="167"/>
      <c r="E42" s="168"/>
      <c r="F42" s="169"/>
      <c r="G42" s="169">
        <f>SUMIF(AG43:AG105,"&lt;&gt;NOR",G43:G105)</f>
        <v>0</v>
      </c>
      <c r="H42" s="169"/>
      <c r="I42" s="169">
        <f>SUM(I43:I105)</f>
        <v>0</v>
      </c>
      <c r="J42" s="169"/>
      <c r="K42" s="169">
        <f>SUM(K43:K105)</f>
        <v>0</v>
      </c>
      <c r="L42" s="169"/>
      <c r="M42" s="169">
        <f>SUM(M43:M105)</f>
        <v>0</v>
      </c>
      <c r="N42" s="168"/>
      <c r="O42" s="168">
        <f>SUM(O43:O105)</f>
        <v>0.08</v>
      </c>
      <c r="P42" s="168"/>
      <c r="Q42" s="168">
        <f>SUM(Q43:Q105)</f>
        <v>0</v>
      </c>
      <c r="R42" s="169"/>
      <c r="S42" s="169"/>
      <c r="T42" s="170"/>
      <c r="U42" s="164"/>
      <c r="V42" s="164">
        <f>SUM(V43:V105)</f>
        <v>0</v>
      </c>
      <c r="W42" s="164"/>
      <c r="X42" s="164"/>
      <c r="Y42" s="164"/>
      <c r="AG42" t="s">
        <v>253</v>
      </c>
    </row>
    <row r="43" spans="1:60" outlineLevel="1" x14ac:dyDescent="0.2">
      <c r="A43" s="172">
        <v>14</v>
      </c>
      <c r="B43" s="173" t="s">
        <v>1279</v>
      </c>
      <c r="C43" s="181" t="s">
        <v>1280</v>
      </c>
      <c r="D43" s="174" t="s">
        <v>363</v>
      </c>
      <c r="E43" s="175">
        <v>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257</v>
      </c>
      <c r="T43" s="178" t="s">
        <v>258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287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123</v>
      </c>
      <c r="D44" s="162"/>
      <c r="E44" s="163">
        <v>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15</v>
      </c>
      <c r="B45" s="173" t="s">
        <v>1281</v>
      </c>
      <c r="C45" s="181" t="s">
        <v>1282</v>
      </c>
      <c r="D45" s="174" t="s">
        <v>363</v>
      </c>
      <c r="E45" s="175">
        <v>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257</v>
      </c>
      <c r="T45" s="178" t="s">
        <v>258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123</v>
      </c>
      <c r="D46" s="162"/>
      <c r="E46" s="163">
        <v>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16</v>
      </c>
      <c r="B47" s="173" t="s">
        <v>1283</v>
      </c>
      <c r="C47" s="181" t="s">
        <v>1284</v>
      </c>
      <c r="D47" s="174" t="s">
        <v>363</v>
      </c>
      <c r="E47" s="175">
        <v>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1285</v>
      </c>
      <c r="T47" s="178" t="s">
        <v>1285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287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135</v>
      </c>
      <c r="D48" s="162"/>
      <c r="E48" s="163">
        <v>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1286</v>
      </c>
      <c r="C49" s="181" t="s">
        <v>1287</v>
      </c>
      <c r="D49" s="174" t="s">
        <v>363</v>
      </c>
      <c r="E49" s="175">
        <v>7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321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1250</v>
      </c>
      <c r="D50" s="162"/>
      <c r="E50" s="163">
        <v>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18</v>
      </c>
      <c r="B51" s="173" t="s">
        <v>1288</v>
      </c>
      <c r="C51" s="181" t="s">
        <v>1289</v>
      </c>
      <c r="D51" s="174" t="s">
        <v>348</v>
      </c>
      <c r="E51" s="175">
        <v>14.5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1285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287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1380</v>
      </c>
      <c r="D52" s="162"/>
      <c r="E52" s="163">
        <v>14.5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19</v>
      </c>
      <c r="B53" s="173" t="s">
        <v>1340</v>
      </c>
      <c r="C53" s="181" t="s">
        <v>1341</v>
      </c>
      <c r="D53" s="174" t="s">
        <v>348</v>
      </c>
      <c r="E53" s="175">
        <v>3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1285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321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121</v>
      </c>
      <c r="D54" s="162"/>
      <c r="E54" s="163">
        <v>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20</v>
      </c>
      <c r="B55" s="173" t="s">
        <v>1290</v>
      </c>
      <c r="C55" s="181" t="s">
        <v>1291</v>
      </c>
      <c r="D55" s="174" t="s">
        <v>1195</v>
      </c>
      <c r="E55" s="175">
        <v>40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257</v>
      </c>
      <c r="T55" s="178" t="s">
        <v>258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106</v>
      </c>
      <c r="D56" s="162"/>
      <c r="E56" s="163">
        <v>40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21</v>
      </c>
      <c r="B57" s="173" t="s">
        <v>1292</v>
      </c>
      <c r="C57" s="181" t="s">
        <v>1293</v>
      </c>
      <c r="D57" s="174" t="s">
        <v>348</v>
      </c>
      <c r="E57" s="175">
        <v>3.2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257</v>
      </c>
      <c r="T57" s="178" t="s">
        <v>258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287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73" t="s">
        <v>1294</v>
      </c>
      <c r="D58" s="274"/>
      <c r="E58" s="274"/>
      <c r="F58" s="274"/>
      <c r="G58" s="27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264" t="s">
        <v>1295</v>
      </c>
      <c r="D59" s="265"/>
      <c r="E59" s="265"/>
      <c r="F59" s="265"/>
      <c r="G59" s="26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886</v>
      </c>
      <c r="D60" s="162"/>
      <c r="E60" s="163">
        <v>3.2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22</v>
      </c>
      <c r="B61" s="173" t="s">
        <v>1297</v>
      </c>
      <c r="C61" s="181" t="s">
        <v>1298</v>
      </c>
      <c r="D61" s="174" t="s">
        <v>1299</v>
      </c>
      <c r="E61" s="175">
        <v>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 t="s">
        <v>1300</v>
      </c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1301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1302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123</v>
      </c>
      <c r="D62" s="162"/>
      <c r="E62" s="163">
        <v>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23</v>
      </c>
      <c r="B63" s="173" t="s">
        <v>1303</v>
      </c>
      <c r="C63" s="181" t="s">
        <v>1304</v>
      </c>
      <c r="D63" s="174" t="s">
        <v>363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1.0000000000000001E-5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442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950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119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24</v>
      </c>
      <c r="B65" s="173" t="s">
        <v>1381</v>
      </c>
      <c r="C65" s="181" t="s">
        <v>1345</v>
      </c>
      <c r="D65" s="174" t="s">
        <v>363</v>
      </c>
      <c r="E65" s="175">
        <v>3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2E-3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257</v>
      </c>
      <c r="T65" s="178" t="s">
        <v>258</v>
      </c>
      <c r="U65" s="158">
        <v>0</v>
      </c>
      <c r="V65" s="158">
        <f>ROUND(E65*U65,2)</f>
        <v>0</v>
      </c>
      <c r="W65" s="158"/>
      <c r="X65" s="158" t="s">
        <v>442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950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73" t="s">
        <v>1382</v>
      </c>
      <c r="D66" s="274"/>
      <c r="E66" s="274"/>
      <c r="F66" s="274"/>
      <c r="G66" s="274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3" t="s">
        <v>291</v>
      </c>
      <c r="D67" s="159"/>
      <c r="E67" s="160"/>
      <c r="F67" s="161"/>
      <c r="G67" s="161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264" t="s">
        <v>1365</v>
      </c>
      <c r="D68" s="265"/>
      <c r="E68" s="265"/>
      <c r="F68" s="265"/>
      <c r="G68" s="265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264" t="s">
        <v>1383</v>
      </c>
      <c r="D69" s="265"/>
      <c r="E69" s="265"/>
      <c r="F69" s="265"/>
      <c r="G69" s="26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121</v>
      </c>
      <c r="D70" s="162"/>
      <c r="E70" s="163">
        <v>3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25</v>
      </c>
      <c r="B71" s="173" t="s">
        <v>1305</v>
      </c>
      <c r="C71" s="181" t="s">
        <v>1345</v>
      </c>
      <c r="D71" s="174" t="s">
        <v>363</v>
      </c>
      <c r="E71" s="175">
        <v>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2E-3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257</v>
      </c>
      <c r="T71" s="178" t="s">
        <v>258</v>
      </c>
      <c r="U71" s="158">
        <v>0</v>
      </c>
      <c r="V71" s="158">
        <f>ROUND(E71*U71,2)</f>
        <v>0</v>
      </c>
      <c r="W71" s="158"/>
      <c r="X71" s="158" t="s">
        <v>442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950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73" t="s">
        <v>1384</v>
      </c>
      <c r="D72" s="274"/>
      <c r="E72" s="274"/>
      <c r="F72" s="274"/>
      <c r="G72" s="274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3" t="s">
        <v>291</v>
      </c>
      <c r="D73" s="159"/>
      <c r="E73" s="160"/>
      <c r="F73" s="161"/>
      <c r="G73" s="161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264" t="s">
        <v>1365</v>
      </c>
      <c r="D74" s="265"/>
      <c r="E74" s="265"/>
      <c r="F74" s="265"/>
      <c r="G74" s="265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264" t="s">
        <v>1347</v>
      </c>
      <c r="D75" s="265"/>
      <c r="E75" s="265"/>
      <c r="F75" s="265"/>
      <c r="G75" s="26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117</v>
      </c>
      <c r="D76" s="162"/>
      <c r="E76" s="163">
        <v>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26</v>
      </c>
      <c r="B77" s="173" t="s">
        <v>1309</v>
      </c>
      <c r="C77" s="181" t="s">
        <v>1385</v>
      </c>
      <c r="D77" s="174" t="s">
        <v>363</v>
      </c>
      <c r="E77" s="175">
        <v>3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2E-3</v>
      </c>
      <c r="O77" s="175">
        <f>ROUND(E77*N77,2)</f>
        <v>0.01</v>
      </c>
      <c r="P77" s="175">
        <v>0</v>
      </c>
      <c r="Q77" s="175">
        <f>ROUND(E77*P77,2)</f>
        <v>0</v>
      </c>
      <c r="R77" s="177"/>
      <c r="S77" s="177" t="s">
        <v>257</v>
      </c>
      <c r="T77" s="178" t="s">
        <v>258</v>
      </c>
      <c r="U77" s="158">
        <v>0</v>
      </c>
      <c r="V77" s="158">
        <f>ROUND(E77*U77,2)</f>
        <v>0</v>
      </c>
      <c r="W77" s="158"/>
      <c r="X77" s="158" t="s">
        <v>442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950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73" t="s">
        <v>1386</v>
      </c>
      <c r="D78" s="274"/>
      <c r="E78" s="274"/>
      <c r="F78" s="274"/>
      <c r="G78" s="274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121</v>
      </c>
      <c r="D79" s="162"/>
      <c r="E79" s="163">
        <v>3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27</v>
      </c>
      <c r="B80" s="173" t="s">
        <v>1348</v>
      </c>
      <c r="C80" s="181" t="s">
        <v>1349</v>
      </c>
      <c r="D80" s="174" t="s">
        <v>363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2E-3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257</v>
      </c>
      <c r="T80" s="178" t="s">
        <v>258</v>
      </c>
      <c r="U80" s="158">
        <v>0</v>
      </c>
      <c r="V80" s="158">
        <f>ROUND(E80*U80,2)</f>
        <v>0</v>
      </c>
      <c r="W80" s="158"/>
      <c r="X80" s="158" t="s">
        <v>442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950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73" t="s">
        <v>1350</v>
      </c>
      <c r="D81" s="274"/>
      <c r="E81" s="274"/>
      <c r="F81" s="274"/>
      <c r="G81" s="274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117</v>
      </c>
      <c r="D82" s="162"/>
      <c r="E82" s="163">
        <v>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28</v>
      </c>
      <c r="B83" s="173" t="s">
        <v>1387</v>
      </c>
      <c r="C83" s="181" t="s">
        <v>1388</v>
      </c>
      <c r="D83" s="174" t="s">
        <v>363</v>
      </c>
      <c r="E83" s="175">
        <v>3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4.2999999999999999E-4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257</v>
      </c>
      <c r="T83" s="178" t="s">
        <v>258</v>
      </c>
      <c r="U83" s="158">
        <v>0</v>
      </c>
      <c r="V83" s="158">
        <f>ROUND(E83*U83,2)</f>
        <v>0</v>
      </c>
      <c r="W83" s="158"/>
      <c r="X83" s="158" t="s">
        <v>442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950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121</v>
      </c>
      <c r="D84" s="162"/>
      <c r="E84" s="163">
        <v>3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29</v>
      </c>
      <c r="B85" s="173" t="s">
        <v>1351</v>
      </c>
      <c r="C85" s="181" t="s">
        <v>1352</v>
      </c>
      <c r="D85" s="174" t="s">
        <v>363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4.2999999999999999E-4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442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950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117</v>
      </c>
      <c r="D86" s="162"/>
      <c r="E86" s="163">
        <v>1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30</v>
      </c>
      <c r="B87" s="173" t="s">
        <v>1313</v>
      </c>
      <c r="C87" s="181" t="s">
        <v>1389</v>
      </c>
      <c r="D87" s="174" t="s">
        <v>363</v>
      </c>
      <c r="E87" s="175">
        <v>3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6.9999999999999999E-4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257</v>
      </c>
      <c r="T87" s="178" t="s">
        <v>258</v>
      </c>
      <c r="U87" s="158">
        <v>0</v>
      </c>
      <c r="V87" s="158">
        <f>ROUND(E87*U87,2)</f>
        <v>0</v>
      </c>
      <c r="W87" s="158"/>
      <c r="X87" s="158" t="s">
        <v>442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950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73" t="s">
        <v>1390</v>
      </c>
      <c r="D88" s="274"/>
      <c r="E88" s="274"/>
      <c r="F88" s="274"/>
      <c r="G88" s="274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121</v>
      </c>
      <c r="D89" s="162"/>
      <c r="E89" s="163">
        <v>3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31</v>
      </c>
      <c r="B90" s="173" t="s">
        <v>1353</v>
      </c>
      <c r="C90" s="181" t="s">
        <v>1354</v>
      </c>
      <c r="D90" s="174" t="s">
        <v>363</v>
      </c>
      <c r="E90" s="175">
        <v>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6.9999999999999999E-4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257</v>
      </c>
      <c r="T90" s="178" t="s">
        <v>258</v>
      </c>
      <c r="U90" s="158">
        <v>0</v>
      </c>
      <c r="V90" s="158">
        <f>ROUND(E90*U90,2)</f>
        <v>0</v>
      </c>
      <c r="W90" s="158"/>
      <c r="X90" s="158" t="s">
        <v>442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950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117</v>
      </c>
      <c r="D91" s="162"/>
      <c r="E91" s="163">
        <v>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32</v>
      </c>
      <c r="B92" s="173" t="s">
        <v>1355</v>
      </c>
      <c r="C92" s="181" t="s">
        <v>1316</v>
      </c>
      <c r="D92" s="174" t="s">
        <v>363</v>
      </c>
      <c r="E92" s="175">
        <v>15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2.0500000000000002E-3</v>
      </c>
      <c r="O92" s="175">
        <f>ROUND(E92*N92,2)</f>
        <v>0.03</v>
      </c>
      <c r="P92" s="175">
        <v>0</v>
      </c>
      <c r="Q92" s="175">
        <f>ROUND(E92*P92,2)</f>
        <v>0</v>
      </c>
      <c r="R92" s="177"/>
      <c r="S92" s="177" t="s">
        <v>257</v>
      </c>
      <c r="T92" s="178" t="s">
        <v>258</v>
      </c>
      <c r="U92" s="158">
        <v>0</v>
      </c>
      <c r="V92" s="158">
        <f>ROUND(E92*U92,2)</f>
        <v>0</v>
      </c>
      <c r="W92" s="158"/>
      <c r="X92" s="158" t="s">
        <v>442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950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74</v>
      </c>
      <c r="D93" s="162"/>
      <c r="E93" s="163">
        <v>15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33</v>
      </c>
      <c r="B94" s="173" t="s">
        <v>1356</v>
      </c>
      <c r="C94" s="181" t="s">
        <v>1357</v>
      </c>
      <c r="D94" s="174" t="s">
        <v>363</v>
      </c>
      <c r="E94" s="175">
        <v>3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2.65E-3</v>
      </c>
      <c r="O94" s="175">
        <f>ROUND(E94*N94,2)</f>
        <v>0.01</v>
      </c>
      <c r="P94" s="175">
        <v>0</v>
      </c>
      <c r="Q94" s="175">
        <f>ROUND(E94*P94,2)</f>
        <v>0</v>
      </c>
      <c r="R94" s="177"/>
      <c r="S94" s="177" t="s">
        <v>257</v>
      </c>
      <c r="T94" s="178" t="s">
        <v>258</v>
      </c>
      <c r="U94" s="158">
        <v>0</v>
      </c>
      <c r="V94" s="158">
        <f>ROUND(E94*U94,2)</f>
        <v>0</v>
      </c>
      <c r="W94" s="158"/>
      <c r="X94" s="158" t="s">
        <v>442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950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121</v>
      </c>
      <c r="D95" s="162"/>
      <c r="E95" s="163">
        <v>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34</v>
      </c>
      <c r="B96" s="173" t="s">
        <v>1317</v>
      </c>
      <c r="C96" s="181" t="s">
        <v>1318</v>
      </c>
      <c r="D96" s="174" t="s">
        <v>363</v>
      </c>
      <c r="E96" s="175">
        <v>11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6.9999999999999999E-4</v>
      </c>
      <c r="O96" s="175">
        <f>ROUND(E96*N96,2)</f>
        <v>0.01</v>
      </c>
      <c r="P96" s="175">
        <v>0</v>
      </c>
      <c r="Q96" s="175">
        <f>ROUND(E96*P96,2)</f>
        <v>0</v>
      </c>
      <c r="R96" s="177" t="s">
        <v>477</v>
      </c>
      <c r="S96" s="177" t="s">
        <v>325</v>
      </c>
      <c r="T96" s="178" t="s">
        <v>326</v>
      </c>
      <c r="U96" s="158">
        <v>0</v>
      </c>
      <c r="V96" s="158">
        <f>ROUND(E96*U96,2)</f>
        <v>0</v>
      </c>
      <c r="W96" s="158"/>
      <c r="X96" s="158" t="s">
        <v>442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950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66</v>
      </c>
      <c r="D97" s="162"/>
      <c r="E97" s="163">
        <v>11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35</v>
      </c>
      <c r="B98" s="173" t="s">
        <v>1360</v>
      </c>
      <c r="C98" s="181" t="s">
        <v>1361</v>
      </c>
      <c r="D98" s="174" t="s">
        <v>363</v>
      </c>
      <c r="E98" s="175">
        <v>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8.9999999999999998E-4</v>
      </c>
      <c r="O98" s="175">
        <f>ROUND(E98*N98,2)</f>
        <v>0</v>
      </c>
      <c r="P98" s="175">
        <v>0</v>
      </c>
      <c r="Q98" s="175">
        <f>ROUND(E98*P98,2)</f>
        <v>0</v>
      </c>
      <c r="R98" s="177" t="s">
        <v>477</v>
      </c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442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612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121</v>
      </c>
      <c r="D99" s="162"/>
      <c r="E99" s="163">
        <v>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36</v>
      </c>
      <c r="B100" s="173" t="s">
        <v>1362</v>
      </c>
      <c r="C100" s="181" t="s">
        <v>1363</v>
      </c>
      <c r="D100" s="174" t="s">
        <v>363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1.1999999999999999E-3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477</v>
      </c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442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950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117</v>
      </c>
      <c r="D101" s="162"/>
      <c r="E101" s="163">
        <v>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37</v>
      </c>
      <c r="B102" s="173" t="s">
        <v>1319</v>
      </c>
      <c r="C102" s="181" t="s">
        <v>1320</v>
      </c>
      <c r="D102" s="174" t="s">
        <v>324</v>
      </c>
      <c r="E102" s="175">
        <v>1.92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4.0000000000000001E-3</v>
      </c>
      <c r="O102" s="175">
        <f>ROUND(E102*N102,2)</f>
        <v>0.01</v>
      </c>
      <c r="P102" s="175">
        <v>0</v>
      </c>
      <c r="Q102" s="175">
        <f>ROUND(E102*P102,2)</f>
        <v>0</v>
      </c>
      <c r="R102" s="177"/>
      <c r="S102" s="177" t="s">
        <v>257</v>
      </c>
      <c r="T102" s="178" t="s">
        <v>258</v>
      </c>
      <c r="U102" s="158">
        <v>0</v>
      </c>
      <c r="V102" s="158">
        <f>ROUND(E102*U102,2)</f>
        <v>0</v>
      </c>
      <c r="W102" s="158"/>
      <c r="X102" s="158" t="s">
        <v>442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950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73" t="s">
        <v>1321</v>
      </c>
      <c r="D103" s="274"/>
      <c r="E103" s="274"/>
      <c r="F103" s="274"/>
      <c r="G103" s="274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64" t="s">
        <v>1322</v>
      </c>
      <c r="D104" s="265"/>
      <c r="E104" s="265"/>
      <c r="F104" s="265"/>
      <c r="G104" s="265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1391</v>
      </c>
      <c r="D105" s="162"/>
      <c r="E105" s="163">
        <v>1.92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5" t="s">
        <v>252</v>
      </c>
      <c r="B106" s="166" t="s">
        <v>220</v>
      </c>
      <c r="C106" s="180" t="s">
        <v>221</v>
      </c>
      <c r="D106" s="167"/>
      <c r="E106" s="168"/>
      <c r="F106" s="169"/>
      <c r="G106" s="169">
        <f>SUMIF(AG107:AG119,"&lt;&gt;NOR",G107:G119)</f>
        <v>0</v>
      </c>
      <c r="H106" s="169"/>
      <c r="I106" s="169">
        <f>SUM(I107:I119)</f>
        <v>0</v>
      </c>
      <c r="J106" s="169"/>
      <c r="K106" s="169">
        <f>SUM(K107:K119)</f>
        <v>0</v>
      </c>
      <c r="L106" s="169"/>
      <c r="M106" s="169">
        <f>SUM(M107:M119)</f>
        <v>0</v>
      </c>
      <c r="N106" s="168"/>
      <c r="O106" s="168">
        <f>SUM(O107:O119)</f>
        <v>0</v>
      </c>
      <c r="P106" s="168"/>
      <c r="Q106" s="168">
        <f>SUM(Q107:Q119)</f>
        <v>0</v>
      </c>
      <c r="R106" s="169"/>
      <c r="S106" s="169"/>
      <c r="T106" s="170"/>
      <c r="U106" s="164"/>
      <c r="V106" s="164">
        <f>SUM(V107:V119)</f>
        <v>0</v>
      </c>
      <c r="W106" s="164"/>
      <c r="X106" s="164"/>
      <c r="Y106" s="164"/>
      <c r="AG106" t="s">
        <v>253</v>
      </c>
    </row>
    <row r="107" spans="1:60" outlineLevel="1" x14ac:dyDescent="0.2">
      <c r="A107" s="172">
        <v>38</v>
      </c>
      <c r="B107" s="173" t="s">
        <v>512</v>
      </c>
      <c r="C107" s="181" t="s">
        <v>513</v>
      </c>
      <c r="D107" s="174" t="s">
        <v>412</v>
      </c>
      <c r="E107" s="175">
        <v>0.11244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325</v>
      </c>
      <c r="T107" s="178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73" t="s">
        <v>344</v>
      </c>
      <c r="D108" s="274"/>
      <c r="E108" s="274"/>
      <c r="F108" s="274"/>
      <c r="G108" s="274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39</v>
      </c>
      <c r="B109" s="173" t="s">
        <v>514</v>
      </c>
      <c r="C109" s="181" t="s">
        <v>515</v>
      </c>
      <c r="D109" s="174" t="s">
        <v>412</v>
      </c>
      <c r="E109" s="175">
        <v>0.11244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325</v>
      </c>
      <c r="T109" s="178" t="s">
        <v>326</v>
      </c>
      <c r="U109" s="158">
        <v>0</v>
      </c>
      <c r="V109" s="158">
        <f>ROUND(E109*U109,2)</f>
        <v>0</v>
      </c>
      <c r="W109" s="158"/>
      <c r="X109" s="158" t="s">
        <v>259</v>
      </c>
      <c r="Y109" s="158" t="s">
        <v>260</v>
      </c>
      <c r="Z109" s="148"/>
      <c r="AA109" s="148"/>
      <c r="AB109" s="148"/>
      <c r="AC109" s="148"/>
      <c r="AD109" s="148"/>
      <c r="AE109" s="148"/>
      <c r="AF109" s="148"/>
      <c r="AG109" s="148" t="s">
        <v>287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73" t="s">
        <v>344</v>
      </c>
      <c r="D110" s="274"/>
      <c r="E110" s="274"/>
      <c r="F110" s="274"/>
      <c r="G110" s="274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40</v>
      </c>
      <c r="B111" s="173" t="s">
        <v>516</v>
      </c>
      <c r="C111" s="181" t="s">
        <v>517</v>
      </c>
      <c r="D111" s="174" t="s">
        <v>412</v>
      </c>
      <c r="E111" s="175">
        <v>2.1364299999999998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325</v>
      </c>
      <c r="T111" s="178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287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73" t="s">
        <v>344</v>
      </c>
      <c r="D112" s="274"/>
      <c r="E112" s="274"/>
      <c r="F112" s="274"/>
      <c r="G112" s="274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41</v>
      </c>
      <c r="B113" s="173" t="s">
        <v>518</v>
      </c>
      <c r="C113" s="181" t="s">
        <v>519</v>
      </c>
      <c r="D113" s="174" t="s">
        <v>412</v>
      </c>
      <c r="E113" s="175">
        <v>0.11244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325</v>
      </c>
      <c r="T113" s="178" t="s">
        <v>326</v>
      </c>
      <c r="U113" s="158">
        <v>0</v>
      </c>
      <c r="V113" s="158">
        <f>ROUND(E113*U113,2)</f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287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273" t="s">
        <v>344</v>
      </c>
      <c r="D114" s="274"/>
      <c r="E114" s="274"/>
      <c r="F114" s="274"/>
      <c r="G114" s="274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42</v>
      </c>
      <c r="B115" s="173" t="s">
        <v>520</v>
      </c>
      <c r="C115" s="181" t="s">
        <v>521</v>
      </c>
      <c r="D115" s="174" t="s">
        <v>412</v>
      </c>
      <c r="E115" s="175">
        <v>0.67466000000000004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287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73" t="s">
        <v>344</v>
      </c>
      <c r="D116" s="274"/>
      <c r="E116" s="274"/>
      <c r="F116" s="274"/>
      <c r="G116" s="274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43</v>
      </c>
      <c r="B117" s="173" t="s">
        <v>522</v>
      </c>
      <c r="C117" s="181" t="s">
        <v>523</v>
      </c>
      <c r="D117" s="174" t="s">
        <v>412</v>
      </c>
      <c r="E117" s="175">
        <v>0.11244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287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73" t="s">
        <v>344</v>
      </c>
      <c r="D118" s="274"/>
      <c r="E118" s="274"/>
      <c r="F118" s="274"/>
      <c r="G118" s="274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44</v>
      </c>
      <c r="B119" s="173" t="s">
        <v>524</v>
      </c>
      <c r="C119" s="181" t="s">
        <v>525</v>
      </c>
      <c r="D119" s="174" t="s">
        <v>412</v>
      </c>
      <c r="E119" s="175">
        <v>0.11244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325</v>
      </c>
      <c r="T119" s="178" t="s">
        <v>326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3"/>
      <c r="B120" s="4"/>
      <c r="C120" s="18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238</v>
      </c>
    </row>
    <row r="121" spans="1:60" x14ac:dyDescent="0.2">
      <c r="A121" s="151"/>
      <c r="B121" s="152" t="s">
        <v>29</v>
      </c>
      <c r="C121" s="185"/>
      <c r="D121" s="153"/>
      <c r="E121" s="154"/>
      <c r="F121" s="154"/>
      <c r="G121" s="171">
        <f>G8+G14+G21+G23+G31+G35+G42+G106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293</v>
      </c>
    </row>
    <row r="122" spans="1:60" x14ac:dyDescent="0.2">
      <c r="C122" s="186"/>
      <c r="D122" s="10"/>
      <c r="AG122" t="s">
        <v>294</v>
      </c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ZFgDbTafvSceDbWLQRH5jRtYbkqpw5yhegNV6M8jqh7g2eOqWcQl2zx2YSMrrsfjp3xkw2C2akO/hzGJx28zA==" saltValue="XXztHvedEfiGH5WNflqOSQ==" spinCount="100000" sheet="1" formatRows="0"/>
  <mergeCells count="28">
    <mergeCell ref="C112:G112"/>
    <mergeCell ref="C114:G114"/>
    <mergeCell ref="C116:G116"/>
    <mergeCell ref="C118:G118"/>
    <mergeCell ref="C81:G81"/>
    <mergeCell ref="C88:G88"/>
    <mergeCell ref="C103:G103"/>
    <mergeCell ref="C104:G104"/>
    <mergeCell ref="C108:G108"/>
    <mergeCell ref="C110:G110"/>
    <mergeCell ref="C78:G78"/>
    <mergeCell ref="C29:G29"/>
    <mergeCell ref="C37:G37"/>
    <mergeCell ref="C40:G40"/>
    <mergeCell ref="C58:G58"/>
    <mergeCell ref="C59:G59"/>
    <mergeCell ref="C66:G66"/>
    <mergeCell ref="C68:G68"/>
    <mergeCell ref="C69:G69"/>
    <mergeCell ref="C72:G72"/>
    <mergeCell ref="C74:G74"/>
    <mergeCell ref="C75:G75"/>
    <mergeCell ref="C25:G25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597F-96CA-4729-BA88-2C27CAB6E9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68</v>
      </c>
      <c r="C4" s="270" t="s">
        <v>69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117</v>
      </c>
      <c r="C8" s="180" t="s">
        <v>118</v>
      </c>
      <c r="D8" s="167"/>
      <c r="E8" s="168"/>
      <c r="F8" s="169"/>
      <c r="G8" s="169">
        <f>SUMIF(AG9:AG28,"&lt;&gt;NOR",G9:G28)</f>
        <v>0</v>
      </c>
      <c r="H8" s="169"/>
      <c r="I8" s="169">
        <f>SUM(I9:I28)</f>
        <v>0</v>
      </c>
      <c r="J8" s="169"/>
      <c r="K8" s="169">
        <f>SUM(K9:K28)</f>
        <v>0</v>
      </c>
      <c r="L8" s="169"/>
      <c r="M8" s="169">
        <f>SUM(M9:M28)</f>
        <v>0</v>
      </c>
      <c r="N8" s="168"/>
      <c r="O8" s="168">
        <f>SUM(O9:O28)</f>
        <v>2.34</v>
      </c>
      <c r="P8" s="168"/>
      <c r="Q8" s="168">
        <f>SUM(Q9:Q28)</f>
        <v>0</v>
      </c>
      <c r="R8" s="169"/>
      <c r="S8" s="169"/>
      <c r="T8" s="170"/>
      <c r="U8" s="164"/>
      <c r="V8" s="164">
        <f>SUM(V9:V28)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1392</v>
      </c>
      <c r="C9" s="181" t="s">
        <v>1393</v>
      </c>
      <c r="D9" s="174" t="s">
        <v>549</v>
      </c>
      <c r="E9" s="175">
        <v>2.25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1394</v>
      </c>
      <c r="D10" s="162"/>
      <c r="E10" s="163">
        <v>2.25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1395</v>
      </c>
      <c r="C11" s="181" t="s">
        <v>1396</v>
      </c>
      <c r="D11" s="174" t="s">
        <v>549</v>
      </c>
      <c r="E11" s="175">
        <v>2.25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1394</v>
      </c>
      <c r="D12" s="162"/>
      <c r="E12" s="163">
        <v>2.25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1397</v>
      </c>
      <c r="C13" s="181" t="s">
        <v>1398</v>
      </c>
      <c r="D13" s="174" t="s">
        <v>549</v>
      </c>
      <c r="E13" s="175">
        <v>2.25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1394</v>
      </c>
      <c r="D14" s="162"/>
      <c r="E14" s="163">
        <v>2.25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1399</v>
      </c>
      <c r="C15" s="181" t="s">
        <v>1400</v>
      </c>
      <c r="D15" s="174" t="s">
        <v>549</v>
      </c>
      <c r="E15" s="175">
        <v>2.25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1394</v>
      </c>
      <c r="D16" s="162"/>
      <c r="E16" s="163">
        <v>2.25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1401</v>
      </c>
      <c r="C17" s="181" t="s">
        <v>1402</v>
      </c>
      <c r="D17" s="174" t="s">
        <v>549</v>
      </c>
      <c r="E17" s="175">
        <v>2.25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1394</v>
      </c>
      <c r="D18" s="162"/>
      <c r="E18" s="163">
        <v>2.25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1403</v>
      </c>
      <c r="C19" s="181" t="s">
        <v>1404</v>
      </c>
      <c r="D19" s="174" t="s">
        <v>549</v>
      </c>
      <c r="E19" s="175">
        <v>2.25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1394</v>
      </c>
      <c r="D20" s="162"/>
      <c r="E20" s="163">
        <v>2.25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1405</v>
      </c>
      <c r="C21" s="181" t="s">
        <v>1406</v>
      </c>
      <c r="D21" s="174" t="s">
        <v>549</v>
      </c>
      <c r="E21" s="175">
        <v>2.25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257</v>
      </c>
      <c r="T21" s="178" t="s">
        <v>258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73" t="s">
        <v>1407</v>
      </c>
      <c r="D22" s="274"/>
      <c r="E22" s="274"/>
      <c r="F22" s="274"/>
      <c r="G22" s="27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64" t="s">
        <v>1408</v>
      </c>
      <c r="D23" s="265"/>
      <c r="E23" s="265"/>
      <c r="F23" s="265"/>
      <c r="G23" s="26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1394</v>
      </c>
      <c r="D24" s="162"/>
      <c r="E24" s="163">
        <v>2.25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1409</v>
      </c>
      <c r="C25" s="181" t="s">
        <v>1410</v>
      </c>
      <c r="D25" s="174" t="s">
        <v>549</v>
      </c>
      <c r="E25" s="175">
        <v>0.9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1411</v>
      </c>
      <c r="D26" s="162"/>
      <c r="E26" s="163">
        <v>0.9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1412</v>
      </c>
      <c r="C27" s="181" t="s">
        <v>1413</v>
      </c>
      <c r="D27" s="174" t="s">
        <v>412</v>
      </c>
      <c r="E27" s="175">
        <v>2.34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</v>
      </c>
      <c r="O27" s="175">
        <f>ROUND(E27*N27,2)</f>
        <v>2.34</v>
      </c>
      <c r="P27" s="175">
        <v>0</v>
      </c>
      <c r="Q27" s="175">
        <f>ROUND(E27*P27,2)</f>
        <v>0</v>
      </c>
      <c r="R27" s="177" t="s">
        <v>477</v>
      </c>
      <c r="S27" s="177" t="s">
        <v>1414</v>
      </c>
      <c r="T27" s="178" t="s">
        <v>1414</v>
      </c>
      <c r="U27" s="158">
        <v>0</v>
      </c>
      <c r="V27" s="158">
        <f>ROUND(E27*U27,2)</f>
        <v>0</v>
      </c>
      <c r="W27" s="158"/>
      <c r="X27" s="158" t="s">
        <v>442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612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1415</v>
      </c>
      <c r="D28" s="162"/>
      <c r="E28" s="163">
        <v>2.34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252</v>
      </c>
      <c r="B29" s="166" t="s">
        <v>123</v>
      </c>
      <c r="C29" s="180" t="s">
        <v>124</v>
      </c>
      <c r="D29" s="167"/>
      <c r="E29" s="168"/>
      <c r="F29" s="169"/>
      <c r="G29" s="169">
        <f>SUMIF(AG30:AG31,"&lt;&gt;NOR",G30:G31)</f>
        <v>0</v>
      </c>
      <c r="H29" s="169"/>
      <c r="I29" s="169">
        <f>SUM(I30:I31)</f>
        <v>0</v>
      </c>
      <c r="J29" s="169"/>
      <c r="K29" s="169">
        <f>SUM(K30:K31)</f>
        <v>0</v>
      </c>
      <c r="L29" s="169"/>
      <c r="M29" s="169">
        <f>SUM(M30:M31)</f>
        <v>0</v>
      </c>
      <c r="N29" s="168"/>
      <c r="O29" s="168">
        <f>SUM(O30:O31)</f>
        <v>0.76</v>
      </c>
      <c r="P29" s="168"/>
      <c r="Q29" s="168">
        <f>SUM(Q30:Q31)</f>
        <v>0</v>
      </c>
      <c r="R29" s="169"/>
      <c r="S29" s="169"/>
      <c r="T29" s="170"/>
      <c r="U29" s="164"/>
      <c r="V29" s="164">
        <f>SUM(V30:V31)</f>
        <v>0</v>
      </c>
      <c r="W29" s="164"/>
      <c r="X29" s="164"/>
      <c r="Y29" s="164"/>
      <c r="AG29" t="s">
        <v>253</v>
      </c>
    </row>
    <row r="30" spans="1:60" outlineLevel="1" x14ac:dyDescent="0.2">
      <c r="A30" s="172">
        <v>10</v>
      </c>
      <c r="B30" s="173" t="s">
        <v>1416</v>
      </c>
      <c r="C30" s="181" t="s">
        <v>1417</v>
      </c>
      <c r="D30" s="174" t="s">
        <v>549</v>
      </c>
      <c r="E30" s="175">
        <v>0.67500000000000004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1.1322000000000001</v>
      </c>
      <c r="O30" s="175">
        <f>ROUND(E30*N30,2)</f>
        <v>0.76</v>
      </c>
      <c r="P30" s="175">
        <v>0</v>
      </c>
      <c r="Q30" s="175">
        <f>ROUND(E30*P30,2)</f>
        <v>0</v>
      </c>
      <c r="R30" s="177"/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1418</v>
      </c>
      <c r="D31" s="162"/>
      <c r="E31" s="163">
        <v>0.68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252</v>
      </c>
      <c r="B32" s="166" t="s">
        <v>127</v>
      </c>
      <c r="C32" s="180" t="s">
        <v>128</v>
      </c>
      <c r="D32" s="167"/>
      <c r="E32" s="168"/>
      <c r="F32" s="169"/>
      <c r="G32" s="169">
        <f>SUMIF(AG33:AG37,"&lt;&gt;NOR",G33:G37)</f>
        <v>0</v>
      </c>
      <c r="H32" s="169"/>
      <c r="I32" s="169">
        <f>SUM(I33:I37)</f>
        <v>0</v>
      </c>
      <c r="J32" s="169"/>
      <c r="K32" s="169">
        <f>SUM(K33:K37)</f>
        <v>0</v>
      </c>
      <c r="L32" s="169"/>
      <c r="M32" s="169">
        <f>SUM(M33:M37)</f>
        <v>0</v>
      </c>
      <c r="N32" s="168"/>
      <c r="O32" s="168">
        <f>SUM(O33:O37)</f>
        <v>0.12000000000000001</v>
      </c>
      <c r="P32" s="168"/>
      <c r="Q32" s="168">
        <f>SUM(Q33:Q37)</f>
        <v>0</v>
      </c>
      <c r="R32" s="169"/>
      <c r="S32" s="169"/>
      <c r="T32" s="170"/>
      <c r="U32" s="164"/>
      <c r="V32" s="164">
        <f>SUM(V33:V37)</f>
        <v>0</v>
      </c>
      <c r="W32" s="164"/>
      <c r="X32" s="164"/>
      <c r="Y32" s="164"/>
      <c r="AG32" t="s">
        <v>253</v>
      </c>
    </row>
    <row r="33" spans="1:60" outlineLevel="1" x14ac:dyDescent="0.2">
      <c r="A33" s="172">
        <v>11</v>
      </c>
      <c r="B33" s="173" t="s">
        <v>1419</v>
      </c>
      <c r="C33" s="181" t="s">
        <v>1420</v>
      </c>
      <c r="D33" s="174" t="s">
        <v>348</v>
      </c>
      <c r="E33" s="175">
        <v>2.5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8.4899999999999993E-3</v>
      </c>
      <c r="O33" s="175">
        <f>ROUND(E33*N33,2)</f>
        <v>0.02</v>
      </c>
      <c r="P33" s="175">
        <v>0</v>
      </c>
      <c r="Q33" s="175">
        <f>ROUND(E33*P33,2)</f>
        <v>0</v>
      </c>
      <c r="R33" s="177"/>
      <c r="S33" s="177" t="s">
        <v>1421</v>
      </c>
      <c r="T33" s="178" t="s">
        <v>1421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261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1272</v>
      </c>
      <c r="D34" s="162"/>
      <c r="E34" s="163">
        <v>2.5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342</v>
      </c>
      <c r="C35" s="181" t="s">
        <v>343</v>
      </c>
      <c r="D35" s="174" t="s">
        <v>324</v>
      </c>
      <c r="E35" s="175">
        <v>1.5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6.8000000000000005E-2</v>
      </c>
      <c r="O35" s="175">
        <f>ROUND(E35*N35,2)</f>
        <v>0.1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73" t="s">
        <v>344</v>
      </c>
      <c r="D36" s="274"/>
      <c r="E36" s="274"/>
      <c r="F36" s="274"/>
      <c r="G36" s="27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1422</v>
      </c>
      <c r="D37" s="162"/>
      <c r="E37" s="163">
        <v>1.5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5" t="s">
        <v>252</v>
      </c>
      <c r="B38" s="166" t="s">
        <v>131</v>
      </c>
      <c r="C38" s="180" t="s">
        <v>132</v>
      </c>
      <c r="D38" s="167"/>
      <c r="E38" s="168"/>
      <c r="F38" s="169"/>
      <c r="G38" s="169">
        <f>SUMIF(AG39:AG45,"&lt;&gt;NOR",G39:G45)</f>
        <v>0</v>
      </c>
      <c r="H38" s="169"/>
      <c r="I38" s="169">
        <f>SUM(I39:I45)</f>
        <v>0</v>
      </c>
      <c r="J38" s="169"/>
      <c r="K38" s="169">
        <f>SUM(K39:K45)</f>
        <v>0</v>
      </c>
      <c r="L38" s="169"/>
      <c r="M38" s="169">
        <f>SUM(M39:M45)</f>
        <v>0</v>
      </c>
      <c r="N38" s="168"/>
      <c r="O38" s="168">
        <f>SUM(O39:O45)</f>
        <v>2.29</v>
      </c>
      <c r="P38" s="168"/>
      <c r="Q38" s="168">
        <f>SUM(Q39:Q45)</f>
        <v>0</v>
      </c>
      <c r="R38" s="169"/>
      <c r="S38" s="169"/>
      <c r="T38" s="170"/>
      <c r="U38" s="164"/>
      <c r="V38" s="164">
        <f>SUM(V39:V45)</f>
        <v>0</v>
      </c>
      <c r="W38" s="164"/>
      <c r="X38" s="164"/>
      <c r="Y38" s="164"/>
      <c r="AG38" t="s">
        <v>253</v>
      </c>
    </row>
    <row r="39" spans="1:60" outlineLevel="1" x14ac:dyDescent="0.2">
      <c r="A39" s="172">
        <v>13</v>
      </c>
      <c r="B39" s="173" t="s">
        <v>1423</v>
      </c>
      <c r="C39" s="181" t="s">
        <v>1424</v>
      </c>
      <c r="D39" s="174" t="s">
        <v>549</v>
      </c>
      <c r="E39" s="175">
        <v>0.9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2.5249999999999999</v>
      </c>
      <c r="O39" s="175">
        <f>ROUND(E39*N39,2)</f>
        <v>2.27</v>
      </c>
      <c r="P39" s="175">
        <v>0</v>
      </c>
      <c r="Q39" s="175">
        <f>ROUND(E39*P39,2)</f>
        <v>0</v>
      </c>
      <c r="R39" s="177"/>
      <c r="S39" s="177" t="s">
        <v>325</v>
      </c>
      <c r="T39" s="178" t="s">
        <v>326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261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73" t="s">
        <v>1425</v>
      </c>
      <c r="D40" s="274"/>
      <c r="E40" s="274"/>
      <c r="F40" s="274"/>
      <c r="G40" s="27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1426</v>
      </c>
      <c r="D41" s="162"/>
      <c r="E41" s="163">
        <v>0.9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633</v>
      </c>
      <c r="C42" s="181" t="s">
        <v>634</v>
      </c>
      <c r="D42" s="174" t="s">
        <v>549</v>
      </c>
      <c r="E42" s="175">
        <v>0.9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2.5000000000000001E-2</v>
      </c>
      <c r="O42" s="175">
        <f>ROUND(E42*N42,2)</f>
        <v>0.02</v>
      </c>
      <c r="P42" s="175">
        <v>0</v>
      </c>
      <c r="Q42" s="175">
        <f>ROUND(E42*P42,2)</f>
        <v>0</v>
      </c>
      <c r="R42" s="177"/>
      <c r="S42" s="177" t="s">
        <v>635</v>
      </c>
      <c r="T42" s="178" t="s">
        <v>258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261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1426</v>
      </c>
      <c r="D43" s="162"/>
      <c r="E43" s="163">
        <v>0.9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636</v>
      </c>
      <c r="C44" s="181" t="s">
        <v>637</v>
      </c>
      <c r="D44" s="174" t="s">
        <v>549</v>
      </c>
      <c r="E44" s="175">
        <v>0.9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635</v>
      </c>
      <c r="T44" s="178" t="s">
        <v>258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261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1426</v>
      </c>
      <c r="D45" s="162"/>
      <c r="E45" s="163">
        <v>0.9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5" t="s">
        <v>252</v>
      </c>
      <c r="B46" s="166" t="s">
        <v>135</v>
      </c>
      <c r="C46" s="180" t="s">
        <v>136</v>
      </c>
      <c r="D46" s="167"/>
      <c r="E46" s="168"/>
      <c r="F46" s="169"/>
      <c r="G46" s="169">
        <f>SUMIF(AG47:AG49,"&lt;&gt;NOR",G47:G49)</f>
        <v>0</v>
      </c>
      <c r="H46" s="169"/>
      <c r="I46" s="169">
        <f>SUM(I47:I49)</f>
        <v>0</v>
      </c>
      <c r="J46" s="169"/>
      <c r="K46" s="169">
        <f>SUM(K47:K49)</f>
        <v>0</v>
      </c>
      <c r="L46" s="169"/>
      <c r="M46" s="169">
        <f>SUM(M47:M49)</f>
        <v>0</v>
      </c>
      <c r="N46" s="168"/>
      <c r="O46" s="168">
        <f>SUM(O47:O49)</f>
        <v>0.32</v>
      </c>
      <c r="P46" s="168"/>
      <c r="Q46" s="168">
        <f>SUM(Q47:Q49)</f>
        <v>0</v>
      </c>
      <c r="R46" s="169"/>
      <c r="S46" s="169"/>
      <c r="T46" s="170"/>
      <c r="U46" s="164"/>
      <c r="V46" s="164">
        <f>SUM(V47:V49)</f>
        <v>0</v>
      </c>
      <c r="W46" s="164"/>
      <c r="X46" s="164"/>
      <c r="Y46" s="164"/>
      <c r="AG46" t="s">
        <v>253</v>
      </c>
    </row>
    <row r="47" spans="1:60" outlineLevel="1" x14ac:dyDescent="0.2">
      <c r="A47" s="172">
        <v>16</v>
      </c>
      <c r="B47" s="173" t="s">
        <v>1427</v>
      </c>
      <c r="C47" s="181" t="s">
        <v>1428</v>
      </c>
      <c r="D47" s="174" t="s">
        <v>549</v>
      </c>
      <c r="E47" s="175">
        <v>0.125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2.5249999999999999</v>
      </c>
      <c r="O47" s="175">
        <f>ROUND(E47*N47,2)</f>
        <v>0.32</v>
      </c>
      <c r="P47" s="175">
        <v>0</v>
      </c>
      <c r="Q47" s="175">
        <f>ROUND(E47*P47,2)</f>
        <v>0</v>
      </c>
      <c r="R47" s="177"/>
      <c r="S47" s="177" t="s">
        <v>325</v>
      </c>
      <c r="T47" s="178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261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73" t="s">
        <v>1429</v>
      </c>
      <c r="D48" s="274"/>
      <c r="E48" s="274"/>
      <c r="F48" s="274"/>
      <c r="G48" s="27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1430</v>
      </c>
      <c r="D49" s="162"/>
      <c r="E49" s="163">
        <v>0.13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5" t="s">
        <v>252</v>
      </c>
      <c r="B50" s="166" t="s">
        <v>143</v>
      </c>
      <c r="C50" s="180" t="s">
        <v>144</v>
      </c>
      <c r="D50" s="167"/>
      <c r="E50" s="168"/>
      <c r="F50" s="169"/>
      <c r="G50" s="169">
        <f>SUMIF(AG51:AG55,"&lt;&gt;NOR",G51:G55)</f>
        <v>0</v>
      </c>
      <c r="H50" s="169"/>
      <c r="I50" s="169">
        <f>SUM(I51:I55)</f>
        <v>0</v>
      </c>
      <c r="J50" s="169"/>
      <c r="K50" s="169">
        <f>SUM(K51:K55)</f>
        <v>0</v>
      </c>
      <c r="L50" s="169"/>
      <c r="M50" s="169">
        <f>SUM(M51:M55)</f>
        <v>0</v>
      </c>
      <c r="N50" s="168"/>
      <c r="O50" s="168">
        <f>SUM(O51:O55)</f>
        <v>0.01</v>
      </c>
      <c r="P50" s="168"/>
      <c r="Q50" s="168">
        <f>SUM(Q51:Q55)</f>
        <v>2.61</v>
      </c>
      <c r="R50" s="169"/>
      <c r="S50" s="169"/>
      <c r="T50" s="170"/>
      <c r="U50" s="164"/>
      <c r="V50" s="164">
        <f>SUM(V51:V55)</f>
        <v>0</v>
      </c>
      <c r="W50" s="164"/>
      <c r="X50" s="164"/>
      <c r="Y50" s="164"/>
      <c r="AG50" t="s">
        <v>253</v>
      </c>
    </row>
    <row r="51" spans="1:60" ht="22.5" outlineLevel="1" x14ac:dyDescent="0.2">
      <c r="A51" s="172">
        <v>17</v>
      </c>
      <c r="B51" s="173" t="s">
        <v>812</v>
      </c>
      <c r="C51" s="181" t="s">
        <v>813</v>
      </c>
      <c r="D51" s="174" t="s">
        <v>549</v>
      </c>
      <c r="E51" s="175">
        <v>0.9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2.2000000000000002</v>
      </c>
      <c r="Q51" s="175">
        <f>ROUND(E51*P51,2)</f>
        <v>1.98</v>
      </c>
      <c r="R51" s="177"/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261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73" t="s">
        <v>1431</v>
      </c>
      <c r="D52" s="274"/>
      <c r="E52" s="274"/>
      <c r="F52" s="274"/>
      <c r="G52" s="27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1426</v>
      </c>
      <c r="D53" s="162"/>
      <c r="E53" s="163">
        <v>0.9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1432</v>
      </c>
      <c r="C54" s="181" t="s">
        <v>1433</v>
      </c>
      <c r="D54" s="174" t="s">
        <v>348</v>
      </c>
      <c r="E54" s="175">
        <v>10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5.9000000000000003E-4</v>
      </c>
      <c r="O54" s="175">
        <f>ROUND(E54*N54,2)</f>
        <v>0.01</v>
      </c>
      <c r="P54" s="175">
        <v>6.3E-2</v>
      </c>
      <c r="Q54" s="175">
        <f>ROUND(E54*P54,2)</f>
        <v>0.63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64</v>
      </c>
      <c r="D55" s="162"/>
      <c r="E55" s="163">
        <v>10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5" t="s">
        <v>252</v>
      </c>
      <c r="B56" s="166" t="s">
        <v>145</v>
      </c>
      <c r="C56" s="180" t="s">
        <v>146</v>
      </c>
      <c r="D56" s="167"/>
      <c r="E56" s="168"/>
      <c r="F56" s="169"/>
      <c r="G56" s="169">
        <f>SUMIF(AG57:AG67,"&lt;&gt;NOR",G57:G67)</f>
        <v>0</v>
      </c>
      <c r="H56" s="169"/>
      <c r="I56" s="169">
        <f>SUM(I57:I67)</f>
        <v>0</v>
      </c>
      <c r="J56" s="169"/>
      <c r="K56" s="169">
        <f>SUM(K57:K67)</f>
        <v>0</v>
      </c>
      <c r="L56" s="169"/>
      <c r="M56" s="169">
        <f>SUM(M57:M67)</f>
        <v>0</v>
      </c>
      <c r="N56" s="168"/>
      <c r="O56" s="168">
        <f>SUM(O57:O67)</f>
        <v>0</v>
      </c>
      <c r="P56" s="168"/>
      <c r="Q56" s="168">
        <f>SUM(Q57:Q67)</f>
        <v>0.33999999999999997</v>
      </c>
      <c r="R56" s="169"/>
      <c r="S56" s="169"/>
      <c r="T56" s="170"/>
      <c r="U56" s="164"/>
      <c r="V56" s="164">
        <f>SUM(V57:V67)</f>
        <v>0</v>
      </c>
      <c r="W56" s="164"/>
      <c r="X56" s="164"/>
      <c r="Y56" s="164"/>
      <c r="AG56" t="s">
        <v>253</v>
      </c>
    </row>
    <row r="57" spans="1:60" outlineLevel="1" x14ac:dyDescent="0.2">
      <c r="A57" s="172">
        <v>19</v>
      </c>
      <c r="B57" s="173" t="s">
        <v>1434</v>
      </c>
      <c r="C57" s="181" t="s">
        <v>1435</v>
      </c>
      <c r="D57" s="174" t="s">
        <v>363</v>
      </c>
      <c r="E57" s="175">
        <v>3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6.7000000000000002E-4</v>
      </c>
      <c r="O57" s="175">
        <f>ROUND(E57*N57,2)</f>
        <v>0</v>
      </c>
      <c r="P57" s="175">
        <v>3.0000000000000001E-3</v>
      </c>
      <c r="Q57" s="175">
        <f>ROUND(E57*P57,2)</f>
        <v>0.01</v>
      </c>
      <c r="R57" s="177"/>
      <c r="S57" s="177" t="s">
        <v>325</v>
      </c>
      <c r="T57" s="178" t="s">
        <v>326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261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121</v>
      </c>
      <c r="D58" s="162"/>
      <c r="E58" s="163">
        <v>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20</v>
      </c>
      <c r="B59" s="173" t="s">
        <v>574</v>
      </c>
      <c r="C59" s="181" t="s">
        <v>575</v>
      </c>
      <c r="D59" s="174" t="s">
        <v>363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1.33E-3</v>
      </c>
      <c r="O59" s="175">
        <f>ROUND(E59*N59,2)</f>
        <v>0</v>
      </c>
      <c r="P59" s="175">
        <v>0.14899999999999999</v>
      </c>
      <c r="Q59" s="175">
        <f>ROUND(E59*P59,2)</f>
        <v>0.15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117</v>
      </c>
      <c r="D60" s="162"/>
      <c r="E60" s="163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1436</v>
      </c>
      <c r="C61" s="181" t="s">
        <v>1437</v>
      </c>
      <c r="D61" s="174" t="s">
        <v>363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4.8999999999999998E-4</v>
      </c>
      <c r="O61" s="175">
        <f>ROUND(E61*N61,2)</f>
        <v>0</v>
      </c>
      <c r="P61" s="175">
        <v>3.1E-2</v>
      </c>
      <c r="Q61" s="175">
        <f>ROUND(E61*P61,2)</f>
        <v>0.03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73" t="s">
        <v>1438</v>
      </c>
      <c r="D62" s="274"/>
      <c r="E62" s="274"/>
      <c r="F62" s="274"/>
      <c r="G62" s="274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117</v>
      </c>
      <c r="D63" s="162"/>
      <c r="E63" s="163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22</v>
      </c>
      <c r="B64" s="173" t="s">
        <v>1439</v>
      </c>
      <c r="C64" s="181" t="s">
        <v>1440</v>
      </c>
      <c r="D64" s="174" t="s">
        <v>348</v>
      </c>
      <c r="E64" s="175">
        <v>2.5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4.8999999999999998E-4</v>
      </c>
      <c r="O64" s="175">
        <f>ROUND(E64*N64,2)</f>
        <v>0</v>
      </c>
      <c r="P64" s="175">
        <v>6.0000000000000001E-3</v>
      </c>
      <c r="Q64" s="175">
        <f>ROUND(E64*P64,2)</f>
        <v>0.02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261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1272</v>
      </c>
      <c r="D65" s="162"/>
      <c r="E65" s="163">
        <v>2.5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23</v>
      </c>
      <c r="B66" s="173" t="s">
        <v>1441</v>
      </c>
      <c r="C66" s="181" t="s">
        <v>1442</v>
      </c>
      <c r="D66" s="174" t="s">
        <v>348</v>
      </c>
      <c r="E66" s="175">
        <v>10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4.8999999999999998E-4</v>
      </c>
      <c r="O66" s="175">
        <f>ROUND(E66*N66,2)</f>
        <v>0</v>
      </c>
      <c r="P66" s="175">
        <v>1.2999999999999999E-2</v>
      </c>
      <c r="Q66" s="175">
        <f>ROUND(E66*P66,2)</f>
        <v>0.13</v>
      </c>
      <c r="R66" s="177"/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261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64</v>
      </c>
      <c r="D67" s="162"/>
      <c r="E67" s="163">
        <v>10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5" t="s">
        <v>252</v>
      </c>
      <c r="B68" s="166" t="s">
        <v>147</v>
      </c>
      <c r="C68" s="180" t="s">
        <v>148</v>
      </c>
      <c r="D68" s="167"/>
      <c r="E68" s="168"/>
      <c r="F68" s="169"/>
      <c r="G68" s="169">
        <f>SUMIF(AG69:AG69,"&lt;&gt;NOR",G69:G69)</f>
        <v>0</v>
      </c>
      <c r="H68" s="169"/>
      <c r="I68" s="169">
        <f>SUM(I69:I69)</f>
        <v>0</v>
      </c>
      <c r="J68" s="169"/>
      <c r="K68" s="169">
        <f>SUM(K69:K69)</f>
        <v>0</v>
      </c>
      <c r="L68" s="169"/>
      <c r="M68" s="169">
        <f>SUM(M69:M69)</f>
        <v>0</v>
      </c>
      <c r="N68" s="168"/>
      <c r="O68" s="168">
        <f>SUM(O69:O69)</f>
        <v>0</v>
      </c>
      <c r="P68" s="168"/>
      <c r="Q68" s="168">
        <f>SUM(Q69:Q69)</f>
        <v>0</v>
      </c>
      <c r="R68" s="169"/>
      <c r="S68" s="169"/>
      <c r="T68" s="170"/>
      <c r="U68" s="164"/>
      <c r="V68" s="164">
        <f>SUM(V69:V69)</f>
        <v>0</v>
      </c>
      <c r="W68" s="164"/>
      <c r="X68" s="164"/>
      <c r="Y68" s="164"/>
      <c r="AG68" t="s">
        <v>253</v>
      </c>
    </row>
    <row r="69" spans="1:60" outlineLevel="1" x14ac:dyDescent="0.2">
      <c r="A69" s="187">
        <v>24</v>
      </c>
      <c r="B69" s="188" t="s">
        <v>410</v>
      </c>
      <c r="C69" s="194" t="s">
        <v>411</v>
      </c>
      <c r="D69" s="189" t="s">
        <v>412</v>
      </c>
      <c r="E69" s="190">
        <v>5.8539399999999997</v>
      </c>
      <c r="F69" s="191"/>
      <c r="G69" s="192">
        <f>ROUND(E69*F69,2)</f>
        <v>0</v>
      </c>
      <c r="H69" s="191"/>
      <c r="I69" s="192">
        <f>ROUND(E69*H69,2)</f>
        <v>0</v>
      </c>
      <c r="J69" s="191"/>
      <c r="K69" s="192">
        <f>ROUND(E69*J69,2)</f>
        <v>0</v>
      </c>
      <c r="L69" s="192">
        <v>21</v>
      </c>
      <c r="M69" s="192">
        <f>G69*(1+L69/100)</f>
        <v>0</v>
      </c>
      <c r="N69" s="190">
        <v>0</v>
      </c>
      <c r="O69" s="190">
        <f>ROUND(E69*N69,2)</f>
        <v>0</v>
      </c>
      <c r="P69" s="190">
        <v>0</v>
      </c>
      <c r="Q69" s="190">
        <f>ROUND(E69*P69,2)</f>
        <v>0</v>
      </c>
      <c r="R69" s="192"/>
      <c r="S69" s="192" t="s">
        <v>325</v>
      </c>
      <c r="T69" s="193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261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5" t="s">
        <v>252</v>
      </c>
      <c r="B70" s="166" t="s">
        <v>154</v>
      </c>
      <c r="C70" s="180" t="s">
        <v>155</v>
      </c>
      <c r="D70" s="167"/>
      <c r="E70" s="168"/>
      <c r="F70" s="169"/>
      <c r="G70" s="169">
        <f>SUMIF(AG71:AG90,"&lt;&gt;NOR",G71:G90)</f>
        <v>0</v>
      </c>
      <c r="H70" s="169"/>
      <c r="I70" s="169">
        <f>SUM(I71:I90)</f>
        <v>0</v>
      </c>
      <c r="J70" s="169"/>
      <c r="K70" s="169">
        <f>SUM(K71:K90)</f>
        <v>0</v>
      </c>
      <c r="L70" s="169"/>
      <c r="M70" s="169">
        <f>SUM(M71:M90)</f>
        <v>0</v>
      </c>
      <c r="N70" s="168"/>
      <c r="O70" s="168">
        <f>SUM(O71:O90)</f>
        <v>0</v>
      </c>
      <c r="P70" s="168"/>
      <c r="Q70" s="168">
        <f>SUM(Q71:Q90)</f>
        <v>0</v>
      </c>
      <c r="R70" s="169"/>
      <c r="S70" s="169"/>
      <c r="T70" s="170"/>
      <c r="U70" s="164"/>
      <c r="V70" s="164">
        <f>SUM(V71:V90)</f>
        <v>0</v>
      </c>
      <c r="W70" s="164"/>
      <c r="X70" s="164"/>
      <c r="Y70" s="164"/>
      <c r="AG70" t="s">
        <v>253</v>
      </c>
    </row>
    <row r="71" spans="1:60" outlineLevel="1" x14ac:dyDescent="0.2">
      <c r="A71" s="172">
        <v>25</v>
      </c>
      <c r="B71" s="173" t="s">
        <v>1443</v>
      </c>
      <c r="C71" s="181" t="s">
        <v>1444</v>
      </c>
      <c r="D71" s="174" t="s">
        <v>348</v>
      </c>
      <c r="E71" s="175">
        <v>10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3.0000000000000001E-5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325</v>
      </c>
      <c r="T71" s="178" t="s">
        <v>326</v>
      </c>
      <c r="U71" s="158">
        <v>0</v>
      </c>
      <c r="V71" s="158">
        <f>ROUND(E71*U71,2)</f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287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73" t="s">
        <v>1445</v>
      </c>
      <c r="D72" s="274"/>
      <c r="E72" s="274"/>
      <c r="F72" s="274"/>
      <c r="G72" s="274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64</v>
      </c>
      <c r="D73" s="162"/>
      <c r="E73" s="163">
        <v>10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26</v>
      </c>
      <c r="B74" s="173" t="s">
        <v>1446</v>
      </c>
      <c r="C74" s="181" t="s">
        <v>1447</v>
      </c>
      <c r="D74" s="174" t="s">
        <v>348</v>
      </c>
      <c r="E74" s="175">
        <v>14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6.0000000000000002E-5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415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73" t="s">
        <v>1445</v>
      </c>
      <c r="D75" s="274"/>
      <c r="E75" s="274"/>
      <c r="F75" s="274"/>
      <c r="G75" s="274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72</v>
      </c>
      <c r="D76" s="162"/>
      <c r="E76" s="163">
        <v>14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27</v>
      </c>
      <c r="B77" s="173" t="s">
        <v>1448</v>
      </c>
      <c r="C77" s="181" t="s">
        <v>1449</v>
      </c>
      <c r="D77" s="174" t="s">
        <v>348</v>
      </c>
      <c r="E77" s="175">
        <v>8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5.0000000000000002E-5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415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135</v>
      </c>
      <c r="D78" s="162"/>
      <c r="E78" s="163">
        <v>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28</v>
      </c>
      <c r="B79" s="173" t="s">
        <v>1450</v>
      </c>
      <c r="C79" s="181" t="s">
        <v>1451</v>
      </c>
      <c r="D79" s="174" t="s">
        <v>348</v>
      </c>
      <c r="E79" s="175">
        <v>34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4.0000000000000003E-5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415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100</v>
      </c>
      <c r="D80" s="162"/>
      <c r="E80" s="163">
        <v>34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29</v>
      </c>
      <c r="B81" s="173" t="s">
        <v>1452</v>
      </c>
      <c r="C81" s="181" t="s">
        <v>1453</v>
      </c>
      <c r="D81" s="174" t="s">
        <v>348</v>
      </c>
      <c r="E81" s="175">
        <v>22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6.0000000000000002E-5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325</v>
      </c>
      <c r="T81" s="178" t="s">
        <v>326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415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88</v>
      </c>
      <c r="D82" s="162"/>
      <c r="E82" s="163">
        <v>22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30</v>
      </c>
      <c r="B83" s="173" t="s">
        <v>1454</v>
      </c>
      <c r="C83" s="181" t="s">
        <v>1455</v>
      </c>
      <c r="D83" s="174" t="s">
        <v>348</v>
      </c>
      <c r="E83" s="175">
        <v>8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6.0000000000000002E-5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415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135</v>
      </c>
      <c r="D84" s="162"/>
      <c r="E84" s="163">
        <v>8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87">
        <v>31</v>
      </c>
      <c r="B85" s="188" t="s">
        <v>420</v>
      </c>
      <c r="C85" s="194" t="s">
        <v>421</v>
      </c>
      <c r="D85" s="189" t="s">
        <v>0</v>
      </c>
      <c r="E85" s="190">
        <v>83.968999999999994</v>
      </c>
      <c r="F85" s="191"/>
      <c r="G85" s="192">
        <f>ROUND(E85*F85,2)</f>
        <v>0</v>
      </c>
      <c r="H85" s="191"/>
      <c r="I85" s="192">
        <f>ROUND(E85*H85,2)</f>
        <v>0</v>
      </c>
      <c r="J85" s="191"/>
      <c r="K85" s="192">
        <f>ROUND(E85*J85,2)</f>
        <v>0</v>
      </c>
      <c r="L85" s="192">
        <v>21</v>
      </c>
      <c r="M85" s="192">
        <f>G85*(1+L85/100)</f>
        <v>0</v>
      </c>
      <c r="N85" s="190">
        <v>0</v>
      </c>
      <c r="O85" s="190">
        <f>ROUND(E85*N85,2)</f>
        <v>0</v>
      </c>
      <c r="P85" s="190">
        <v>0</v>
      </c>
      <c r="Q85" s="190">
        <f>ROUND(E85*P85,2)</f>
        <v>0</v>
      </c>
      <c r="R85" s="192"/>
      <c r="S85" s="192" t="s">
        <v>325</v>
      </c>
      <c r="T85" s="193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422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1456</v>
      </c>
      <c r="C86" s="181" t="s">
        <v>1457</v>
      </c>
      <c r="D86" s="174" t="s">
        <v>348</v>
      </c>
      <c r="E86" s="175">
        <v>50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257</v>
      </c>
      <c r="T86" s="178" t="s">
        <v>258</v>
      </c>
      <c r="U86" s="158">
        <v>0</v>
      </c>
      <c r="V86" s="158">
        <f>ROUND(E86*U86,2)</f>
        <v>0</v>
      </c>
      <c r="W86" s="158"/>
      <c r="X86" s="158" t="s">
        <v>442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443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108</v>
      </c>
      <c r="D87" s="162"/>
      <c r="E87" s="163">
        <v>50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33</v>
      </c>
      <c r="B88" s="173" t="s">
        <v>1458</v>
      </c>
      <c r="C88" s="181" t="s">
        <v>1459</v>
      </c>
      <c r="D88" s="174" t="s">
        <v>446</v>
      </c>
      <c r="E88" s="175">
        <v>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257</v>
      </c>
      <c r="T88" s="178" t="s">
        <v>258</v>
      </c>
      <c r="U88" s="158">
        <v>0</v>
      </c>
      <c r="V88" s="158">
        <f>ROUND(E88*U88,2)</f>
        <v>0</v>
      </c>
      <c r="W88" s="158"/>
      <c r="X88" s="158" t="s">
        <v>442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443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73" t="s">
        <v>1460</v>
      </c>
      <c r="D89" s="274"/>
      <c r="E89" s="274"/>
      <c r="F89" s="274"/>
      <c r="G89" s="274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119</v>
      </c>
      <c r="D90" s="162"/>
      <c r="E90" s="163">
        <v>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65" t="s">
        <v>252</v>
      </c>
      <c r="B91" s="166" t="s">
        <v>158</v>
      </c>
      <c r="C91" s="180" t="s">
        <v>159</v>
      </c>
      <c r="D91" s="167"/>
      <c r="E91" s="168"/>
      <c r="F91" s="169"/>
      <c r="G91" s="169">
        <f>SUMIF(AG92:AG122,"&lt;&gt;NOR",G92:G122)</f>
        <v>0</v>
      </c>
      <c r="H91" s="169"/>
      <c r="I91" s="169">
        <f>SUM(I92:I122)</f>
        <v>0</v>
      </c>
      <c r="J91" s="169"/>
      <c r="K91" s="169">
        <f>SUM(K92:K122)</f>
        <v>0</v>
      </c>
      <c r="L91" s="169"/>
      <c r="M91" s="169">
        <f>SUM(M92:M122)</f>
        <v>0</v>
      </c>
      <c r="N91" s="168"/>
      <c r="O91" s="168">
        <f>SUM(O92:O122)</f>
        <v>0.03</v>
      </c>
      <c r="P91" s="168"/>
      <c r="Q91" s="168">
        <f>SUM(Q92:Q122)</f>
        <v>0</v>
      </c>
      <c r="R91" s="169"/>
      <c r="S91" s="169"/>
      <c r="T91" s="170"/>
      <c r="U91" s="164"/>
      <c r="V91" s="164">
        <f>SUM(V92:V122)</f>
        <v>0</v>
      </c>
      <c r="W91" s="164"/>
      <c r="X91" s="164"/>
      <c r="Y91" s="164"/>
      <c r="AG91" t="s">
        <v>253</v>
      </c>
    </row>
    <row r="92" spans="1:60" outlineLevel="1" x14ac:dyDescent="0.2">
      <c r="A92" s="172">
        <v>34</v>
      </c>
      <c r="B92" s="173" t="s">
        <v>1461</v>
      </c>
      <c r="C92" s="181" t="s">
        <v>1462</v>
      </c>
      <c r="D92" s="174" t="s">
        <v>363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7.3999999999999999E-4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257</v>
      </c>
      <c r="T92" s="178" t="s">
        <v>258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287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73" t="s">
        <v>344</v>
      </c>
      <c r="D93" s="274"/>
      <c r="E93" s="274"/>
      <c r="F93" s="274"/>
      <c r="G93" s="27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117</v>
      </c>
      <c r="D94" s="162"/>
      <c r="E94" s="163">
        <v>1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35</v>
      </c>
      <c r="B95" s="173" t="s">
        <v>1463</v>
      </c>
      <c r="C95" s="181" t="s">
        <v>1464</v>
      </c>
      <c r="D95" s="174" t="s">
        <v>363</v>
      </c>
      <c r="E95" s="175">
        <v>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2.9E-4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73" t="s">
        <v>344</v>
      </c>
      <c r="D96" s="274"/>
      <c r="E96" s="274"/>
      <c r="F96" s="274"/>
      <c r="G96" s="27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121</v>
      </c>
      <c r="D97" s="162"/>
      <c r="E97" s="163">
        <v>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36</v>
      </c>
      <c r="B98" s="173" t="s">
        <v>1465</v>
      </c>
      <c r="C98" s="181" t="s">
        <v>1466</v>
      </c>
      <c r="D98" s="174" t="s">
        <v>348</v>
      </c>
      <c r="E98" s="175">
        <v>10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3.8000000000000002E-4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259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415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73" t="s">
        <v>344</v>
      </c>
      <c r="D99" s="274"/>
      <c r="E99" s="274"/>
      <c r="F99" s="274"/>
      <c r="G99" s="274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1332</v>
      </c>
      <c r="D100" s="162"/>
      <c r="E100" s="163">
        <v>10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37</v>
      </c>
      <c r="B101" s="173" t="s">
        <v>1467</v>
      </c>
      <c r="C101" s="181" t="s">
        <v>1468</v>
      </c>
      <c r="D101" s="174" t="s">
        <v>348</v>
      </c>
      <c r="E101" s="175">
        <v>13.5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4.6999999999999999E-4</v>
      </c>
      <c r="O101" s="175">
        <f>ROUND(E101*N101,2)</f>
        <v>0.01</v>
      </c>
      <c r="P101" s="175">
        <v>0</v>
      </c>
      <c r="Q101" s="175">
        <f>ROUND(E101*P101,2)</f>
        <v>0</v>
      </c>
      <c r="R101" s="177"/>
      <c r="S101" s="177" t="s">
        <v>325</v>
      </c>
      <c r="T101" s="178" t="s">
        <v>326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415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73" t="s">
        <v>344</v>
      </c>
      <c r="D102" s="274"/>
      <c r="E102" s="274"/>
      <c r="F102" s="274"/>
      <c r="G102" s="274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1469</v>
      </c>
      <c r="D103" s="162"/>
      <c r="E103" s="163">
        <v>13.5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38</v>
      </c>
      <c r="B104" s="173" t="s">
        <v>1470</v>
      </c>
      <c r="C104" s="181" t="s">
        <v>1471</v>
      </c>
      <c r="D104" s="174" t="s">
        <v>348</v>
      </c>
      <c r="E104" s="175">
        <v>3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2.0999999999999999E-3</v>
      </c>
      <c r="O104" s="175">
        <f>ROUND(E104*N104,2)</f>
        <v>0.01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415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121</v>
      </c>
      <c r="D105" s="162"/>
      <c r="E105" s="163">
        <v>3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39</v>
      </c>
      <c r="B106" s="173" t="s">
        <v>1472</v>
      </c>
      <c r="C106" s="181" t="s">
        <v>1473</v>
      </c>
      <c r="D106" s="174" t="s">
        <v>348</v>
      </c>
      <c r="E106" s="175">
        <v>3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2.5200000000000001E-3</v>
      </c>
      <c r="O106" s="175">
        <f>ROUND(E106*N106,2)</f>
        <v>0.01</v>
      </c>
      <c r="P106" s="175">
        <v>0</v>
      </c>
      <c r="Q106" s="175">
        <f>ROUND(E106*P106,2)</f>
        <v>0</v>
      </c>
      <c r="R106" s="177"/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415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121</v>
      </c>
      <c r="D107" s="162"/>
      <c r="E107" s="163">
        <v>3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40</v>
      </c>
      <c r="B108" s="173" t="s">
        <v>1474</v>
      </c>
      <c r="C108" s="181" t="s">
        <v>1475</v>
      </c>
      <c r="D108" s="174" t="s">
        <v>363</v>
      </c>
      <c r="E108" s="175">
        <v>4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415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73" t="s">
        <v>344</v>
      </c>
      <c r="D109" s="274"/>
      <c r="E109" s="274"/>
      <c r="F109" s="274"/>
      <c r="G109" s="274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123</v>
      </c>
      <c r="D110" s="162"/>
      <c r="E110" s="163">
        <v>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41</v>
      </c>
      <c r="B111" s="173" t="s">
        <v>1476</v>
      </c>
      <c r="C111" s="181" t="s">
        <v>1477</v>
      </c>
      <c r="D111" s="174" t="s">
        <v>363</v>
      </c>
      <c r="E111" s="175">
        <v>5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325</v>
      </c>
      <c r="T111" s="178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415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73" t="s">
        <v>344</v>
      </c>
      <c r="D112" s="274"/>
      <c r="E112" s="274"/>
      <c r="F112" s="274"/>
      <c r="G112" s="274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125</v>
      </c>
      <c r="D113" s="162"/>
      <c r="E113" s="163">
        <v>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42</v>
      </c>
      <c r="B114" s="173" t="s">
        <v>1478</v>
      </c>
      <c r="C114" s="181" t="s">
        <v>1479</v>
      </c>
      <c r="D114" s="174" t="s">
        <v>363</v>
      </c>
      <c r="E114" s="175">
        <v>3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325</v>
      </c>
      <c r="T114" s="178" t="s">
        <v>326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415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73" t="s">
        <v>344</v>
      </c>
      <c r="D115" s="274"/>
      <c r="E115" s="274"/>
      <c r="F115" s="274"/>
      <c r="G115" s="274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121</v>
      </c>
      <c r="D116" s="162"/>
      <c r="E116" s="163">
        <v>3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43</v>
      </c>
      <c r="B117" s="173" t="s">
        <v>1480</v>
      </c>
      <c r="C117" s="181" t="s">
        <v>1481</v>
      </c>
      <c r="D117" s="174" t="s">
        <v>348</v>
      </c>
      <c r="E117" s="175">
        <v>29.5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415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1482</v>
      </c>
      <c r="D118" s="162"/>
      <c r="E118" s="163">
        <v>29.5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44</v>
      </c>
      <c r="B119" s="173" t="s">
        <v>1483</v>
      </c>
      <c r="C119" s="181" t="s">
        <v>1484</v>
      </c>
      <c r="D119" s="174" t="s">
        <v>348</v>
      </c>
      <c r="E119" s="175">
        <v>23.5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257</v>
      </c>
      <c r="T119" s="178" t="s">
        <v>258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415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1485</v>
      </c>
      <c r="D120" s="162"/>
      <c r="E120" s="163">
        <v>23.5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45</v>
      </c>
      <c r="B121" s="173" t="s">
        <v>1486</v>
      </c>
      <c r="C121" s="181" t="s">
        <v>1487</v>
      </c>
      <c r="D121" s="174" t="s">
        <v>0</v>
      </c>
      <c r="E121" s="175">
        <v>135.81950000000001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325</v>
      </c>
      <c r="T121" s="178" t="s">
        <v>326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422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73" t="s">
        <v>344</v>
      </c>
      <c r="D122" s="274"/>
      <c r="E122" s="274"/>
      <c r="F122" s="274"/>
      <c r="G122" s="274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5" t="s">
        <v>252</v>
      </c>
      <c r="B123" s="166" t="s">
        <v>160</v>
      </c>
      <c r="C123" s="180" t="s">
        <v>161</v>
      </c>
      <c r="D123" s="167"/>
      <c r="E123" s="168"/>
      <c r="F123" s="169"/>
      <c r="G123" s="169">
        <f>SUMIF(AG124:AG165,"&lt;&gt;NOR",G124:G165)</f>
        <v>0</v>
      </c>
      <c r="H123" s="169"/>
      <c r="I123" s="169">
        <f>SUM(I124:I165)</f>
        <v>0</v>
      </c>
      <c r="J123" s="169"/>
      <c r="K123" s="169">
        <f>SUM(K124:K165)</f>
        <v>0</v>
      </c>
      <c r="L123" s="169"/>
      <c r="M123" s="169">
        <f>SUM(M124:M165)</f>
        <v>0</v>
      </c>
      <c r="N123" s="168"/>
      <c r="O123" s="168">
        <f>SUM(O124:O165)</f>
        <v>0.44</v>
      </c>
      <c r="P123" s="168"/>
      <c r="Q123" s="168">
        <f>SUM(Q124:Q165)</f>
        <v>0.02</v>
      </c>
      <c r="R123" s="169"/>
      <c r="S123" s="169"/>
      <c r="T123" s="170"/>
      <c r="U123" s="164"/>
      <c r="V123" s="164">
        <f>SUM(V124:V165)</f>
        <v>0</v>
      </c>
      <c r="W123" s="164"/>
      <c r="X123" s="164"/>
      <c r="Y123" s="164"/>
      <c r="AG123" t="s">
        <v>253</v>
      </c>
    </row>
    <row r="124" spans="1:60" outlineLevel="1" x14ac:dyDescent="0.2">
      <c r="A124" s="172">
        <v>46</v>
      </c>
      <c r="B124" s="173" t="s">
        <v>703</v>
      </c>
      <c r="C124" s="181" t="s">
        <v>704</v>
      </c>
      <c r="D124" s="174" t="s">
        <v>348</v>
      </c>
      <c r="E124" s="175">
        <v>10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2.1299999999999999E-3</v>
      </c>
      <c r="Q124" s="175">
        <f>ROUND(E124*P124,2)</f>
        <v>0.02</v>
      </c>
      <c r="R124" s="177"/>
      <c r="S124" s="177" t="s">
        <v>325</v>
      </c>
      <c r="T124" s="178" t="s">
        <v>326</v>
      </c>
      <c r="U124" s="158">
        <v>0</v>
      </c>
      <c r="V124" s="158">
        <f>ROUND(E124*U124,2)</f>
        <v>0</v>
      </c>
      <c r="W124" s="158"/>
      <c r="X124" s="158" t="s">
        <v>259</v>
      </c>
      <c r="Y124" s="158" t="s">
        <v>260</v>
      </c>
      <c r="Z124" s="148"/>
      <c r="AA124" s="148"/>
      <c r="AB124" s="148"/>
      <c r="AC124" s="148"/>
      <c r="AD124" s="148"/>
      <c r="AE124" s="148"/>
      <c r="AF124" s="148"/>
      <c r="AG124" s="148" t="s">
        <v>287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64</v>
      </c>
      <c r="D125" s="162"/>
      <c r="E125" s="163">
        <v>10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47</v>
      </c>
      <c r="B126" s="173" t="s">
        <v>705</v>
      </c>
      <c r="C126" s="181" t="s">
        <v>706</v>
      </c>
      <c r="D126" s="174" t="s">
        <v>348</v>
      </c>
      <c r="E126" s="175">
        <v>10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2.7999999999999998E-4</v>
      </c>
      <c r="Q126" s="175">
        <f>ROUND(E126*P126,2)</f>
        <v>0</v>
      </c>
      <c r="R126" s="177"/>
      <c r="S126" s="177" t="s">
        <v>325</v>
      </c>
      <c r="T126" s="178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415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64</v>
      </c>
      <c r="D127" s="162"/>
      <c r="E127" s="163">
        <v>10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48</v>
      </c>
      <c r="B128" s="173" t="s">
        <v>707</v>
      </c>
      <c r="C128" s="181" t="s">
        <v>708</v>
      </c>
      <c r="D128" s="174" t="s">
        <v>363</v>
      </c>
      <c r="E128" s="175">
        <v>4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325</v>
      </c>
      <c r="T128" s="178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287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123</v>
      </c>
      <c r="D129" s="162"/>
      <c r="E129" s="163">
        <v>4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49</v>
      </c>
      <c r="B130" s="173" t="s">
        <v>709</v>
      </c>
      <c r="C130" s="181" t="s">
        <v>710</v>
      </c>
      <c r="D130" s="174" t="s">
        <v>363</v>
      </c>
      <c r="E130" s="175">
        <v>6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415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1488</v>
      </c>
      <c r="D131" s="162"/>
      <c r="E131" s="163">
        <v>6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50</v>
      </c>
      <c r="B132" s="173" t="s">
        <v>1489</v>
      </c>
      <c r="C132" s="181" t="s">
        <v>1490</v>
      </c>
      <c r="D132" s="174" t="s">
        <v>348</v>
      </c>
      <c r="E132" s="175">
        <v>10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3.9899999999999996E-3</v>
      </c>
      <c r="O132" s="175">
        <f>ROUND(E132*N132,2)</f>
        <v>0.04</v>
      </c>
      <c r="P132" s="175">
        <v>0</v>
      </c>
      <c r="Q132" s="175">
        <f>ROUND(E132*P132,2)</f>
        <v>0</v>
      </c>
      <c r="R132" s="177"/>
      <c r="S132" s="177" t="s">
        <v>325</v>
      </c>
      <c r="T132" s="178" t="s">
        <v>326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1332</v>
      </c>
      <c r="D133" s="162"/>
      <c r="E133" s="163">
        <v>10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2">
        <v>51</v>
      </c>
      <c r="B134" s="173" t="s">
        <v>1491</v>
      </c>
      <c r="C134" s="181" t="s">
        <v>1492</v>
      </c>
      <c r="D134" s="174" t="s">
        <v>348</v>
      </c>
      <c r="E134" s="175">
        <v>14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5.1799999999999997E-3</v>
      </c>
      <c r="O134" s="175">
        <f>ROUND(E134*N134,2)</f>
        <v>7.0000000000000007E-2</v>
      </c>
      <c r="P134" s="175">
        <v>0</v>
      </c>
      <c r="Q134" s="175">
        <f>ROUND(E134*P134,2)</f>
        <v>0</v>
      </c>
      <c r="R134" s="177"/>
      <c r="S134" s="177" t="s">
        <v>325</v>
      </c>
      <c r="T134" s="178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415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73" t="s">
        <v>1493</v>
      </c>
      <c r="D135" s="274"/>
      <c r="E135" s="274"/>
      <c r="F135" s="274"/>
      <c r="G135" s="274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1494</v>
      </c>
      <c r="D136" s="162"/>
      <c r="E136" s="163">
        <v>14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52</v>
      </c>
      <c r="B137" s="173" t="s">
        <v>1495</v>
      </c>
      <c r="C137" s="181" t="s">
        <v>1496</v>
      </c>
      <c r="D137" s="174" t="s">
        <v>348</v>
      </c>
      <c r="E137" s="175">
        <v>8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5.3499999999999997E-3</v>
      </c>
      <c r="O137" s="175">
        <f>ROUND(E137*N137,2)</f>
        <v>0.04</v>
      </c>
      <c r="P137" s="175">
        <v>0</v>
      </c>
      <c r="Q137" s="175">
        <f>ROUND(E137*P137,2)</f>
        <v>0</v>
      </c>
      <c r="R137" s="177"/>
      <c r="S137" s="177" t="s">
        <v>325</v>
      </c>
      <c r="T137" s="178" t="s">
        <v>326</v>
      </c>
      <c r="U137" s="158">
        <v>0</v>
      </c>
      <c r="V137" s="158">
        <f>ROUND(E137*U137,2)</f>
        <v>0</v>
      </c>
      <c r="W137" s="158"/>
      <c r="X137" s="158" t="s">
        <v>259</v>
      </c>
      <c r="Y137" s="158" t="s">
        <v>260</v>
      </c>
      <c r="Z137" s="148"/>
      <c r="AA137" s="148"/>
      <c r="AB137" s="148"/>
      <c r="AC137" s="148"/>
      <c r="AD137" s="148"/>
      <c r="AE137" s="148"/>
      <c r="AF137" s="148"/>
      <c r="AG137" s="148" t="s">
        <v>415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73" t="s">
        <v>1497</v>
      </c>
      <c r="D138" s="274"/>
      <c r="E138" s="274"/>
      <c r="F138" s="274"/>
      <c r="G138" s="274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135</v>
      </c>
      <c r="D139" s="162"/>
      <c r="E139" s="163">
        <v>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53</v>
      </c>
      <c r="B140" s="173" t="s">
        <v>1498</v>
      </c>
      <c r="C140" s="181" t="s">
        <v>1499</v>
      </c>
      <c r="D140" s="174" t="s">
        <v>348</v>
      </c>
      <c r="E140" s="175">
        <v>34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4.0099999999999997E-3</v>
      </c>
      <c r="O140" s="175">
        <f>ROUND(E140*N140,2)</f>
        <v>0.14000000000000001</v>
      </c>
      <c r="P140" s="175">
        <v>0</v>
      </c>
      <c r="Q140" s="175">
        <f>ROUND(E140*P140,2)</f>
        <v>0</v>
      </c>
      <c r="R140" s="177"/>
      <c r="S140" s="177" t="s">
        <v>325</v>
      </c>
      <c r="T140" s="178" t="s">
        <v>326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287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73" t="s">
        <v>1500</v>
      </c>
      <c r="D141" s="274"/>
      <c r="E141" s="274"/>
      <c r="F141" s="274"/>
      <c r="G141" s="274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1501</v>
      </c>
      <c r="D142" s="162"/>
      <c r="E142" s="163">
        <v>34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54</v>
      </c>
      <c r="B143" s="173" t="s">
        <v>1502</v>
      </c>
      <c r="C143" s="181" t="s">
        <v>1503</v>
      </c>
      <c r="D143" s="174" t="s">
        <v>348</v>
      </c>
      <c r="E143" s="175">
        <v>22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5.2199999999999998E-3</v>
      </c>
      <c r="O143" s="175">
        <f>ROUND(E143*N143,2)</f>
        <v>0.11</v>
      </c>
      <c r="P143" s="175">
        <v>0</v>
      </c>
      <c r="Q143" s="175">
        <f>ROUND(E143*P143,2)</f>
        <v>0</v>
      </c>
      <c r="R143" s="177"/>
      <c r="S143" s="177" t="s">
        <v>325</v>
      </c>
      <c r="T143" s="178" t="s">
        <v>326</v>
      </c>
      <c r="U143" s="158">
        <v>0</v>
      </c>
      <c r="V143" s="158">
        <f>ROUND(E143*U143,2)</f>
        <v>0</v>
      </c>
      <c r="W143" s="158"/>
      <c r="X143" s="158" t="s">
        <v>259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415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73" t="s">
        <v>1500</v>
      </c>
      <c r="D144" s="274"/>
      <c r="E144" s="274"/>
      <c r="F144" s="274"/>
      <c r="G144" s="274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135</v>
      </c>
      <c r="D145" s="162"/>
      <c r="E145" s="163">
        <v>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2" t="s">
        <v>1494</v>
      </c>
      <c r="D146" s="162"/>
      <c r="E146" s="163">
        <v>14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268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55</v>
      </c>
      <c r="B147" s="173" t="s">
        <v>1504</v>
      </c>
      <c r="C147" s="181" t="s">
        <v>1505</v>
      </c>
      <c r="D147" s="174" t="s">
        <v>348</v>
      </c>
      <c r="E147" s="175">
        <v>8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5.4099999999999999E-3</v>
      </c>
      <c r="O147" s="175">
        <f>ROUND(E147*N147,2)</f>
        <v>0.04</v>
      </c>
      <c r="P147" s="175">
        <v>0</v>
      </c>
      <c r="Q147" s="175">
        <f>ROUND(E147*P147,2)</f>
        <v>0</v>
      </c>
      <c r="R147" s="177"/>
      <c r="S147" s="177" t="s">
        <v>325</v>
      </c>
      <c r="T147" s="178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287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135</v>
      </c>
      <c r="D148" s="162"/>
      <c r="E148" s="163">
        <v>8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56</v>
      </c>
      <c r="B149" s="173" t="s">
        <v>1506</v>
      </c>
      <c r="C149" s="181" t="s">
        <v>1507</v>
      </c>
      <c r="D149" s="174" t="s">
        <v>363</v>
      </c>
      <c r="E149" s="175">
        <v>20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325</v>
      </c>
      <c r="T149" s="178" t="s">
        <v>326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415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73" t="s">
        <v>344</v>
      </c>
      <c r="D150" s="274"/>
      <c r="E150" s="274"/>
      <c r="F150" s="274"/>
      <c r="G150" s="27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84</v>
      </c>
      <c r="D151" s="162"/>
      <c r="E151" s="163">
        <v>20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57</v>
      </c>
      <c r="B152" s="173" t="s">
        <v>1508</v>
      </c>
      <c r="C152" s="181" t="s">
        <v>1509</v>
      </c>
      <c r="D152" s="174" t="s">
        <v>363</v>
      </c>
      <c r="E152" s="175">
        <v>2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287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119</v>
      </c>
      <c r="D153" s="162"/>
      <c r="E153" s="163">
        <v>2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58</v>
      </c>
      <c r="B154" s="173" t="s">
        <v>1510</v>
      </c>
      <c r="C154" s="181" t="s">
        <v>1511</v>
      </c>
      <c r="D154" s="174" t="s">
        <v>348</v>
      </c>
      <c r="E154" s="175">
        <v>96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325</v>
      </c>
      <c r="T154" s="178" t="s">
        <v>326</v>
      </c>
      <c r="U154" s="158">
        <v>0</v>
      </c>
      <c r="V154" s="158">
        <f>ROUND(E154*U154,2)</f>
        <v>0</v>
      </c>
      <c r="W154" s="158"/>
      <c r="X154" s="158" t="s">
        <v>259</v>
      </c>
      <c r="Y154" s="158" t="s">
        <v>260</v>
      </c>
      <c r="Z154" s="148"/>
      <c r="AA154" s="148"/>
      <c r="AB154" s="148"/>
      <c r="AC154" s="148"/>
      <c r="AD154" s="148"/>
      <c r="AE154" s="148"/>
      <c r="AF154" s="148"/>
      <c r="AG154" s="148" t="s">
        <v>415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73" t="s">
        <v>344</v>
      </c>
      <c r="D155" s="274"/>
      <c r="E155" s="274"/>
      <c r="F155" s="274"/>
      <c r="G155" s="274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263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96</v>
      </c>
      <c r="D156" s="162"/>
      <c r="E156" s="163">
        <v>32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2" t="s">
        <v>133</v>
      </c>
      <c r="D157" s="162"/>
      <c r="E157" s="163">
        <v>64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268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59</v>
      </c>
      <c r="B158" s="173" t="s">
        <v>1512</v>
      </c>
      <c r="C158" s="181" t="s">
        <v>1513</v>
      </c>
      <c r="D158" s="174" t="s">
        <v>348</v>
      </c>
      <c r="E158" s="175">
        <v>96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1.0000000000000001E-5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257</v>
      </c>
      <c r="T158" s="178" t="s">
        <v>258</v>
      </c>
      <c r="U158" s="158">
        <v>0</v>
      </c>
      <c r="V158" s="158">
        <f>ROUND(E158*U158,2)</f>
        <v>0</v>
      </c>
      <c r="W158" s="158"/>
      <c r="X158" s="158" t="s">
        <v>259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287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73" t="s">
        <v>344</v>
      </c>
      <c r="D159" s="274"/>
      <c r="E159" s="274"/>
      <c r="F159" s="274"/>
      <c r="G159" s="274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2" t="s">
        <v>96</v>
      </c>
      <c r="D160" s="162"/>
      <c r="E160" s="163">
        <v>32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268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2" t="s">
        <v>133</v>
      </c>
      <c r="D161" s="162"/>
      <c r="E161" s="163">
        <v>64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60</v>
      </c>
      <c r="B162" s="173" t="s">
        <v>711</v>
      </c>
      <c r="C162" s="181" t="s">
        <v>712</v>
      </c>
      <c r="D162" s="174" t="s">
        <v>0</v>
      </c>
      <c r="E162" s="175">
        <v>423.28100000000001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0</v>
      </c>
      <c r="O162" s="175">
        <f>ROUND(E162*N162,2)</f>
        <v>0</v>
      </c>
      <c r="P162" s="175">
        <v>0</v>
      </c>
      <c r="Q162" s="175">
        <f>ROUND(E162*P162,2)</f>
        <v>0</v>
      </c>
      <c r="R162" s="177"/>
      <c r="S162" s="177" t="s">
        <v>325</v>
      </c>
      <c r="T162" s="178" t="s">
        <v>326</v>
      </c>
      <c r="U162" s="158">
        <v>0</v>
      </c>
      <c r="V162" s="158">
        <f>ROUND(E162*U162,2)</f>
        <v>0</v>
      </c>
      <c r="W162" s="158"/>
      <c r="X162" s="158" t="s">
        <v>259</v>
      </c>
      <c r="Y162" s="158" t="s">
        <v>260</v>
      </c>
      <c r="Z162" s="148"/>
      <c r="AA162" s="148"/>
      <c r="AB162" s="148"/>
      <c r="AC162" s="148"/>
      <c r="AD162" s="148"/>
      <c r="AE162" s="148"/>
      <c r="AF162" s="148"/>
      <c r="AG162" s="148" t="s">
        <v>422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273" t="s">
        <v>344</v>
      </c>
      <c r="D163" s="274"/>
      <c r="E163" s="274"/>
      <c r="F163" s="274"/>
      <c r="G163" s="274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61</v>
      </c>
      <c r="B164" s="173" t="s">
        <v>1514</v>
      </c>
      <c r="C164" s="181" t="s">
        <v>1515</v>
      </c>
      <c r="D164" s="174" t="s">
        <v>363</v>
      </c>
      <c r="E164" s="175">
        <v>11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257</v>
      </c>
      <c r="T164" s="178" t="s">
        <v>258</v>
      </c>
      <c r="U164" s="158">
        <v>0</v>
      </c>
      <c r="V164" s="158">
        <f>ROUND(E164*U164,2)</f>
        <v>0</v>
      </c>
      <c r="W164" s="158"/>
      <c r="X164" s="158" t="s">
        <v>442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443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66</v>
      </c>
      <c r="D165" s="162"/>
      <c r="E165" s="163">
        <v>11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5" t="s">
        <v>252</v>
      </c>
      <c r="B166" s="166" t="s">
        <v>164</v>
      </c>
      <c r="C166" s="180" t="s">
        <v>165</v>
      </c>
      <c r="D166" s="167"/>
      <c r="E166" s="168"/>
      <c r="F166" s="169"/>
      <c r="G166" s="169">
        <f>SUMIF(AG167:AG226,"&lt;&gt;NOR",G167:G226)</f>
        <v>0</v>
      </c>
      <c r="H166" s="169"/>
      <c r="I166" s="169">
        <f>SUM(I167:I226)</f>
        <v>0</v>
      </c>
      <c r="J166" s="169"/>
      <c r="K166" s="169">
        <f>SUM(K167:K226)</f>
        <v>0</v>
      </c>
      <c r="L166" s="169"/>
      <c r="M166" s="169">
        <f>SUM(M167:M226)</f>
        <v>0</v>
      </c>
      <c r="N166" s="168"/>
      <c r="O166" s="168">
        <f>SUM(O167:O226)</f>
        <v>0.2</v>
      </c>
      <c r="P166" s="168"/>
      <c r="Q166" s="168">
        <f>SUM(Q167:Q226)</f>
        <v>0</v>
      </c>
      <c r="R166" s="169"/>
      <c r="S166" s="169"/>
      <c r="T166" s="170"/>
      <c r="U166" s="164"/>
      <c r="V166" s="164">
        <f>SUM(V167:V226)</f>
        <v>0</v>
      </c>
      <c r="W166" s="164"/>
      <c r="X166" s="164"/>
      <c r="Y166" s="164"/>
      <c r="AG166" t="s">
        <v>253</v>
      </c>
    </row>
    <row r="167" spans="1:60" outlineLevel="1" x14ac:dyDescent="0.2">
      <c r="A167" s="172">
        <v>62</v>
      </c>
      <c r="B167" s="173" t="s">
        <v>1516</v>
      </c>
      <c r="C167" s="181" t="s">
        <v>1517</v>
      </c>
      <c r="D167" s="174" t="s">
        <v>715</v>
      </c>
      <c r="E167" s="175">
        <v>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6.0000000000000001E-3</v>
      </c>
      <c r="O167" s="175">
        <f>ROUND(E167*N167,2)</f>
        <v>0.01</v>
      </c>
      <c r="P167" s="175">
        <v>0</v>
      </c>
      <c r="Q167" s="175">
        <f>ROUND(E167*P167,2)</f>
        <v>0</v>
      </c>
      <c r="R167" s="177"/>
      <c r="S167" s="177" t="s">
        <v>325</v>
      </c>
      <c r="T167" s="178" t="s">
        <v>326</v>
      </c>
      <c r="U167" s="158">
        <v>0</v>
      </c>
      <c r="V167" s="158">
        <f>ROUND(E167*U167,2)</f>
        <v>0</v>
      </c>
      <c r="W167" s="158"/>
      <c r="X167" s="158" t="s">
        <v>259</v>
      </c>
      <c r="Y167" s="158" t="s">
        <v>260</v>
      </c>
      <c r="Z167" s="148"/>
      <c r="AA167" s="148"/>
      <c r="AB167" s="148"/>
      <c r="AC167" s="148"/>
      <c r="AD167" s="148"/>
      <c r="AE167" s="148"/>
      <c r="AF167" s="148"/>
      <c r="AG167" s="148" t="s">
        <v>415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73" t="s">
        <v>1518</v>
      </c>
      <c r="D168" s="274"/>
      <c r="E168" s="274"/>
      <c r="F168" s="274"/>
      <c r="G168" s="274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117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63</v>
      </c>
      <c r="B170" s="173" t="s">
        <v>1519</v>
      </c>
      <c r="C170" s="181" t="s">
        <v>1520</v>
      </c>
      <c r="D170" s="174" t="s">
        <v>715</v>
      </c>
      <c r="E170" s="175">
        <v>4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1.41E-3</v>
      </c>
      <c r="O170" s="175">
        <f>ROUND(E170*N170,2)</f>
        <v>0.01</v>
      </c>
      <c r="P170" s="175">
        <v>0</v>
      </c>
      <c r="Q170" s="175">
        <f>ROUND(E170*P170,2)</f>
        <v>0</v>
      </c>
      <c r="R170" s="177"/>
      <c r="S170" s="177" t="s">
        <v>325</v>
      </c>
      <c r="T170" s="178" t="s">
        <v>326</v>
      </c>
      <c r="U170" s="158">
        <v>0</v>
      </c>
      <c r="V170" s="158">
        <f>ROUND(E170*U170,2)</f>
        <v>0</v>
      </c>
      <c r="W170" s="158"/>
      <c r="X170" s="158" t="s">
        <v>259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287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73" t="s">
        <v>344</v>
      </c>
      <c r="D171" s="274"/>
      <c r="E171" s="274"/>
      <c r="F171" s="274"/>
      <c r="G171" s="274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263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123</v>
      </c>
      <c r="D172" s="162"/>
      <c r="E172" s="163">
        <v>4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64</v>
      </c>
      <c r="B173" s="173" t="s">
        <v>1521</v>
      </c>
      <c r="C173" s="181" t="s">
        <v>1522</v>
      </c>
      <c r="D173" s="174" t="s">
        <v>715</v>
      </c>
      <c r="E173" s="175">
        <v>8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2.0000000000000001E-4</v>
      </c>
      <c r="O173" s="175">
        <f>ROUND(E173*N173,2)</f>
        <v>0</v>
      </c>
      <c r="P173" s="175">
        <v>0</v>
      </c>
      <c r="Q173" s="175">
        <f>ROUND(E173*P173,2)</f>
        <v>0</v>
      </c>
      <c r="R173" s="177"/>
      <c r="S173" s="177" t="s">
        <v>257</v>
      </c>
      <c r="T173" s="178" t="s">
        <v>258</v>
      </c>
      <c r="U173" s="158">
        <v>0</v>
      </c>
      <c r="V173" s="158">
        <f>ROUND(E173*U173,2)</f>
        <v>0</v>
      </c>
      <c r="W173" s="158"/>
      <c r="X173" s="158" t="s">
        <v>259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287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73" t="s">
        <v>1523</v>
      </c>
      <c r="D174" s="274"/>
      <c r="E174" s="274"/>
      <c r="F174" s="274"/>
      <c r="G174" s="274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182" t="s">
        <v>1524</v>
      </c>
      <c r="D175" s="162"/>
      <c r="E175" s="163">
        <v>8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268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2">
        <v>65</v>
      </c>
      <c r="B176" s="173" t="s">
        <v>1525</v>
      </c>
      <c r="C176" s="181" t="s">
        <v>1526</v>
      </c>
      <c r="D176" s="174" t="s">
        <v>715</v>
      </c>
      <c r="E176" s="175">
        <v>12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5">
        <v>2.4000000000000001E-4</v>
      </c>
      <c r="O176" s="175">
        <f>ROUND(E176*N176,2)</f>
        <v>0</v>
      </c>
      <c r="P176" s="175">
        <v>0</v>
      </c>
      <c r="Q176" s="175">
        <f>ROUND(E176*P176,2)</f>
        <v>0</v>
      </c>
      <c r="R176" s="177"/>
      <c r="S176" s="177" t="s">
        <v>257</v>
      </c>
      <c r="T176" s="178" t="s">
        <v>258</v>
      </c>
      <c r="U176" s="158">
        <v>0</v>
      </c>
      <c r="V176" s="158">
        <f>ROUND(E176*U176,2)</f>
        <v>0</v>
      </c>
      <c r="W176" s="158"/>
      <c r="X176" s="158" t="s">
        <v>259</v>
      </c>
      <c r="Y176" s="158" t="s">
        <v>260</v>
      </c>
      <c r="Z176" s="148"/>
      <c r="AA176" s="148"/>
      <c r="AB176" s="148"/>
      <c r="AC176" s="148"/>
      <c r="AD176" s="148"/>
      <c r="AE176" s="148"/>
      <c r="AF176" s="148"/>
      <c r="AG176" s="148" t="s">
        <v>415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273" t="s">
        <v>344</v>
      </c>
      <c r="D177" s="274"/>
      <c r="E177" s="274"/>
      <c r="F177" s="274"/>
      <c r="G177" s="274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68</v>
      </c>
      <c r="D178" s="162"/>
      <c r="E178" s="163">
        <v>12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66</v>
      </c>
      <c r="B179" s="173" t="s">
        <v>1527</v>
      </c>
      <c r="C179" s="181" t="s">
        <v>1528</v>
      </c>
      <c r="D179" s="174" t="s">
        <v>363</v>
      </c>
      <c r="E179" s="175">
        <v>4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4.0000000000000003E-5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325</v>
      </c>
      <c r="T179" s="178" t="s">
        <v>326</v>
      </c>
      <c r="U179" s="158">
        <v>0</v>
      </c>
      <c r="V179" s="158">
        <f>ROUND(E179*U179,2)</f>
        <v>0</v>
      </c>
      <c r="W179" s="158"/>
      <c r="X179" s="158" t="s">
        <v>259</v>
      </c>
      <c r="Y179" s="158" t="s">
        <v>260</v>
      </c>
      <c r="Z179" s="148"/>
      <c r="AA179" s="148"/>
      <c r="AB179" s="148"/>
      <c r="AC179" s="148"/>
      <c r="AD179" s="148"/>
      <c r="AE179" s="148"/>
      <c r="AF179" s="148"/>
      <c r="AG179" s="148" t="s">
        <v>415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73" t="s">
        <v>344</v>
      </c>
      <c r="D180" s="274"/>
      <c r="E180" s="274"/>
      <c r="F180" s="274"/>
      <c r="G180" s="274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2" t="s">
        <v>123</v>
      </c>
      <c r="D181" s="162"/>
      <c r="E181" s="163">
        <v>4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268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67</v>
      </c>
      <c r="B182" s="173" t="s">
        <v>1529</v>
      </c>
      <c r="C182" s="181" t="s">
        <v>1530</v>
      </c>
      <c r="D182" s="174" t="s">
        <v>363</v>
      </c>
      <c r="E182" s="175">
        <v>4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1.2999999999999999E-4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257</v>
      </c>
      <c r="T182" s="178" t="s">
        <v>258</v>
      </c>
      <c r="U182" s="158">
        <v>0</v>
      </c>
      <c r="V182" s="158">
        <f>ROUND(E182*U182,2)</f>
        <v>0</v>
      </c>
      <c r="W182" s="158"/>
      <c r="X182" s="158" t="s">
        <v>259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415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123</v>
      </c>
      <c r="D183" s="162"/>
      <c r="E183" s="163">
        <v>4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68</v>
      </c>
      <c r="B184" s="173" t="s">
        <v>1531</v>
      </c>
      <c r="C184" s="181" t="s">
        <v>1532</v>
      </c>
      <c r="D184" s="174" t="s">
        <v>363</v>
      </c>
      <c r="E184" s="175">
        <v>4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2.0000000000000001E-4</v>
      </c>
      <c r="O184" s="175">
        <f>ROUND(E184*N184,2)</f>
        <v>0</v>
      </c>
      <c r="P184" s="175">
        <v>0</v>
      </c>
      <c r="Q184" s="175">
        <f>ROUND(E184*P184,2)</f>
        <v>0</v>
      </c>
      <c r="R184" s="177"/>
      <c r="S184" s="177" t="s">
        <v>325</v>
      </c>
      <c r="T184" s="178" t="s">
        <v>326</v>
      </c>
      <c r="U184" s="158">
        <v>0</v>
      </c>
      <c r="V184" s="158">
        <f>ROUND(E184*U184,2)</f>
        <v>0</v>
      </c>
      <c r="W184" s="158"/>
      <c r="X184" s="158" t="s">
        <v>259</v>
      </c>
      <c r="Y184" s="158" t="s">
        <v>260</v>
      </c>
      <c r="Z184" s="148"/>
      <c r="AA184" s="148"/>
      <c r="AB184" s="148"/>
      <c r="AC184" s="148"/>
      <c r="AD184" s="148"/>
      <c r="AE184" s="148"/>
      <c r="AF184" s="148"/>
      <c r="AG184" s="148" t="s">
        <v>415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273" t="s">
        <v>344</v>
      </c>
      <c r="D185" s="274"/>
      <c r="E185" s="274"/>
      <c r="F185" s="274"/>
      <c r="G185" s="274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2" t="s">
        <v>123</v>
      </c>
      <c r="D186" s="162"/>
      <c r="E186" s="163">
        <v>4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2">
        <v>69</v>
      </c>
      <c r="B187" s="173" t="s">
        <v>1533</v>
      </c>
      <c r="C187" s="181" t="s">
        <v>1534</v>
      </c>
      <c r="D187" s="174" t="s">
        <v>363</v>
      </c>
      <c r="E187" s="175">
        <v>4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5">
        <v>3.3E-4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325</v>
      </c>
      <c r="T187" s="178" t="s">
        <v>326</v>
      </c>
      <c r="U187" s="158">
        <v>0</v>
      </c>
      <c r="V187" s="158">
        <f>ROUND(E187*U187,2)</f>
        <v>0</v>
      </c>
      <c r="W187" s="158"/>
      <c r="X187" s="158" t="s">
        <v>259</v>
      </c>
      <c r="Y187" s="158" t="s">
        <v>260</v>
      </c>
      <c r="Z187" s="148"/>
      <c r="AA187" s="148"/>
      <c r="AB187" s="148"/>
      <c r="AC187" s="148"/>
      <c r="AD187" s="148"/>
      <c r="AE187" s="148"/>
      <c r="AF187" s="148"/>
      <c r="AG187" s="148" t="s">
        <v>415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273" t="s">
        <v>344</v>
      </c>
      <c r="D188" s="274"/>
      <c r="E188" s="274"/>
      <c r="F188" s="274"/>
      <c r="G188" s="274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263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123</v>
      </c>
      <c r="D189" s="162"/>
      <c r="E189" s="163">
        <v>4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268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2">
        <v>70</v>
      </c>
      <c r="B190" s="173" t="s">
        <v>1535</v>
      </c>
      <c r="C190" s="181" t="s">
        <v>1536</v>
      </c>
      <c r="D190" s="174" t="s">
        <v>363</v>
      </c>
      <c r="E190" s="175">
        <v>1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6.9999999999999999E-4</v>
      </c>
      <c r="O190" s="175">
        <f>ROUND(E190*N190,2)</f>
        <v>0</v>
      </c>
      <c r="P190" s="175">
        <v>0</v>
      </c>
      <c r="Q190" s="175">
        <f>ROUND(E190*P190,2)</f>
        <v>0</v>
      </c>
      <c r="R190" s="177"/>
      <c r="S190" s="177" t="s">
        <v>257</v>
      </c>
      <c r="T190" s="178" t="s">
        <v>258</v>
      </c>
      <c r="U190" s="158">
        <v>0</v>
      </c>
      <c r="V190" s="158">
        <f>ROUND(E190*U190,2)</f>
        <v>0</v>
      </c>
      <c r="W190" s="158"/>
      <c r="X190" s="158" t="s">
        <v>259</v>
      </c>
      <c r="Y190" s="158" t="s">
        <v>260</v>
      </c>
      <c r="Z190" s="148"/>
      <c r="AA190" s="148"/>
      <c r="AB190" s="148"/>
      <c r="AC190" s="148"/>
      <c r="AD190" s="148"/>
      <c r="AE190" s="148"/>
      <c r="AF190" s="148"/>
      <c r="AG190" s="148" t="s">
        <v>287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73" t="s">
        <v>1537</v>
      </c>
      <c r="D191" s="274"/>
      <c r="E191" s="274"/>
      <c r="F191" s="274"/>
      <c r="G191" s="274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117</v>
      </c>
      <c r="D192" s="162"/>
      <c r="E192" s="163">
        <v>1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71</v>
      </c>
      <c r="B193" s="173" t="s">
        <v>720</v>
      </c>
      <c r="C193" s="181" t="s">
        <v>721</v>
      </c>
      <c r="D193" s="174" t="s">
        <v>0</v>
      </c>
      <c r="E193" s="175">
        <v>1147.79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325</v>
      </c>
      <c r="T193" s="178" t="s">
        <v>326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422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73" t="s">
        <v>344</v>
      </c>
      <c r="D194" s="274"/>
      <c r="E194" s="274"/>
      <c r="F194" s="274"/>
      <c r="G194" s="274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72</v>
      </c>
      <c r="B195" s="173" t="s">
        <v>1538</v>
      </c>
      <c r="C195" s="181" t="s">
        <v>1539</v>
      </c>
      <c r="D195" s="174" t="s">
        <v>363</v>
      </c>
      <c r="E195" s="175">
        <v>4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1.2999999999999999E-3</v>
      </c>
      <c r="O195" s="175">
        <f>ROUND(E195*N195,2)</f>
        <v>0.01</v>
      </c>
      <c r="P195" s="175">
        <v>0</v>
      </c>
      <c r="Q195" s="175">
        <f>ROUND(E195*P195,2)</f>
        <v>0</v>
      </c>
      <c r="R195" s="177"/>
      <c r="S195" s="177" t="s">
        <v>257</v>
      </c>
      <c r="T195" s="178" t="s">
        <v>258</v>
      </c>
      <c r="U195" s="158">
        <v>0</v>
      </c>
      <c r="V195" s="158">
        <f>ROUND(E195*U195,2)</f>
        <v>0</v>
      </c>
      <c r="W195" s="158"/>
      <c r="X195" s="158" t="s">
        <v>442</v>
      </c>
      <c r="Y195" s="158" t="s">
        <v>260</v>
      </c>
      <c r="Z195" s="148"/>
      <c r="AA195" s="148"/>
      <c r="AB195" s="148"/>
      <c r="AC195" s="148"/>
      <c r="AD195" s="148"/>
      <c r="AE195" s="148"/>
      <c r="AF195" s="148"/>
      <c r="AG195" s="148" t="s">
        <v>443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273" t="s">
        <v>344</v>
      </c>
      <c r="D196" s="274"/>
      <c r="E196" s="274"/>
      <c r="F196" s="274"/>
      <c r="G196" s="274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263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123</v>
      </c>
      <c r="D197" s="162"/>
      <c r="E197" s="163">
        <v>4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73</v>
      </c>
      <c r="B198" s="173" t="s">
        <v>1540</v>
      </c>
      <c r="C198" s="181" t="s">
        <v>1541</v>
      </c>
      <c r="D198" s="174" t="s">
        <v>363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8.4999999999999995E-4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257</v>
      </c>
      <c r="T198" s="178" t="s">
        <v>258</v>
      </c>
      <c r="U198" s="158">
        <v>0</v>
      </c>
      <c r="V198" s="158">
        <f>ROUND(E198*U198,2)</f>
        <v>0</v>
      </c>
      <c r="W198" s="158"/>
      <c r="X198" s="158" t="s">
        <v>442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443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73" t="s">
        <v>344</v>
      </c>
      <c r="D199" s="274"/>
      <c r="E199" s="274"/>
      <c r="F199" s="274"/>
      <c r="G199" s="274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2" t="s">
        <v>123</v>
      </c>
      <c r="D200" s="162"/>
      <c r="E200" s="163">
        <v>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268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74</v>
      </c>
      <c r="B201" s="173" t="s">
        <v>1542</v>
      </c>
      <c r="C201" s="181" t="s">
        <v>1543</v>
      </c>
      <c r="D201" s="174" t="s">
        <v>363</v>
      </c>
      <c r="E201" s="175">
        <v>4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5.0000000000000001E-4</v>
      </c>
      <c r="O201" s="175">
        <f>ROUND(E201*N201,2)</f>
        <v>0</v>
      </c>
      <c r="P201" s="175">
        <v>0</v>
      </c>
      <c r="Q201" s="175">
        <f>ROUND(E201*P201,2)</f>
        <v>0</v>
      </c>
      <c r="R201" s="177"/>
      <c r="S201" s="177" t="s">
        <v>257</v>
      </c>
      <c r="T201" s="178" t="s">
        <v>258</v>
      </c>
      <c r="U201" s="158">
        <v>0</v>
      </c>
      <c r="V201" s="158">
        <f>ROUND(E201*U201,2)</f>
        <v>0</v>
      </c>
      <c r="W201" s="158"/>
      <c r="X201" s="158" t="s">
        <v>442</v>
      </c>
      <c r="Y201" s="158" t="s">
        <v>260</v>
      </c>
      <c r="Z201" s="148"/>
      <c r="AA201" s="148"/>
      <c r="AB201" s="148"/>
      <c r="AC201" s="148"/>
      <c r="AD201" s="148"/>
      <c r="AE201" s="148"/>
      <c r="AF201" s="148"/>
      <c r="AG201" s="148" t="s">
        <v>443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273" t="s">
        <v>344</v>
      </c>
      <c r="D202" s="274"/>
      <c r="E202" s="274"/>
      <c r="F202" s="274"/>
      <c r="G202" s="274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263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182" t="s">
        <v>123</v>
      </c>
      <c r="D203" s="162"/>
      <c r="E203" s="163">
        <v>4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268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75</v>
      </c>
      <c r="B204" s="173" t="s">
        <v>1544</v>
      </c>
      <c r="C204" s="181" t="s">
        <v>1545</v>
      </c>
      <c r="D204" s="174" t="s">
        <v>363</v>
      </c>
      <c r="E204" s="175">
        <v>4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1.5E-3</v>
      </c>
      <c r="O204" s="175">
        <f>ROUND(E204*N204,2)</f>
        <v>0.01</v>
      </c>
      <c r="P204" s="175">
        <v>0</v>
      </c>
      <c r="Q204" s="175">
        <f>ROUND(E204*P204,2)</f>
        <v>0</v>
      </c>
      <c r="R204" s="177"/>
      <c r="S204" s="177" t="s">
        <v>257</v>
      </c>
      <c r="T204" s="178" t="s">
        <v>258</v>
      </c>
      <c r="U204" s="158">
        <v>0</v>
      </c>
      <c r="V204" s="158">
        <f>ROUND(E204*U204,2)</f>
        <v>0</v>
      </c>
      <c r="W204" s="158"/>
      <c r="X204" s="158" t="s">
        <v>442</v>
      </c>
      <c r="Y204" s="158" t="s">
        <v>260</v>
      </c>
      <c r="Z204" s="148"/>
      <c r="AA204" s="148"/>
      <c r="AB204" s="148"/>
      <c r="AC204" s="148"/>
      <c r="AD204" s="148"/>
      <c r="AE204" s="148"/>
      <c r="AF204" s="148"/>
      <c r="AG204" s="148" t="s">
        <v>443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73" t="s">
        <v>344</v>
      </c>
      <c r="D205" s="274"/>
      <c r="E205" s="274"/>
      <c r="F205" s="274"/>
      <c r="G205" s="274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182" t="s">
        <v>123</v>
      </c>
      <c r="D206" s="162"/>
      <c r="E206" s="163">
        <v>4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76</v>
      </c>
      <c r="B207" s="173" t="s">
        <v>1546</v>
      </c>
      <c r="C207" s="181" t="s">
        <v>1547</v>
      </c>
      <c r="D207" s="174" t="s">
        <v>363</v>
      </c>
      <c r="E207" s="175">
        <v>4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3.5100000000000001E-3</v>
      </c>
      <c r="O207" s="175">
        <f>ROUND(E207*N207,2)</f>
        <v>0.01</v>
      </c>
      <c r="P207" s="175">
        <v>0</v>
      </c>
      <c r="Q207" s="175">
        <f>ROUND(E207*P207,2)</f>
        <v>0</v>
      </c>
      <c r="R207" s="177" t="s">
        <v>477</v>
      </c>
      <c r="S207" s="177" t="s">
        <v>1414</v>
      </c>
      <c r="T207" s="178" t="s">
        <v>1414</v>
      </c>
      <c r="U207" s="158">
        <v>0</v>
      </c>
      <c r="V207" s="158">
        <f>ROUND(E207*U207,2)</f>
        <v>0</v>
      </c>
      <c r="W207" s="158"/>
      <c r="X207" s="158" t="s">
        <v>442</v>
      </c>
      <c r="Y207" s="158" t="s">
        <v>260</v>
      </c>
      <c r="Z207" s="148"/>
      <c r="AA207" s="148"/>
      <c r="AB207" s="148"/>
      <c r="AC207" s="148"/>
      <c r="AD207" s="148"/>
      <c r="AE207" s="148"/>
      <c r="AF207" s="148"/>
      <c r="AG207" s="148" t="s">
        <v>443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2" t="s">
        <v>123</v>
      </c>
      <c r="D208" s="162"/>
      <c r="E208" s="163">
        <v>4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268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77</v>
      </c>
      <c r="B209" s="173" t="s">
        <v>1548</v>
      </c>
      <c r="C209" s="181" t="s">
        <v>1549</v>
      </c>
      <c r="D209" s="174" t="s">
        <v>363</v>
      </c>
      <c r="E209" s="175">
        <v>4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2.5000000000000001E-3</v>
      </c>
      <c r="O209" s="175">
        <f>ROUND(E209*N209,2)</f>
        <v>0.01</v>
      </c>
      <c r="P209" s="175">
        <v>0</v>
      </c>
      <c r="Q209" s="175">
        <f>ROUND(E209*P209,2)</f>
        <v>0</v>
      </c>
      <c r="R209" s="177" t="s">
        <v>477</v>
      </c>
      <c r="S209" s="177" t="s">
        <v>325</v>
      </c>
      <c r="T209" s="178" t="s">
        <v>326</v>
      </c>
      <c r="U209" s="158">
        <v>0</v>
      </c>
      <c r="V209" s="158">
        <f>ROUND(E209*U209,2)</f>
        <v>0</v>
      </c>
      <c r="W209" s="158"/>
      <c r="X209" s="158" t="s">
        <v>442</v>
      </c>
      <c r="Y209" s="158" t="s">
        <v>260</v>
      </c>
      <c r="Z209" s="148"/>
      <c r="AA209" s="148"/>
      <c r="AB209" s="148"/>
      <c r="AC209" s="148"/>
      <c r="AD209" s="148"/>
      <c r="AE209" s="148"/>
      <c r="AF209" s="148"/>
      <c r="AG209" s="148" t="s">
        <v>443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73" t="s">
        <v>1550</v>
      </c>
      <c r="D210" s="274"/>
      <c r="E210" s="274"/>
      <c r="F210" s="274"/>
      <c r="G210" s="274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182" t="s">
        <v>123</v>
      </c>
      <c r="D211" s="162"/>
      <c r="E211" s="163">
        <v>4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268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2">
        <v>78</v>
      </c>
      <c r="B212" s="173" t="s">
        <v>1551</v>
      </c>
      <c r="C212" s="181" t="s">
        <v>1552</v>
      </c>
      <c r="D212" s="174" t="s">
        <v>363</v>
      </c>
      <c r="E212" s="175">
        <v>4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5">
        <v>1.2E-2</v>
      </c>
      <c r="O212" s="175">
        <f>ROUND(E212*N212,2)</f>
        <v>0.05</v>
      </c>
      <c r="P212" s="175">
        <v>0</v>
      </c>
      <c r="Q212" s="175">
        <f>ROUND(E212*P212,2)</f>
        <v>0</v>
      </c>
      <c r="R212" s="177"/>
      <c r="S212" s="177" t="s">
        <v>257</v>
      </c>
      <c r="T212" s="178" t="s">
        <v>258</v>
      </c>
      <c r="U212" s="158">
        <v>0</v>
      </c>
      <c r="V212" s="158">
        <f>ROUND(E212*U212,2)</f>
        <v>0</v>
      </c>
      <c r="W212" s="158"/>
      <c r="X212" s="158" t="s">
        <v>442</v>
      </c>
      <c r="Y212" s="158" t="s">
        <v>260</v>
      </c>
      <c r="Z212" s="148"/>
      <c r="AA212" s="148"/>
      <c r="AB212" s="148"/>
      <c r="AC212" s="148"/>
      <c r="AD212" s="148"/>
      <c r="AE212" s="148"/>
      <c r="AF212" s="148"/>
      <c r="AG212" s="148" t="s">
        <v>443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273" t="s">
        <v>344</v>
      </c>
      <c r="D213" s="274"/>
      <c r="E213" s="274"/>
      <c r="F213" s="274"/>
      <c r="G213" s="274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263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182" t="s">
        <v>123</v>
      </c>
      <c r="D214" s="162"/>
      <c r="E214" s="163">
        <v>4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268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79</v>
      </c>
      <c r="B215" s="173" t="s">
        <v>1553</v>
      </c>
      <c r="C215" s="181" t="s">
        <v>1554</v>
      </c>
      <c r="D215" s="174" t="s">
        <v>363</v>
      </c>
      <c r="E215" s="175">
        <v>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1.4999999999999999E-2</v>
      </c>
      <c r="O215" s="175">
        <f>ROUND(E215*N215,2)</f>
        <v>0.05</v>
      </c>
      <c r="P215" s="175">
        <v>0</v>
      </c>
      <c r="Q215" s="175">
        <f>ROUND(E215*P215,2)</f>
        <v>0</v>
      </c>
      <c r="R215" s="177" t="s">
        <v>477</v>
      </c>
      <c r="S215" s="177" t="s">
        <v>1555</v>
      </c>
      <c r="T215" s="178" t="s">
        <v>1555</v>
      </c>
      <c r="U215" s="158">
        <v>0</v>
      </c>
      <c r="V215" s="158">
        <f>ROUND(E215*U215,2)</f>
        <v>0</v>
      </c>
      <c r="W215" s="158"/>
      <c r="X215" s="158" t="s">
        <v>442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443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73" t="s">
        <v>344</v>
      </c>
      <c r="D216" s="274"/>
      <c r="E216" s="274"/>
      <c r="F216" s="274"/>
      <c r="G216" s="274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182" t="s">
        <v>121</v>
      </c>
      <c r="D217" s="162"/>
      <c r="E217" s="163">
        <v>3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268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2">
        <v>80</v>
      </c>
      <c r="B218" s="173" t="s">
        <v>1556</v>
      </c>
      <c r="C218" s="181" t="s">
        <v>1557</v>
      </c>
      <c r="D218" s="174" t="s">
        <v>363</v>
      </c>
      <c r="E218" s="175">
        <v>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1.7000000000000001E-2</v>
      </c>
      <c r="O218" s="175">
        <f>ROUND(E218*N218,2)</f>
        <v>0.02</v>
      </c>
      <c r="P218" s="175">
        <v>0</v>
      </c>
      <c r="Q218" s="175">
        <f>ROUND(E218*P218,2)</f>
        <v>0</v>
      </c>
      <c r="R218" s="177"/>
      <c r="S218" s="177" t="s">
        <v>257</v>
      </c>
      <c r="T218" s="178" t="s">
        <v>258</v>
      </c>
      <c r="U218" s="158">
        <v>0</v>
      </c>
      <c r="V218" s="158">
        <f>ROUND(E218*U218,2)</f>
        <v>0</v>
      </c>
      <c r="W218" s="158"/>
      <c r="X218" s="158" t="s">
        <v>442</v>
      </c>
      <c r="Y218" s="158" t="s">
        <v>260</v>
      </c>
      <c r="Z218" s="148"/>
      <c r="AA218" s="148"/>
      <c r="AB218" s="148"/>
      <c r="AC218" s="148"/>
      <c r="AD218" s="148"/>
      <c r="AE218" s="148"/>
      <c r="AF218" s="148"/>
      <c r="AG218" s="148" t="s">
        <v>443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273" t="s">
        <v>1558</v>
      </c>
      <c r="D219" s="274"/>
      <c r="E219" s="274"/>
      <c r="F219" s="274"/>
      <c r="G219" s="274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182" t="s">
        <v>117</v>
      </c>
      <c r="D220" s="162"/>
      <c r="E220" s="163">
        <v>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268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81</v>
      </c>
      <c r="B221" s="173" t="s">
        <v>1559</v>
      </c>
      <c r="C221" s="181" t="s">
        <v>1560</v>
      </c>
      <c r="D221" s="174" t="s">
        <v>1561</v>
      </c>
      <c r="E221" s="175">
        <v>4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5.0000000000000001E-4</v>
      </c>
      <c r="O221" s="175">
        <f>ROUND(E221*N221,2)</f>
        <v>0</v>
      </c>
      <c r="P221" s="175">
        <v>0</v>
      </c>
      <c r="Q221" s="175">
        <f>ROUND(E221*P221,2)</f>
        <v>0</v>
      </c>
      <c r="R221" s="177" t="s">
        <v>477</v>
      </c>
      <c r="S221" s="177" t="s">
        <v>325</v>
      </c>
      <c r="T221" s="178" t="s">
        <v>326</v>
      </c>
      <c r="U221" s="158">
        <v>0</v>
      </c>
      <c r="V221" s="158">
        <f>ROUND(E221*U221,2)</f>
        <v>0</v>
      </c>
      <c r="W221" s="158"/>
      <c r="X221" s="158" t="s">
        <v>442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443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273" t="s">
        <v>344</v>
      </c>
      <c r="D222" s="274"/>
      <c r="E222" s="274"/>
      <c r="F222" s="274"/>
      <c r="G222" s="274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263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123</v>
      </c>
      <c r="D223" s="162"/>
      <c r="E223" s="163">
        <v>4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268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82</v>
      </c>
      <c r="B224" s="173" t="s">
        <v>1562</v>
      </c>
      <c r="C224" s="181" t="s">
        <v>1563</v>
      </c>
      <c r="D224" s="174" t="s">
        <v>363</v>
      </c>
      <c r="E224" s="175">
        <v>4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5.5999999999999999E-3</v>
      </c>
      <c r="O224" s="175">
        <f>ROUND(E224*N224,2)</f>
        <v>0.02</v>
      </c>
      <c r="P224" s="175">
        <v>0</v>
      </c>
      <c r="Q224" s="175">
        <f>ROUND(E224*P224,2)</f>
        <v>0</v>
      </c>
      <c r="R224" s="177"/>
      <c r="S224" s="177" t="s">
        <v>257</v>
      </c>
      <c r="T224" s="178" t="s">
        <v>258</v>
      </c>
      <c r="U224" s="158">
        <v>0</v>
      </c>
      <c r="V224" s="158">
        <f>ROUND(E224*U224,2)</f>
        <v>0</v>
      </c>
      <c r="W224" s="158"/>
      <c r="X224" s="158" t="s">
        <v>442</v>
      </c>
      <c r="Y224" s="158" t="s">
        <v>260</v>
      </c>
      <c r="Z224" s="148"/>
      <c r="AA224" s="148"/>
      <c r="AB224" s="148"/>
      <c r="AC224" s="148"/>
      <c r="AD224" s="148"/>
      <c r="AE224" s="148"/>
      <c r="AF224" s="148"/>
      <c r="AG224" s="148" t="s">
        <v>443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273" t="s">
        <v>344</v>
      </c>
      <c r="D225" s="274"/>
      <c r="E225" s="274"/>
      <c r="F225" s="274"/>
      <c r="G225" s="274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263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182" t="s">
        <v>123</v>
      </c>
      <c r="D226" s="162"/>
      <c r="E226" s="163">
        <v>4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268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x14ac:dyDescent="0.2">
      <c r="A227" s="165" t="s">
        <v>252</v>
      </c>
      <c r="B227" s="166" t="s">
        <v>168</v>
      </c>
      <c r="C227" s="180" t="s">
        <v>169</v>
      </c>
      <c r="D227" s="167"/>
      <c r="E227" s="168"/>
      <c r="F227" s="169"/>
      <c r="G227" s="169">
        <f>SUMIF(AG228:AG234,"&lt;&gt;NOR",G228:G234)</f>
        <v>0</v>
      </c>
      <c r="H227" s="169"/>
      <c r="I227" s="169">
        <f>SUM(I228:I234)</f>
        <v>0</v>
      </c>
      <c r="J227" s="169"/>
      <c r="K227" s="169">
        <f>SUM(K228:K234)</f>
        <v>0</v>
      </c>
      <c r="L227" s="169"/>
      <c r="M227" s="169">
        <f>SUM(M228:M234)</f>
        <v>0</v>
      </c>
      <c r="N227" s="168"/>
      <c r="O227" s="168">
        <f>SUM(O228:O234)</f>
        <v>0</v>
      </c>
      <c r="P227" s="168"/>
      <c r="Q227" s="168">
        <f>SUM(Q228:Q234)</f>
        <v>0</v>
      </c>
      <c r="R227" s="169"/>
      <c r="S227" s="169"/>
      <c r="T227" s="170"/>
      <c r="U227" s="164"/>
      <c r="V227" s="164">
        <f>SUM(V228:V234)</f>
        <v>0</v>
      </c>
      <c r="W227" s="164"/>
      <c r="X227" s="164"/>
      <c r="Y227" s="164"/>
      <c r="AG227" t="s">
        <v>253</v>
      </c>
    </row>
    <row r="228" spans="1:60" outlineLevel="1" x14ac:dyDescent="0.2">
      <c r="A228" s="172">
        <v>83</v>
      </c>
      <c r="B228" s="173" t="s">
        <v>1564</v>
      </c>
      <c r="C228" s="181" t="s">
        <v>1565</v>
      </c>
      <c r="D228" s="174" t="s">
        <v>363</v>
      </c>
      <c r="E228" s="175">
        <v>3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5">
        <v>0</v>
      </c>
      <c r="O228" s="175">
        <f>ROUND(E228*N228,2)</f>
        <v>0</v>
      </c>
      <c r="P228" s="175">
        <v>0</v>
      </c>
      <c r="Q228" s="175">
        <f>ROUND(E228*P228,2)</f>
        <v>0</v>
      </c>
      <c r="R228" s="177"/>
      <c r="S228" s="177" t="s">
        <v>325</v>
      </c>
      <c r="T228" s="178" t="s">
        <v>326</v>
      </c>
      <c r="U228" s="158">
        <v>0</v>
      </c>
      <c r="V228" s="158">
        <f>ROUND(E228*U228,2)</f>
        <v>0</v>
      </c>
      <c r="W228" s="158"/>
      <c r="X228" s="158" t="s">
        <v>259</v>
      </c>
      <c r="Y228" s="158" t="s">
        <v>260</v>
      </c>
      <c r="Z228" s="148"/>
      <c r="AA228" s="148"/>
      <c r="AB228" s="148"/>
      <c r="AC228" s="148"/>
      <c r="AD228" s="148"/>
      <c r="AE228" s="148"/>
      <c r="AF228" s="148"/>
      <c r="AG228" s="148" t="s">
        <v>415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2" t="s">
        <v>121</v>
      </c>
      <c r="D229" s="162"/>
      <c r="E229" s="163">
        <v>3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268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84</v>
      </c>
      <c r="B230" s="173" t="s">
        <v>1566</v>
      </c>
      <c r="C230" s="181" t="s">
        <v>1567</v>
      </c>
      <c r="D230" s="174" t="s">
        <v>0</v>
      </c>
      <c r="E230" s="175">
        <v>12.627000000000001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7"/>
      <c r="S230" s="177" t="s">
        <v>325</v>
      </c>
      <c r="T230" s="178" t="s">
        <v>326</v>
      </c>
      <c r="U230" s="158">
        <v>0</v>
      </c>
      <c r="V230" s="158">
        <f>ROUND(E230*U230,2)</f>
        <v>0</v>
      </c>
      <c r="W230" s="158"/>
      <c r="X230" s="158" t="s">
        <v>259</v>
      </c>
      <c r="Y230" s="158" t="s">
        <v>260</v>
      </c>
      <c r="Z230" s="148"/>
      <c r="AA230" s="148"/>
      <c r="AB230" s="148"/>
      <c r="AC230" s="148"/>
      <c r="AD230" s="148"/>
      <c r="AE230" s="148"/>
      <c r="AF230" s="148"/>
      <c r="AG230" s="148" t="s">
        <v>422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273" t="s">
        <v>344</v>
      </c>
      <c r="D231" s="274"/>
      <c r="E231" s="274"/>
      <c r="F231" s="274"/>
      <c r="G231" s="274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263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85</v>
      </c>
      <c r="B232" s="173" t="s">
        <v>1568</v>
      </c>
      <c r="C232" s="181" t="s">
        <v>1569</v>
      </c>
      <c r="D232" s="174" t="s">
        <v>363</v>
      </c>
      <c r="E232" s="175">
        <v>3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2.2000000000000001E-4</v>
      </c>
      <c r="O232" s="175">
        <f>ROUND(E232*N232,2)</f>
        <v>0</v>
      </c>
      <c r="P232" s="175">
        <v>0</v>
      </c>
      <c r="Q232" s="175">
        <f>ROUND(E232*P232,2)</f>
        <v>0</v>
      </c>
      <c r="R232" s="177" t="s">
        <v>477</v>
      </c>
      <c r="S232" s="177" t="s">
        <v>325</v>
      </c>
      <c r="T232" s="178" t="s">
        <v>326</v>
      </c>
      <c r="U232" s="158">
        <v>0</v>
      </c>
      <c r="V232" s="158">
        <f>ROUND(E232*U232,2)</f>
        <v>0</v>
      </c>
      <c r="W232" s="158"/>
      <c r="X232" s="158" t="s">
        <v>442</v>
      </c>
      <c r="Y232" s="158" t="s">
        <v>260</v>
      </c>
      <c r="Z232" s="148"/>
      <c r="AA232" s="148"/>
      <c r="AB232" s="148"/>
      <c r="AC232" s="148"/>
      <c r="AD232" s="148"/>
      <c r="AE232" s="148"/>
      <c r="AF232" s="148"/>
      <c r="AG232" s="148" t="s">
        <v>443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73" t="s">
        <v>344</v>
      </c>
      <c r="D233" s="274"/>
      <c r="E233" s="274"/>
      <c r="F233" s="274"/>
      <c r="G233" s="274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263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2" t="s">
        <v>121</v>
      </c>
      <c r="D234" s="162"/>
      <c r="E234" s="163">
        <v>3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268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x14ac:dyDescent="0.2">
      <c r="A235" s="165" t="s">
        <v>252</v>
      </c>
      <c r="B235" s="166" t="s">
        <v>220</v>
      </c>
      <c r="C235" s="180" t="s">
        <v>221</v>
      </c>
      <c r="D235" s="167"/>
      <c r="E235" s="168"/>
      <c r="F235" s="169"/>
      <c r="G235" s="169">
        <f>SUMIF(AG236:AG248,"&lt;&gt;NOR",G236:G248)</f>
        <v>0</v>
      </c>
      <c r="H235" s="169"/>
      <c r="I235" s="169">
        <f>SUM(I236:I248)</f>
        <v>0</v>
      </c>
      <c r="J235" s="169"/>
      <c r="K235" s="169">
        <f>SUM(K236:K248)</f>
        <v>0</v>
      </c>
      <c r="L235" s="169"/>
      <c r="M235" s="169">
        <f>SUM(M236:M248)</f>
        <v>0</v>
      </c>
      <c r="N235" s="168"/>
      <c r="O235" s="168">
        <f>SUM(O236:O248)</f>
        <v>0</v>
      </c>
      <c r="P235" s="168"/>
      <c r="Q235" s="168">
        <f>SUM(Q236:Q248)</f>
        <v>0</v>
      </c>
      <c r="R235" s="169"/>
      <c r="S235" s="169"/>
      <c r="T235" s="170"/>
      <c r="U235" s="164"/>
      <c r="V235" s="164">
        <f>SUM(V236:V248)</f>
        <v>0</v>
      </c>
      <c r="W235" s="164"/>
      <c r="X235" s="164"/>
      <c r="Y235" s="164"/>
      <c r="AG235" t="s">
        <v>253</v>
      </c>
    </row>
    <row r="236" spans="1:60" outlineLevel="1" x14ac:dyDescent="0.2">
      <c r="A236" s="172">
        <v>86</v>
      </c>
      <c r="B236" s="173" t="s">
        <v>512</v>
      </c>
      <c r="C236" s="181" t="s">
        <v>513</v>
      </c>
      <c r="D236" s="174" t="s">
        <v>412</v>
      </c>
      <c r="E236" s="175">
        <v>2.9681000000000002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5">
        <v>0</v>
      </c>
      <c r="O236" s="175">
        <f>ROUND(E236*N236,2)</f>
        <v>0</v>
      </c>
      <c r="P236" s="175">
        <v>0</v>
      </c>
      <c r="Q236" s="175">
        <f>ROUND(E236*P236,2)</f>
        <v>0</v>
      </c>
      <c r="R236" s="177"/>
      <c r="S236" s="177" t="s">
        <v>325</v>
      </c>
      <c r="T236" s="178" t="s">
        <v>326</v>
      </c>
      <c r="U236" s="158">
        <v>0</v>
      </c>
      <c r="V236" s="158">
        <f>ROUND(E236*U236,2)</f>
        <v>0</v>
      </c>
      <c r="W236" s="158"/>
      <c r="X236" s="158" t="s">
        <v>259</v>
      </c>
      <c r="Y236" s="158" t="s">
        <v>260</v>
      </c>
      <c r="Z236" s="148"/>
      <c r="AA236" s="148"/>
      <c r="AB236" s="148"/>
      <c r="AC236" s="148"/>
      <c r="AD236" s="148"/>
      <c r="AE236" s="148"/>
      <c r="AF236" s="148"/>
      <c r="AG236" s="148" t="s">
        <v>287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5"/>
      <c r="B237" s="156"/>
      <c r="C237" s="273" t="s">
        <v>344</v>
      </c>
      <c r="D237" s="274"/>
      <c r="E237" s="274"/>
      <c r="F237" s="274"/>
      <c r="G237" s="274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263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2">
        <v>87</v>
      </c>
      <c r="B238" s="173" t="s">
        <v>514</v>
      </c>
      <c r="C238" s="181" t="s">
        <v>515</v>
      </c>
      <c r="D238" s="174" t="s">
        <v>412</v>
      </c>
      <c r="E238" s="175">
        <v>2.9681000000000002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7"/>
      <c r="S238" s="177" t="s">
        <v>325</v>
      </c>
      <c r="T238" s="178" t="s">
        <v>326</v>
      </c>
      <c r="U238" s="158">
        <v>0</v>
      </c>
      <c r="V238" s="158">
        <f>ROUND(E238*U238,2)</f>
        <v>0</v>
      </c>
      <c r="W238" s="158"/>
      <c r="X238" s="158" t="s">
        <v>259</v>
      </c>
      <c r="Y238" s="158" t="s">
        <v>260</v>
      </c>
      <c r="Z238" s="148"/>
      <c r="AA238" s="148"/>
      <c r="AB238" s="148"/>
      <c r="AC238" s="148"/>
      <c r="AD238" s="148"/>
      <c r="AE238" s="148"/>
      <c r="AF238" s="148"/>
      <c r="AG238" s="148" t="s">
        <v>287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273" t="s">
        <v>344</v>
      </c>
      <c r="D239" s="274"/>
      <c r="E239" s="274"/>
      <c r="F239" s="274"/>
      <c r="G239" s="274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263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2">
        <v>88</v>
      </c>
      <c r="B240" s="173" t="s">
        <v>516</v>
      </c>
      <c r="C240" s="181" t="s">
        <v>517</v>
      </c>
      <c r="D240" s="174" t="s">
        <v>412</v>
      </c>
      <c r="E240" s="175">
        <v>56.393900000000002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7"/>
      <c r="S240" s="177" t="s">
        <v>325</v>
      </c>
      <c r="T240" s="178" t="s">
        <v>326</v>
      </c>
      <c r="U240" s="158">
        <v>0</v>
      </c>
      <c r="V240" s="158">
        <f>ROUND(E240*U240,2)</f>
        <v>0</v>
      </c>
      <c r="W240" s="158"/>
      <c r="X240" s="158" t="s">
        <v>259</v>
      </c>
      <c r="Y240" s="158" t="s">
        <v>260</v>
      </c>
      <c r="Z240" s="148"/>
      <c r="AA240" s="148"/>
      <c r="AB240" s="148"/>
      <c r="AC240" s="148"/>
      <c r="AD240" s="148"/>
      <c r="AE240" s="148"/>
      <c r="AF240" s="148"/>
      <c r="AG240" s="148" t="s">
        <v>287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5"/>
      <c r="B241" s="156"/>
      <c r="C241" s="273" t="s">
        <v>344</v>
      </c>
      <c r="D241" s="274"/>
      <c r="E241" s="274"/>
      <c r="F241" s="274"/>
      <c r="G241" s="274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8"/>
      <c r="AA241" s="148"/>
      <c r="AB241" s="148"/>
      <c r="AC241" s="148"/>
      <c r="AD241" s="148"/>
      <c r="AE241" s="148"/>
      <c r="AF241" s="148"/>
      <c r="AG241" s="148" t="s">
        <v>263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2">
        <v>89</v>
      </c>
      <c r="B242" s="173" t="s">
        <v>518</v>
      </c>
      <c r="C242" s="181" t="s">
        <v>519</v>
      </c>
      <c r="D242" s="174" t="s">
        <v>412</v>
      </c>
      <c r="E242" s="175">
        <v>2.9681000000000002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5">
        <v>0</v>
      </c>
      <c r="O242" s="175">
        <f>ROUND(E242*N242,2)</f>
        <v>0</v>
      </c>
      <c r="P242" s="175">
        <v>0</v>
      </c>
      <c r="Q242" s="175">
        <f>ROUND(E242*P242,2)</f>
        <v>0</v>
      </c>
      <c r="R242" s="177"/>
      <c r="S242" s="177" t="s">
        <v>325</v>
      </c>
      <c r="T242" s="178" t="s">
        <v>326</v>
      </c>
      <c r="U242" s="158">
        <v>0</v>
      </c>
      <c r="V242" s="158">
        <f>ROUND(E242*U242,2)</f>
        <v>0</v>
      </c>
      <c r="W242" s="158"/>
      <c r="X242" s="158" t="s">
        <v>259</v>
      </c>
      <c r="Y242" s="158" t="s">
        <v>260</v>
      </c>
      <c r="Z242" s="148"/>
      <c r="AA242" s="148"/>
      <c r="AB242" s="148"/>
      <c r="AC242" s="148"/>
      <c r="AD242" s="148"/>
      <c r="AE242" s="148"/>
      <c r="AF242" s="148"/>
      <c r="AG242" s="148" t="s">
        <v>287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273" t="s">
        <v>344</v>
      </c>
      <c r="D243" s="274"/>
      <c r="E243" s="274"/>
      <c r="F243" s="274"/>
      <c r="G243" s="274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263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90</v>
      </c>
      <c r="B244" s="173" t="s">
        <v>520</v>
      </c>
      <c r="C244" s="181" t="s">
        <v>521</v>
      </c>
      <c r="D244" s="174" t="s">
        <v>412</v>
      </c>
      <c r="E244" s="175">
        <v>17.808599999999998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7"/>
      <c r="S244" s="177" t="s">
        <v>325</v>
      </c>
      <c r="T244" s="178" t="s">
        <v>326</v>
      </c>
      <c r="U244" s="158">
        <v>0</v>
      </c>
      <c r="V244" s="158">
        <f>ROUND(E244*U244,2)</f>
        <v>0</v>
      </c>
      <c r="W244" s="158"/>
      <c r="X244" s="158" t="s">
        <v>259</v>
      </c>
      <c r="Y244" s="158" t="s">
        <v>260</v>
      </c>
      <c r="Z244" s="148"/>
      <c r="AA244" s="148"/>
      <c r="AB244" s="148"/>
      <c r="AC244" s="148"/>
      <c r="AD244" s="148"/>
      <c r="AE244" s="148"/>
      <c r="AF244" s="148"/>
      <c r="AG244" s="148" t="s">
        <v>287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273" t="s">
        <v>344</v>
      </c>
      <c r="D245" s="274"/>
      <c r="E245" s="274"/>
      <c r="F245" s="274"/>
      <c r="G245" s="274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263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91</v>
      </c>
      <c r="B246" s="173" t="s">
        <v>522</v>
      </c>
      <c r="C246" s="181" t="s">
        <v>523</v>
      </c>
      <c r="D246" s="174" t="s">
        <v>412</v>
      </c>
      <c r="E246" s="175">
        <v>2.9681000000000002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0</v>
      </c>
      <c r="O246" s="175">
        <f>ROUND(E246*N246,2)</f>
        <v>0</v>
      </c>
      <c r="P246" s="175">
        <v>0</v>
      </c>
      <c r="Q246" s="175">
        <f>ROUND(E246*P246,2)</f>
        <v>0</v>
      </c>
      <c r="R246" s="177"/>
      <c r="S246" s="177" t="s">
        <v>325</v>
      </c>
      <c r="T246" s="178" t="s">
        <v>326</v>
      </c>
      <c r="U246" s="158">
        <v>0</v>
      </c>
      <c r="V246" s="158">
        <f>ROUND(E246*U246,2)</f>
        <v>0</v>
      </c>
      <c r="W246" s="158"/>
      <c r="X246" s="158" t="s">
        <v>259</v>
      </c>
      <c r="Y246" s="158" t="s">
        <v>260</v>
      </c>
      <c r="Z246" s="148"/>
      <c r="AA246" s="148"/>
      <c r="AB246" s="148"/>
      <c r="AC246" s="148"/>
      <c r="AD246" s="148"/>
      <c r="AE246" s="148"/>
      <c r="AF246" s="148"/>
      <c r="AG246" s="148" t="s">
        <v>287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273" t="s">
        <v>344</v>
      </c>
      <c r="D247" s="274"/>
      <c r="E247" s="274"/>
      <c r="F247" s="274"/>
      <c r="G247" s="274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263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92</v>
      </c>
      <c r="B248" s="173" t="s">
        <v>524</v>
      </c>
      <c r="C248" s="181" t="s">
        <v>525</v>
      </c>
      <c r="D248" s="174" t="s">
        <v>412</v>
      </c>
      <c r="E248" s="175">
        <v>2.9681000000000002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7"/>
      <c r="S248" s="177" t="s">
        <v>325</v>
      </c>
      <c r="T248" s="178" t="s">
        <v>326</v>
      </c>
      <c r="U248" s="158">
        <v>0</v>
      </c>
      <c r="V248" s="158">
        <f>ROUND(E248*U248,2)</f>
        <v>0</v>
      </c>
      <c r="W248" s="158"/>
      <c r="X248" s="158" t="s">
        <v>259</v>
      </c>
      <c r="Y248" s="158" t="s">
        <v>260</v>
      </c>
      <c r="Z248" s="148"/>
      <c r="AA248" s="148"/>
      <c r="AB248" s="148"/>
      <c r="AC248" s="148"/>
      <c r="AD248" s="148"/>
      <c r="AE248" s="148"/>
      <c r="AF248" s="148"/>
      <c r="AG248" s="148" t="s">
        <v>287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3"/>
      <c r="B249" s="4"/>
      <c r="C249" s="184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15</v>
      </c>
      <c r="AF249">
        <v>21</v>
      </c>
      <c r="AG249" t="s">
        <v>238</v>
      </c>
    </row>
    <row r="250" spans="1:60" x14ac:dyDescent="0.2">
      <c r="A250" s="151"/>
      <c r="B250" s="152" t="s">
        <v>29</v>
      </c>
      <c r="C250" s="185"/>
      <c r="D250" s="153"/>
      <c r="E250" s="154"/>
      <c r="F250" s="154"/>
      <c r="G250" s="171">
        <f>G8+G29+G32+G38+G46+G50+G56+G68+G70+G91+G123+G166+G227+G235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293</v>
      </c>
    </row>
    <row r="251" spans="1:60" x14ac:dyDescent="0.2">
      <c r="C251" s="186"/>
      <c r="D251" s="10"/>
      <c r="AG251" t="s">
        <v>294</v>
      </c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lruAipigr6iOFSSzhwF7uohk+RCFxwciyYmFnvOOSy9NtZBa74S5z+b3gaqlrVfNUvnqU+x5FMkWNKnA5CDvg==" saltValue="qUSyQw/carxe0YhLL2Ok6g==" spinCount="100000" sheet="1" formatRows="0"/>
  <mergeCells count="57">
    <mergeCell ref="C243:G243"/>
    <mergeCell ref="C245:G245"/>
    <mergeCell ref="C247:G247"/>
    <mergeCell ref="C225:G225"/>
    <mergeCell ref="C231:G231"/>
    <mergeCell ref="C233:G233"/>
    <mergeCell ref="C237:G237"/>
    <mergeCell ref="C239:G239"/>
    <mergeCell ref="C241:G241"/>
    <mergeCell ref="C222:G222"/>
    <mergeCell ref="C188:G188"/>
    <mergeCell ref="C191:G191"/>
    <mergeCell ref="C194:G194"/>
    <mergeCell ref="C196:G196"/>
    <mergeCell ref="C199:G199"/>
    <mergeCell ref="C202:G202"/>
    <mergeCell ref="C205:G205"/>
    <mergeCell ref="C210:G210"/>
    <mergeCell ref="C213:G213"/>
    <mergeCell ref="C216:G216"/>
    <mergeCell ref="C219:G219"/>
    <mergeCell ref="C185:G185"/>
    <mergeCell ref="C141:G141"/>
    <mergeCell ref="C144:G144"/>
    <mergeCell ref="C150:G150"/>
    <mergeCell ref="C155:G155"/>
    <mergeCell ref="C159:G159"/>
    <mergeCell ref="C163:G163"/>
    <mergeCell ref="C168:G168"/>
    <mergeCell ref="C171:G171"/>
    <mergeCell ref="C174:G174"/>
    <mergeCell ref="C177:G177"/>
    <mergeCell ref="C180:G180"/>
    <mergeCell ref="C138:G138"/>
    <mergeCell ref="C75:G75"/>
    <mergeCell ref="C89:G89"/>
    <mergeCell ref="C93:G93"/>
    <mergeCell ref="C96:G96"/>
    <mergeCell ref="C99:G99"/>
    <mergeCell ref="C102:G102"/>
    <mergeCell ref="C109:G109"/>
    <mergeCell ref="C112:G112"/>
    <mergeCell ref="C115:G115"/>
    <mergeCell ref="C122:G122"/>
    <mergeCell ref="C135:G135"/>
    <mergeCell ref="C72:G72"/>
    <mergeCell ref="A1:G1"/>
    <mergeCell ref="C2:G2"/>
    <mergeCell ref="C3:G3"/>
    <mergeCell ref="C4:G4"/>
    <mergeCell ref="C22:G22"/>
    <mergeCell ref="C23:G23"/>
    <mergeCell ref="C36:G36"/>
    <mergeCell ref="C40:G40"/>
    <mergeCell ref="C48:G48"/>
    <mergeCell ref="C52:G52"/>
    <mergeCell ref="C62:G6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EA40-64EB-4DB2-972A-B10E311EF2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70</v>
      </c>
      <c r="C4" s="270" t="s">
        <v>71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123</v>
      </c>
      <c r="C8" s="180" t="s">
        <v>124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0.12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1570</v>
      </c>
      <c r="C9" s="181" t="s">
        <v>1571</v>
      </c>
      <c r="D9" s="174" t="s">
        <v>363</v>
      </c>
      <c r="E9" s="175">
        <v>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1.9699999999999999E-2</v>
      </c>
      <c r="O9" s="175">
        <f>ROUND(E9*N9,2)</f>
        <v>0.12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1488</v>
      </c>
      <c r="D10" s="162"/>
      <c r="E10" s="163">
        <v>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127</v>
      </c>
      <c r="C11" s="180" t="s">
        <v>128</v>
      </c>
      <c r="D11" s="167"/>
      <c r="E11" s="168"/>
      <c r="F11" s="169"/>
      <c r="G11" s="169">
        <f>SUMIF(AG12:AG19,"&lt;&gt;NOR",G12:G19)</f>
        <v>0</v>
      </c>
      <c r="H11" s="169"/>
      <c r="I11" s="169">
        <f>SUM(I12:I19)</f>
        <v>0</v>
      </c>
      <c r="J11" s="169"/>
      <c r="K11" s="169">
        <f>SUM(K12:K19)</f>
        <v>0</v>
      </c>
      <c r="L11" s="169"/>
      <c r="M11" s="169">
        <f>SUM(M12:M19)</f>
        <v>0</v>
      </c>
      <c r="N11" s="168"/>
      <c r="O11" s="168">
        <f>SUM(O12:O19)</f>
        <v>0.6</v>
      </c>
      <c r="P11" s="168"/>
      <c r="Q11" s="168">
        <f>SUM(Q12:Q19)</f>
        <v>0</v>
      </c>
      <c r="R11" s="169"/>
      <c r="S11" s="169"/>
      <c r="T11" s="170"/>
      <c r="U11" s="164"/>
      <c r="V11" s="164">
        <f>SUM(V12:V19)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1572</v>
      </c>
      <c r="C12" s="181" t="s">
        <v>1573</v>
      </c>
      <c r="D12" s="174" t="s">
        <v>348</v>
      </c>
      <c r="E12" s="175">
        <v>10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1.56E-3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64</v>
      </c>
      <c r="D13" s="162"/>
      <c r="E13" s="163">
        <v>10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1419</v>
      </c>
      <c r="C14" s="181" t="s">
        <v>1420</v>
      </c>
      <c r="D14" s="174" t="s">
        <v>348</v>
      </c>
      <c r="E14" s="175">
        <v>25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8.4899999999999993E-3</v>
      </c>
      <c r="O14" s="175">
        <f>ROUND(E14*N14,2)</f>
        <v>0.21</v>
      </c>
      <c r="P14" s="175">
        <v>0</v>
      </c>
      <c r="Q14" s="175">
        <f>ROUND(E14*P14,2)</f>
        <v>0</v>
      </c>
      <c r="R14" s="177"/>
      <c r="S14" s="177" t="s">
        <v>1421</v>
      </c>
      <c r="T14" s="178" t="s">
        <v>1421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1343</v>
      </c>
      <c r="D15" s="162"/>
      <c r="E15" s="163">
        <v>25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342</v>
      </c>
      <c r="C16" s="181" t="s">
        <v>343</v>
      </c>
      <c r="D16" s="174" t="s">
        <v>324</v>
      </c>
      <c r="E16" s="175">
        <v>5.45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6.8000000000000005E-2</v>
      </c>
      <c r="O16" s="175">
        <f>ROUND(E16*N16,2)</f>
        <v>0.37</v>
      </c>
      <c r="P16" s="175">
        <v>0</v>
      </c>
      <c r="Q16" s="175">
        <f>ROUND(E16*P16,2)</f>
        <v>0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73" t="s">
        <v>344</v>
      </c>
      <c r="D17" s="274"/>
      <c r="E17" s="274"/>
      <c r="F17" s="274"/>
      <c r="G17" s="27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1574</v>
      </c>
      <c r="D18" s="162"/>
      <c r="E18" s="163">
        <v>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1575</v>
      </c>
      <c r="D19" s="162"/>
      <c r="E19" s="163">
        <v>3.45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252</v>
      </c>
      <c r="B20" s="166" t="s">
        <v>143</v>
      </c>
      <c r="C20" s="180" t="s">
        <v>144</v>
      </c>
      <c r="D20" s="167"/>
      <c r="E20" s="168"/>
      <c r="F20" s="169"/>
      <c r="G20" s="169">
        <f>SUMIF(AG21:AG22,"&lt;&gt;NOR",G21:G22)</f>
        <v>0</v>
      </c>
      <c r="H20" s="169"/>
      <c r="I20" s="169">
        <f>SUM(I21:I22)</f>
        <v>0</v>
      </c>
      <c r="J20" s="169"/>
      <c r="K20" s="169">
        <f>SUM(K21:K22)</f>
        <v>0</v>
      </c>
      <c r="L20" s="169"/>
      <c r="M20" s="169">
        <f>SUM(M21:M22)</f>
        <v>0</v>
      </c>
      <c r="N20" s="168"/>
      <c r="O20" s="168">
        <f>SUM(O21:O22)</f>
        <v>0.01</v>
      </c>
      <c r="P20" s="168"/>
      <c r="Q20" s="168">
        <f>SUM(Q21:Q22)</f>
        <v>0.74</v>
      </c>
      <c r="R20" s="169"/>
      <c r="S20" s="169"/>
      <c r="T20" s="170"/>
      <c r="U20" s="164"/>
      <c r="V20" s="164">
        <f>SUM(V21:V22)</f>
        <v>0</v>
      </c>
      <c r="W20" s="164"/>
      <c r="X20" s="164"/>
      <c r="Y20" s="164"/>
      <c r="AG20" t="s">
        <v>253</v>
      </c>
    </row>
    <row r="21" spans="1:60" outlineLevel="1" x14ac:dyDescent="0.2">
      <c r="A21" s="172">
        <v>5</v>
      </c>
      <c r="B21" s="173" t="s">
        <v>1576</v>
      </c>
      <c r="C21" s="181" t="s">
        <v>1577</v>
      </c>
      <c r="D21" s="174" t="s">
        <v>348</v>
      </c>
      <c r="E21" s="175">
        <v>20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5.9000000000000003E-4</v>
      </c>
      <c r="O21" s="175">
        <f>ROUND(E21*N21,2)</f>
        <v>0.01</v>
      </c>
      <c r="P21" s="175">
        <v>3.6999999999999998E-2</v>
      </c>
      <c r="Q21" s="175">
        <f>ROUND(E21*P21,2)</f>
        <v>0.74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287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84</v>
      </c>
      <c r="D22" s="162"/>
      <c r="E22" s="163">
        <v>20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252</v>
      </c>
      <c r="B23" s="166" t="s">
        <v>145</v>
      </c>
      <c r="C23" s="180" t="s">
        <v>146</v>
      </c>
      <c r="D23" s="167"/>
      <c r="E23" s="168"/>
      <c r="F23" s="169"/>
      <c r="G23" s="169">
        <f>SUMIF(AG24:AG46,"&lt;&gt;NOR",G24:G46)</f>
        <v>0</v>
      </c>
      <c r="H23" s="169"/>
      <c r="I23" s="169">
        <f>SUM(I24:I46)</f>
        <v>0</v>
      </c>
      <c r="J23" s="169"/>
      <c r="K23" s="169">
        <f>SUM(K24:K46)</f>
        <v>0</v>
      </c>
      <c r="L23" s="169"/>
      <c r="M23" s="169">
        <f>SUM(M24:M46)</f>
        <v>0</v>
      </c>
      <c r="N23" s="168"/>
      <c r="O23" s="168">
        <f>SUM(O24:O46)</f>
        <v>0.05</v>
      </c>
      <c r="P23" s="168"/>
      <c r="Q23" s="168">
        <f>SUM(Q24:Q46)</f>
        <v>1.4000000000000001</v>
      </c>
      <c r="R23" s="169"/>
      <c r="S23" s="169"/>
      <c r="T23" s="170"/>
      <c r="U23" s="164"/>
      <c r="V23" s="164">
        <f>SUM(V24:V46)</f>
        <v>0</v>
      </c>
      <c r="W23" s="164"/>
      <c r="X23" s="164"/>
      <c r="Y23" s="164"/>
      <c r="AG23" t="s">
        <v>253</v>
      </c>
    </row>
    <row r="24" spans="1:60" outlineLevel="1" x14ac:dyDescent="0.2">
      <c r="A24" s="172">
        <v>6</v>
      </c>
      <c r="B24" s="173" t="s">
        <v>1578</v>
      </c>
      <c r="C24" s="181" t="s">
        <v>1579</v>
      </c>
      <c r="D24" s="174" t="s">
        <v>363</v>
      </c>
      <c r="E24" s="175">
        <v>10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6.7000000000000002E-4</v>
      </c>
      <c r="O24" s="175">
        <f>ROUND(E24*N24,2)</f>
        <v>0.01</v>
      </c>
      <c r="P24" s="175">
        <v>2E-3</v>
      </c>
      <c r="Q24" s="175">
        <f>ROUND(E24*P24,2)</f>
        <v>0.02</v>
      </c>
      <c r="R24" s="177"/>
      <c r="S24" s="177" t="s">
        <v>325</v>
      </c>
      <c r="T24" s="178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261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64</v>
      </c>
      <c r="D25" s="162"/>
      <c r="E25" s="163">
        <v>10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1580</v>
      </c>
      <c r="C26" s="181" t="s">
        <v>1581</v>
      </c>
      <c r="D26" s="174" t="s">
        <v>363</v>
      </c>
      <c r="E26" s="175">
        <v>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1E-3</v>
      </c>
      <c r="Q26" s="175">
        <f>ROUND(E26*P26,2)</f>
        <v>0.01</v>
      </c>
      <c r="R26" s="177"/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64</v>
      </c>
      <c r="D27" s="162"/>
      <c r="E27" s="163">
        <v>10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8</v>
      </c>
      <c r="B28" s="173" t="s">
        <v>1582</v>
      </c>
      <c r="C28" s="181" t="s">
        <v>1583</v>
      </c>
      <c r="D28" s="174" t="s">
        <v>363</v>
      </c>
      <c r="E28" s="175">
        <v>40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4.0000000000000001E-3</v>
      </c>
      <c r="Q28" s="175">
        <f>ROUND(E28*P28,2)</f>
        <v>0.16</v>
      </c>
      <c r="R28" s="177"/>
      <c r="S28" s="177" t="s">
        <v>325</v>
      </c>
      <c r="T28" s="178" t="s">
        <v>326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261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106</v>
      </c>
      <c r="D29" s="162"/>
      <c r="E29" s="163">
        <v>40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9</v>
      </c>
      <c r="B30" s="173" t="s">
        <v>576</v>
      </c>
      <c r="C30" s="181" t="s">
        <v>577</v>
      </c>
      <c r="D30" s="174" t="s">
        <v>363</v>
      </c>
      <c r="E30" s="175">
        <v>11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8.0000000000000002E-3</v>
      </c>
      <c r="Q30" s="175">
        <f>ROUND(E30*P30,2)</f>
        <v>0.09</v>
      </c>
      <c r="R30" s="177"/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73" t="s">
        <v>344</v>
      </c>
      <c r="D31" s="274"/>
      <c r="E31" s="274"/>
      <c r="F31" s="274"/>
      <c r="G31" s="27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66</v>
      </c>
      <c r="D32" s="162"/>
      <c r="E32" s="163">
        <v>11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10</v>
      </c>
      <c r="B33" s="173" t="s">
        <v>1436</v>
      </c>
      <c r="C33" s="181" t="s">
        <v>1437</v>
      </c>
      <c r="D33" s="174" t="s">
        <v>363</v>
      </c>
      <c r="E33" s="175">
        <v>2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4.8999999999999998E-4</v>
      </c>
      <c r="O33" s="175">
        <f>ROUND(E33*N33,2)</f>
        <v>0</v>
      </c>
      <c r="P33" s="175">
        <v>3.1E-2</v>
      </c>
      <c r="Q33" s="175">
        <f>ROUND(E33*P33,2)</f>
        <v>0.06</v>
      </c>
      <c r="R33" s="177"/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261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3" t="s">
        <v>1438</v>
      </c>
      <c r="D34" s="274"/>
      <c r="E34" s="274"/>
      <c r="F34" s="274"/>
      <c r="G34" s="27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119</v>
      </c>
      <c r="D35" s="162"/>
      <c r="E35" s="163">
        <v>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11</v>
      </c>
      <c r="B36" s="173" t="s">
        <v>1584</v>
      </c>
      <c r="C36" s="181" t="s">
        <v>1585</v>
      </c>
      <c r="D36" s="174" t="s">
        <v>348</v>
      </c>
      <c r="E36" s="175">
        <v>10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4.8999999999999998E-4</v>
      </c>
      <c r="O36" s="175">
        <f>ROUND(E36*N36,2)</f>
        <v>0</v>
      </c>
      <c r="P36" s="175">
        <v>2E-3</v>
      </c>
      <c r="Q36" s="175">
        <f>ROUND(E36*P36,2)</f>
        <v>0.02</v>
      </c>
      <c r="R36" s="177"/>
      <c r="S36" s="177" t="s">
        <v>325</v>
      </c>
      <c r="T36" s="178" t="s">
        <v>326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261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64</v>
      </c>
      <c r="D37" s="162"/>
      <c r="E37" s="163">
        <v>10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12</v>
      </c>
      <c r="B38" s="173" t="s">
        <v>1439</v>
      </c>
      <c r="C38" s="181" t="s">
        <v>1440</v>
      </c>
      <c r="D38" s="174" t="s">
        <v>348</v>
      </c>
      <c r="E38" s="175">
        <v>40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4.8999999999999998E-4</v>
      </c>
      <c r="O38" s="175">
        <f>ROUND(E38*N38,2)</f>
        <v>0.02</v>
      </c>
      <c r="P38" s="175">
        <v>6.0000000000000001E-3</v>
      </c>
      <c r="Q38" s="175">
        <f>ROUND(E38*P38,2)</f>
        <v>0.24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106</v>
      </c>
      <c r="D39" s="162"/>
      <c r="E39" s="163">
        <v>40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13</v>
      </c>
      <c r="B40" s="173" t="s">
        <v>1586</v>
      </c>
      <c r="C40" s="181" t="s">
        <v>1587</v>
      </c>
      <c r="D40" s="174" t="s">
        <v>348</v>
      </c>
      <c r="E40" s="175">
        <v>25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4.8999999999999998E-4</v>
      </c>
      <c r="O40" s="175">
        <f>ROUND(E40*N40,2)</f>
        <v>0.01</v>
      </c>
      <c r="P40" s="175">
        <v>8.9999999999999993E-3</v>
      </c>
      <c r="Q40" s="175">
        <f>ROUND(E40*P40,2)</f>
        <v>0.23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1588</v>
      </c>
      <c r="D41" s="162"/>
      <c r="E41" s="163">
        <v>25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1441</v>
      </c>
      <c r="C42" s="181" t="s">
        <v>1442</v>
      </c>
      <c r="D42" s="174" t="s">
        <v>348</v>
      </c>
      <c r="E42" s="175">
        <v>23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4.8999999999999998E-4</v>
      </c>
      <c r="O42" s="175">
        <f>ROUND(E42*N42,2)</f>
        <v>0.01</v>
      </c>
      <c r="P42" s="175">
        <v>1.2999999999999999E-2</v>
      </c>
      <c r="Q42" s="175">
        <f>ROUND(E42*P42,2)</f>
        <v>0.3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261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73" t="s">
        <v>344</v>
      </c>
      <c r="D43" s="274"/>
      <c r="E43" s="274"/>
      <c r="F43" s="274"/>
      <c r="G43" s="274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90</v>
      </c>
      <c r="D44" s="162"/>
      <c r="E44" s="163">
        <v>23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15</v>
      </c>
      <c r="B45" s="173" t="s">
        <v>1589</v>
      </c>
      <c r="C45" s="181" t="s">
        <v>1590</v>
      </c>
      <c r="D45" s="174" t="s">
        <v>348</v>
      </c>
      <c r="E45" s="175">
        <v>10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4.8999999999999998E-4</v>
      </c>
      <c r="O45" s="175">
        <f>ROUND(E45*N45,2)</f>
        <v>0</v>
      </c>
      <c r="P45" s="175">
        <v>2.7E-2</v>
      </c>
      <c r="Q45" s="175">
        <f>ROUND(E45*P45,2)</f>
        <v>0.27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64</v>
      </c>
      <c r="D46" s="162"/>
      <c r="E46" s="163">
        <v>10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5" t="s">
        <v>252</v>
      </c>
      <c r="B47" s="166" t="s">
        <v>147</v>
      </c>
      <c r="C47" s="180" t="s">
        <v>148</v>
      </c>
      <c r="D47" s="167"/>
      <c r="E47" s="168"/>
      <c r="F47" s="169"/>
      <c r="G47" s="169">
        <f>SUMIF(AG48:AG48,"&lt;&gt;NOR",G48:G48)</f>
        <v>0</v>
      </c>
      <c r="H47" s="169"/>
      <c r="I47" s="169">
        <f>SUM(I48:I48)</f>
        <v>0</v>
      </c>
      <c r="J47" s="169"/>
      <c r="K47" s="169">
        <f>SUM(K48:K48)</f>
        <v>0</v>
      </c>
      <c r="L47" s="169"/>
      <c r="M47" s="169">
        <f>SUM(M48:M48)</f>
        <v>0</v>
      </c>
      <c r="N47" s="168"/>
      <c r="O47" s="168">
        <f>SUM(O48:O48)</f>
        <v>0</v>
      </c>
      <c r="P47" s="168"/>
      <c r="Q47" s="168">
        <f>SUM(Q48:Q48)</f>
        <v>0</v>
      </c>
      <c r="R47" s="169"/>
      <c r="S47" s="169"/>
      <c r="T47" s="170"/>
      <c r="U47" s="164"/>
      <c r="V47" s="164">
        <f>SUM(V48:V48)</f>
        <v>0</v>
      </c>
      <c r="W47" s="164"/>
      <c r="X47" s="164"/>
      <c r="Y47" s="164"/>
      <c r="AG47" t="s">
        <v>253</v>
      </c>
    </row>
    <row r="48" spans="1:60" outlineLevel="1" x14ac:dyDescent="0.2">
      <c r="A48" s="187">
        <v>16</v>
      </c>
      <c r="B48" s="188" t="s">
        <v>410</v>
      </c>
      <c r="C48" s="194" t="s">
        <v>411</v>
      </c>
      <c r="D48" s="189" t="s">
        <v>412</v>
      </c>
      <c r="E48" s="190">
        <v>0.78905000000000003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325</v>
      </c>
      <c r="T48" s="193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261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5" t="s">
        <v>252</v>
      </c>
      <c r="B49" s="166" t="s">
        <v>150</v>
      </c>
      <c r="C49" s="180" t="s">
        <v>151</v>
      </c>
      <c r="D49" s="167"/>
      <c r="E49" s="168"/>
      <c r="F49" s="169"/>
      <c r="G49" s="169">
        <f>SUMIF(AG50:AG51,"&lt;&gt;NOR",G50:G51)</f>
        <v>0</v>
      </c>
      <c r="H49" s="169"/>
      <c r="I49" s="169">
        <f>SUM(I50:I51)</f>
        <v>0</v>
      </c>
      <c r="J49" s="169"/>
      <c r="K49" s="169">
        <f>SUM(K50:K51)</f>
        <v>0</v>
      </c>
      <c r="L49" s="169"/>
      <c r="M49" s="169">
        <f>SUM(M50:M51)</f>
        <v>0</v>
      </c>
      <c r="N49" s="168"/>
      <c r="O49" s="168">
        <f>SUM(O50:O51)</f>
        <v>0</v>
      </c>
      <c r="P49" s="168"/>
      <c r="Q49" s="168">
        <f>SUM(Q50:Q51)</f>
        <v>0</v>
      </c>
      <c r="R49" s="169"/>
      <c r="S49" s="169"/>
      <c r="T49" s="170"/>
      <c r="U49" s="164"/>
      <c r="V49" s="164">
        <f>SUM(V50:V51)</f>
        <v>0</v>
      </c>
      <c r="W49" s="164"/>
      <c r="X49" s="164"/>
      <c r="Y49" s="164"/>
      <c r="AG49" t="s">
        <v>253</v>
      </c>
    </row>
    <row r="50" spans="1:60" outlineLevel="1" x14ac:dyDescent="0.2">
      <c r="A50" s="172">
        <v>17</v>
      </c>
      <c r="B50" s="173" t="s">
        <v>1448</v>
      </c>
      <c r="C50" s="181" t="s">
        <v>1591</v>
      </c>
      <c r="D50" s="174" t="s">
        <v>348</v>
      </c>
      <c r="E50" s="175">
        <v>4.5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5.0000000000000002E-5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325</v>
      </c>
      <c r="T50" s="178" t="s">
        <v>326</v>
      </c>
      <c r="U50" s="158">
        <v>0</v>
      </c>
      <c r="V50" s="158">
        <f>ROUND(E50*U50,2)</f>
        <v>0</v>
      </c>
      <c r="W50" s="158"/>
      <c r="X50" s="158" t="s">
        <v>259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415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1592</v>
      </c>
      <c r="D51" s="162"/>
      <c r="E51" s="163">
        <v>4.5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5" t="s">
        <v>252</v>
      </c>
      <c r="B52" s="166" t="s">
        <v>154</v>
      </c>
      <c r="C52" s="180" t="s">
        <v>155</v>
      </c>
      <c r="D52" s="167"/>
      <c r="E52" s="168"/>
      <c r="F52" s="169"/>
      <c r="G52" s="169">
        <f>SUMIF(AG53:AG71,"&lt;&gt;NOR",G53:G71)</f>
        <v>0</v>
      </c>
      <c r="H52" s="169"/>
      <c r="I52" s="169">
        <f>SUM(I53:I71)</f>
        <v>0</v>
      </c>
      <c r="J52" s="169"/>
      <c r="K52" s="169">
        <f>SUM(K53:K71)</f>
        <v>0</v>
      </c>
      <c r="L52" s="169"/>
      <c r="M52" s="169">
        <f>SUM(M53:M71)</f>
        <v>0</v>
      </c>
      <c r="N52" s="168"/>
      <c r="O52" s="168">
        <f>SUM(O53:O71)</f>
        <v>0.03</v>
      </c>
      <c r="P52" s="168"/>
      <c r="Q52" s="168">
        <f>SUM(Q53:Q71)</f>
        <v>0</v>
      </c>
      <c r="R52" s="169"/>
      <c r="S52" s="169"/>
      <c r="T52" s="170"/>
      <c r="U52" s="164"/>
      <c r="V52" s="164">
        <f>SUM(V53:V71)</f>
        <v>0</v>
      </c>
      <c r="W52" s="164"/>
      <c r="X52" s="164"/>
      <c r="Y52" s="164"/>
      <c r="AG52" t="s">
        <v>253</v>
      </c>
    </row>
    <row r="53" spans="1:60" outlineLevel="1" x14ac:dyDescent="0.2">
      <c r="A53" s="187">
        <v>18</v>
      </c>
      <c r="B53" s="188" t="s">
        <v>418</v>
      </c>
      <c r="C53" s="194" t="s">
        <v>419</v>
      </c>
      <c r="D53" s="189" t="s">
        <v>363</v>
      </c>
      <c r="E53" s="190">
        <v>12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2.4599999999999999E-3</v>
      </c>
      <c r="O53" s="190">
        <f>ROUND(E53*N53,2)</f>
        <v>0.03</v>
      </c>
      <c r="P53" s="190">
        <v>0</v>
      </c>
      <c r="Q53" s="190">
        <f>ROUND(E53*P53,2)</f>
        <v>0</v>
      </c>
      <c r="R53" s="192"/>
      <c r="S53" s="192" t="s">
        <v>325</v>
      </c>
      <c r="T53" s="193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415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1443</v>
      </c>
      <c r="C54" s="181" t="s">
        <v>1444</v>
      </c>
      <c r="D54" s="174" t="s">
        <v>348</v>
      </c>
      <c r="E54" s="175">
        <v>27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3.0000000000000001E-5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287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73" t="s">
        <v>1445</v>
      </c>
      <c r="D55" s="274"/>
      <c r="E55" s="274"/>
      <c r="F55" s="274"/>
      <c r="G55" s="27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1593</v>
      </c>
      <c r="D56" s="162"/>
      <c r="E56" s="163">
        <v>27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20</v>
      </c>
      <c r="B57" s="173" t="s">
        <v>1446</v>
      </c>
      <c r="C57" s="181" t="s">
        <v>1447</v>
      </c>
      <c r="D57" s="174" t="s">
        <v>348</v>
      </c>
      <c r="E57" s="175">
        <v>21.5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6.0000000000000002E-5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325</v>
      </c>
      <c r="T57" s="178" t="s">
        <v>326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415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73" t="s">
        <v>1445</v>
      </c>
      <c r="D58" s="274"/>
      <c r="E58" s="274"/>
      <c r="F58" s="274"/>
      <c r="G58" s="27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1594</v>
      </c>
      <c r="D59" s="162"/>
      <c r="E59" s="163">
        <v>21.5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21</v>
      </c>
      <c r="B60" s="173" t="s">
        <v>1450</v>
      </c>
      <c r="C60" s="181" t="s">
        <v>1451</v>
      </c>
      <c r="D60" s="174" t="s">
        <v>348</v>
      </c>
      <c r="E60" s="175">
        <v>62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4.0000000000000003E-5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325</v>
      </c>
      <c r="T60" s="178" t="s">
        <v>326</v>
      </c>
      <c r="U60" s="158">
        <v>0</v>
      </c>
      <c r="V60" s="158">
        <f>ROUND(E60*U60,2)</f>
        <v>0</v>
      </c>
      <c r="W60" s="158"/>
      <c r="X60" s="158" t="s">
        <v>259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415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1595</v>
      </c>
      <c r="D61" s="162"/>
      <c r="E61" s="163">
        <v>62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22</v>
      </c>
      <c r="B62" s="173" t="s">
        <v>1452</v>
      </c>
      <c r="C62" s="181" t="s">
        <v>1453</v>
      </c>
      <c r="D62" s="174" t="s">
        <v>348</v>
      </c>
      <c r="E62" s="175">
        <v>17.5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6.0000000000000002E-5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325</v>
      </c>
      <c r="T62" s="178" t="s">
        <v>326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415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1596</v>
      </c>
      <c r="D63" s="162"/>
      <c r="E63" s="163">
        <v>17.5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23</v>
      </c>
      <c r="B64" s="173" t="s">
        <v>1454</v>
      </c>
      <c r="C64" s="181" t="s">
        <v>1455</v>
      </c>
      <c r="D64" s="174" t="s">
        <v>348</v>
      </c>
      <c r="E64" s="175">
        <v>4.5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6.0000000000000002E-5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287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1592</v>
      </c>
      <c r="D65" s="162"/>
      <c r="E65" s="163">
        <v>4.5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7">
        <v>24</v>
      </c>
      <c r="B66" s="188" t="s">
        <v>420</v>
      </c>
      <c r="C66" s="194" t="s">
        <v>421</v>
      </c>
      <c r="D66" s="189" t="s">
        <v>0</v>
      </c>
      <c r="E66" s="190">
        <v>228.3425</v>
      </c>
      <c r="F66" s="191"/>
      <c r="G66" s="192">
        <f>ROUND(E66*F66,2)</f>
        <v>0</v>
      </c>
      <c r="H66" s="191"/>
      <c r="I66" s="192">
        <f>ROUND(E66*H66,2)</f>
        <v>0</v>
      </c>
      <c r="J66" s="191"/>
      <c r="K66" s="192">
        <f>ROUND(E66*J66,2)</f>
        <v>0</v>
      </c>
      <c r="L66" s="192">
        <v>21</v>
      </c>
      <c r="M66" s="192">
        <f>G66*(1+L66/100)</f>
        <v>0</v>
      </c>
      <c r="N66" s="190">
        <v>0</v>
      </c>
      <c r="O66" s="190">
        <f>ROUND(E66*N66,2)</f>
        <v>0</v>
      </c>
      <c r="P66" s="190">
        <v>0</v>
      </c>
      <c r="Q66" s="190">
        <f>ROUND(E66*P66,2)</f>
        <v>0</v>
      </c>
      <c r="R66" s="192"/>
      <c r="S66" s="192" t="s">
        <v>325</v>
      </c>
      <c r="T66" s="193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422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25</v>
      </c>
      <c r="B67" s="173" t="s">
        <v>1456</v>
      </c>
      <c r="C67" s="181" t="s">
        <v>1457</v>
      </c>
      <c r="D67" s="174" t="s">
        <v>348</v>
      </c>
      <c r="E67" s="175">
        <v>100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257</v>
      </c>
      <c r="T67" s="178" t="s">
        <v>258</v>
      </c>
      <c r="U67" s="158">
        <v>0</v>
      </c>
      <c r="V67" s="158">
        <f>ROUND(E67*U67,2)</f>
        <v>0</v>
      </c>
      <c r="W67" s="158"/>
      <c r="X67" s="158" t="s">
        <v>442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443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1196</v>
      </c>
      <c r="D68" s="162"/>
      <c r="E68" s="163">
        <v>100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26</v>
      </c>
      <c r="B69" s="173" t="s">
        <v>1458</v>
      </c>
      <c r="C69" s="181" t="s">
        <v>1459</v>
      </c>
      <c r="D69" s="174" t="s">
        <v>446</v>
      </c>
      <c r="E69" s="175">
        <v>4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257</v>
      </c>
      <c r="T69" s="178" t="s">
        <v>258</v>
      </c>
      <c r="U69" s="158">
        <v>0</v>
      </c>
      <c r="V69" s="158">
        <f>ROUND(E69*U69,2)</f>
        <v>0</v>
      </c>
      <c r="W69" s="158"/>
      <c r="X69" s="158" t="s">
        <v>442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443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73" t="s">
        <v>1460</v>
      </c>
      <c r="D70" s="274"/>
      <c r="E70" s="274"/>
      <c r="F70" s="274"/>
      <c r="G70" s="274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123</v>
      </c>
      <c r="D71" s="162"/>
      <c r="E71" s="163">
        <v>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252</v>
      </c>
      <c r="B72" s="166" t="s">
        <v>158</v>
      </c>
      <c r="C72" s="180" t="s">
        <v>159</v>
      </c>
      <c r="D72" s="167"/>
      <c r="E72" s="168"/>
      <c r="F72" s="169"/>
      <c r="G72" s="169">
        <f>SUMIF(AG73:AG117,"&lt;&gt;NOR",G73:G117)</f>
        <v>0</v>
      </c>
      <c r="H72" s="169"/>
      <c r="I72" s="169">
        <f>SUM(I73:I117)</f>
        <v>0</v>
      </c>
      <c r="J72" s="169"/>
      <c r="K72" s="169">
        <f>SUM(K73:K117)</f>
        <v>0</v>
      </c>
      <c r="L72" s="169"/>
      <c r="M72" s="169">
        <f>SUM(M73:M117)</f>
        <v>0</v>
      </c>
      <c r="N72" s="168"/>
      <c r="O72" s="168">
        <f>SUM(O73:O117)</f>
        <v>6.9999999999999993E-2</v>
      </c>
      <c r="P72" s="168"/>
      <c r="Q72" s="168">
        <f>SUM(Q73:Q117)</f>
        <v>6.0000000000000005E-2</v>
      </c>
      <c r="R72" s="169"/>
      <c r="S72" s="169"/>
      <c r="T72" s="170"/>
      <c r="U72" s="164"/>
      <c r="V72" s="164">
        <f>SUM(V73:V117)</f>
        <v>0</v>
      </c>
      <c r="W72" s="164"/>
      <c r="X72" s="164"/>
      <c r="Y72" s="164"/>
      <c r="AG72" t="s">
        <v>253</v>
      </c>
    </row>
    <row r="73" spans="1:60" outlineLevel="1" x14ac:dyDescent="0.2">
      <c r="A73" s="172">
        <v>27</v>
      </c>
      <c r="B73" s="173" t="s">
        <v>1597</v>
      </c>
      <c r="C73" s="181" t="s">
        <v>1598</v>
      </c>
      <c r="D73" s="174" t="s">
        <v>363</v>
      </c>
      <c r="E73" s="175">
        <v>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1.2E-4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415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123</v>
      </c>
      <c r="D74" s="162"/>
      <c r="E74" s="163">
        <v>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1599</v>
      </c>
      <c r="C75" s="181" t="s">
        <v>1600</v>
      </c>
      <c r="D75" s="174" t="s">
        <v>363</v>
      </c>
      <c r="E75" s="175">
        <v>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2.2000000000000001E-4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415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73" t="s">
        <v>344</v>
      </c>
      <c r="D76" s="274"/>
      <c r="E76" s="274"/>
      <c r="F76" s="274"/>
      <c r="G76" s="274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117</v>
      </c>
      <c r="D77" s="162"/>
      <c r="E77" s="163">
        <v>1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29</v>
      </c>
      <c r="B78" s="173" t="s">
        <v>1601</v>
      </c>
      <c r="C78" s="181" t="s">
        <v>1602</v>
      </c>
      <c r="D78" s="174" t="s">
        <v>363</v>
      </c>
      <c r="E78" s="175">
        <v>3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7.3999999999999999E-4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325</v>
      </c>
      <c r="T78" s="178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415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273" t="s">
        <v>344</v>
      </c>
      <c r="D79" s="274"/>
      <c r="E79" s="274"/>
      <c r="F79" s="274"/>
      <c r="G79" s="274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121</v>
      </c>
      <c r="D80" s="162"/>
      <c r="E80" s="163">
        <v>3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30</v>
      </c>
      <c r="B81" s="173" t="s">
        <v>1463</v>
      </c>
      <c r="C81" s="181" t="s">
        <v>1464</v>
      </c>
      <c r="D81" s="174" t="s">
        <v>363</v>
      </c>
      <c r="E81" s="175">
        <v>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2.9E-4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325</v>
      </c>
      <c r="T81" s="178" t="s">
        <v>326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415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73" t="s">
        <v>344</v>
      </c>
      <c r="D82" s="274"/>
      <c r="E82" s="274"/>
      <c r="F82" s="274"/>
      <c r="G82" s="274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123</v>
      </c>
      <c r="D83" s="162"/>
      <c r="E83" s="163">
        <v>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31</v>
      </c>
      <c r="B84" s="173" t="s">
        <v>1603</v>
      </c>
      <c r="C84" s="181" t="s">
        <v>1604</v>
      </c>
      <c r="D84" s="174" t="s">
        <v>348</v>
      </c>
      <c r="E84" s="175">
        <v>25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1.98E-3</v>
      </c>
      <c r="Q84" s="175">
        <f>ROUND(E84*P84,2)</f>
        <v>0.05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415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1343</v>
      </c>
      <c r="D85" s="162"/>
      <c r="E85" s="163">
        <v>25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1465</v>
      </c>
      <c r="C86" s="181" t="s">
        <v>1466</v>
      </c>
      <c r="D86" s="174" t="s">
        <v>348</v>
      </c>
      <c r="E86" s="175">
        <v>14.5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3.8000000000000002E-4</v>
      </c>
      <c r="O86" s="175">
        <f>ROUND(E86*N86,2)</f>
        <v>0.01</v>
      </c>
      <c r="P86" s="175">
        <v>0</v>
      </c>
      <c r="Q86" s="175">
        <f>ROUND(E86*P86,2)</f>
        <v>0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415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73" t="s">
        <v>344</v>
      </c>
      <c r="D87" s="274"/>
      <c r="E87" s="274"/>
      <c r="F87" s="274"/>
      <c r="G87" s="274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1605</v>
      </c>
      <c r="D88" s="162"/>
      <c r="E88" s="163">
        <v>14.5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268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33</v>
      </c>
      <c r="B89" s="173" t="s">
        <v>1467</v>
      </c>
      <c r="C89" s="181" t="s">
        <v>1468</v>
      </c>
      <c r="D89" s="174" t="s">
        <v>348</v>
      </c>
      <c r="E89" s="175">
        <v>10.5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4.6999999999999999E-4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325</v>
      </c>
      <c r="T89" s="178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415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73" t="s">
        <v>344</v>
      </c>
      <c r="D90" s="274"/>
      <c r="E90" s="274"/>
      <c r="F90" s="274"/>
      <c r="G90" s="274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1606</v>
      </c>
      <c r="D91" s="162"/>
      <c r="E91" s="163">
        <v>10.5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268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34</v>
      </c>
      <c r="B92" s="173" t="s">
        <v>1607</v>
      </c>
      <c r="C92" s="181" t="s">
        <v>1608</v>
      </c>
      <c r="D92" s="174" t="s">
        <v>348</v>
      </c>
      <c r="E92" s="175">
        <v>9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1.5200000000000001E-3</v>
      </c>
      <c r="O92" s="175">
        <f>ROUND(E92*N92,2)</f>
        <v>0.01</v>
      </c>
      <c r="P92" s="175">
        <v>0</v>
      </c>
      <c r="Q92" s="175">
        <f>ROUND(E92*P92,2)</f>
        <v>0</v>
      </c>
      <c r="R92" s="177"/>
      <c r="S92" s="177" t="s">
        <v>325</v>
      </c>
      <c r="T92" s="178" t="s">
        <v>326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415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73" t="s">
        <v>344</v>
      </c>
      <c r="D93" s="274"/>
      <c r="E93" s="274"/>
      <c r="F93" s="274"/>
      <c r="G93" s="27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1609</v>
      </c>
      <c r="D94" s="162"/>
      <c r="E94" s="163">
        <v>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35</v>
      </c>
      <c r="B95" s="173" t="s">
        <v>1610</v>
      </c>
      <c r="C95" s="181" t="s">
        <v>1611</v>
      </c>
      <c r="D95" s="174" t="s">
        <v>348</v>
      </c>
      <c r="E95" s="175">
        <v>5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1.31E-3</v>
      </c>
      <c r="O95" s="175">
        <f>ROUND(E95*N95,2)</f>
        <v>0.01</v>
      </c>
      <c r="P95" s="175">
        <v>0</v>
      </c>
      <c r="Q95" s="175">
        <f>ROUND(E95*P95,2)</f>
        <v>0</v>
      </c>
      <c r="R95" s="177"/>
      <c r="S95" s="177" t="s">
        <v>325</v>
      </c>
      <c r="T95" s="178" t="s">
        <v>326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415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125</v>
      </c>
      <c r="D96" s="162"/>
      <c r="E96" s="163">
        <v>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36</v>
      </c>
      <c r="B97" s="173" t="s">
        <v>1612</v>
      </c>
      <c r="C97" s="181" t="s">
        <v>1613</v>
      </c>
      <c r="D97" s="174" t="s">
        <v>348</v>
      </c>
      <c r="E97" s="175">
        <v>21.5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1.3699999999999999E-3</v>
      </c>
      <c r="O97" s="175">
        <f>ROUND(E97*N97,2)</f>
        <v>0.03</v>
      </c>
      <c r="P97" s="175">
        <v>0</v>
      </c>
      <c r="Q97" s="175">
        <f>ROUND(E97*P97,2)</f>
        <v>0</v>
      </c>
      <c r="R97" s="177"/>
      <c r="S97" s="177" t="s">
        <v>325</v>
      </c>
      <c r="T97" s="178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415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1614</v>
      </c>
      <c r="D98" s="162"/>
      <c r="E98" s="163">
        <v>21.5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37</v>
      </c>
      <c r="B99" s="173" t="s">
        <v>1474</v>
      </c>
      <c r="C99" s="181" t="s">
        <v>1475</v>
      </c>
      <c r="D99" s="174" t="s">
        <v>363</v>
      </c>
      <c r="E99" s="175">
        <v>9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325</v>
      </c>
      <c r="T99" s="178" t="s">
        <v>326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415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73" t="s">
        <v>344</v>
      </c>
      <c r="D100" s="274"/>
      <c r="E100" s="274"/>
      <c r="F100" s="274"/>
      <c r="G100" s="274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1093</v>
      </c>
      <c r="D101" s="162"/>
      <c r="E101" s="163">
        <v>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38</v>
      </c>
      <c r="B102" s="173" t="s">
        <v>1476</v>
      </c>
      <c r="C102" s="181" t="s">
        <v>1477</v>
      </c>
      <c r="D102" s="174" t="s">
        <v>363</v>
      </c>
      <c r="E102" s="175">
        <v>5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415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73" t="s">
        <v>344</v>
      </c>
      <c r="D103" s="274"/>
      <c r="E103" s="274"/>
      <c r="F103" s="274"/>
      <c r="G103" s="274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125</v>
      </c>
      <c r="D104" s="162"/>
      <c r="E104" s="163">
        <v>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39</v>
      </c>
      <c r="B105" s="173" t="s">
        <v>1478</v>
      </c>
      <c r="C105" s="181" t="s">
        <v>1479</v>
      </c>
      <c r="D105" s="174" t="s">
        <v>363</v>
      </c>
      <c r="E105" s="175">
        <v>6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325</v>
      </c>
      <c r="T105" s="178" t="s">
        <v>326</v>
      </c>
      <c r="U105" s="158">
        <v>0</v>
      </c>
      <c r="V105" s="158">
        <f>ROUND(E105*U105,2)</f>
        <v>0</v>
      </c>
      <c r="W105" s="158"/>
      <c r="X105" s="158" t="s">
        <v>259</v>
      </c>
      <c r="Y105" s="158" t="s">
        <v>260</v>
      </c>
      <c r="Z105" s="148"/>
      <c r="AA105" s="148"/>
      <c r="AB105" s="148"/>
      <c r="AC105" s="148"/>
      <c r="AD105" s="148"/>
      <c r="AE105" s="148"/>
      <c r="AF105" s="148"/>
      <c r="AG105" s="148" t="s">
        <v>415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73" t="s">
        <v>344</v>
      </c>
      <c r="D106" s="274"/>
      <c r="E106" s="274"/>
      <c r="F106" s="274"/>
      <c r="G106" s="274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1488</v>
      </c>
      <c r="D107" s="162"/>
      <c r="E107" s="163">
        <v>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40</v>
      </c>
      <c r="B108" s="173" t="s">
        <v>1615</v>
      </c>
      <c r="C108" s="181" t="s">
        <v>1616</v>
      </c>
      <c r="D108" s="174" t="s">
        <v>363</v>
      </c>
      <c r="E108" s="175">
        <v>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1.218E-2</v>
      </c>
      <c r="Q108" s="175">
        <f>ROUND(E108*P108,2)</f>
        <v>0.01</v>
      </c>
      <c r="R108" s="177"/>
      <c r="S108" s="177" t="s">
        <v>257</v>
      </c>
      <c r="T108" s="178" t="s">
        <v>258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117</v>
      </c>
      <c r="D109" s="162"/>
      <c r="E109" s="163">
        <v>1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41</v>
      </c>
      <c r="B110" s="173" t="s">
        <v>1617</v>
      </c>
      <c r="C110" s="181" t="s">
        <v>1618</v>
      </c>
      <c r="D110" s="174" t="s">
        <v>363</v>
      </c>
      <c r="E110" s="175">
        <v>1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7.6099999999999996E-3</v>
      </c>
      <c r="O110" s="175">
        <f>ROUND(E110*N110,2)</f>
        <v>0.01</v>
      </c>
      <c r="P110" s="175">
        <v>0</v>
      </c>
      <c r="Q110" s="175">
        <f>ROUND(E110*P110,2)</f>
        <v>0</v>
      </c>
      <c r="R110" s="177"/>
      <c r="S110" s="177" t="s">
        <v>1414</v>
      </c>
      <c r="T110" s="178" t="s">
        <v>1414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415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117</v>
      </c>
      <c r="D111" s="162"/>
      <c r="E111" s="163">
        <v>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268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42</v>
      </c>
      <c r="B112" s="173" t="s">
        <v>1480</v>
      </c>
      <c r="C112" s="181" t="s">
        <v>1481</v>
      </c>
      <c r="D112" s="174" t="s">
        <v>348</v>
      </c>
      <c r="E112" s="175">
        <v>60.5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415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1619</v>
      </c>
      <c r="D113" s="162"/>
      <c r="E113" s="163">
        <v>60.5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43</v>
      </c>
      <c r="B114" s="173" t="s">
        <v>1483</v>
      </c>
      <c r="C114" s="181" t="s">
        <v>1484</v>
      </c>
      <c r="D114" s="174" t="s">
        <v>348</v>
      </c>
      <c r="E114" s="175">
        <v>39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257</v>
      </c>
      <c r="T114" s="178" t="s">
        <v>258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415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1620</v>
      </c>
      <c r="D115" s="162"/>
      <c r="E115" s="163">
        <v>39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268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44</v>
      </c>
      <c r="B116" s="173" t="s">
        <v>1486</v>
      </c>
      <c r="C116" s="181" t="s">
        <v>1487</v>
      </c>
      <c r="D116" s="174" t="s">
        <v>0</v>
      </c>
      <c r="E116" s="175">
        <v>453.05650000000003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325</v>
      </c>
      <c r="T116" s="178" t="s">
        <v>326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422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73" t="s">
        <v>344</v>
      </c>
      <c r="D117" s="274"/>
      <c r="E117" s="274"/>
      <c r="F117" s="274"/>
      <c r="G117" s="274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5" t="s">
        <v>252</v>
      </c>
      <c r="B118" s="166" t="s">
        <v>160</v>
      </c>
      <c r="C118" s="180" t="s">
        <v>161</v>
      </c>
      <c r="D118" s="167"/>
      <c r="E118" s="168"/>
      <c r="F118" s="169"/>
      <c r="G118" s="169">
        <f>SUMIF(AG119:AG161,"&lt;&gt;NOR",G119:G161)</f>
        <v>0</v>
      </c>
      <c r="H118" s="169"/>
      <c r="I118" s="169">
        <f>SUM(I119:I161)</f>
        <v>0</v>
      </c>
      <c r="J118" s="169"/>
      <c r="K118" s="169">
        <f>SUM(K119:K161)</f>
        <v>0</v>
      </c>
      <c r="L118" s="169"/>
      <c r="M118" s="169">
        <f>SUM(M119:M161)</f>
        <v>0</v>
      </c>
      <c r="N118" s="168"/>
      <c r="O118" s="168">
        <f>SUM(O119:O161)</f>
        <v>0.6</v>
      </c>
      <c r="P118" s="168"/>
      <c r="Q118" s="168">
        <f>SUM(Q119:Q161)</f>
        <v>0.05</v>
      </c>
      <c r="R118" s="169"/>
      <c r="S118" s="169"/>
      <c r="T118" s="170"/>
      <c r="U118" s="164"/>
      <c r="V118" s="164">
        <f>SUM(V119:V161)</f>
        <v>0</v>
      </c>
      <c r="W118" s="164"/>
      <c r="X118" s="164"/>
      <c r="Y118" s="164"/>
      <c r="AG118" t="s">
        <v>253</v>
      </c>
    </row>
    <row r="119" spans="1:60" outlineLevel="1" x14ac:dyDescent="0.2">
      <c r="A119" s="172">
        <v>45</v>
      </c>
      <c r="B119" s="173" t="s">
        <v>703</v>
      </c>
      <c r="C119" s="181" t="s">
        <v>704</v>
      </c>
      <c r="D119" s="174" t="s">
        <v>348</v>
      </c>
      <c r="E119" s="175">
        <v>20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2.1299999999999999E-3</v>
      </c>
      <c r="Q119" s="175">
        <f>ROUND(E119*P119,2)</f>
        <v>0.04</v>
      </c>
      <c r="R119" s="177"/>
      <c r="S119" s="177" t="s">
        <v>325</v>
      </c>
      <c r="T119" s="178" t="s">
        <v>326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84</v>
      </c>
      <c r="D120" s="162"/>
      <c r="E120" s="163">
        <v>20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46</v>
      </c>
      <c r="B121" s="173" t="s">
        <v>705</v>
      </c>
      <c r="C121" s="181" t="s">
        <v>706</v>
      </c>
      <c r="D121" s="174" t="s">
        <v>348</v>
      </c>
      <c r="E121" s="175">
        <v>40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2.7999999999999998E-4</v>
      </c>
      <c r="Q121" s="175">
        <f>ROUND(E121*P121,2)</f>
        <v>0.01</v>
      </c>
      <c r="R121" s="177"/>
      <c r="S121" s="177" t="s">
        <v>325</v>
      </c>
      <c r="T121" s="178" t="s">
        <v>326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415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106</v>
      </c>
      <c r="D122" s="162"/>
      <c r="E122" s="163">
        <v>40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268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47</v>
      </c>
      <c r="B123" s="173" t="s">
        <v>707</v>
      </c>
      <c r="C123" s="181" t="s">
        <v>708</v>
      </c>
      <c r="D123" s="174" t="s">
        <v>363</v>
      </c>
      <c r="E123" s="175">
        <v>10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325</v>
      </c>
      <c r="T123" s="178" t="s">
        <v>326</v>
      </c>
      <c r="U123" s="158">
        <v>0</v>
      </c>
      <c r="V123" s="158">
        <f>ROUND(E123*U123,2)</f>
        <v>0</v>
      </c>
      <c r="W123" s="158"/>
      <c r="X123" s="158" t="s">
        <v>259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287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64</v>
      </c>
      <c r="D124" s="162"/>
      <c r="E124" s="163">
        <v>10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48</v>
      </c>
      <c r="B125" s="173" t="s">
        <v>709</v>
      </c>
      <c r="C125" s="181" t="s">
        <v>710</v>
      </c>
      <c r="D125" s="174" t="s">
        <v>363</v>
      </c>
      <c r="E125" s="175">
        <v>8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325</v>
      </c>
      <c r="T125" s="178" t="s">
        <v>326</v>
      </c>
      <c r="U125" s="158">
        <v>0</v>
      </c>
      <c r="V125" s="158">
        <f>ROUND(E125*U125,2)</f>
        <v>0</v>
      </c>
      <c r="W125" s="158"/>
      <c r="X125" s="158" t="s">
        <v>259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415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2" t="s">
        <v>135</v>
      </c>
      <c r="D126" s="162"/>
      <c r="E126" s="163">
        <v>8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268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49</v>
      </c>
      <c r="B127" s="173" t="s">
        <v>1489</v>
      </c>
      <c r="C127" s="181" t="s">
        <v>1490</v>
      </c>
      <c r="D127" s="174" t="s">
        <v>348</v>
      </c>
      <c r="E127" s="175">
        <v>27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3.9899999999999996E-3</v>
      </c>
      <c r="O127" s="175">
        <f>ROUND(E127*N127,2)</f>
        <v>0.11</v>
      </c>
      <c r="P127" s="175">
        <v>0</v>
      </c>
      <c r="Q127" s="175">
        <f>ROUND(E127*P127,2)</f>
        <v>0</v>
      </c>
      <c r="R127" s="177"/>
      <c r="S127" s="177" t="s">
        <v>325</v>
      </c>
      <c r="T127" s="178" t="s">
        <v>326</v>
      </c>
      <c r="U127" s="158">
        <v>0</v>
      </c>
      <c r="V127" s="158">
        <f>ROUND(E127*U127,2)</f>
        <v>0</v>
      </c>
      <c r="W127" s="158"/>
      <c r="X127" s="158" t="s">
        <v>259</v>
      </c>
      <c r="Y127" s="158" t="s">
        <v>260</v>
      </c>
      <c r="Z127" s="148"/>
      <c r="AA127" s="148"/>
      <c r="AB127" s="148"/>
      <c r="AC127" s="148"/>
      <c r="AD127" s="148"/>
      <c r="AE127" s="148"/>
      <c r="AF127" s="148"/>
      <c r="AG127" s="148" t="s">
        <v>415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1621</v>
      </c>
      <c r="D128" s="162"/>
      <c r="E128" s="163">
        <v>20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1622</v>
      </c>
      <c r="D129" s="162"/>
      <c r="E129" s="163">
        <v>7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50</v>
      </c>
      <c r="B130" s="173" t="s">
        <v>1491</v>
      </c>
      <c r="C130" s="181" t="s">
        <v>1492</v>
      </c>
      <c r="D130" s="174" t="s">
        <v>348</v>
      </c>
      <c r="E130" s="175">
        <v>21.5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5.1799999999999997E-3</v>
      </c>
      <c r="O130" s="175">
        <f>ROUND(E130*N130,2)</f>
        <v>0.11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415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1623</v>
      </c>
      <c r="D131" s="162"/>
      <c r="E131" s="163">
        <v>18.5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121</v>
      </c>
      <c r="D132" s="162"/>
      <c r="E132" s="163">
        <v>3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51</v>
      </c>
      <c r="B133" s="173" t="s">
        <v>1495</v>
      </c>
      <c r="C133" s="181" t="s">
        <v>1496</v>
      </c>
      <c r="D133" s="174" t="s">
        <v>348</v>
      </c>
      <c r="E133" s="175">
        <v>4.5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5.3499999999999997E-3</v>
      </c>
      <c r="O133" s="175">
        <f>ROUND(E133*N133,2)</f>
        <v>0.02</v>
      </c>
      <c r="P133" s="175">
        <v>0</v>
      </c>
      <c r="Q133" s="175">
        <f>ROUND(E133*P133,2)</f>
        <v>0</v>
      </c>
      <c r="R133" s="177"/>
      <c r="S133" s="177" t="s">
        <v>325</v>
      </c>
      <c r="T133" s="178" t="s">
        <v>326</v>
      </c>
      <c r="U133" s="158">
        <v>0</v>
      </c>
      <c r="V133" s="158">
        <f>ROUND(E133*U133,2)</f>
        <v>0</v>
      </c>
      <c r="W133" s="158"/>
      <c r="X133" s="158" t="s">
        <v>259</v>
      </c>
      <c r="Y133" s="158" t="s">
        <v>260</v>
      </c>
      <c r="Z133" s="148"/>
      <c r="AA133" s="148"/>
      <c r="AB133" s="148"/>
      <c r="AC133" s="148"/>
      <c r="AD133" s="148"/>
      <c r="AE133" s="148"/>
      <c r="AF133" s="148"/>
      <c r="AG133" s="148" t="s">
        <v>415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1624</v>
      </c>
      <c r="D134" s="162"/>
      <c r="E134" s="163">
        <v>3.5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117</v>
      </c>
      <c r="D135" s="162"/>
      <c r="E135" s="163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52</v>
      </c>
      <c r="B136" s="173" t="s">
        <v>1498</v>
      </c>
      <c r="C136" s="181" t="s">
        <v>1499</v>
      </c>
      <c r="D136" s="174" t="s">
        <v>348</v>
      </c>
      <c r="E136" s="175">
        <v>62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4.0099999999999997E-3</v>
      </c>
      <c r="O136" s="175">
        <f>ROUND(E136*N136,2)</f>
        <v>0.25</v>
      </c>
      <c r="P136" s="175">
        <v>0</v>
      </c>
      <c r="Q136" s="175">
        <f>ROUND(E136*P136,2)</f>
        <v>0</v>
      </c>
      <c r="R136" s="177"/>
      <c r="S136" s="177" t="s">
        <v>325</v>
      </c>
      <c r="T136" s="178" t="s">
        <v>326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287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73" t="s">
        <v>1500</v>
      </c>
      <c r="D137" s="274"/>
      <c r="E137" s="274"/>
      <c r="F137" s="274"/>
      <c r="G137" s="274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2" t="s">
        <v>1625</v>
      </c>
      <c r="D138" s="162"/>
      <c r="E138" s="163">
        <v>49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2" t="s">
        <v>1626</v>
      </c>
      <c r="D139" s="162"/>
      <c r="E139" s="163">
        <v>13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53</v>
      </c>
      <c r="B140" s="173" t="s">
        <v>1502</v>
      </c>
      <c r="C140" s="181" t="s">
        <v>1503</v>
      </c>
      <c r="D140" s="174" t="s">
        <v>348</v>
      </c>
      <c r="E140" s="175">
        <v>17.5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5.2199999999999998E-3</v>
      </c>
      <c r="O140" s="175">
        <f>ROUND(E140*N140,2)</f>
        <v>0.09</v>
      </c>
      <c r="P140" s="175">
        <v>0</v>
      </c>
      <c r="Q140" s="175">
        <f>ROUND(E140*P140,2)</f>
        <v>0</v>
      </c>
      <c r="R140" s="177"/>
      <c r="S140" s="177" t="s">
        <v>325</v>
      </c>
      <c r="T140" s="178" t="s">
        <v>326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415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73" t="s">
        <v>1500</v>
      </c>
      <c r="D141" s="274"/>
      <c r="E141" s="274"/>
      <c r="F141" s="274"/>
      <c r="G141" s="274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1627</v>
      </c>
      <c r="D142" s="162"/>
      <c r="E142" s="163">
        <v>14.5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121</v>
      </c>
      <c r="D143" s="162"/>
      <c r="E143" s="163">
        <v>3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54</v>
      </c>
      <c r="B144" s="173" t="s">
        <v>1504</v>
      </c>
      <c r="C144" s="181" t="s">
        <v>1628</v>
      </c>
      <c r="D144" s="174" t="s">
        <v>348</v>
      </c>
      <c r="E144" s="175">
        <v>4.5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5.4099999999999999E-3</v>
      </c>
      <c r="O144" s="175">
        <f>ROUND(E144*N144,2)</f>
        <v>0.02</v>
      </c>
      <c r="P144" s="175">
        <v>0</v>
      </c>
      <c r="Q144" s="175">
        <f>ROUND(E144*P144,2)</f>
        <v>0</v>
      </c>
      <c r="R144" s="177"/>
      <c r="S144" s="177" t="s">
        <v>325</v>
      </c>
      <c r="T144" s="178" t="s">
        <v>326</v>
      </c>
      <c r="U144" s="158">
        <v>0</v>
      </c>
      <c r="V144" s="158">
        <f>ROUND(E144*U144,2)</f>
        <v>0</v>
      </c>
      <c r="W144" s="158"/>
      <c r="X144" s="158" t="s">
        <v>259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415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1624</v>
      </c>
      <c r="D145" s="162"/>
      <c r="E145" s="163">
        <v>3.5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2" t="s">
        <v>117</v>
      </c>
      <c r="D146" s="162"/>
      <c r="E146" s="163">
        <v>1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268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55</v>
      </c>
      <c r="B147" s="173" t="s">
        <v>1506</v>
      </c>
      <c r="C147" s="181" t="s">
        <v>1507</v>
      </c>
      <c r="D147" s="174" t="s">
        <v>363</v>
      </c>
      <c r="E147" s="175">
        <v>35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325</v>
      </c>
      <c r="T147" s="178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415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73" t="s">
        <v>344</v>
      </c>
      <c r="D148" s="274"/>
      <c r="E148" s="274"/>
      <c r="F148" s="274"/>
      <c r="G148" s="274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102</v>
      </c>
      <c r="D149" s="162"/>
      <c r="E149" s="163">
        <v>35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2">
        <v>56</v>
      </c>
      <c r="B150" s="173" t="s">
        <v>1508</v>
      </c>
      <c r="C150" s="181" t="s">
        <v>1509</v>
      </c>
      <c r="D150" s="174" t="s">
        <v>363</v>
      </c>
      <c r="E150" s="175">
        <v>4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325</v>
      </c>
      <c r="T150" s="178" t="s">
        <v>326</v>
      </c>
      <c r="U150" s="158">
        <v>0</v>
      </c>
      <c r="V150" s="158">
        <f>ROUND(E150*U150,2)</f>
        <v>0</v>
      </c>
      <c r="W150" s="158"/>
      <c r="X150" s="158" t="s">
        <v>259</v>
      </c>
      <c r="Y150" s="158" t="s">
        <v>260</v>
      </c>
      <c r="Z150" s="148"/>
      <c r="AA150" s="148"/>
      <c r="AB150" s="148"/>
      <c r="AC150" s="148"/>
      <c r="AD150" s="148"/>
      <c r="AE150" s="148"/>
      <c r="AF150" s="148"/>
      <c r="AG150" s="148" t="s">
        <v>287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123</v>
      </c>
      <c r="D151" s="162"/>
      <c r="E151" s="163">
        <v>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57</v>
      </c>
      <c r="B152" s="173" t="s">
        <v>1510</v>
      </c>
      <c r="C152" s="181" t="s">
        <v>1511</v>
      </c>
      <c r="D152" s="174" t="s">
        <v>348</v>
      </c>
      <c r="E152" s="175">
        <v>137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415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73" t="s">
        <v>344</v>
      </c>
      <c r="D153" s="274"/>
      <c r="E153" s="274"/>
      <c r="F153" s="274"/>
      <c r="G153" s="274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1629</v>
      </c>
      <c r="D154" s="162"/>
      <c r="E154" s="163">
        <v>137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58</v>
      </c>
      <c r="B155" s="173" t="s">
        <v>1512</v>
      </c>
      <c r="C155" s="181" t="s">
        <v>1513</v>
      </c>
      <c r="D155" s="174" t="s">
        <v>348</v>
      </c>
      <c r="E155" s="175">
        <v>137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1.0000000000000001E-5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257</v>
      </c>
      <c r="T155" s="178" t="s">
        <v>258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287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73" t="s">
        <v>344</v>
      </c>
      <c r="D156" s="274"/>
      <c r="E156" s="274"/>
      <c r="F156" s="274"/>
      <c r="G156" s="274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182" t="s">
        <v>1629</v>
      </c>
      <c r="D157" s="162"/>
      <c r="E157" s="163">
        <v>137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268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59</v>
      </c>
      <c r="B158" s="173" t="s">
        <v>711</v>
      </c>
      <c r="C158" s="181" t="s">
        <v>712</v>
      </c>
      <c r="D158" s="174" t="s">
        <v>0</v>
      </c>
      <c r="E158" s="175">
        <v>602.77250000000004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325</v>
      </c>
      <c r="T158" s="178" t="s">
        <v>326</v>
      </c>
      <c r="U158" s="158">
        <v>0</v>
      </c>
      <c r="V158" s="158">
        <f>ROUND(E158*U158,2)</f>
        <v>0</v>
      </c>
      <c r="W158" s="158"/>
      <c r="X158" s="158" t="s">
        <v>259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422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73" t="s">
        <v>344</v>
      </c>
      <c r="D159" s="274"/>
      <c r="E159" s="274"/>
      <c r="F159" s="274"/>
      <c r="G159" s="274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60</v>
      </c>
      <c r="B160" s="173" t="s">
        <v>1514</v>
      </c>
      <c r="C160" s="181" t="s">
        <v>1515</v>
      </c>
      <c r="D160" s="174" t="s">
        <v>363</v>
      </c>
      <c r="E160" s="175">
        <v>27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257</v>
      </c>
      <c r="T160" s="178" t="s">
        <v>258</v>
      </c>
      <c r="U160" s="158">
        <v>0</v>
      </c>
      <c r="V160" s="158">
        <f>ROUND(E160*U160,2)</f>
        <v>0</v>
      </c>
      <c r="W160" s="158"/>
      <c r="X160" s="158" t="s">
        <v>442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443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1630</v>
      </c>
      <c r="D161" s="162"/>
      <c r="E161" s="163">
        <v>27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5" t="s">
        <v>252</v>
      </c>
      <c r="B162" s="166" t="s">
        <v>164</v>
      </c>
      <c r="C162" s="180" t="s">
        <v>165</v>
      </c>
      <c r="D162" s="167"/>
      <c r="E162" s="168"/>
      <c r="F162" s="169"/>
      <c r="G162" s="169">
        <f>SUMIF(AG163:AG279,"&lt;&gt;NOR",G163:G279)</f>
        <v>0</v>
      </c>
      <c r="H162" s="169"/>
      <c r="I162" s="169">
        <f>SUM(I163:I279)</f>
        <v>0</v>
      </c>
      <c r="J162" s="169"/>
      <c r="K162" s="169">
        <f>SUM(K163:K279)</f>
        <v>0</v>
      </c>
      <c r="L162" s="169"/>
      <c r="M162" s="169">
        <f>SUM(M163:M279)</f>
        <v>0</v>
      </c>
      <c r="N162" s="168"/>
      <c r="O162" s="168">
        <f>SUM(O163:O279)</f>
        <v>0.42</v>
      </c>
      <c r="P162" s="168"/>
      <c r="Q162" s="168">
        <f>SUM(Q163:Q279)</f>
        <v>0.22</v>
      </c>
      <c r="R162" s="169"/>
      <c r="S162" s="169"/>
      <c r="T162" s="170"/>
      <c r="U162" s="164"/>
      <c r="V162" s="164">
        <f>SUM(V163:V279)</f>
        <v>0</v>
      </c>
      <c r="W162" s="164"/>
      <c r="X162" s="164"/>
      <c r="Y162" s="164"/>
      <c r="AG162" t="s">
        <v>253</v>
      </c>
    </row>
    <row r="163" spans="1:60" outlineLevel="1" x14ac:dyDescent="0.2">
      <c r="A163" s="172">
        <v>61</v>
      </c>
      <c r="B163" s="173" t="s">
        <v>1631</v>
      </c>
      <c r="C163" s="181" t="s">
        <v>1632</v>
      </c>
      <c r="D163" s="174" t="s">
        <v>715</v>
      </c>
      <c r="E163" s="175">
        <v>3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1.8600000000000001E-3</v>
      </c>
      <c r="O163" s="175">
        <f>ROUND(E163*N163,2)</f>
        <v>0.01</v>
      </c>
      <c r="P163" s="175">
        <v>0</v>
      </c>
      <c r="Q163" s="175">
        <f>ROUND(E163*P163,2)</f>
        <v>0</v>
      </c>
      <c r="R163" s="177"/>
      <c r="S163" s="177" t="s">
        <v>325</v>
      </c>
      <c r="T163" s="178" t="s">
        <v>326</v>
      </c>
      <c r="U163" s="158">
        <v>0</v>
      </c>
      <c r="V163" s="158">
        <f>ROUND(E163*U163,2)</f>
        <v>0</v>
      </c>
      <c r="W163" s="158"/>
      <c r="X163" s="158" t="s">
        <v>259</v>
      </c>
      <c r="Y163" s="158" t="s">
        <v>260</v>
      </c>
      <c r="Z163" s="148"/>
      <c r="AA163" s="148"/>
      <c r="AB163" s="148"/>
      <c r="AC163" s="148"/>
      <c r="AD163" s="148"/>
      <c r="AE163" s="148"/>
      <c r="AF163" s="148"/>
      <c r="AG163" s="148" t="s">
        <v>415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2" t="s">
        <v>121</v>
      </c>
      <c r="D164" s="162"/>
      <c r="E164" s="163">
        <v>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268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62</v>
      </c>
      <c r="B165" s="173" t="s">
        <v>1633</v>
      </c>
      <c r="C165" s="181" t="s">
        <v>1634</v>
      </c>
      <c r="D165" s="174" t="s">
        <v>715</v>
      </c>
      <c r="E165" s="175">
        <v>1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8.8999999999999995E-4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325</v>
      </c>
      <c r="T165" s="178" t="s">
        <v>326</v>
      </c>
      <c r="U165" s="158">
        <v>0</v>
      </c>
      <c r="V165" s="158">
        <f>ROUND(E165*U165,2)</f>
        <v>0</v>
      </c>
      <c r="W165" s="158"/>
      <c r="X165" s="158" t="s">
        <v>259</v>
      </c>
      <c r="Y165" s="158" t="s">
        <v>260</v>
      </c>
      <c r="Z165" s="148"/>
      <c r="AA165" s="148"/>
      <c r="AB165" s="148"/>
      <c r="AC165" s="148"/>
      <c r="AD165" s="148"/>
      <c r="AE165" s="148"/>
      <c r="AF165" s="148"/>
      <c r="AG165" s="148" t="s">
        <v>415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73" t="s">
        <v>344</v>
      </c>
      <c r="D166" s="274"/>
      <c r="E166" s="274"/>
      <c r="F166" s="274"/>
      <c r="G166" s="274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2" t="s">
        <v>117</v>
      </c>
      <c r="D167" s="162"/>
      <c r="E167" s="163">
        <v>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2">
        <v>63</v>
      </c>
      <c r="B168" s="173" t="s">
        <v>1635</v>
      </c>
      <c r="C168" s="181" t="s">
        <v>1636</v>
      </c>
      <c r="D168" s="174" t="s">
        <v>715</v>
      </c>
      <c r="E168" s="175">
        <v>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0</v>
      </c>
      <c r="O168" s="175">
        <f>ROUND(E168*N168,2)</f>
        <v>0</v>
      </c>
      <c r="P168" s="175">
        <v>0</v>
      </c>
      <c r="Q168" s="175">
        <f>ROUND(E168*P168,2)</f>
        <v>0</v>
      </c>
      <c r="R168" s="177"/>
      <c r="S168" s="177" t="s">
        <v>325</v>
      </c>
      <c r="T168" s="178" t="s">
        <v>326</v>
      </c>
      <c r="U168" s="158">
        <v>0</v>
      </c>
      <c r="V168" s="158">
        <f>ROUND(E168*U168,2)</f>
        <v>0</v>
      </c>
      <c r="W168" s="158"/>
      <c r="X168" s="158" t="s">
        <v>259</v>
      </c>
      <c r="Y168" s="158" t="s">
        <v>260</v>
      </c>
      <c r="Z168" s="148"/>
      <c r="AA168" s="148"/>
      <c r="AB168" s="148"/>
      <c r="AC168" s="148"/>
      <c r="AD168" s="148"/>
      <c r="AE168" s="148"/>
      <c r="AF168" s="148"/>
      <c r="AG168" s="148" t="s">
        <v>415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117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64</v>
      </c>
      <c r="B170" s="173" t="s">
        <v>1516</v>
      </c>
      <c r="C170" s="181" t="s">
        <v>1517</v>
      </c>
      <c r="D170" s="174" t="s">
        <v>715</v>
      </c>
      <c r="E170" s="175">
        <v>1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6.0000000000000001E-3</v>
      </c>
      <c r="O170" s="175">
        <f>ROUND(E170*N170,2)</f>
        <v>0.01</v>
      </c>
      <c r="P170" s="175">
        <v>0</v>
      </c>
      <c r="Q170" s="175">
        <f>ROUND(E170*P170,2)</f>
        <v>0</v>
      </c>
      <c r="R170" s="177"/>
      <c r="S170" s="177" t="s">
        <v>325</v>
      </c>
      <c r="T170" s="178" t="s">
        <v>326</v>
      </c>
      <c r="U170" s="158">
        <v>0</v>
      </c>
      <c r="V170" s="158">
        <f>ROUND(E170*U170,2)</f>
        <v>0</v>
      </c>
      <c r="W170" s="158"/>
      <c r="X170" s="158" t="s">
        <v>259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415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117</v>
      </c>
      <c r="D171" s="162"/>
      <c r="E171" s="163">
        <v>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65</v>
      </c>
      <c r="B172" s="173" t="s">
        <v>713</v>
      </c>
      <c r="C172" s="181" t="s">
        <v>714</v>
      </c>
      <c r="D172" s="174" t="s">
        <v>715</v>
      </c>
      <c r="E172" s="175">
        <v>9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1.9460000000000002E-2</v>
      </c>
      <c r="Q172" s="175">
        <f>ROUND(E172*P172,2)</f>
        <v>0.18</v>
      </c>
      <c r="R172" s="177"/>
      <c r="S172" s="177" t="s">
        <v>325</v>
      </c>
      <c r="T172" s="178" t="s">
        <v>326</v>
      </c>
      <c r="U172" s="158">
        <v>0</v>
      </c>
      <c r="V172" s="158">
        <f>ROUND(E172*U172,2)</f>
        <v>0</v>
      </c>
      <c r="W172" s="158"/>
      <c r="X172" s="158" t="s">
        <v>259</v>
      </c>
      <c r="Y172" s="158" t="s">
        <v>260</v>
      </c>
      <c r="Z172" s="148"/>
      <c r="AA172" s="148"/>
      <c r="AB172" s="148"/>
      <c r="AC172" s="148"/>
      <c r="AD172" s="148"/>
      <c r="AE172" s="148"/>
      <c r="AF172" s="148"/>
      <c r="AG172" s="148" t="s">
        <v>415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2" t="s">
        <v>1093</v>
      </c>
      <c r="D173" s="162"/>
      <c r="E173" s="163">
        <v>9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2">
        <v>66</v>
      </c>
      <c r="B174" s="173" t="s">
        <v>1519</v>
      </c>
      <c r="C174" s="181" t="s">
        <v>1520</v>
      </c>
      <c r="D174" s="174" t="s">
        <v>715</v>
      </c>
      <c r="E174" s="175">
        <v>7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5">
        <v>1.41E-3</v>
      </c>
      <c r="O174" s="175">
        <f>ROUND(E174*N174,2)</f>
        <v>0.01</v>
      </c>
      <c r="P174" s="175">
        <v>0</v>
      </c>
      <c r="Q174" s="175">
        <f>ROUND(E174*P174,2)</f>
        <v>0</v>
      </c>
      <c r="R174" s="177"/>
      <c r="S174" s="177" t="s">
        <v>325</v>
      </c>
      <c r="T174" s="178" t="s">
        <v>326</v>
      </c>
      <c r="U174" s="158">
        <v>0</v>
      </c>
      <c r="V174" s="158">
        <f>ROUND(E174*U174,2)</f>
        <v>0</v>
      </c>
      <c r="W174" s="158"/>
      <c r="X174" s="158" t="s">
        <v>259</v>
      </c>
      <c r="Y174" s="158" t="s">
        <v>260</v>
      </c>
      <c r="Z174" s="148"/>
      <c r="AA174" s="148"/>
      <c r="AB174" s="148"/>
      <c r="AC174" s="148"/>
      <c r="AD174" s="148"/>
      <c r="AE174" s="148"/>
      <c r="AF174" s="148"/>
      <c r="AG174" s="148" t="s">
        <v>287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273" t="s">
        <v>344</v>
      </c>
      <c r="D175" s="274"/>
      <c r="E175" s="274"/>
      <c r="F175" s="274"/>
      <c r="G175" s="274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1250</v>
      </c>
      <c r="D176" s="162"/>
      <c r="E176" s="163">
        <v>7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268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2">
        <v>67</v>
      </c>
      <c r="B177" s="173" t="s">
        <v>1521</v>
      </c>
      <c r="C177" s="181" t="s">
        <v>1522</v>
      </c>
      <c r="D177" s="174" t="s">
        <v>715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2.0000000000000001E-4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257</v>
      </c>
      <c r="T177" s="178" t="s">
        <v>258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287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73" t="s">
        <v>1637</v>
      </c>
      <c r="D178" s="274"/>
      <c r="E178" s="274"/>
      <c r="F178" s="274"/>
      <c r="G178" s="274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182" t="s">
        <v>117</v>
      </c>
      <c r="D179" s="162"/>
      <c r="E179" s="163">
        <v>1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268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2">
        <v>68</v>
      </c>
      <c r="B180" s="173" t="s">
        <v>1638</v>
      </c>
      <c r="C180" s="181" t="s">
        <v>1639</v>
      </c>
      <c r="D180" s="174" t="s">
        <v>715</v>
      </c>
      <c r="E180" s="175">
        <v>1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5">
        <v>5.9999999999999995E-4</v>
      </c>
      <c r="O180" s="175">
        <f>ROUND(E180*N180,2)</f>
        <v>0</v>
      </c>
      <c r="P180" s="175">
        <v>0</v>
      </c>
      <c r="Q180" s="175">
        <f>ROUND(E180*P180,2)</f>
        <v>0</v>
      </c>
      <c r="R180" s="177"/>
      <c r="S180" s="177" t="s">
        <v>325</v>
      </c>
      <c r="T180" s="178" t="s">
        <v>326</v>
      </c>
      <c r="U180" s="158">
        <v>0</v>
      </c>
      <c r="V180" s="158">
        <f>ROUND(E180*U180,2)</f>
        <v>0</v>
      </c>
      <c r="W180" s="158"/>
      <c r="X180" s="158" t="s">
        <v>259</v>
      </c>
      <c r="Y180" s="158" t="s">
        <v>260</v>
      </c>
      <c r="Z180" s="148"/>
      <c r="AA180" s="148"/>
      <c r="AB180" s="148"/>
      <c r="AC180" s="148"/>
      <c r="AD180" s="148"/>
      <c r="AE180" s="148"/>
      <c r="AF180" s="148"/>
      <c r="AG180" s="148" t="s">
        <v>415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2" t="s">
        <v>117</v>
      </c>
      <c r="D181" s="162"/>
      <c r="E181" s="163">
        <v>1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268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69</v>
      </c>
      <c r="B182" s="173" t="s">
        <v>1640</v>
      </c>
      <c r="C182" s="181" t="s">
        <v>1641</v>
      </c>
      <c r="D182" s="174" t="s">
        <v>715</v>
      </c>
      <c r="E182" s="175">
        <v>1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6.2E-4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325</v>
      </c>
      <c r="T182" s="178" t="s">
        <v>326</v>
      </c>
      <c r="U182" s="158">
        <v>0</v>
      </c>
      <c r="V182" s="158">
        <f>ROUND(E182*U182,2)</f>
        <v>0</v>
      </c>
      <c r="W182" s="158"/>
      <c r="X182" s="158" t="s">
        <v>259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415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117</v>
      </c>
      <c r="D183" s="162"/>
      <c r="E183" s="163">
        <v>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268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70</v>
      </c>
      <c r="B184" s="173" t="s">
        <v>1642</v>
      </c>
      <c r="C184" s="181" t="s">
        <v>1643</v>
      </c>
      <c r="D184" s="174" t="s">
        <v>715</v>
      </c>
      <c r="E184" s="175">
        <v>1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0</v>
      </c>
      <c r="O184" s="175">
        <f>ROUND(E184*N184,2)</f>
        <v>0</v>
      </c>
      <c r="P184" s="175">
        <v>1.7069999999999998E-2</v>
      </c>
      <c r="Q184" s="175">
        <f>ROUND(E184*P184,2)</f>
        <v>0.02</v>
      </c>
      <c r="R184" s="177"/>
      <c r="S184" s="177" t="s">
        <v>325</v>
      </c>
      <c r="T184" s="178" t="s">
        <v>326</v>
      </c>
      <c r="U184" s="158">
        <v>0</v>
      </c>
      <c r="V184" s="158">
        <f>ROUND(E184*U184,2)</f>
        <v>0</v>
      </c>
      <c r="W184" s="158"/>
      <c r="X184" s="158" t="s">
        <v>259</v>
      </c>
      <c r="Y184" s="158" t="s">
        <v>260</v>
      </c>
      <c r="Z184" s="148"/>
      <c r="AA184" s="148"/>
      <c r="AB184" s="148"/>
      <c r="AC184" s="148"/>
      <c r="AD184" s="148"/>
      <c r="AE184" s="148"/>
      <c r="AF184" s="148"/>
      <c r="AG184" s="148" t="s">
        <v>415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182" t="s">
        <v>117</v>
      </c>
      <c r="D185" s="162"/>
      <c r="E185" s="163">
        <v>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2">
        <v>71</v>
      </c>
      <c r="B186" s="173" t="s">
        <v>1525</v>
      </c>
      <c r="C186" s="181" t="s">
        <v>1526</v>
      </c>
      <c r="D186" s="174" t="s">
        <v>715</v>
      </c>
      <c r="E186" s="175">
        <v>27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2.4000000000000001E-4</v>
      </c>
      <c r="O186" s="175">
        <f>ROUND(E186*N186,2)</f>
        <v>0.01</v>
      </c>
      <c r="P186" s="175">
        <v>0</v>
      </c>
      <c r="Q186" s="175">
        <f>ROUND(E186*P186,2)</f>
        <v>0</v>
      </c>
      <c r="R186" s="177"/>
      <c r="S186" s="177" t="s">
        <v>257</v>
      </c>
      <c r="T186" s="178" t="s">
        <v>258</v>
      </c>
      <c r="U186" s="158">
        <v>0</v>
      </c>
      <c r="V186" s="158">
        <f>ROUND(E186*U186,2)</f>
        <v>0</v>
      </c>
      <c r="W186" s="158"/>
      <c r="X186" s="158" t="s">
        <v>259</v>
      </c>
      <c r="Y186" s="158" t="s">
        <v>260</v>
      </c>
      <c r="Z186" s="148"/>
      <c r="AA186" s="148"/>
      <c r="AB186" s="148"/>
      <c r="AC186" s="148"/>
      <c r="AD186" s="148"/>
      <c r="AE186" s="148"/>
      <c r="AF186" s="148"/>
      <c r="AG186" s="148" t="s">
        <v>415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73" t="s">
        <v>344</v>
      </c>
      <c r="D187" s="274"/>
      <c r="E187" s="274"/>
      <c r="F187" s="274"/>
      <c r="G187" s="274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182" t="s">
        <v>1630</v>
      </c>
      <c r="D188" s="162"/>
      <c r="E188" s="163">
        <v>27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268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2">
        <v>72</v>
      </c>
      <c r="B189" s="173" t="s">
        <v>716</v>
      </c>
      <c r="C189" s="181" t="s">
        <v>717</v>
      </c>
      <c r="D189" s="174" t="s">
        <v>715</v>
      </c>
      <c r="E189" s="175">
        <v>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1.56E-3</v>
      </c>
      <c r="Q189" s="175">
        <f>ROUND(E189*P189,2)</f>
        <v>0</v>
      </c>
      <c r="R189" s="177"/>
      <c r="S189" s="177" t="s">
        <v>325</v>
      </c>
      <c r="T189" s="178" t="s">
        <v>326</v>
      </c>
      <c r="U189" s="158">
        <v>0</v>
      </c>
      <c r="V189" s="158">
        <f>ROUND(E189*U189,2)</f>
        <v>0</v>
      </c>
      <c r="W189" s="158"/>
      <c r="X189" s="158" t="s">
        <v>259</v>
      </c>
      <c r="Y189" s="158" t="s">
        <v>260</v>
      </c>
      <c r="Z189" s="148"/>
      <c r="AA189" s="148"/>
      <c r="AB189" s="148"/>
      <c r="AC189" s="148"/>
      <c r="AD189" s="148"/>
      <c r="AE189" s="148"/>
      <c r="AF189" s="148"/>
      <c r="AG189" s="148" t="s">
        <v>415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119</v>
      </c>
      <c r="D190" s="162"/>
      <c r="E190" s="163">
        <v>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73</v>
      </c>
      <c r="B191" s="173" t="s">
        <v>1644</v>
      </c>
      <c r="C191" s="181" t="s">
        <v>1645</v>
      </c>
      <c r="D191" s="174" t="s">
        <v>715</v>
      </c>
      <c r="E191" s="175">
        <v>9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8.5999999999999998E-4</v>
      </c>
      <c r="Q191" s="175">
        <f>ROUND(E191*P191,2)</f>
        <v>0.01</v>
      </c>
      <c r="R191" s="177"/>
      <c r="S191" s="177" t="s">
        <v>325</v>
      </c>
      <c r="T191" s="178" t="s">
        <v>326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415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1093</v>
      </c>
      <c r="D192" s="162"/>
      <c r="E192" s="163">
        <v>9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74</v>
      </c>
      <c r="B193" s="173" t="s">
        <v>1527</v>
      </c>
      <c r="C193" s="181" t="s">
        <v>1528</v>
      </c>
      <c r="D193" s="174" t="s">
        <v>363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4.0000000000000003E-5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325</v>
      </c>
      <c r="T193" s="178" t="s">
        <v>326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415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73" t="s">
        <v>1646</v>
      </c>
      <c r="D194" s="274"/>
      <c r="E194" s="274"/>
      <c r="F194" s="274"/>
      <c r="G194" s="274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2" t="s">
        <v>117</v>
      </c>
      <c r="D195" s="162"/>
      <c r="E195" s="163">
        <v>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268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75</v>
      </c>
      <c r="B196" s="173" t="s">
        <v>1647</v>
      </c>
      <c r="C196" s="181" t="s">
        <v>1648</v>
      </c>
      <c r="D196" s="174" t="s">
        <v>363</v>
      </c>
      <c r="E196" s="175">
        <v>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2.2499999999999998E-3</v>
      </c>
      <c r="Q196" s="175">
        <f>ROUND(E196*P196,2)</f>
        <v>0</v>
      </c>
      <c r="R196" s="177"/>
      <c r="S196" s="177" t="s">
        <v>325</v>
      </c>
      <c r="T196" s="178" t="s">
        <v>326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415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119</v>
      </c>
      <c r="D197" s="162"/>
      <c r="E197" s="163">
        <v>2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76</v>
      </c>
      <c r="B198" s="173" t="s">
        <v>1529</v>
      </c>
      <c r="C198" s="181" t="s">
        <v>1530</v>
      </c>
      <c r="D198" s="174" t="s">
        <v>363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1.2999999999999999E-4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257</v>
      </c>
      <c r="T198" s="178" t="s">
        <v>258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415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123</v>
      </c>
      <c r="D199" s="162"/>
      <c r="E199" s="163">
        <v>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268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77</v>
      </c>
      <c r="B200" s="173" t="s">
        <v>1531</v>
      </c>
      <c r="C200" s="181" t="s">
        <v>1532</v>
      </c>
      <c r="D200" s="174" t="s">
        <v>363</v>
      </c>
      <c r="E200" s="175">
        <v>8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2.0000000000000001E-4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325</v>
      </c>
      <c r="T200" s="178" t="s">
        <v>326</v>
      </c>
      <c r="U200" s="158">
        <v>0</v>
      </c>
      <c r="V200" s="158">
        <f>ROUND(E200*U200,2)</f>
        <v>0</v>
      </c>
      <c r="W200" s="158"/>
      <c r="X200" s="158" t="s">
        <v>259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415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73" t="s">
        <v>344</v>
      </c>
      <c r="D201" s="274"/>
      <c r="E201" s="274"/>
      <c r="F201" s="274"/>
      <c r="G201" s="274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2" t="s">
        <v>1649</v>
      </c>
      <c r="D202" s="162"/>
      <c r="E202" s="163">
        <v>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2" t="s">
        <v>1650</v>
      </c>
      <c r="D203" s="162"/>
      <c r="E203" s="163">
        <v>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268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78</v>
      </c>
      <c r="B204" s="173" t="s">
        <v>1651</v>
      </c>
      <c r="C204" s="181" t="s">
        <v>1652</v>
      </c>
      <c r="D204" s="174" t="s">
        <v>363</v>
      </c>
      <c r="E204" s="175">
        <v>1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3.1E-4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257</v>
      </c>
      <c r="T204" s="178" t="s">
        <v>258</v>
      </c>
      <c r="U204" s="158">
        <v>0</v>
      </c>
      <c r="V204" s="158">
        <f>ROUND(E204*U204,2)</f>
        <v>0</v>
      </c>
      <c r="W204" s="158"/>
      <c r="X204" s="158" t="s">
        <v>259</v>
      </c>
      <c r="Y204" s="158" t="s">
        <v>260</v>
      </c>
      <c r="Z204" s="148"/>
      <c r="AA204" s="148"/>
      <c r="AB204" s="148"/>
      <c r="AC204" s="148"/>
      <c r="AD204" s="148"/>
      <c r="AE204" s="148"/>
      <c r="AF204" s="148"/>
      <c r="AG204" s="148" t="s">
        <v>287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182" t="s">
        <v>117</v>
      </c>
      <c r="D205" s="162"/>
      <c r="E205" s="163">
        <v>1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268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79</v>
      </c>
      <c r="B206" s="173" t="s">
        <v>1533</v>
      </c>
      <c r="C206" s="181" t="s">
        <v>1534</v>
      </c>
      <c r="D206" s="174" t="s">
        <v>363</v>
      </c>
      <c r="E206" s="175">
        <v>4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3.3E-4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325</v>
      </c>
      <c r="T206" s="178" t="s">
        <v>326</v>
      </c>
      <c r="U206" s="158">
        <v>0</v>
      </c>
      <c r="V206" s="158">
        <f>ROUND(E206*U206,2)</f>
        <v>0</v>
      </c>
      <c r="W206" s="158"/>
      <c r="X206" s="158" t="s">
        <v>259</v>
      </c>
      <c r="Y206" s="158" t="s">
        <v>260</v>
      </c>
      <c r="Z206" s="148"/>
      <c r="AA206" s="148"/>
      <c r="AB206" s="148"/>
      <c r="AC206" s="148"/>
      <c r="AD206" s="148"/>
      <c r="AE206" s="148"/>
      <c r="AF206" s="148"/>
      <c r="AG206" s="148" t="s">
        <v>415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73" t="s">
        <v>344</v>
      </c>
      <c r="D207" s="274"/>
      <c r="E207" s="274"/>
      <c r="F207" s="274"/>
      <c r="G207" s="274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2" t="s">
        <v>123</v>
      </c>
      <c r="D208" s="162"/>
      <c r="E208" s="163">
        <v>4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268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80</v>
      </c>
      <c r="B209" s="173" t="s">
        <v>718</v>
      </c>
      <c r="C209" s="181" t="s">
        <v>719</v>
      </c>
      <c r="D209" s="174" t="s">
        <v>363</v>
      </c>
      <c r="E209" s="175">
        <v>9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0</v>
      </c>
      <c r="O209" s="175">
        <f>ROUND(E209*N209,2)</f>
        <v>0</v>
      </c>
      <c r="P209" s="175">
        <v>8.4999999999999995E-4</v>
      </c>
      <c r="Q209" s="175">
        <f>ROUND(E209*P209,2)</f>
        <v>0.01</v>
      </c>
      <c r="R209" s="177"/>
      <c r="S209" s="177" t="s">
        <v>325</v>
      </c>
      <c r="T209" s="178" t="s">
        <v>326</v>
      </c>
      <c r="U209" s="158">
        <v>0</v>
      </c>
      <c r="V209" s="158">
        <f>ROUND(E209*U209,2)</f>
        <v>0</v>
      </c>
      <c r="W209" s="158"/>
      <c r="X209" s="158" t="s">
        <v>259</v>
      </c>
      <c r="Y209" s="158" t="s">
        <v>260</v>
      </c>
      <c r="Z209" s="148"/>
      <c r="AA209" s="148"/>
      <c r="AB209" s="148"/>
      <c r="AC209" s="148"/>
      <c r="AD209" s="148"/>
      <c r="AE209" s="148"/>
      <c r="AF209" s="148"/>
      <c r="AG209" s="148" t="s">
        <v>415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182" t="s">
        <v>1093</v>
      </c>
      <c r="D210" s="162"/>
      <c r="E210" s="163">
        <v>9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268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2">
        <v>81</v>
      </c>
      <c r="B211" s="173" t="s">
        <v>1535</v>
      </c>
      <c r="C211" s="181" t="s">
        <v>1536</v>
      </c>
      <c r="D211" s="174" t="s">
        <v>363</v>
      </c>
      <c r="E211" s="175">
        <v>2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6.9999999999999999E-4</v>
      </c>
      <c r="O211" s="175">
        <f>ROUND(E211*N211,2)</f>
        <v>0</v>
      </c>
      <c r="P211" s="175">
        <v>0</v>
      </c>
      <c r="Q211" s="175">
        <f>ROUND(E211*P211,2)</f>
        <v>0</v>
      </c>
      <c r="R211" s="177"/>
      <c r="S211" s="177" t="s">
        <v>257</v>
      </c>
      <c r="T211" s="178" t="s">
        <v>258</v>
      </c>
      <c r="U211" s="158">
        <v>0</v>
      </c>
      <c r="V211" s="158">
        <f>ROUND(E211*U211,2)</f>
        <v>0</v>
      </c>
      <c r="W211" s="158"/>
      <c r="X211" s="158" t="s">
        <v>259</v>
      </c>
      <c r="Y211" s="158" t="s">
        <v>260</v>
      </c>
      <c r="Z211" s="148"/>
      <c r="AA211" s="148"/>
      <c r="AB211" s="148"/>
      <c r="AC211" s="148"/>
      <c r="AD211" s="148"/>
      <c r="AE211" s="148"/>
      <c r="AF211" s="148"/>
      <c r="AG211" s="148" t="s">
        <v>287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73" t="s">
        <v>1653</v>
      </c>
      <c r="D212" s="274"/>
      <c r="E212" s="274"/>
      <c r="F212" s="274"/>
      <c r="G212" s="274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2" t="s">
        <v>119</v>
      </c>
      <c r="D213" s="162"/>
      <c r="E213" s="163">
        <v>2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268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2">
        <v>82</v>
      </c>
      <c r="B214" s="173" t="s">
        <v>1654</v>
      </c>
      <c r="C214" s="181" t="s">
        <v>1655</v>
      </c>
      <c r="D214" s="174" t="s">
        <v>363</v>
      </c>
      <c r="E214" s="175">
        <v>1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5">
        <v>0.02</v>
      </c>
      <c r="O214" s="175">
        <f>ROUND(E214*N214,2)</f>
        <v>0.02</v>
      </c>
      <c r="P214" s="175">
        <v>0</v>
      </c>
      <c r="Q214" s="175">
        <f>ROUND(E214*P214,2)</f>
        <v>0</v>
      </c>
      <c r="R214" s="177"/>
      <c r="S214" s="177" t="s">
        <v>257</v>
      </c>
      <c r="T214" s="178" t="s">
        <v>258</v>
      </c>
      <c r="U214" s="158">
        <v>0</v>
      </c>
      <c r="V214" s="158">
        <f>ROUND(E214*U214,2)</f>
        <v>0</v>
      </c>
      <c r="W214" s="158"/>
      <c r="X214" s="158" t="s">
        <v>259</v>
      </c>
      <c r="Y214" s="158" t="s">
        <v>260</v>
      </c>
      <c r="Z214" s="148"/>
      <c r="AA214" s="148"/>
      <c r="AB214" s="148"/>
      <c r="AC214" s="148"/>
      <c r="AD214" s="148"/>
      <c r="AE214" s="148"/>
      <c r="AF214" s="148"/>
      <c r="AG214" s="148" t="s">
        <v>287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2" t="s">
        <v>117</v>
      </c>
      <c r="D215" s="162"/>
      <c r="E215" s="163">
        <v>1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268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2">
        <v>83</v>
      </c>
      <c r="B216" s="173" t="s">
        <v>720</v>
      </c>
      <c r="C216" s="181" t="s">
        <v>721</v>
      </c>
      <c r="D216" s="174" t="s">
        <v>0</v>
      </c>
      <c r="E216" s="175">
        <v>2545.1640000000002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5">
        <v>0</v>
      </c>
      <c r="O216" s="175">
        <f>ROUND(E216*N216,2)</f>
        <v>0</v>
      </c>
      <c r="P216" s="175">
        <v>0</v>
      </c>
      <c r="Q216" s="175">
        <f>ROUND(E216*P216,2)</f>
        <v>0</v>
      </c>
      <c r="R216" s="177"/>
      <c r="S216" s="177" t="s">
        <v>325</v>
      </c>
      <c r="T216" s="178" t="s">
        <v>326</v>
      </c>
      <c r="U216" s="158">
        <v>0</v>
      </c>
      <c r="V216" s="158">
        <f>ROUND(E216*U216,2)</f>
        <v>0</v>
      </c>
      <c r="W216" s="158"/>
      <c r="X216" s="158" t="s">
        <v>259</v>
      </c>
      <c r="Y216" s="158" t="s">
        <v>260</v>
      </c>
      <c r="Z216" s="148"/>
      <c r="AA216" s="148"/>
      <c r="AB216" s="148"/>
      <c r="AC216" s="148"/>
      <c r="AD216" s="148"/>
      <c r="AE216" s="148"/>
      <c r="AF216" s="148"/>
      <c r="AG216" s="148" t="s">
        <v>422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273" t="s">
        <v>344</v>
      </c>
      <c r="D217" s="274"/>
      <c r="E217" s="274"/>
      <c r="F217" s="274"/>
      <c r="G217" s="274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263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2">
        <v>84</v>
      </c>
      <c r="B218" s="173" t="s">
        <v>1656</v>
      </c>
      <c r="C218" s="181" t="s">
        <v>1657</v>
      </c>
      <c r="D218" s="174" t="s">
        <v>363</v>
      </c>
      <c r="E218" s="175">
        <v>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1E-4</v>
      </c>
      <c r="O218" s="175">
        <f>ROUND(E218*N218,2)</f>
        <v>0</v>
      </c>
      <c r="P218" s="175">
        <v>0</v>
      </c>
      <c r="Q218" s="175">
        <f>ROUND(E218*P218,2)</f>
        <v>0</v>
      </c>
      <c r="R218" s="177" t="s">
        <v>477</v>
      </c>
      <c r="S218" s="177" t="s">
        <v>1012</v>
      </c>
      <c r="T218" s="178" t="s">
        <v>1012</v>
      </c>
      <c r="U218" s="158">
        <v>0</v>
      </c>
      <c r="V218" s="158">
        <f>ROUND(E218*U218,2)</f>
        <v>0</v>
      </c>
      <c r="W218" s="158"/>
      <c r="X218" s="158" t="s">
        <v>442</v>
      </c>
      <c r="Y218" s="158" t="s">
        <v>260</v>
      </c>
      <c r="Z218" s="148"/>
      <c r="AA218" s="148"/>
      <c r="AB218" s="148"/>
      <c r="AC218" s="148"/>
      <c r="AD218" s="148"/>
      <c r="AE218" s="148"/>
      <c r="AF218" s="148"/>
      <c r="AG218" s="148" t="s">
        <v>612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2" t="s">
        <v>117</v>
      </c>
      <c r="D219" s="162"/>
      <c r="E219" s="163">
        <v>1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268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2">
        <v>85</v>
      </c>
      <c r="B220" s="173" t="s">
        <v>1658</v>
      </c>
      <c r="C220" s="181" t="s">
        <v>1659</v>
      </c>
      <c r="D220" s="174" t="s">
        <v>363</v>
      </c>
      <c r="E220" s="175">
        <v>1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21</v>
      </c>
      <c r="M220" s="177">
        <f>G220*(1+L220/100)</f>
        <v>0</v>
      </c>
      <c r="N220" s="175">
        <v>3.2000000000000003E-4</v>
      </c>
      <c r="O220" s="175">
        <f>ROUND(E220*N220,2)</f>
        <v>0</v>
      </c>
      <c r="P220" s="175">
        <v>0</v>
      </c>
      <c r="Q220" s="175">
        <f>ROUND(E220*P220,2)</f>
        <v>0</v>
      </c>
      <c r="R220" s="177" t="s">
        <v>477</v>
      </c>
      <c r="S220" s="177" t="s">
        <v>325</v>
      </c>
      <c r="T220" s="178" t="s">
        <v>326</v>
      </c>
      <c r="U220" s="158">
        <v>0</v>
      </c>
      <c r="V220" s="158">
        <f>ROUND(E220*U220,2)</f>
        <v>0</v>
      </c>
      <c r="W220" s="158"/>
      <c r="X220" s="158" t="s">
        <v>442</v>
      </c>
      <c r="Y220" s="158" t="s">
        <v>260</v>
      </c>
      <c r="Z220" s="148"/>
      <c r="AA220" s="148"/>
      <c r="AB220" s="148"/>
      <c r="AC220" s="148"/>
      <c r="AD220" s="148"/>
      <c r="AE220" s="148"/>
      <c r="AF220" s="148"/>
      <c r="AG220" s="148" t="s">
        <v>612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182" t="s">
        <v>117</v>
      </c>
      <c r="D221" s="162"/>
      <c r="E221" s="163">
        <v>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268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2">
        <v>86</v>
      </c>
      <c r="B222" s="173" t="s">
        <v>1660</v>
      </c>
      <c r="C222" s="181" t="s">
        <v>1661</v>
      </c>
      <c r="D222" s="174" t="s">
        <v>363</v>
      </c>
      <c r="E222" s="175">
        <v>1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1.4500000000000001E-2</v>
      </c>
      <c r="O222" s="175">
        <f>ROUND(E222*N222,2)</f>
        <v>0.01</v>
      </c>
      <c r="P222" s="175">
        <v>0</v>
      </c>
      <c r="Q222" s="175">
        <f>ROUND(E222*P222,2)</f>
        <v>0</v>
      </c>
      <c r="R222" s="177" t="s">
        <v>477</v>
      </c>
      <c r="S222" s="177" t="s">
        <v>325</v>
      </c>
      <c r="T222" s="178" t="s">
        <v>326</v>
      </c>
      <c r="U222" s="158">
        <v>0</v>
      </c>
      <c r="V222" s="158">
        <f>ROUND(E222*U222,2)</f>
        <v>0</v>
      </c>
      <c r="W222" s="158"/>
      <c r="X222" s="158" t="s">
        <v>442</v>
      </c>
      <c r="Y222" s="158" t="s">
        <v>260</v>
      </c>
      <c r="Z222" s="148"/>
      <c r="AA222" s="148"/>
      <c r="AB222" s="148"/>
      <c r="AC222" s="148"/>
      <c r="AD222" s="148"/>
      <c r="AE222" s="148"/>
      <c r="AF222" s="148"/>
      <c r="AG222" s="148" t="s">
        <v>612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117</v>
      </c>
      <c r="D223" s="162"/>
      <c r="E223" s="163">
        <v>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268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87</v>
      </c>
      <c r="B224" s="173" t="s">
        <v>1662</v>
      </c>
      <c r="C224" s="181" t="s">
        <v>1663</v>
      </c>
      <c r="D224" s="174" t="s">
        <v>363</v>
      </c>
      <c r="E224" s="175">
        <v>2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1.1999999999999999E-3</v>
      </c>
      <c r="O224" s="175">
        <f>ROUND(E224*N224,2)</f>
        <v>0</v>
      </c>
      <c r="P224" s="175">
        <v>0</v>
      </c>
      <c r="Q224" s="175">
        <f>ROUND(E224*P224,2)</f>
        <v>0</v>
      </c>
      <c r="R224" s="177" t="s">
        <v>477</v>
      </c>
      <c r="S224" s="177" t="s">
        <v>325</v>
      </c>
      <c r="T224" s="178" t="s">
        <v>326</v>
      </c>
      <c r="U224" s="158">
        <v>0</v>
      </c>
      <c r="V224" s="158">
        <f>ROUND(E224*U224,2)</f>
        <v>0</v>
      </c>
      <c r="W224" s="158"/>
      <c r="X224" s="158" t="s">
        <v>442</v>
      </c>
      <c r="Y224" s="158" t="s">
        <v>260</v>
      </c>
      <c r="Z224" s="148"/>
      <c r="AA224" s="148"/>
      <c r="AB224" s="148"/>
      <c r="AC224" s="148"/>
      <c r="AD224" s="148"/>
      <c r="AE224" s="148"/>
      <c r="AF224" s="148"/>
      <c r="AG224" s="148" t="s">
        <v>443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2" t="s">
        <v>119</v>
      </c>
      <c r="D225" s="162"/>
      <c r="E225" s="163">
        <v>2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268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88</v>
      </c>
      <c r="B226" s="173" t="s">
        <v>1538</v>
      </c>
      <c r="C226" s="181" t="s">
        <v>1539</v>
      </c>
      <c r="D226" s="174" t="s">
        <v>363</v>
      </c>
      <c r="E226" s="175">
        <v>4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1.2999999999999999E-3</v>
      </c>
      <c r="O226" s="175">
        <f>ROUND(E226*N226,2)</f>
        <v>0.01</v>
      </c>
      <c r="P226" s="175">
        <v>0</v>
      </c>
      <c r="Q226" s="175">
        <f>ROUND(E226*P226,2)</f>
        <v>0</v>
      </c>
      <c r="R226" s="177"/>
      <c r="S226" s="177" t="s">
        <v>257</v>
      </c>
      <c r="T226" s="178" t="s">
        <v>258</v>
      </c>
      <c r="U226" s="158">
        <v>0</v>
      </c>
      <c r="V226" s="158">
        <f>ROUND(E226*U226,2)</f>
        <v>0</v>
      </c>
      <c r="W226" s="158"/>
      <c r="X226" s="158" t="s">
        <v>442</v>
      </c>
      <c r="Y226" s="158" t="s">
        <v>260</v>
      </c>
      <c r="Z226" s="148"/>
      <c r="AA226" s="148"/>
      <c r="AB226" s="148"/>
      <c r="AC226" s="148"/>
      <c r="AD226" s="148"/>
      <c r="AE226" s="148"/>
      <c r="AF226" s="148"/>
      <c r="AG226" s="148" t="s">
        <v>443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273" t="s">
        <v>344</v>
      </c>
      <c r="D227" s="274"/>
      <c r="E227" s="274"/>
      <c r="F227" s="274"/>
      <c r="G227" s="274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263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182" t="s">
        <v>123</v>
      </c>
      <c r="D228" s="162"/>
      <c r="E228" s="163">
        <v>4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268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89</v>
      </c>
      <c r="B229" s="173" t="s">
        <v>1540</v>
      </c>
      <c r="C229" s="181" t="s">
        <v>1541</v>
      </c>
      <c r="D229" s="174" t="s">
        <v>363</v>
      </c>
      <c r="E229" s="175">
        <v>7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8.4999999999999995E-4</v>
      </c>
      <c r="O229" s="175">
        <f>ROUND(E229*N229,2)</f>
        <v>0.01</v>
      </c>
      <c r="P229" s="175">
        <v>0</v>
      </c>
      <c r="Q229" s="175">
        <f>ROUND(E229*P229,2)</f>
        <v>0</v>
      </c>
      <c r="R229" s="177"/>
      <c r="S229" s="177" t="s">
        <v>257</v>
      </c>
      <c r="T229" s="178" t="s">
        <v>258</v>
      </c>
      <c r="U229" s="158">
        <v>0</v>
      </c>
      <c r="V229" s="158">
        <f>ROUND(E229*U229,2)</f>
        <v>0</v>
      </c>
      <c r="W229" s="158"/>
      <c r="X229" s="158" t="s">
        <v>442</v>
      </c>
      <c r="Y229" s="158" t="s">
        <v>260</v>
      </c>
      <c r="Z229" s="148"/>
      <c r="AA229" s="148"/>
      <c r="AB229" s="148"/>
      <c r="AC229" s="148"/>
      <c r="AD229" s="148"/>
      <c r="AE229" s="148"/>
      <c r="AF229" s="148"/>
      <c r="AG229" s="148" t="s">
        <v>443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73" t="s">
        <v>344</v>
      </c>
      <c r="D230" s="274"/>
      <c r="E230" s="274"/>
      <c r="F230" s="274"/>
      <c r="G230" s="274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263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182" t="s">
        <v>1250</v>
      </c>
      <c r="D231" s="162"/>
      <c r="E231" s="163">
        <v>7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90</v>
      </c>
      <c r="B232" s="173" t="s">
        <v>1542</v>
      </c>
      <c r="C232" s="181" t="s">
        <v>1543</v>
      </c>
      <c r="D232" s="174" t="s">
        <v>363</v>
      </c>
      <c r="E232" s="175">
        <v>4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5.0000000000000001E-4</v>
      </c>
      <c r="O232" s="175">
        <f>ROUND(E232*N232,2)</f>
        <v>0</v>
      </c>
      <c r="P232" s="175">
        <v>0</v>
      </c>
      <c r="Q232" s="175">
        <f>ROUND(E232*P232,2)</f>
        <v>0</v>
      </c>
      <c r="R232" s="177"/>
      <c r="S232" s="177" t="s">
        <v>257</v>
      </c>
      <c r="T232" s="178" t="s">
        <v>258</v>
      </c>
      <c r="U232" s="158">
        <v>0</v>
      </c>
      <c r="V232" s="158">
        <f>ROUND(E232*U232,2)</f>
        <v>0</v>
      </c>
      <c r="W232" s="158"/>
      <c r="X232" s="158" t="s">
        <v>442</v>
      </c>
      <c r="Y232" s="158" t="s">
        <v>260</v>
      </c>
      <c r="Z232" s="148"/>
      <c r="AA232" s="148"/>
      <c r="AB232" s="148"/>
      <c r="AC232" s="148"/>
      <c r="AD232" s="148"/>
      <c r="AE232" s="148"/>
      <c r="AF232" s="148"/>
      <c r="AG232" s="148" t="s">
        <v>443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73" t="s">
        <v>344</v>
      </c>
      <c r="D233" s="274"/>
      <c r="E233" s="274"/>
      <c r="F233" s="274"/>
      <c r="G233" s="274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263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2" t="s">
        <v>123</v>
      </c>
      <c r="D234" s="162"/>
      <c r="E234" s="163">
        <v>4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268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2">
        <v>91</v>
      </c>
      <c r="B235" s="173" t="s">
        <v>1544</v>
      </c>
      <c r="C235" s="181" t="s">
        <v>1545</v>
      </c>
      <c r="D235" s="174" t="s">
        <v>363</v>
      </c>
      <c r="E235" s="175">
        <v>4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1.5E-3</v>
      </c>
      <c r="O235" s="175">
        <f>ROUND(E235*N235,2)</f>
        <v>0.01</v>
      </c>
      <c r="P235" s="175">
        <v>0</v>
      </c>
      <c r="Q235" s="175">
        <f>ROUND(E235*P235,2)</f>
        <v>0</v>
      </c>
      <c r="R235" s="177"/>
      <c r="S235" s="177" t="s">
        <v>257</v>
      </c>
      <c r="T235" s="178" t="s">
        <v>258</v>
      </c>
      <c r="U235" s="158">
        <v>0</v>
      </c>
      <c r="V235" s="158">
        <f>ROUND(E235*U235,2)</f>
        <v>0</v>
      </c>
      <c r="W235" s="158"/>
      <c r="X235" s="158" t="s">
        <v>442</v>
      </c>
      <c r="Y235" s="158" t="s">
        <v>260</v>
      </c>
      <c r="Z235" s="148"/>
      <c r="AA235" s="148"/>
      <c r="AB235" s="148"/>
      <c r="AC235" s="148"/>
      <c r="AD235" s="148"/>
      <c r="AE235" s="148"/>
      <c r="AF235" s="148"/>
      <c r="AG235" s="148" t="s">
        <v>443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273" t="s">
        <v>344</v>
      </c>
      <c r="D236" s="274"/>
      <c r="E236" s="274"/>
      <c r="F236" s="274"/>
      <c r="G236" s="274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263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5"/>
      <c r="B237" s="156"/>
      <c r="C237" s="182" t="s">
        <v>123</v>
      </c>
      <c r="D237" s="162"/>
      <c r="E237" s="163">
        <v>4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268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2">
        <v>92</v>
      </c>
      <c r="B238" s="173" t="s">
        <v>1664</v>
      </c>
      <c r="C238" s="181" t="s">
        <v>1665</v>
      </c>
      <c r="D238" s="174" t="s">
        <v>363</v>
      </c>
      <c r="E238" s="175">
        <v>1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2.5000000000000001E-3</v>
      </c>
      <c r="O238" s="175">
        <f>ROUND(E238*N238,2)</f>
        <v>0</v>
      </c>
      <c r="P238" s="175">
        <v>0</v>
      </c>
      <c r="Q238" s="175">
        <f>ROUND(E238*P238,2)</f>
        <v>0</v>
      </c>
      <c r="R238" s="177" t="s">
        <v>477</v>
      </c>
      <c r="S238" s="177" t="s">
        <v>1666</v>
      </c>
      <c r="T238" s="178" t="s">
        <v>1666</v>
      </c>
      <c r="U238" s="158">
        <v>0</v>
      </c>
      <c r="V238" s="158">
        <f>ROUND(E238*U238,2)</f>
        <v>0</v>
      </c>
      <c r="W238" s="158"/>
      <c r="X238" s="158" t="s">
        <v>442</v>
      </c>
      <c r="Y238" s="158" t="s">
        <v>260</v>
      </c>
      <c r="Z238" s="148"/>
      <c r="AA238" s="148"/>
      <c r="AB238" s="148"/>
      <c r="AC238" s="148"/>
      <c r="AD238" s="148"/>
      <c r="AE238" s="148"/>
      <c r="AF238" s="148"/>
      <c r="AG238" s="148" t="s">
        <v>443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273" t="s">
        <v>1550</v>
      </c>
      <c r="D239" s="274"/>
      <c r="E239" s="274"/>
      <c r="F239" s="274"/>
      <c r="G239" s="274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263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5"/>
      <c r="B240" s="156"/>
      <c r="C240" s="182" t="s">
        <v>117</v>
      </c>
      <c r="D240" s="162"/>
      <c r="E240" s="163">
        <v>1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268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93</v>
      </c>
      <c r="B241" s="173" t="s">
        <v>1667</v>
      </c>
      <c r="C241" s="181" t="s">
        <v>1668</v>
      </c>
      <c r="D241" s="174" t="s">
        <v>363</v>
      </c>
      <c r="E241" s="175">
        <v>2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2.5000000000000001E-3</v>
      </c>
      <c r="O241" s="175">
        <f>ROUND(E241*N241,2)</f>
        <v>0.01</v>
      </c>
      <c r="P241" s="175">
        <v>0</v>
      </c>
      <c r="Q241" s="175">
        <f>ROUND(E241*P241,2)</f>
        <v>0</v>
      </c>
      <c r="R241" s="177"/>
      <c r="S241" s="177" t="s">
        <v>257</v>
      </c>
      <c r="T241" s="178" t="s">
        <v>258</v>
      </c>
      <c r="U241" s="158">
        <v>0</v>
      </c>
      <c r="V241" s="158">
        <f>ROUND(E241*U241,2)</f>
        <v>0</v>
      </c>
      <c r="W241" s="158"/>
      <c r="X241" s="158" t="s">
        <v>442</v>
      </c>
      <c r="Y241" s="158" t="s">
        <v>260</v>
      </c>
      <c r="Z241" s="148"/>
      <c r="AA241" s="148"/>
      <c r="AB241" s="148"/>
      <c r="AC241" s="148"/>
      <c r="AD241" s="148"/>
      <c r="AE241" s="148"/>
      <c r="AF241" s="148"/>
      <c r="AG241" s="148" t="s">
        <v>443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273" t="s">
        <v>1550</v>
      </c>
      <c r="D242" s="274"/>
      <c r="E242" s="274"/>
      <c r="F242" s="274"/>
      <c r="G242" s="274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263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119</v>
      </c>
      <c r="D243" s="162"/>
      <c r="E243" s="163">
        <v>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94</v>
      </c>
      <c r="B244" s="173" t="s">
        <v>1669</v>
      </c>
      <c r="C244" s="181" t="s">
        <v>1670</v>
      </c>
      <c r="D244" s="174" t="s">
        <v>363</v>
      </c>
      <c r="E244" s="175">
        <v>1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2.5000000000000001E-3</v>
      </c>
      <c r="O244" s="175">
        <f>ROUND(E244*N244,2)</f>
        <v>0</v>
      </c>
      <c r="P244" s="175">
        <v>0</v>
      </c>
      <c r="Q244" s="175">
        <f>ROUND(E244*P244,2)</f>
        <v>0</v>
      </c>
      <c r="R244" s="177" t="s">
        <v>477</v>
      </c>
      <c r="S244" s="177" t="s">
        <v>845</v>
      </c>
      <c r="T244" s="178" t="s">
        <v>845</v>
      </c>
      <c r="U244" s="158">
        <v>0</v>
      </c>
      <c r="V244" s="158">
        <f>ROUND(E244*U244,2)</f>
        <v>0</v>
      </c>
      <c r="W244" s="158"/>
      <c r="X244" s="158" t="s">
        <v>442</v>
      </c>
      <c r="Y244" s="158" t="s">
        <v>260</v>
      </c>
      <c r="Z244" s="148"/>
      <c r="AA244" s="148"/>
      <c r="AB244" s="148"/>
      <c r="AC244" s="148"/>
      <c r="AD244" s="148"/>
      <c r="AE244" s="148"/>
      <c r="AF244" s="148"/>
      <c r="AG244" s="148" t="s">
        <v>443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182" t="s">
        <v>117</v>
      </c>
      <c r="D245" s="162"/>
      <c r="E245" s="163">
        <v>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268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95</v>
      </c>
      <c r="B246" s="173" t="s">
        <v>1671</v>
      </c>
      <c r="C246" s="181" t="s">
        <v>1672</v>
      </c>
      <c r="D246" s="174" t="s">
        <v>363</v>
      </c>
      <c r="E246" s="175">
        <v>2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4.4999999999999997E-3</v>
      </c>
      <c r="O246" s="175">
        <f>ROUND(E246*N246,2)</f>
        <v>0.01</v>
      </c>
      <c r="P246" s="175">
        <v>0</v>
      </c>
      <c r="Q246" s="175">
        <f>ROUND(E246*P246,2)</f>
        <v>0</v>
      </c>
      <c r="R246" s="177" t="s">
        <v>477</v>
      </c>
      <c r="S246" s="177" t="s">
        <v>326</v>
      </c>
      <c r="T246" s="178" t="s">
        <v>326</v>
      </c>
      <c r="U246" s="158">
        <v>0</v>
      </c>
      <c r="V246" s="158">
        <f>ROUND(E246*U246,2)</f>
        <v>0</v>
      </c>
      <c r="W246" s="158"/>
      <c r="X246" s="158" t="s">
        <v>442</v>
      </c>
      <c r="Y246" s="158" t="s">
        <v>260</v>
      </c>
      <c r="Z246" s="148"/>
      <c r="AA246" s="148"/>
      <c r="AB246" s="148"/>
      <c r="AC246" s="148"/>
      <c r="AD246" s="148"/>
      <c r="AE246" s="148"/>
      <c r="AF246" s="148"/>
      <c r="AG246" s="148" t="s">
        <v>443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119</v>
      </c>
      <c r="D247" s="162"/>
      <c r="E247" s="163">
        <v>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96</v>
      </c>
      <c r="B248" s="173" t="s">
        <v>1673</v>
      </c>
      <c r="C248" s="181" t="s">
        <v>1674</v>
      </c>
      <c r="D248" s="174" t="s">
        <v>363</v>
      </c>
      <c r="E248" s="175">
        <v>1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3.6979999999999999E-2</v>
      </c>
      <c r="O248" s="175">
        <f>ROUND(E248*N248,2)</f>
        <v>0.04</v>
      </c>
      <c r="P248" s="175">
        <v>0</v>
      </c>
      <c r="Q248" s="175">
        <f>ROUND(E248*P248,2)</f>
        <v>0</v>
      </c>
      <c r="R248" s="177"/>
      <c r="S248" s="177" t="s">
        <v>257</v>
      </c>
      <c r="T248" s="178" t="s">
        <v>258</v>
      </c>
      <c r="U248" s="158">
        <v>0</v>
      </c>
      <c r="V248" s="158">
        <f>ROUND(E248*U248,2)</f>
        <v>0</v>
      </c>
      <c r="W248" s="158"/>
      <c r="X248" s="158" t="s">
        <v>442</v>
      </c>
      <c r="Y248" s="158" t="s">
        <v>260</v>
      </c>
      <c r="Z248" s="148"/>
      <c r="AA248" s="148"/>
      <c r="AB248" s="148"/>
      <c r="AC248" s="148"/>
      <c r="AD248" s="148"/>
      <c r="AE248" s="148"/>
      <c r="AF248" s="148"/>
      <c r="AG248" s="148" t="s">
        <v>443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5"/>
      <c r="B249" s="156"/>
      <c r="C249" s="273" t="s">
        <v>1675</v>
      </c>
      <c r="D249" s="274"/>
      <c r="E249" s="274"/>
      <c r="F249" s="274"/>
      <c r="G249" s="274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263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5"/>
      <c r="B250" s="156"/>
      <c r="C250" s="264" t="s">
        <v>1676</v>
      </c>
      <c r="D250" s="265"/>
      <c r="E250" s="265"/>
      <c r="F250" s="265"/>
      <c r="G250" s="265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263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5"/>
      <c r="B251" s="156"/>
      <c r="C251" s="264" t="s">
        <v>1677</v>
      </c>
      <c r="D251" s="265"/>
      <c r="E251" s="265"/>
      <c r="F251" s="265"/>
      <c r="G251" s="265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263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182" t="s">
        <v>117</v>
      </c>
      <c r="D252" s="162"/>
      <c r="E252" s="163">
        <v>1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268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2">
        <v>97</v>
      </c>
      <c r="B253" s="173" t="s">
        <v>1678</v>
      </c>
      <c r="C253" s="181" t="s">
        <v>1679</v>
      </c>
      <c r="D253" s="174" t="s">
        <v>363</v>
      </c>
      <c r="E253" s="175">
        <v>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75">
        <v>1.7500000000000002E-2</v>
      </c>
      <c r="O253" s="175">
        <f>ROUND(E253*N253,2)</f>
        <v>0.02</v>
      </c>
      <c r="P253" s="175">
        <v>0</v>
      </c>
      <c r="Q253" s="175">
        <f>ROUND(E253*P253,2)</f>
        <v>0</v>
      </c>
      <c r="R253" s="177"/>
      <c r="S253" s="177" t="s">
        <v>257</v>
      </c>
      <c r="T253" s="178" t="s">
        <v>258</v>
      </c>
      <c r="U253" s="158">
        <v>0</v>
      </c>
      <c r="V253" s="158">
        <f>ROUND(E253*U253,2)</f>
        <v>0</v>
      </c>
      <c r="W253" s="158"/>
      <c r="X253" s="158" t="s">
        <v>442</v>
      </c>
      <c r="Y253" s="158" t="s">
        <v>260</v>
      </c>
      <c r="Z253" s="148"/>
      <c r="AA253" s="148"/>
      <c r="AB253" s="148"/>
      <c r="AC253" s="148"/>
      <c r="AD253" s="148"/>
      <c r="AE253" s="148"/>
      <c r="AF253" s="148"/>
      <c r="AG253" s="148" t="s">
        <v>443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">
      <c r="A254" s="155"/>
      <c r="B254" s="156"/>
      <c r="C254" s="273" t="s">
        <v>344</v>
      </c>
      <c r="D254" s="274"/>
      <c r="E254" s="274"/>
      <c r="F254" s="274"/>
      <c r="G254" s="274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263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2" x14ac:dyDescent="0.2">
      <c r="A255" s="155"/>
      <c r="B255" s="156"/>
      <c r="C255" s="182" t="s">
        <v>117</v>
      </c>
      <c r="D255" s="162"/>
      <c r="E255" s="163">
        <v>1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268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2">
        <v>98</v>
      </c>
      <c r="B256" s="173" t="s">
        <v>1551</v>
      </c>
      <c r="C256" s="181" t="s">
        <v>1552</v>
      </c>
      <c r="D256" s="174" t="s">
        <v>363</v>
      </c>
      <c r="E256" s="175">
        <v>6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5">
        <v>1.2E-2</v>
      </c>
      <c r="O256" s="175">
        <f>ROUND(E256*N256,2)</f>
        <v>7.0000000000000007E-2</v>
      </c>
      <c r="P256" s="175">
        <v>0</v>
      </c>
      <c r="Q256" s="175">
        <f>ROUND(E256*P256,2)</f>
        <v>0</v>
      </c>
      <c r="R256" s="177"/>
      <c r="S256" s="177" t="s">
        <v>257</v>
      </c>
      <c r="T256" s="178" t="s">
        <v>258</v>
      </c>
      <c r="U256" s="158">
        <v>0</v>
      </c>
      <c r="V256" s="158">
        <f>ROUND(E256*U256,2)</f>
        <v>0</v>
      </c>
      <c r="W256" s="158"/>
      <c r="X256" s="158" t="s">
        <v>442</v>
      </c>
      <c r="Y256" s="158" t="s">
        <v>260</v>
      </c>
      <c r="Z256" s="148"/>
      <c r="AA256" s="148"/>
      <c r="AB256" s="148"/>
      <c r="AC256" s="148"/>
      <c r="AD256" s="148"/>
      <c r="AE256" s="148"/>
      <c r="AF256" s="148"/>
      <c r="AG256" s="148" t="s">
        <v>443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5"/>
      <c r="B257" s="156"/>
      <c r="C257" s="273" t="s">
        <v>344</v>
      </c>
      <c r="D257" s="274"/>
      <c r="E257" s="274"/>
      <c r="F257" s="274"/>
      <c r="G257" s="274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263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2" x14ac:dyDescent="0.2">
      <c r="A258" s="155"/>
      <c r="B258" s="156"/>
      <c r="C258" s="182" t="s">
        <v>1488</v>
      </c>
      <c r="D258" s="162"/>
      <c r="E258" s="163">
        <v>6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268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72">
        <v>99</v>
      </c>
      <c r="B259" s="173" t="s">
        <v>1680</v>
      </c>
      <c r="C259" s="181" t="s">
        <v>1681</v>
      </c>
      <c r="D259" s="174" t="s">
        <v>363</v>
      </c>
      <c r="E259" s="175">
        <v>1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21</v>
      </c>
      <c r="M259" s="177">
        <f>G259*(1+L259/100)</f>
        <v>0</v>
      </c>
      <c r="N259" s="175">
        <v>2.5000000000000001E-2</v>
      </c>
      <c r="O259" s="175">
        <f>ROUND(E259*N259,2)</f>
        <v>0.03</v>
      </c>
      <c r="P259" s="175">
        <v>0</v>
      </c>
      <c r="Q259" s="175">
        <f>ROUND(E259*P259,2)</f>
        <v>0</v>
      </c>
      <c r="R259" s="177"/>
      <c r="S259" s="177" t="s">
        <v>257</v>
      </c>
      <c r="T259" s="178" t="s">
        <v>258</v>
      </c>
      <c r="U259" s="158">
        <v>0</v>
      </c>
      <c r="V259" s="158">
        <f>ROUND(E259*U259,2)</f>
        <v>0</v>
      </c>
      <c r="W259" s="158"/>
      <c r="X259" s="158" t="s">
        <v>442</v>
      </c>
      <c r="Y259" s="158" t="s">
        <v>260</v>
      </c>
      <c r="Z259" s="148"/>
      <c r="AA259" s="148"/>
      <c r="AB259" s="148"/>
      <c r="AC259" s="148"/>
      <c r="AD259" s="148"/>
      <c r="AE259" s="148"/>
      <c r="AF259" s="148"/>
      <c r="AG259" s="148" t="s">
        <v>443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2" x14ac:dyDescent="0.2">
      <c r="A260" s="155"/>
      <c r="B260" s="156"/>
      <c r="C260" s="182" t="s">
        <v>117</v>
      </c>
      <c r="D260" s="162"/>
      <c r="E260" s="163">
        <v>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268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72">
        <v>100</v>
      </c>
      <c r="B261" s="173" t="s">
        <v>1553</v>
      </c>
      <c r="C261" s="181" t="s">
        <v>1554</v>
      </c>
      <c r="D261" s="174" t="s">
        <v>363</v>
      </c>
      <c r="E261" s="175">
        <v>2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21</v>
      </c>
      <c r="M261" s="177">
        <f>G261*(1+L261/100)</f>
        <v>0</v>
      </c>
      <c r="N261" s="175">
        <v>1.4999999999999999E-2</v>
      </c>
      <c r="O261" s="175">
        <f>ROUND(E261*N261,2)</f>
        <v>0.03</v>
      </c>
      <c r="P261" s="175">
        <v>0</v>
      </c>
      <c r="Q261" s="175">
        <f>ROUND(E261*P261,2)</f>
        <v>0</v>
      </c>
      <c r="R261" s="177" t="s">
        <v>477</v>
      </c>
      <c r="S261" s="177" t="s">
        <v>1555</v>
      </c>
      <c r="T261" s="178" t="s">
        <v>1555</v>
      </c>
      <c r="U261" s="158">
        <v>0</v>
      </c>
      <c r="V261" s="158">
        <f>ROUND(E261*U261,2)</f>
        <v>0</v>
      </c>
      <c r="W261" s="158"/>
      <c r="X261" s="158" t="s">
        <v>442</v>
      </c>
      <c r="Y261" s="158" t="s">
        <v>260</v>
      </c>
      <c r="Z261" s="148"/>
      <c r="AA261" s="148"/>
      <c r="AB261" s="148"/>
      <c r="AC261" s="148"/>
      <c r="AD261" s="148"/>
      <c r="AE261" s="148"/>
      <c r="AF261" s="148"/>
      <c r="AG261" s="148" t="s">
        <v>443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5"/>
      <c r="B262" s="156"/>
      <c r="C262" s="273" t="s">
        <v>344</v>
      </c>
      <c r="D262" s="274"/>
      <c r="E262" s="274"/>
      <c r="F262" s="274"/>
      <c r="G262" s="274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263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5"/>
      <c r="B263" s="156"/>
      <c r="C263" s="182" t="s">
        <v>119</v>
      </c>
      <c r="D263" s="162"/>
      <c r="E263" s="163">
        <v>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268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101</v>
      </c>
      <c r="B264" s="173" t="s">
        <v>1682</v>
      </c>
      <c r="C264" s="181" t="s">
        <v>1683</v>
      </c>
      <c r="D264" s="174" t="s">
        <v>363</v>
      </c>
      <c r="E264" s="175">
        <v>1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1.35E-2</v>
      </c>
      <c r="O264" s="175">
        <f>ROUND(E264*N264,2)</f>
        <v>0.01</v>
      </c>
      <c r="P264" s="175">
        <v>0</v>
      </c>
      <c r="Q264" s="175">
        <f>ROUND(E264*P264,2)</f>
        <v>0</v>
      </c>
      <c r="R264" s="177" t="s">
        <v>477</v>
      </c>
      <c r="S264" s="177" t="s">
        <v>1684</v>
      </c>
      <c r="T264" s="178" t="s">
        <v>1684</v>
      </c>
      <c r="U264" s="158">
        <v>0</v>
      </c>
      <c r="V264" s="158">
        <f>ROUND(E264*U264,2)</f>
        <v>0</v>
      </c>
      <c r="W264" s="158"/>
      <c r="X264" s="158" t="s">
        <v>442</v>
      </c>
      <c r="Y264" s="158" t="s">
        <v>260</v>
      </c>
      <c r="Z264" s="148"/>
      <c r="AA264" s="148"/>
      <c r="AB264" s="148"/>
      <c r="AC264" s="148"/>
      <c r="AD264" s="148"/>
      <c r="AE264" s="148"/>
      <c r="AF264" s="148"/>
      <c r="AG264" s="148" t="s">
        <v>443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273" t="s">
        <v>344</v>
      </c>
      <c r="D265" s="274"/>
      <c r="E265" s="274"/>
      <c r="F265" s="274"/>
      <c r="G265" s="274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263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182" t="s">
        <v>117</v>
      </c>
      <c r="D266" s="162"/>
      <c r="E266" s="163">
        <v>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268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72">
        <v>102</v>
      </c>
      <c r="B267" s="173" t="s">
        <v>1685</v>
      </c>
      <c r="C267" s="181" t="s">
        <v>1686</v>
      </c>
      <c r="D267" s="174" t="s">
        <v>363</v>
      </c>
      <c r="E267" s="175">
        <v>1</v>
      </c>
      <c r="F267" s="176"/>
      <c r="G267" s="177">
        <f>ROUND(E267*F267,2)</f>
        <v>0</v>
      </c>
      <c r="H267" s="176"/>
      <c r="I267" s="177">
        <f>ROUND(E267*H267,2)</f>
        <v>0</v>
      </c>
      <c r="J267" s="176"/>
      <c r="K267" s="177">
        <f>ROUND(E267*J267,2)</f>
        <v>0</v>
      </c>
      <c r="L267" s="177">
        <v>21</v>
      </c>
      <c r="M267" s="177">
        <f>G267*(1+L267/100)</f>
        <v>0</v>
      </c>
      <c r="N267" s="175">
        <v>1.4500000000000001E-2</v>
      </c>
      <c r="O267" s="175">
        <f>ROUND(E267*N267,2)</f>
        <v>0.01</v>
      </c>
      <c r="P267" s="175">
        <v>0</v>
      </c>
      <c r="Q267" s="175">
        <f>ROUND(E267*P267,2)</f>
        <v>0</v>
      </c>
      <c r="R267" s="177" t="s">
        <v>477</v>
      </c>
      <c r="S267" s="177" t="s">
        <v>1555</v>
      </c>
      <c r="T267" s="178" t="s">
        <v>1555</v>
      </c>
      <c r="U267" s="158">
        <v>0</v>
      </c>
      <c r="V267" s="158">
        <f>ROUND(E267*U267,2)</f>
        <v>0</v>
      </c>
      <c r="W267" s="158"/>
      <c r="X267" s="158" t="s">
        <v>442</v>
      </c>
      <c r="Y267" s="158" t="s">
        <v>260</v>
      </c>
      <c r="Z267" s="148"/>
      <c r="AA267" s="148"/>
      <c r="AB267" s="148"/>
      <c r="AC267" s="148"/>
      <c r="AD267" s="148"/>
      <c r="AE267" s="148"/>
      <c r="AF267" s="148"/>
      <c r="AG267" s="148" t="s">
        <v>443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2" x14ac:dyDescent="0.2">
      <c r="A268" s="155"/>
      <c r="B268" s="156"/>
      <c r="C268" s="182" t="s">
        <v>117</v>
      </c>
      <c r="D268" s="162"/>
      <c r="E268" s="163">
        <v>1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268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72">
        <v>103</v>
      </c>
      <c r="B269" s="173" t="s">
        <v>1556</v>
      </c>
      <c r="C269" s="181" t="s">
        <v>1557</v>
      </c>
      <c r="D269" s="174" t="s">
        <v>363</v>
      </c>
      <c r="E269" s="175">
        <v>1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5">
        <v>1.7000000000000001E-2</v>
      </c>
      <c r="O269" s="175">
        <f>ROUND(E269*N269,2)</f>
        <v>0.02</v>
      </c>
      <c r="P269" s="175">
        <v>0</v>
      </c>
      <c r="Q269" s="175">
        <f>ROUND(E269*P269,2)</f>
        <v>0</v>
      </c>
      <c r="R269" s="177"/>
      <c r="S269" s="177" t="s">
        <v>257</v>
      </c>
      <c r="T269" s="178" t="s">
        <v>258</v>
      </c>
      <c r="U269" s="158">
        <v>0</v>
      </c>
      <c r="V269" s="158">
        <f>ROUND(E269*U269,2)</f>
        <v>0</v>
      </c>
      <c r="W269" s="158"/>
      <c r="X269" s="158" t="s">
        <v>442</v>
      </c>
      <c r="Y269" s="158" t="s">
        <v>260</v>
      </c>
      <c r="Z269" s="148"/>
      <c r="AA269" s="148"/>
      <c r="AB269" s="148"/>
      <c r="AC269" s="148"/>
      <c r="AD269" s="148"/>
      <c r="AE269" s="148"/>
      <c r="AF269" s="148"/>
      <c r="AG269" s="148" t="s">
        <v>443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273" t="s">
        <v>1558</v>
      </c>
      <c r="D270" s="274"/>
      <c r="E270" s="274"/>
      <c r="F270" s="274"/>
      <c r="G270" s="274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263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2" x14ac:dyDescent="0.2">
      <c r="A271" s="155"/>
      <c r="B271" s="156"/>
      <c r="C271" s="182" t="s">
        <v>117</v>
      </c>
      <c r="D271" s="162"/>
      <c r="E271" s="163">
        <v>1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268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72">
        <v>104</v>
      </c>
      <c r="B272" s="173" t="s">
        <v>1559</v>
      </c>
      <c r="C272" s="181" t="s">
        <v>1560</v>
      </c>
      <c r="D272" s="174" t="s">
        <v>1561</v>
      </c>
      <c r="E272" s="175">
        <v>7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5.0000000000000001E-4</v>
      </c>
      <c r="O272" s="175">
        <f>ROUND(E272*N272,2)</f>
        <v>0</v>
      </c>
      <c r="P272" s="175">
        <v>0</v>
      </c>
      <c r="Q272" s="175">
        <f>ROUND(E272*P272,2)</f>
        <v>0</v>
      </c>
      <c r="R272" s="177" t="s">
        <v>477</v>
      </c>
      <c r="S272" s="177" t="s">
        <v>325</v>
      </c>
      <c r="T272" s="178" t="s">
        <v>326</v>
      </c>
      <c r="U272" s="158">
        <v>0</v>
      </c>
      <c r="V272" s="158">
        <f>ROUND(E272*U272,2)</f>
        <v>0</v>
      </c>
      <c r="W272" s="158"/>
      <c r="X272" s="158" t="s">
        <v>442</v>
      </c>
      <c r="Y272" s="158" t="s">
        <v>260</v>
      </c>
      <c r="Z272" s="148"/>
      <c r="AA272" s="148"/>
      <c r="AB272" s="148"/>
      <c r="AC272" s="148"/>
      <c r="AD272" s="148"/>
      <c r="AE272" s="148"/>
      <c r="AF272" s="148"/>
      <c r="AG272" s="148" t="s">
        <v>443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273" t="s">
        <v>344</v>
      </c>
      <c r="D273" s="274"/>
      <c r="E273" s="274"/>
      <c r="F273" s="274"/>
      <c r="G273" s="274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263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2" x14ac:dyDescent="0.2">
      <c r="A274" s="155"/>
      <c r="B274" s="156"/>
      <c r="C274" s="182" t="s">
        <v>1250</v>
      </c>
      <c r="D274" s="162"/>
      <c r="E274" s="163">
        <v>7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8"/>
      <c r="AA274" s="148"/>
      <c r="AB274" s="148"/>
      <c r="AC274" s="148"/>
      <c r="AD274" s="148"/>
      <c r="AE274" s="148"/>
      <c r="AF274" s="148"/>
      <c r="AG274" s="148" t="s">
        <v>268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72">
        <v>105</v>
      </c>
      <c r="B275" s="173" t="s">
        <v>1562</v>
      </c>
      <c r="C275" s="181" t="s">
        <v>1563</v>
      </c>
      <c r="D275" s="174" t="s">
        <v>363</v>
      </c>
      <c r="E275" s="175">
        <v>6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21</v>
      </c>
      <c r="M275" s="177">
        <f>G275*(1+L275/100)</f>
        <v>0</v>
      </c>
      <c r="N275" s="175">
        <v>5.5999999999999999E-3</v>
      </c>
      <c r="O275" s="175">
        <f>ROUND(E275*N275,2)</f>
        <v>0.03</v>
      </c>
      <c r="P275" s="175">
        <v>0</v>
      </c>
      <c r="Q275" s="175">
        <f>ROUND(E275*P275,2)</f>
        <v>0</v>
      </c>
      <c r="R275" s="177"/>
      <c r="S275" s="177" t="s">
        <v>257</v>
      </c>
      <c r="T275" s="178" t="s">
        <v>258</v>
      </c>
      <c r="U275" s="158">
        <v>0</v>
      </c>
      <c r="V275" s="158">
        <f>ROUND(E275*U275,2)</f>
        <v>0</v>
      </c>
      <c r="W275" s="158"/>
      <c r="X275" s="158" t="s">
        <v>442</v>
      </c>
      <c r="Y275" s="158" t="s">
        <v>260</v>
      </c>
      <c r="Z275" s="148"/>
      <c r="AA275" s="148"/>
      <c r="AB275" s="148"/>
      <c r="AC275" s="148"/>
      <c r="AD275" s="148"/>
      <c r="AE275" s="148"/>
      <c r="AF275" s="148"/>
      <c r="AG275" s="148" t="s">
        <v>443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2" x14ac:dyDescent="0.2">
      <c r="A276" s="155"/>
      <c r="B276" s="156"/>
      <c r="C276" s="273" t="s">
        <v>344</v>
      </c>
      <c r="D276" s="274"/>
      <c r="E276" s="274"/>
      <c r="F276" s="274"/>
      <c r="G276" s="274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8"/>
      <c r="AA276" s="148"/>
      <c r="AB276" s="148"/>
      <c r="AC276" s="148"/>
      <c r="AD276" s="148"/>
      <c r="AE276" s="148"/>
      <c r="AF276" s="148"/>
      <c r="AG276" s="148" t="s">
        <v>263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2" x14ac:dyDescent="0.2">
      <c r="A277" s="155"/>
      <c r="B277" s="156"/>
      <c r="C277" s="182" t="s">
        <v>1488</v>
      </c>
      <c r="D277" s="162"/>
      <c r="E277" s="163">
        <v>6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8"/>
      <c r="AA277" s="148"/>
      <c r="AB277" s="148"/>
      <c r="AC277" s="148"/>
      <c r="AD277" s="148"/>
      <c r="AE277" s="148"/>
      <c r="AF277" s="148"/>
      <c r="AG277" s="148" t="s">
        <v>268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2">
        <v>106</v>
      </c>
      <c r="B278" s="173" t="s">
        <v>1687</v>
      </c>
      <c r="C278" s="181" t="s">
        <v>1688</v>
      </c>
      <c r="D278" s="174" t="s">
        <v>363</v>
      </c>
      <c r="E278" s="175">
        <v>1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75">
        <v>3.7499999999999999E-2</v>
      </c>
      <c r="O278" s="175">
        <f>ROUND(E278*N278,2)</f>
        <v>0.04</v>
      </c>
      <c r="P278" s="175">
        <v>0</v>
      </c>
      <c r="Q278" s="175">
        <f>ROUND(E278*P278,2)</f>
        <v>0</v>
      </c>
      <c r="R278" s="177" t="s">
        <v>477</v>
      </c>
      <c r="S278" s="177" t="s">
        <v>326</v>
      </c>
      <c r="T278" s="178" t="s">
        <v>326</v>
      </c>
      <c r="U278" s="158">
        <v>0</v>
      </c>
      <c r="V278" s="158">
        <f>ROUND(E278*U278,2)</f>
        <v>0</v>
      </c>
      <c r="W278" s="158"/>
      <c r="X278" s="158" t="s">
        <v>442</v>
      </c>
      <c r="Y278" s="158" t="s">
        <v>260</v>
      </c>
      <c r="Z278" s="148"/>
      <c r="AA278" s="148"/>
      <c r="AB278" s="148"/>
      <c r="AC278" s="148"/>
      <c r="AD278" s="148"/>
      <c r="AE278" s="148"/>
      <c r="AF278" s="148"/>
      <c r="AG278" s="148" t="s">
        <v>443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">
      <c r="A279" s="155"/>
      <c r="B279" s="156"/>
      <c r="C279" s="182" t="s">
        <v>117</v>
      </c>
      <c r="D279" s="162"/>
      <c r="E279" s="163">
        <v>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268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x14ac:dyDescent="0.2">
      <c r="A280" s="165" t="s">
        <v>252</v>
      </c>
      <c r="B280" s="166" t="s">
        <v>168</v>
      </c>
      <c r="C280" s="180" t="s">
        <v>169</v>
      </c>
      <c r="D280" s="167"/>
      <c r="E280" s="168"/>
      <c r="F280" s="169"/>
      <c r="G280" s="169">
        <f>SUMIF(AG281:AG287,"&lt;&gt;NOR",G281:G287)</f>
        <v>0</v>
      </c>
      <c r="H280" s="169"/>
      <c r="I280" s="169">
        <f>SUM(I281:I287)</f>
        <v>0</v>
      </c>
      <c r="J280" s="169"/>
      <c r="K280" s="169">
        <f>SUM(K281:K287)</f>
        <v>0</v>
      </c>
      <c r="L280" s="169"/>
      <c r="M280" s="169">
        <f>SUM(M281:M287)</f>
        <v>0</v>
      </c>
      <c r="N280" s="168"/>
      <c r="O280" s="168">
        <f>SUM(O281:O287)</f>
        <v>0</v>
      </c>
      <c r="P280" s="168"/>
      <c r="Q280" s="168">
        <f>SUM(Q281:Q287)</f>
        <v>0</v>
      </c>
      <c r="R280" s="169"/>
      <c r="S280" s="169"/>
      <c r="T280" s="170"/>
      <c r="U280" s="164"/>
      <c r="V280" s="164">
        <f>SUM(V281:V287)</f>
        <v>0</v>
      </c>
      <c r="W280" s="164"/>
      <c r="X280" s="164"/>
      <c r="Y280" s="164"/>
      <c r="AG280" t="s">
        <v>253</v>
      </c>
    </row>
    <row r="281" spans="1:60" outlineLevel="1" x14ac:dyDescent="0.2">
      <c r="A281" s="172">
        <v>107</v>
      </c>
      <c r="B281" s="173" t="s">
        <v>1564</v>
      </c>
      <c r="C281" s="181" t="s">
        <v>1565</v>
      </c>
      <c r="D281" s="174" t="s">
        <v>363</v>
      </c>
      <c r="E281" s="175">
        <v>6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21</v>
      </c>
      <c r="M281" s="177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7"/>
      <c r="S281" s="177" t="s">
        <v>325</v>
      </c>
      <c r="T281" s="178" t="s">
        <v>326</v>
      </c>
      <c r="U281" s="158">
        <v>0</v>
      </c>
      <c r="V281" s="158">
        <f>ROUND(E281*U281,2)</f>
        <v>0</v>
      </c>
      <c r="W281" s="158"/>
      <c r="X281" s="158" t="s">
        <v>259</v>
      </c>
      <c r="Y281" s="158" t="s">
        <v>260</v>
      </c>
      <c r="Z281" s="148"/>
      <c r="AA281" s="148"/>
      <c r="AB281" s="148"/>
      <c r="AC281" s="148"/>
      <c r="AD281" s="148"/>
      <c r="AE281" s="148"/>
      <c r="AF281" s="148"/>
      <c r="AG281" s="148" t="s">
        <v>415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2" x14ac:dyDescent="0.2">
      <c r="A282" s="155"/>
      <c r="B282" s="156"/>
      <c r="C282" s="182" t="s">
        <v>1488</v>
      </c>
      <c r="D282" s="162"/>
      <c r="E282" s="163">
        <v>6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268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72">
        <v>108</v>
      </c>
      <c r="B283" s="173" t="s">
        <v>1566</v>
      </c>
      <c r="C283" s="181" t="s">
        <v>1567</v>
      </c>
      <c r="D283" s="174" t="s">
        <v>0</v>
      </c>
      <c r="E283" s="175">
        <v>25.254000000000001</v>
      </c>
      <c r="F283" s="176"/>
      <c r="G283" s="177">
        <f>ROUND(E283*F283,2)</f>
        <v>0</v>
      </c>
      <c r="H283" s="176"/>
      <c r="I283" s="177">
        <f>ROUND(E283*H283,2)</f>
        <v>0</v>
      </c>
      <c r="J283" s="176"/>
      <c r="K283" s="177">
        <f>ROUND(E283*J283,2)</f>
        <v>0</v>
      </c>
      <c r="L283" s="177">
        <v>21</v>
      </c>
      <c r="M283" s="177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7"/>
      <c r="S283" s="177" t="s">
        <v>325</v>
      </c>
      <c r="T283" s="178" t="s">
        <v>326</v>
      </c>
      <c r="U283" s="158">
        <v>0</v>
      </c>
      <c r="V283" s="158">
        <f>ROUND(E283*U283,2)</f>
        <v>0</v>
      </c>
      <c r="W283" s="158"/>
      <c r="X283" s="158" t="s">
        <v>259</v>
      </c>
      <c r="Y283" s="158" t="s">
        <v>260</v>
      </c>
      <c r="Z283" s="148"/>
      <c r="AA283" s="148"/>
      <c r="AB283" s="148"/>
      <c r="AC283" s="148"/>
      <c r="AD283" s="148"/>
      <c r="AE283" s="148"/>
      <c r="AF283" s="148"/>
      <c r="AG283" s="148" t="s">
        <v>422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5"/>
      <c r="B284" s="156"/>
      <c r="C284" s="273" t="s">
        <v>344</v>
      </c>
      <c r="D284" s="274"/>
      <c r="E284" s="274"/>
      <c r="F284" s="274"/>
      <c r="G284" s="274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8"/>
      <c r="AA284" s="148"/>
      <c r="AB284" s="148"/>
      <c r="AC284" s="148"/>
      <c r="AD284" s="148"/>
      <c r="AE284" s="148"/>
      <c r="AF284" s="148"/>
      <c r="AG284" s="148" t="s">
        <v>263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72">
        <v>109</v>
      </c>
      <c r="B285" s="173" t="s">
        <v>1568</v>
      </c>
      <c r="C285" s="181" t="s">
        <v>1569</v>
      </c>
      <c r="D285" s="174" t="s">
        <v>363</v>
      </c>
      <c r="E285" s="175">
        <v>6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5">
        <v>2.2000000000000001E-4</v>
      </c>
      <c r="O285" s="175">
        <f>ROUND(E285*N285,2)</f>
        <v>0</v>
      </c>
      <c r="P285" s="175">
        <v>0</v>
      </c>
      <c r="Q285" s="175">
        <f>ROUND(E285*P285,2)</f>
        <v>0</v>
      </c>
      <c r="R285" s="177" t="s">
        <v>477</v>
      </c>
      <c r="S285" s="177" t="s">
        <v>325</v>
      </c>
      <c r="T285" s="178" t="s">
        <v>326</v>
      </c>
      <c r="U285" s="158">
        <v>0</v>
      </c>
      <c r="V285" s="158">
        <f>ROUND(E285*U285,2)</f>
        <v>0</v>
      </c>
      <c r="W285" s="158"/>
      <c r="X285" s="158" t="s">
        <v>442</v>
      </c>
      <c r="Y285" s="158" t="s">
        <v>260</v>
      </c>
      <c r="Z285" s="148"/>
      <c r="AA285" s="148"/>
      <c r="AB285" s="148"/>
      <c r="AC285" s="148"/>
      <c r="AD285" s="148"/>
      <c r="AE285" s="148"/>
      <c r="AF285" s="148"/>
      <c r="AG285" s="148" t="s">
        <v>443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2" x14ac:dyDescent="0.2">
      <c r="A286" s="155"/>
      <c r="B286" s="156"/>
      <c r="C286" s="273" t="s">
        <v>344</v>
      </c>
      <c r="D286" s="274"/>
      <c r="E286" s="274"/>
      <c r="F286" s="274"/>
      <c r="G286" s="274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263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2" x14ac:dyDescent="0.2">
      <c r="A287" s="155"/>
      <c r="B287" s="156"/>
      <c r="C287" s="182" t="s">
        <v>1488</v>
      </c>
      <c r="D287" s="162"/>
      <c r="E287" s="163">
        <v>6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8"/>
      <c r="AA287" s="148"/>
      <c r="AB287" s="148"/>
      <c r="AC287" s="148"/>
      <c r="AD287" s="148"/>
      <c r="AE287" s="148"/>
      <c r="AF287" s="148"/>
      <c r="AG287" s="148" t="s">
        <v>268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x14ac:dyDescent="0.2">
      <c r="A288" s="165" t="s">
        <v>252</v>
      </c>
      <c r="B288" s="166" t="s">
        <v>220</v>
      </c>
      <c r="C288" s="180" t="s">
        <v>221</v>
      </c>
      <c r="D288" s="167"/>
      <c r="E288" s="168"/>
      <c r="F288" s="169"/>
      <c r="G288" s="169">
        <f>SUMIF(AG289:AG301,"&lt;&gt;NOR",G289:G301)</f>
        <v>0</v>
      </c>
      <c r="H288" s="169"/>
      <c r="I288" s="169">
        <f>SUM(I289:I301)</f>
        <v>0</v>
      </c>
      <c r="J288" s="169"/>
      <c r="K288" s="169">
        <f>SUM(K289:K301)</f>
        <v>0</v>
      </c>
      <c r="L288" s="169"/>
      <c r="M288" s="169">
        <f>SUM(M289:M301)</f>
        <v>0</v>
      </c>
      <c r="N288" s="168"/>
      <c r="O288" s="168">
        <f>SUM(O289:O301)</f>
        <v>0</v>
      </c>
      <c r="P288" s="168"/>
      <c r="Q288" s="168">
        <f>SUM(Q289:Q301)</f>
        <v>0</v>
      </c>
      <c r="R288" s="169"/>
      <c r="S288" s="169"/>
      <c r="T288" s="170"/>
      <c r="U288" s="164"/>
      <c r="V288" s="164">
        <f>SUM(V289:V301)</f>
        <v>0</v>
      </c>
      <c r="W288" s="164"/>
      <c r="X288" s="164"/>
      <c r="Y288" s="164"/>
      <c r="AG288" t="s">
        <v>253</v>
      </c>
    </row>
    <row r="289" spans="1:60" outlineLevel="1" x14ac:dyDescent="0.2">
      <c r="A289" s="172">
        <v>110</v>
      </c>
      <c r="B289" s="173" t="s">
        <v>512</v>
      </c>
      <c r="C289" s="181" t="s">
        <v>513</v>
      </c>
      <c r="D289" s="174" t="s">
        <v>412</v>
      </c>
      <c r="E289" s="175">
        <v>2.4647000000000001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0</v>
      </c>
      <c r="O289" s="175">
        <f>ROUND(E289*N289,2)</f>
        <v>0</v>
      </c>
      <c r="P289" s="175">
        <v>0</v>
      </c>
      <c r="Q289" s="175">
        <f>ROUND(E289*P289,2)</f>
        <v>0</v>
      </c>
      <c r="R289" s="177"/>
      <c r="S289" s="177" t="s">
        <v>325</v>
      </c>
      <c r="T289" s="178" t="s">
        <v>326</v>
      </c>
      <c r="U289" s="158">
        <v>0</v>
      </c>
      <c r="V289" s="158">
        <f>ROUND(E289*U289,2)</f>
        <v>0</v>
      </c>
      <c r="W289" s="158"/>
      <c r="X289" s="158" t="s">
        <v>259</v>
      </c>
      <c r="Y289" s="158" t="s">
        <v>260</v>
      </c>
      <c r="Z289" s="148"/>
      <c r="AA289" s="148"/>
      <c r="AB289" s="148"/>
      <c r="AC289" s="148"/>
      <c r="AD289" s="148"/>
      <c r="AE289" s="148"/>
      <c r="AF289" s="148"/>
      <c r="AG289" s="148" t="s">
        <v>287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273" t="s">
        <v>344</v>
      </c>
      <c r="D290" s="274"/>
      <c r="E290" s="274"/>
      <c r="F290" s="274"/>
      <c r="G290" s="274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263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72">
        <v>111</v>
      </c>
      <c r="B291" s="173" t="s">
        <v>514</v>
      </c>
      <c r="C291" s="181" t="s">
        <v>515</v>
      </c>
      <c r="D291" s="174" t="s">
        <v>412</v>
      </c>
      <c r="E291" s="175">
        <v>2.4647000000000001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21</v>
      </c>
      <c r="M291" s="177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7"/>
      <c r="S291" s="177" t="s">
        <v>325</v>
      </c>
      <c r="T291" s="178" t="s">
        <v>326</v>
      </c>
      <c r="U291" s="158">
        <v>0</v>
      </c>
      <c r="V291" s="158">
        <f>ROUND(E291*U291,2)</f>
        <v>0</v>
      </c>
      <c r="W291" s="158"/>
      <c r="X291" s="158" t="s">
        <v>259</v>
      </c>
      <c r="Y291" s="158" t="s">
        <v>260</v>
      </c>
      <c r="Z291" s="148"/>
      <c r="AA291" s="148"/>
      <c r="AB291" s="148"/>
      <c r="AC291" s="148"/>
      <c r="AD291" s="148"/>
      <c r="AE291" s="148"/>
      <c r="AF291" s="148"/>
      <c r="AG291" s="148" t="s">
        <v>287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2" x14ac:dyDescent="0.2">
      <c r="A292" s="155"/>
      <c r="B292" s="156"/>
      <c r="C292" s="273" t="s">
        <v>344</v>
      </c>
      <c r="D292" s="274"/>
      <c r="E292" s="274"/>
      <c r="F292" s="274"/>
      <c r="G292" s="274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8"/>
      <c r="AA292" s="148"/>
      <c r="AB292" s="148"/>
      <c r="AC292" s="148"/>
      <c r="AD292" s="148"/>
      <c r="AE292" s="148"/>
      <c r="AF292" s="148"/>
      <c r="AG292" s="148" t="s">
        <v>263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2">
        <v>112</v>
      </c>
      <c r="B293" s="173" t="s">
        <v>516</v>
      </c>
      <c r="C293" s="181" t="s">
        <v>517</v>
      </c>
      <c r="D293" s="174" t="s">
        <v>412</v>
      </c>
      <c r="E293" s="175">
        <v>46.829300000000003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21</v>
      </c>
      <c r="M293" s="177">
        <f>G293*(1+L293/100)</f>
        <v>0</v>
      </c>
      <c r="N293" s="175">
        <v>0</v>
      </c>
      <c r="O293" s="175">
        <f>ROUND(E293*N293,2)</f>
        <v>0</v>
      </c>
      <c r="P293" s="175">
        <v>0</v>
      </c>
      <c r="Q293" s="175">
        <f>ROUND(E293*P293,2)</f>
        <v>0</v>
      </c>
      <c r="R293" s="177"/>
      <c r="S293" s="177" t="s">
        <v>325</v>
      </c>
      <c r="T293" s="178" t="s">
        <v>326</v>
      </c>
      <c r="U293" s="158">
        <v>0</v>
      </c>
      <c r="V293" s="158">
        <f>ROUND(E293*U293,2)</f>
        <v>0</v>
      </c>
      <c r="W293" s="158"/>
      <c r="X293" s="158" t="s">
        <v>259</v>
      </c>
      <c r="Y293" s="158" t="s">
        <v>260</v>
      </c>
      <c r="Z293" s="148"/>
      <c r="AA293" s="148"/>
      <c r="AB293" s="148"/>
      <c r="AC293" s="148"/>
      <c r="AD293" s="148"/>
      <c r="AE293" s="148"/>
      <c r="AF293" s="148"/>
      <c r="AG293" s="148" t="s">
        <v>287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273" t="s">
        <v>344</v>
      </c>
      <c r="D294" s="274"/>
      <c r="E294" s="274"/>
      <c r="F294" s="274"/>
      <c r="G294" s="274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263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72">
        <v>113</v>
      </c>
      <c r="B295" s="173" t="s">
        <v>518</v>
      </c>
      <c r="C295" s="181" t="s">
        <v>519</v>
      </c>
      <c r="D295" s="174" t="s">
        <v>412</v>
      </c>
      <c r="E295" s="175">
        <v>2.4647000000000001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21</v>
      </c>
      <c r="M295" s="177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7"/>
      <c r="S295" s="177" t="s">
        <v>325</v>
      </c>
      <c r="T295" s="178" t="s">
        <v>326</v>
      </c>
      <c r="U295" s="158">
        <v>0</v>
      </c>
      <c r="V295" s="158">
        <f>ROUND(E295*U295,2)</f>
        <v>0</v>
      </c>
      <c r="W295" s="158"/>
      <c r="X295" s="158" t="s">
        <v>259</v>
      </c>
      <c r="Y295" s="158" t="s">
        <v>260</v>
      </c>
      <c r="Z295" s="148"/>
      <c r="AA295" s="148"/>
      <c r="AB295" s="148"/>
      <c r="AC295" s="148"/>
      <c r="AD295" s="148"/>
      <c r="AE295" s="148"/>
      <c r="AF295" s="148"/>
      <c r="AG295" s="148" t="s">
        <v>287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5"/>
      <c r="B296" s="156"/>
      <c r="C296" s="273" t="s">
        <v>344</v>
      </c>
      <c r="D296" s="274"/>
      <c r="E296" s="274"/>
      <c r="F296" s="274"/>
      <c r="G296" s="274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263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114</v>
      </c>
      <c r="B297" s="173" t="s">
        <v>520</v>
      </c>
      <c r="C297" s="181" t="s">
        <v>521</v>
      </c>
      <c r="D297" s="174" t="s">
        <v>412</v>
      </c>
      <c r="E297" s="175">
        <v>14.7882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325</v>
      </c>
      <c r="T297" s="178" t="s">
        <v>326</v>
      </c>
      <c r="U297" s="158">
        <v>0</v>
      </c>
      <c r="V297" s="158">
        <f>ROUND(E297*U297,2)</f>
        <v>0</v>
      </c>
      <c r="W297" s="158"/>
      <c r="X297" s="158" t="s">
        <v>259</v>
      </c>
      <c r="Y297" s="158" t="s">
        <v>260</v>
      </c>
      <c r="Z297" s="148"/>
      <c r="AA297" s="148"/>
      <c r="AB297" s="148"/>
      <c r="AC297" s="148"/>
      <c r="AD297" s="148"/>
      <c r="AE297" s="148"/>
      <c r="AF297" s="148"/>
      <c r="AG297" s="148" t="s">
        <v>287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273" t="s">
        <v>344</v>
      </c>
      <c r="D298" s="274"/>
      <c r="E298" s="274"/>
      <c r="F298" s="274"/>
      <c r="G298" s="274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263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115</v>
      </c>
      <c r="B299" s="173" t="s">
        <v>522</v>
      </c>
      <c r="C299" s="181" t="s">
        <v>523</v>
      </c>
      <c r="D299" s="174" t="s">
        <v>412</v>
      </c>
      <c r="E299" s="175">
        <v>2.4647000000000001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325</v>
      </c>
      <c r="T299" s="178" t="s">
        <v>326</v>
      </c>
      <c r="U299" s="158">
        <v>0</v>
      </c>
      <c r="V299" s="158">
        <f>ROUND(E299*U299,2)</f>
        <v>0</v>
      </c>
      <c r="W299" s="158"/>
      <c r="X299" s="158" t="s">
        <v>259</v>
      </c>
      <c r="Y299" s="158" t="s">
        <v>260</v>
      </c>
      <c r="Z299" s="148"/>
      <c r="AA299" s="148"/>
      <c r="AB299" s="148"/>
      <c r="AC299" s="148"/>
      <c r="AD299" s="148"/>
      <c r="AE299" s="148"/>
      <c r="AF299" s="148"/>
      <c r="AG299" s="148" t="s">
        <v>287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273" t="s">
        <v>344</v>
      </c>
      <c r="D300" s="274"/>
      <c r="E300" s="274"/>
      <c r="F300" s="274"/>
      <c r="G300" s="274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263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116</v>
      </c>
      <c r="B301" s="173" t="s">
        <v>524</v>
      </c>
      <c r="C301" s="181" t="s">
        <v>525</v>
      </c>
      <c r="D301" s="174" t="s">
        <v>412</v>
      </c>
      <c r="E301" s="175">
        <v>2.4647000000000001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325</v>
      </c>
      <c r="T301" s="178" t="s">
        <v>326</v>
      </c>
      <c r="U301" s="158">
        <v>0</v>
      </c>
      <c r="V301" s="158">
        <f>ROUND(E301*U301,2)</f>
        <v>0</v>
      </c>
      <c r="W301" s="158"/>
      <c r="X301" s="158" t="s">
        <v>259</v>
      </c>
      <c r="Y301" s="158" t="s">
        <v>260</v>
      </c>
      <c r="Z301" s="148"/>
      <c r="AA301" s="148"/>
      <c r="AB301" s="148"/>
      <c r="AC301" s="148"/>
      <c r="AD301" s="148"/>
      <c r="AE301" s="148"/>
      <c r="AF301" s="148"/>
      <c r="AG301" s="148" t="s">
        <v>287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x14ac:dyDescent="0.2">
      <c r="A302" s="3"/>
      <c r="B302" s="4"/>
      <c r="C302" s="184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E302">
        <v>15</v>
      </c>
      <c r="AF302">
        <v>21</v>
      </c>
      <c r="AG302" t="s">
        <v>238</v>
      </c>
    </row>
    <row r="303" spans="1:60" x14ac:dyDescent="0.2">
      <c r="A303" s="151"/>
      <c r="B303" s="152" t="s">
        <v>29</v>
      </c>
      <c r="C303" s="185"/>
      <c r="D303" s="153"/>
      <c r="E303" s="154"/>
      <c r="F303" s="154"/>
      <c r="G303" s="171">
        <f>G8+G11+G20+G23+G47+G49+G52+G72+G118+G162+G280+G288</f>
        <v>0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AE303">
        <f>SUMIF(L7:L301,AE302,G7:G301)</f>
        <v>0</v>
      </c>
      <c r="AF303">
        <f>SUMIF(L7:L301,AF302,G7:G301)</f>
        <v>0</v>
      </c>
      <c r="AG303" t="s">
        <v>293</v>
      </c>
    </row>
    <row r="304" spans="1:60" x14ac:dyDescent="0.2">
      <c r="C304" s="186"/>
      <c r="D304" s="10"/>
      <c r="AG304" t="s">
        <v>294</v>
      </c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S0IG1Ayhm5wdxzgwRvpJN8+nwDIxVKVEbsdN1NZgfwl+kW9SgcAT+UtaZpXFGzKwOIKvoi5NCZ6uhacWlECFg==" saltValue="1X+IPeNbfVFosPQMheobtA==" spinCount="100000" sheet="1" formatRows="0"/>
  <mergeCells count="60">
    <mergeCell ref="C300:G300"/>
    <mergeCell ref="C265:G265"/>
    <mergeCell ref="C270:G270"/>
    <mergeCell ref="C273:G273"/>
    <mergeCell ref="C276:G276"/>
    <mergeCell ref="C284:G284"/>
    <mergeCell ref="C286:G286"/>
    <mergeCell ref="C290:G290"/>
    <mergeCell ref="C292:G292"/>
    <mergeCell ref="C294:G294"/>
    <mergeCell ref="C296:G296"/>
    <mergeCell ref="C298:G298"/>
    <mergeCell ref="C262:G262"/>
    <mergeCell ref="C227:G227"/>
    <mergeCell ref="C230:G230"/>
    <mergeCell ref="C233:G233"/>
    <mergeCell ref="C236:G236"/>
    <mergeCell ref="C239:G239"/>
    <mergeCell ref="C242:G242"/>
    <mergeCell ref="C249:G249"/>
    <mergeCell ref="C250:G250"/>
    <mergeCell ref="C251:G251"/>
    <mergeCell ref="C254:G254"/>
    <mergeCell ref="C257:G257"/>
    <mergeCell ref="C217:G217"/>
    <mergeCell ref="C153:G153"/>
    <mergeCell ref="C156:G156"/>
    <mergeCell ref="C159:G159"/>
    <mergeCell ref="C166:G166"/>
    <mergeCell ref="C175:G175"/>
    <mergeCell ref="C178:G178"/>
    <mergeCell ref="C187:G187"/>
    <mergeCell ref="C194:G194"/>
    <mergeCell ref="C201:G201"/>
    <mergeCell ref="C207:G207"/>
    <mergeCell ref="C212:G212"/>
    <mergeCell ref="C148:G148"/>
    <mergeCell ref="C79:G79"/>
    <mergeCell ref="C82:G82"/>
    <mergeCell ref="C87:G87"/>
    <mergeCell ref="C90:G90"/>
    <mergeCell ref="C93:G93"/>
    <mergeCell ref="C100:G100"/>
    <mergeCell ref="C103:G103"/>
    <mergeCell ref="C106:G106"/>
    <mergeCell ref="C117:G117"/>
    <mergeCell ref="C137:G137"/>
    <mergeCell ref="C141:G141"/>
    <mergeCell ref="C76:G76"/>
    <mergeCell ref="A1:G1"/>
    <mergeCell ref="C2:G2"/>
    <mergeCell ref="C3:G3"/>
    <mergeCell ref="C4:G4"/>
    <mergeCell ref="C17:G17"/>
    <mergeCell ref="C31:G31"/>
    <mergeCell ref="C34:G34"/>
    <mergeCell ref="C43:G43"/>
    <mergeCell ref="C55:G55"/>
    <mergeCell ref="C58:G58"/>
    <mergeCell ref="C70:G7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3B0C-3375-4B43-9AA7-27E8785E6F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72</v>
      </c>
      <c r="C4" s="270" t="s">
        <v>73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0.2</v>
      </c>
      <c r="P8" s="168"/>
      <c r="Q8" s="168">
        <f>SUM(Q9:Q11)</f>
        <v>0</v>
      </c>
      <c r="R8" s="169"/>
      <c r="S8" s="169"/>
      <c r="T8" s="170"/>
      <c r="U8" s="164"/>
      <c r="V8" s="164">
        <f>SUM(V9:V11)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1689</v>
      </c>
      <c r="C9" s="181" t="s">
        <v>1690</v>
      </c>
      <c r="D9" s="174" t="s">
        <v>348</v>
      </c>
      <c r="E9" s="175">
        <v>23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8.6599999999999993E-3</v>
      </c>
      <c r="O9" s="175">
        <f>ROUND(E9*N9,2)</f>
        <v>0.2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1691</v>
      </c>
      <c r="D10" s="162"/>
      <c r="E10" s="163">
        <v>17.5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1692</v>
      </c>
      <c r="D11" s="162"/>
      <c r="E11" s="163">
        <v>5.5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5" t="s">
        <v>252</v>
      </c>
      <c r="B12" s="166" t="s">
        <v>145</v>
      </c>
      <c r="C12" s="180" t="s">
        <v>146</v>
      </c>
      <c r="D12" s="167"/>
      <c r="E12" s="168"/>
      <c r="F12" s="169"/>
      <c r="G12" s="169">
        <f>SUMIF(AG13:AG15,"&lt;&gt;NOR",G13:G15)</f>
        <v>0</v>
      </c>
      <c r="H12" s="169"/>
      <c r="I12" s="169">
        <f>SUM(I13:I15)</f>
        <v>0</v>
      </c>
      <c r="J12" s="169"/>
      <c r="K12" s="169">
        <f>SUM(K13:K15)</f>
        <v>0</v>
      </c>
      <c r="L12" s="169"/>
      <c r="M12" s="169">
        <f>SUM(M13:M15)</f>
        <v>0</v>
      </c>
      <c r="N12" s="168"/>
      <c r="O12" s="168">
        <f>SUM(O13:O15)</f>
        <v>0.01</v>
      </c>
      <c r="P12" s="168"/>
      <c r="Q12" s="168">
        <f>SUM(Q13:Q15)</f>
        <v>0.21</v>
      </c>
      <c r="R12" s="169"/>
      <c r="S12" s="169"/>
      <c r="T12" s="170"/>
      <c r="U12" s="164"/>
      <c r="V12" s="164">
        <f>SUM(V13:V15)</f>
        <v>0</v>
      </c>
      <c r="W12" s="164"/>
      <c r="X12" s="164"/>
      <c r="Y12" s="164"/>
      <c r="AG12" t="s">
        <v>253</v>
      </c>
    </row>
    <row r="13" spans="1:60" outlineLevel="1" x14ac:dyDescent="0.2">
      <c r="A13" s="172">
        <v>2</v>
      </c>
      <c r="B13" s="173" t="s">
        <v>1693</v>
      </c>
      <c r="C13" s="181" t="s">
        <v>1694</v>
      </c>
      <c r="D13" s="174" t="s">
        <v>348</v>
      </c>
      <c r="E13" s="175">
        <v>23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4.8999999999999998E-4</v>
      </c>
      <c r="O13" s="175">
        <f>ROUND(E13*N13,2)</f>
        <v>0.01</v>
      </c>
      <c r="P13" s="175">
        <v>8.9999999999999993E-3</v>
      </c>
      <c r="Q13" s="175">
        <f>ROUND(E13*P13,2)</f>
        <v>0.21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1691</v>
      </c>
      <c r="D14" s="162"/>
      <c r="E14" s="163">
        <v>17.5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2" t="s">
        <v>1692</v>
      </c>
      <c r="D15" s="162"/>
      <c r="E15" s="163">
        <v>5.5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252</v>
      </c>
      <c r="B16" s="166" t="s">
        <v>147</v>
      </c>
      <c r="C16" s="180" t="s">
        <v>148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253</v>
      </c>
    </row>
    <row r="17" spans="1:60" outlineLevel="1" x14ac:dyDescent="0.2">
      <c r="A17" s="187">
        <v>3</v>
      </c>
      <c r="B17" s="188" t="s">
        <v>410</v>
      </c>
      <c r="C17" s="194" t="s">
        <v>411</v>
      </c>
      <c r="D17" s="189" t="s">
        <v>412</v>
      </c>
      <c r="E17" s="190">
        <v>0.21045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325</v>
      </c>
      <c r="T17" s="193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252</v>
      </c>
      <c r="B18" s="166" t="s">
        <v>154</v>
      </c>
      <c r="C18" s="180" t="s">
        <v>155</v>
      </c>
      <c r="D18" s="167"/>
      <c r="E18" s="168"/>
      <c r="F18" s="169"/>
      <c r="G18" s="169">
        <f>SUMIF(AG19:AG36,"&lt;&gt;NOR",G19:G36)</f>
        <v>0</v>
      </c>
      <c r="H18" s="169"/>
      <c r="I18" s="169">
        <f>SUM(I19:I36)</f>
        <v>0</v>
      </c>
      <c r="J18" s="169"/>
      <c r="K18" s="169">
        <f>SUM(K19:K36)</f>
        <v>0</v>
      </c>
      <c r="L18" s="169"/>
      <c r="M18" s="169">
        <f>SUM(M19:M36)</f>
        <v>0</v>
      </c>
      <c r="N18" s="168"/>
      <c r="O18" s="168">
        <f>SUM(O19:O36)</f>
        <v>0.01</v>
      </c>
      <c r="P18" s="168"/>
      <c r="Q18" s="168">
        <f>SUM(Q19:Q36)</f>
        <v>1.03</v>
      </c>
      <c r="R18" s="169"/>
      <c r="S18" s="169"/>
      <c r="T18" s="170"/>
      <c r="U18" s="164"/>
      <c r="V18" s="164">
        <f>SUM(V19:V36)</f>
        <v>0</v>
      </c>
      <c r="W18" s="164"/>
      <c r="X18" s="164"/>
      <c r="Y18" s="164"/>
      <c r="AG18" t="s">
        <v>253</v>
      </c>
    </row>
    <row r="19" spans="1:60" outlineLevel="1" x14ac:dyDescent="0.2">
      <c r="A19" s="172">
        <v>4</v>
      </c>
      <c r="B19" s="173" t="s">
        <v>1695</v>
      </c>
      <c r="C19" s="181" t="s">
        <v>1696</v>
      </c>
      <c r="D19" s="174" t="s">
        <v>324</v>
      </c>
      <c r="E19" s="175">
        <v>21.352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4.8099999999999997E-2</v>
      </c>
      <c r="Q19" s="175">
        <f>ROUND(E19*P19,2)</f>
        <v>1.03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415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1697</v>
      </c>
      <c r="D20" s="162"/>
      <c r="E20" s="163">
        <v>21.35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5</v>
      </c>
      <c r="B21" s="173" t="s">
        <v>1698</v>
      </c>
      <c r="C21" s="181" t="s">
        <v>1699</v>
      </c>
      <c r="D21" s="174" t="s">
        <v>348</v>
      </c>
      <c r="E21" s="175">
        <v>79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2.0000000000000002E-5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415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73" t="s">
        <v>1445</v>
      </c>
      <c r="D22" s="274"/>
      <c r="E22" s="274"/>
      <c r="F22" s="274"/>
      <c r="G22" s="27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1700</v>
      </c>
      <c r="D23" s="162"/>
      <c r="E23" s="163">
        <v>79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6</v>
      </c>
      <c r="B24" s="173" t="s">
        <v>1701</v>
      </c>
      <c r="C24" s="181" t="s">
        <v>1702</v>
      </c>
      <c r="D24" s="174" t="s">
        <v>348</v>
      </c>
      <c r="E24" s="175">
        <v>21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2.0000000000000002E-5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325</v>
      </c>
      <c r="T24" s="178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73" t="s">
        <v>1445</v>
      </c>
      <c r="D25" s="274"/>
      <c r="E25" s="274"/>
      <c r="F25" s="274"/>
      <c r="G25" s="27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86</v>
      </c>
      <c r="D26" s="162"/>
      <c r="E26" s="163">
        <v>21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7</v>
      </c>
      <c r="B27" s="173" t="s">
        <v>1703</v>
      </c>
      <c r="C27" s="181" t="s">
        <v>1704</v>
      </c>
      <c r="D27" s="174" t="s">
        <v>348</v>
      </c>
      <c r="E27" s="175">
        <v>43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1.2999999999999999E-4</v>
      </c>
      <c r="O27" s="175">
        <f>ROUND(E27*N27,2)</f>
        <v>0.01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73" t="s">
        <v>1705</v>
      </c>
      <c r="D28" s="274"/>
      <c r="E28" s="274"/>
      <c r="F28" s="274"/>
      <c r="G28" s="27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1706</v>
      </c>
      <c r="D29" s="162"/>
      <c r="E29" s="163">
        <v>43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420</v>
      </c>
      <c r="C30" s="181" t="s">
        <v>421</v>
      </c>
      <c r="D30" s="174" t="s">
        <v>0</v>
      </c>
      <c r="E30" s="175">
        <v>266.91520000000003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422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73" t="s">
        <v>344</v>
      </c>
      <c r="D31" s="274"/>
      <c r="E31" s="274"/>
      <c r="F31" s="274"/>
      <c r="G31" s="27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1456</v>
      </c>
      <c r="C32" s="181" t="s">
        <v>1457</v>
      </c>
      <c r="D32" s="174" t="s">
        <v>348</v>
      </c>
      <c r="E32" s="175">
        <v>50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257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442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443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108</v>
      </c>
      <c r="D33" s="162"/>
      <c r="E33" s="163">
        <v>50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10</v>
      </c>
      <c r="B34" s="173" t="s">
        <v>1458</v>
      </c>
      <c r="C34" s="181" t="s">
        <v>1459</v>
      </c>
      <c r="D34" s="174" t="s">
        <v>446</v>
      </c>
      <c r="E34" s="175">
        <v>4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257</v>
      </c>
      <c r="T34" s="178" t="s">
        <v>258</v>
      </c>
      <c r="U34" s="158">
        <v>0</v>
      </c>
      <c r="V34" s="158">
        <f>ROUND(E34*U34,2)</f>
        <v>0</v>
      </c>
      <c r="W34" s="158"/>
      <c r="X34" s="158" t="s">
        <v>442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443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73" t="s">
        <v>1460</v>
      </c>
      <c r="D35" s="274"/>
      <c r="E35" s="274"/>
      <c r="F35" s="274"/>
      <c r="G35" s="274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123</v>
      </c>
      <c r="D36" s="162"/>
      <c r="E36" s="163">
        <v>4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252</v>
      </c>
      <c r="B37" s="166" t="s">
        <v>166</v>
      </c>
      <c r="C37" s="180" t="s">
        <v>167</v>
      </c>
      <c r="D37" s="167"/>
      <c r="E37" s="168"/>
      <c r="F37" s="169"/>
      <c r="G37" s="169">
        <f>SUMIF(AG38:AG75,"&lt;&gt;NOR",G38:G75)</f>
        <v>0</v>
      </c>
      <c r="H37" s="169"/>
      <c r="I37" s="169">
        <f>SUM(I38:I75)</f>
        <v>0</v>
      </c>
      <c r="J37" s="169"/>
      <c r="K37" s="169">
        <f>SUM(K38:K75)</f>
        <v>0</v>
      </c>
      <c r="L37" s="169"/>
      <c r="M37" s="169">
        <f>SUM(M38:M75)</f>
        <v>0</v>
      </c>
      <c r="N37" s="168"/>
      <c r="O37" s="168">
        <f>SUM(O38:O75)</f>
        <v>0.19</v>
      </c>
      <c r="P37" s="168"/>
      <c r="Q37" s="168">
        <f>SUM(Q38:Q75)</f>
        <v>0.22999999999999998</v>
      </c>
      <c r="R37" s="169"/>
      <c r="S37" s="169"/>
      <c r="T37" s="170"/>
      <c r="U37" s="164"/>
      <c r="V37" s="164">
        <f>SUM(V38:V75)</f>
        <v>0</v>
      </c>
      <c r="W37" s="164"/>
      <c r="X37" s="164"/>
      <c r="Y37" s="164"/>
      <c r="AG37" t="s">
        <v>253</v>
      </c>
    </row>
    <row r="38" spans="1:60" outlineLevel="1" x14ac:dyDescent="0.2">
      <c r="A38" s="172">
        <v>11</v>
      </c>
      <c r="B38" s="173" t="s">
        <v>1707</v>
      </c>
      <c r="C38" s="181" t="s">
        <v>1708</v>
      </c>
      <c r="D38" s="174" t="s">
        <v>363</v>
      </c>
      <c r="E38" s="175">
        <v>10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321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64</v>
      </c>
      <c r="D39" s="162"/>
      <c r="E39" s="163">
        <v>10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12</v>
      </c>
      <c r="B40" s="173" t="s">
        <v>1709</v>
      </c>
      <c r="C40" s="181" t="s">
        <v>1710</v>
      </c>
      <c r="D40" s="174" t="s">
        <v>348</v>
      </c>
      <c r="E40" s="175">
        <v>16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2.0000000000000002E-5</v>
      </c>
      <c r="O40" s="175">
        <f>ROUND(E40*N40,2)</f>
        <v>0</v>
      </c>
      <c r="P40" s="175">
        <v>3.2000000000000002E-3</v>
      </c>
      <c r="Q40" s="175">
        <f>ROUND(E40*P40,2)</f>
        <v>0.05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415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1711</v>
      </c>
      <c r="D41" s="162"/>
      <c r="E41" s="163">
        <v>16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1712</v>
      </c>
      <c r="C42" s="181" t="s">
        <v>1713</v>
      </c>
      <c r="D42" s="174" t="s">
        <v>348</v>
      </c>
      <c r="E42" s="175">
        <v>34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5.0000000000000002E-5</v>
      </c>
      <c r="O42" s="175">
        <f>ROUND(E42*N42,2)</f>
        <v>0</v>
      </c>
      <c r="P42" s="175">
        <v>5.3200000000000001E-3</v>
      </c>
      <c r="Q42" s="175">
        <f>ROUND(E42*P42,2)</f>
        <v>0.18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415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1714</v>
      </c>
      <c r="D43" s="162"/>
      <c r="E43" s="163">
        <v>34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14</v>
      </c>
      <c r="B44" s="173" t="s">
        <v>1715</v>
      </c>
      <c r="C44" s="181" t="s">
        <v>1716</v>
      </c>
      <c r="D44" s="174" t="s">
        <v>348</v>
      </c>
      <c r="E44" s="175">
        <v>79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7.6000000000000004E-4</v>
      </c>
      <c r="O44" s="175">
        <f>ROUND(E44*N44,2)</f>
        <v>0.06</v>
      </c>
      <c r="P44" s="175">
        <v>0</v>
      </c>
      <c r="Q44" s="175">
        <f>ROUND(E44*P44,2)</f>
        <v>0</v>
      </c>
      <c r="R44" s="177"/>
      <c r="S44" s="177" t="s">
        <v>325</v>
      </c>
      <c r="T44" s="178" t="s">
        <v>326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415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1717</v>
      </c>
      <c r="D45" s="162"/>
      <c r="E45" s="163">
        <v>72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1718</v>
      </c>
      <c r="D46" s="162"/>
      <c r="E46" s="163">
        <v>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1719</v>
      </c>
      <c r="C47" s="181" t="s">
        <v>1720</v>
      </c>
      <c r="D47" s="174" t="s">
        <v>348</v>
      </c>
      <c r="E47" s="175">
        <v>21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8.8000000000000003E-4</v>
      </c>
      <c r="O47" s="175">
        <f>ROUND(E47*N47,2)</f>
        <v>0.02</v>
      </c>
      <c r="P47" s="175">
        <v>0</v>
      </c>
      <c r="Q47" s="175">
        <f>ROUND(E47*P47,2)</f>
        <v>0</v>
      </c>
      <c r="R47" s="177"/>
      <c r="S47" s="177" t="s">
        <v>325</v>
      </c>
      <c r="T47" s="178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415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1721</v>
      </c>
      <c r="D48" s="162"/>
      <c r="E48" s="163">
        <v>19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1722</v>
      </c>
      <c r="D49" s="162"/>
      <c r="E49" s="163">
        <v>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16</v>
      </c>
      <c r="B50" s="173" t="s">
        <v>1723</v>
      </c>
      <c r="C50" s="181" t="s">
        <v>1724</v>
      </c>
      <c r="D50" s="174" t="s">
        <v>348</v>
      </c>
      <c r="E50" s="175">
        <v>43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2.31E-3</v>
      </c>
      <c r="O50" s="175">
        <f>ROUND(E50*N50,2)</f>
        <v>0.1</v>
      </c>
      <c r="P50" s="175">
        <v>0</v>
      </c>
      <c r="Q50" s="175">
        <f>ROUND(E50*P50,2)</f>
        <v>0</v>
      </c>
      <c r="R50" s="177"/>
      <c r="S50" s="177" t="s">
        <v>325</v>
      </c>
      <c r="T50" s="178" t="s">
        <v>326</v>
      </c>
      <c r="U50" s="158">
        <v>0</v>
      </c>
      <c r="V50" s="158">
        <f>ROUND(E50*U50,2)</f>
        <v>0</v>
      </c>
      <c r="W50" s="158"/>
      <c r="X50" s="158" t="s">
        <v>259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415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1725</v>
      </c>
      <c r="D51" s="162"/>
      <c r="E51" s="163">
        <v>39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1726</v>
      </c>
      <c r="D52" s="162"/>
      <c r="E52" s="163">
        <v>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17</v>
      </c>
      <c r="B53" s="173" t="s">
        <v>1727</v>
      </c>
      <c r="C53" s="181" t="s">
        <v>1728</v>
      </c>
      <c r="D53" s="174" t="s">
        <v>363</v>
      </c>
      <c r="E53" s="175">
        <v>10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1.0000000000000001E-5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325</v>
      </c>
      <c r="T53" s="178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415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73" t="s">
        <v>1729</v>
      </c>
      <c r="D54" s="274"/>
      <c r="E54" s="274"/>
      <c r="F54" s="274"/>
      <c r="G54" s="274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64</v>
      </c>
      <c r="D55" s="162"/>
      <c r="E55" s="163">
        <v>10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18</v>
      </c>
      <c r="B56" s="173" t="s">
        <v>1730</v>
      </c>
      <c r="C56" s="181" t="s">
        <v>1731</v>
      </c>
      <c r="D56" s="174" t="s">
        <v>363</v>
      </c>
      <c r="E56" s="175">
        <v>8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2.0000000000000002E-5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287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73" t="s">
        <v>1729</v>
      </c>
      <c r="D57" s="274"/>
      <c r="E57" s="274"/>
      <c r="F57" s="274"/>
      <c r="G57" s="274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135</v>
      </c>
      <c r="D58" s="162"/>
      <c r="E58" s="163">
        <v>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19</v>
      </c>
      <c r="B59" s="173" t="s">
        <v>1732</v>
      </c>
      <c r="C59" s="181" t="s">
        <v>1733</v>
      </c>
      <c r="D59" s="174" t="s">
        <v>348</v>
      </c>
      <c r="E59" s="175">
        <v>143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415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1734</v>
      </c>
      <c r="D60" s="162"/>
      <c r="E60" s="163">
        <v>143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1735</v>
      </c>
      <c r="C61" s="181" t="s">
        <v>1736</v>
      </c>
      <c r="D61" s="174" t="s">
        <v>363</v>
      </c>
      <c r="E61" s="175">
        <v>10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1.3999999999999999E-4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415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64</v>
      </c>
      <c r="D62" s="162"/>
      <c r="E62" s="163">
        <v>10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21</v>
      </c>
      <c r="B63" s="173" t="s">
        <v>1737</v>
      </c>
      <c r="C63" s="181" t="s">
        <v>1738</v>
      </c>
      <c r="D63" s="174" t="s">
        <v>446</v>
      </c>
      <c r="E63" s="175">
        <v>10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5.6999999999999998E-4</v>
      </c>
      <c r="O63" s="175">
        <f>ROUND(E63*N63,2)</f>
        <v>0.01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415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73" t="s">
        <v>1739</v>
      </c>
      <c r="D64" s="274"/>
      <c r="E64" s="274"/>
      <c r="F64" s="274"/>
      <c r="G64" s="274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64</v>
      </c>
      <c r="D65" s="162"/>
      <c r="E65" s="163">
        <v>10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22</v>
      </c>
      <c r="B66" s="173" t="s">
        <v>1375</v>
      </c>
      <c r="C66" s="181" t="s">
        <v>1376</v>
      </c>
      <c r="D66" s="174" t="s">
        <v>0</v>
      </c>
      <c r="E66" s="175">
        <v>866.95600000000002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422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73" t="s">
        <v>344</v>
      </c>
      <c r="D67" s="274"/>
      <c r="E67" s="274"/>
      <c r="F67" s="274"/>
      <c r="G67" s="27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23</v>
      </c>
      <c r="B68" s="173" t="s">
        <v>1740</v>
      </c>
      <c r="C68" s="181" t="s">
        <v>1741</v>
      </c>
      <c r="D68" s="174" t="s">
        <v>1742</v>
      </c>
      <c r="E68" s="175">
        <v>8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257</v>
      </c>
      <c r="T68" s="178" t="s">
        <v>258</v>
      </c>
      <c r="U68" s="158">
        <v>0</v>
      </c>
      <c r="V68" s="158">
        <f>ROUND(E68*U68,2)</f>
        <v>0</v>
      </c>
      <c r="W68" s="158"/>
      <c r="X68" s="158" t="s">
        <v>1301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1302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73" t="s">
        <v>344</v>
      </c>
      <c r="D69" s="274"/>
      <c r="E69" s="274"/>
      <c r="F69" s="274"/>
      <c r="G69" s="274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135</v>
      </c>
      <c r="D70" s="162"/>
      <c r="E70" s="163">
        <v>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24</v>
      </c>
      <c r="B71" s="173" t="s">
        <v>1743</v>
      </c>
      <c r="C71" s="181" t="s">
        <v>1744</v>
      </c>
      <c r="D71" s="174" t="s">
        <v>363</v>
      </c>
      <c r="E71" s="175">
        <v>10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477</v>
      </c>
      <c r="S71" s="177" t="s">
        <v>325</v>
      </c>
      <c r="T71" s="178" t="s">
        <v>326</v>
      </c>
      <c r="U71" s="158">
        <v>0</v>
      </c>
      <c r="V71" s="158">
        <f>ROUND(E71*U71,2)</f>
        <v>0</v>
      </c>
      <c r="W71" s="158"/>
      <c r="X71" s="158" t="s">
        <v>442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443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73" t="s">
        <v>1729</v>
      </c>
      <c r="D72" s="274"/>
      <c r="E72" s="274"/>
      <c r="F72" s="274"/>
      <c r="G72" s="274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64</v>
      </c>
      <c r="D73" s="162"/>
      <c r="E73" s="163">
        <v>10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25</v>
      </c>
      <c r="B74" s="173" t="s">
        <v>1745</v>
      </c>
      <c r="C74" s="181" t="s">
        <v>1746</v>
      </c>
      <c r="D74" s="174" t="s">
        <v>363</v>
      </c>
      <c r="E74" s="175">
        <v>8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477</v>
      </c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442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443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135</v>
      </c>
      <c r="D75" s="162"/>
      <c r="E75" s="163">
        <v>8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5" t="s">
        <v>252</v>
      </c>
      <c r="B76" s="166" t="s">
        <v>168</v>
      </c>
      <c r="C76" s="180" t="s">
        <v>169</v>
      </c>
      <c r="D76" s="167"/>
      <c r="E76" s="168"/>
      <c r="F76" s="169"/>
      <c r="G76" s="169">
        <f>SUMIF(AG77:AG98,"&lt;&gt;NOR",G77:G98)</f>
        <v>0</v>
      </c>
      <c r="H76" s="169"/>
      <c r="I76" s="169">
        <f>SUM(I77:I98)</f>
        <v>0</v>
      </c>
      <c r="J76" s="169"/>
      <c r="K76" s="169">
        <f>SUM(K77:K98)</f>
        <v>0</v>
      </c>
      <c r="L76" s="169"/>
      <c r="M76" s="169">
        <f>SUM(M77:M98)</f>
        <v>0</v>
      </c>
      <c r="N76" s="168"/>
      <c r="O76" s="168">
        <f>SUM(O77:O98)</f>
        <v>0.02</v>
      </c>
      <c r="P76" s="168"/>
      <c r="Q76" s="168">
        <f>SUM(Q77:Q98)</f>
        <v>0</v>
      </c>
      <c r="R76" s="169"/>
      <c r="S76" s="169"/>
      <c r="T76" s="170"/>
      <c r="U76" s="164"/>
      <c r="V76" s="164">
        <f>SUM(V77:V98)</f>
        <v>0</v>
      </c>
      <c r="W76" s="164"/>
      <c r="X76" s="164"/>
      <c r="Y76" s="164"/>
      <c r="AG76" t="s">
        <v>253</v>
      </c>
    </row>
    <row r="77" spans="1:60" outlineLevel="1" x14ac:dyDescent="0.2">
      <c r="A77" s="172">
        <v>26</v>
      </c>
      <c r="B77" s="173" t="s">
        <v>1747</v>
      </c>
      <c r="C77" s="181" t="s">
        <v>1748</v>
      </c>
      <c r="D77" s="174" t="s">
        <v>363</v>
      </c>
      <c r="E77" s="175">
        <v>11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415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73" t="s">
        <v>344</v>
      </c>
      <c r="D78" s="274"/>
      <c r="E78" s="274"/>
      <c r="F78" s="274"/>
      <c r="G78" s="274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66</v>
      </c>
      <c r="D79" s="162"/>
      <c r="E79" s="163">
        <v>11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27</v>
      </c>
      <c r="B80" s="173" t="s">
        <v>1749</v>
      </c>
      <c r="C80" s="181" t="s">
        <v>1750</v>
      </c>
      <c r="D80" s="174" t="s">
        <v>363</v>
      </c>
      <c r="E80" s="175">
        <v>2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1.1999999999999999E-3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415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119</v>
      </c>
      <c r="D81" s="162"/>
      <c r="E81" s="163">
        <v>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28</v>
      </c>
      <c r="B82" s="173" t="s">
        <v>1751</v>
      </c>
      <c r="C82" s="181" t="s">
        <v>1752</v>
      </c>
      <c r="D82" s="174" t="s">
        <v>363</v>
      </c>
      <c r="E82" s="175">
        <v>11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7.1000000000000002E-4</v>
      </c>
      <c r="O82" s="175">
        <f>ROUND(E82*N82,2)</f>
        <v>0.01</v>
      </c>
      <c r="P82" s="175">
        <v>0</v>
      </c>
      <c r="Q82" s="175">
        <f>ROUND(E82*P82,2)</f>
        <v>0</v>
      </c>
      <c r="R82" s="177"/>
      <c r="S82" s="177" t="s">
        <v>257</v>
      </c>
      <c r="T82" s="178" t="s">
        <v>258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415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73" t="s">
        <v>344</v>
      </c>
      <c r="D83" s="274"/>
      <c r="E83" s="274"/>
      <c r="F83" s="274"/>
      <c r="G83" s="27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66</v>
      </c>
      <c r="D84" s="162"/>
      <c r="E84" s="163">
        <v>11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29</v>
      </c>
      <c r="B85" s="173" t="s">
        <v>1753</v>
      </c>
      <c r="C85" s="181" t="s">
        <v>1754</v>
      </c>
      <c r="D85" s="174" t="s">
        <v>363</v>
      </c>
      <c r="E85" s="175">
        <v>22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2.7E-4</v>
      </c>
      <c r="O85" s="175">
        <f>ROUND(E85*N85,2)</f>
        <v>0.01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415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73" t="s">
        <v>344</v>
      </c>
      <c r="D86" s="274"/>
      <c r="E86" s="274"/>
      <c r="F86" s="274"/>
      <c r="G86" s="27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1216</v>
      </c>
      <c r="D87" s="162"/>
      <c r="E87" s="163">
        <v>22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30</v>
      </c>
      <c r="B88" s="173" t="s">
        <v>1755</v>
      </c>
      <c r="C88" s="181" t="s">
        <v>1756</v>
      </c>
      <c r="D88" s="174" t="s">
        <v>363</v>
      </c>
      <c r="E88" s="175">
        <v>11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1E-4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415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73" t="s">
        <v>344</v>
      </c>
      <c r="D89" s="274"/>
      <c r="E89" s="274"/>
      <c r="F89" s="274"/>
      <c r="G89" s="274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66</v>
      </c>
      <c r="D90" s="162"/>
      <c r="E90" s="163">
        <v>11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31</v>
      </c>
      <c r="B91" s="173" t="s">
        <v>1566</v>
      </c>
      <c r="C91" s="181" t="s">
        <v>1567</v>
      </c>
      <c r="D91" s="174" t="s">
        <v>0</v>
      </c>
      <c r="E91" s="175">
        <v>147.46899999999999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325</v>
      </c>
      <c r="T91" s="178" t="s">
        <v>326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422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73" t="s">
        <v>344</v>
      </c>
      <c r="D92" s="274"/>
      <c r="E92" s="274"/>
      <c r="F92" s="274"/>
      <c r="G92" s="274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32</v>
      </c>
      <c r="B93" s="173" t="s">
        <v>1757</v>
      </c>
      <c r="C93" s="181" t="s">
        <v>1758</v>
      </c>
      <c r="D93" s="174" t="s">
        <v>363</v>
      </c>
      <c r="E93" s="175">
        <v>11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 t="s">
        <v>477</v>
      </c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442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443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73" t="s">
        <v>344</v>
      </c>
      <c r="D94" s="274"/>
      <c r="E94" s="274"/>
      <c r="F94" s="274"/>
      <c r="G94" s="274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66</v>
      </c>
      <c r="D95" s="162"/>
      <c r="E95" s="163">
        <v>11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33</v>
      </c>
      <c r="B96" s="173" t="s">
        <v>1759</v>
      </c>
      <c r="C96" s="181" t="s">
        <v>1760</v>
      </c>
      <c r="D96" s="174" t="s">
        <v>363</v>
      </c>
      <c r="E96" s="175">
        <v>11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7" t="s">
        <v>477</v>
      </c>
      <c r="S96" s="177" t="s">
        <v>325</v>
      </c>
      <c r="T96" s="178" t="s">
        <v>326</v>
      </c>
      <c r="U96" s="158">
        <v>0</v>
      </c>
      <c r="V96" s="158">
        <f>ROUND(E96*U96,2)</f>
        <v>0</v>
      </c>
      <c r="W96" s="158"/>
      <c r="X96" s="158" t="s">
        <v>442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443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73" t="s">
        <v>1761</v>
      </c>
      <c r="D97" s="274"/>
      <c r="E97" s="274"/>
      <c r="F97" s="274"/>
      <c r="G97" s="274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66</v>
      </c>
      <c r="D98" s="162"/>
      <c r="E98" s="163">
        <v>11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5" t="s">
        <v>252</v>
      </c>
      <c r="B99" s="166" t="s">
        <v>170</v>
      </c>
      <c r="C99" s="180" t="s">
        <v>171</v>
      </c>
      <c r="D99" s="167"/>
      <c r="E99" s="168"/>
      <c r="F99" s="169"/>
      <c r="G99" s="169">
        <f>SUMIF(AG100:AG141,"&lt;&gt;NOR",G100:G141)</f>
        <v>0</v>
      </c>
      <c r="H99" s="169"/>
      <c r="I99" s="169">
        <f>SUM(I100:I141)</f>
        <v>0</v>
      </c>
      <c r="J99" s="169"/>
      <c r="K99" s="169">
        <f>SUM(K100:K141)</f>
        <v>0</v>
      </c>
      <c r="L99" s="169"/>
      <c r="M99" s="169">
        <f>SUM(M100:M141)</f>
        <v>0</v>
      </c>
      <c r="N99" s="168"/>
      <c r="O99" s="168">
        <f>SUM(O100:O141)</f>
        <v>0.27</v>
      </c>
      <c r="P99" s="168"/>
      <c r="Q99" s="168">
        <f>SUM(Q100:Q141)</f>
        <v>0.22</v>
      </c>
      <c r="R99" s="169"/>
      <c r="S99" s="169"/>
      <c r="T99" s="170"/>
      <c r="U99" s="164"/>
      <c r="V99" s="164">
        <f>SUM(V100:V141)</f>
        <v>0</v>
      </c>
      <c r="W99" s="164"/>
      <c r="X99" s="164"/>
      <c r="Y99" s="164"/>
      <c r="AG99" t="s">
        <v>253</v>
      </c>
    </row>
    <row r="100" spans="1:60" outlineLevel="1" x14ac:dyDescent="0.2">
      <c r="A100" s="172">
        <v>34</v>
      </c>
      <c r="B100" s="173" t="s">
        <v>1762</v>
      </c>
      <c r="C100" s="181" t="s">
        <v>1763</v>
      </c>
      <c r="D100" s="174" t="s">
        <v>363</v>
      </c>
      <c r="E100" s="175">
        <v>11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415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66</v>
      </c>
      <c r="D101" s="162"/>
      <c r="E101" s="163">
        <v>11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35</v>
      </c>
      <c r="B102" s="173" t="s">
        <v>1764</v>
      </c>
      <c r="C102" s="181" t="s">
        <v>1765</v>
      </c>
      <c r="D102" s="174" t="s">
        <v>324</v>
      </c>
      <c r="E102" s="175">
        <v>2.52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1.057E-2</v>
      </c>
      <c r="Q102" s="175">
        <f>ROUND(E102*P102,2)</f>
        <v>0.03</v>
      </c>
      <c r="R102" s="177"/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415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73" t="s">
        <v>1766</v>
      </c>
      <c r="D103" s="274"/>
      <c r="E103" s="274"/>
      <c r="F103" s="274"/>
      <c r="G103" s="274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1767</v>
      </c>
      <c r="D104" s="162"/>
      <c r="E104" s="163">
        <v>2.52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36</v>
      </c>
      <c r="B105" s="173" t="s">
        <v>1768</v>
      </c>
      <c r="C105" s="181" t="s">
        <v>1769</v>
      </c>
      <c r="D105" s="174" t="s">
        <v>363</v>
      </c>
      <c r="E105" s="175">
        <v>5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325</v>
      </c>
      <c r="T105" s="178" t="s">
        <v>326</v>
      </c>
      <c r="U105" s="158">
        <v>0</v>
      </c>
      <c r="V105" s="158">
        <f>ROUND(E105*U105,2)</f>
        <v>0</v>
      </c>
      <c r="W105" s="158"/>
      <c r="X105" s="158" t="s">
        <v>259</v>
      </c>
      <c r="Y105" s="158" t="s">
        <v>260</v>
      </c>
      <c r="Z105" s="148"/>
      <c r="AA105" s="148"/>
      <c r="AB105" s="148"/>
      <c r="AC105" s="148"/>
      <c r="AD105" s="148"/>
      <c r="AE105" s="148"/>
      <c r="AF105" s="148"/>
      <c r="AG105" s="148" t="s">
        <v>415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125</v>
      </c>
      <c r="D106" s="162"/>
      <c r="E106" s="163">
        <v>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37</v>
      </c>
      <c r="B107" s="173" t="s">
        <v>1770</v>
      </c>
      <c r="C107" s="181" t="s">
        <v>1771</v>
      </c>
      <c r="D107" s="174" t="s">
        <v>363</v>
      </c>
      <c r="E107" s="175">
        <v>6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325</v>
      </c>
      <c r="T107" s="178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415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1488</v>
      </c>
      <c r="D108" s="162"/>
      <c r="E108" s="163">
        <v>6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38</v>
      </c>
      <c r="B109" s="173" t="s">
        <v>1772</v>
      </c>
      <c r="C109" s="181" t="s">
        <v>1773</v>
      </c>
      <c r="D109" s="174" t="s">
        <v>363</v>
      </c>
      <c r="E109" s="175">
        <v>11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325</v>
      </c>
      <c r="T109" s="178" t="s">
        <v>326</v>
      </c>
      <c r="U109" s="158">
        <v>0</v>
      </c>
      <c r="V109" s="158">
        <f>ROUND(E109*U109,2)</f>
        <v>0</v>
      </c>
      <c r="W109" s="158"/>
      <c r="X109" s="158" t="s">
        <v>259</v>
      </c>
      <c r="Y109" s="158" t="s">
        <v>260</v>
      </c>
      <c r="Z109" s="148"/>
      <c r="AA109" s="148"/>
      <c r="AB109" s="148"/>
      <c r="AC109" s="148"/>
      <c r="AD109" s="148"/>
      <c r="AE109" s="148"/>
      <c r="AF109" s="148"/>
      <c r="AG109" s="148" t="s">
        <v>415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66</v>
      </c>
      <c r="D110" s="162"/>
      <c r="E110" s="163">
        <v>11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39</v>
      </c>
      <c r="B111" s="173" t="s">
        <v>1774</v>
      </c>
      <c r="C111" s="181" t="s">
        <v>1775</v>
      </c>
      <c r="D111" s="174" t="s">
        <v>715</v>
      </c>
      <c r="E111" s="175">
        <v>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257</v>
      </c>
      <c r="T111" s="178" t="s">
        <v>258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415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2" t="s">
        <v>117</v>
      </c>
      <c r="D112" s="162"/>
      <c r="E112" s="163">
        <v>1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268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40</v>
      </c>
      <c r="B113" s="173" t="s">
        <v>1776</v>
      </c>
      <c r="C113" s="181" t="s">
        <v>1777</v>
      </c>
      <c r="D113" s="174" t="s">
        <v>363</v>
      </c>
      <c r="E113" s="175">
        <v>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2.2000000000000001E-4</v>
      </c>
      <c r="O113" s="175">
        <f>ROUND(E113*N113,2)</f>
        <v>0</v>
      </c>
      <c r="P113" s="175">
        <v>4.6170000000000003E-2</v>
      </c>
      <c r="Q113" s="175">
        <f>ROUND(E113*P113,2)</f>
        <v>0.09</v>
      </c>
      <c r="R113" s="177"/>
      <c r="S113" s="177" t="s">
        <v>325</v>
      </c>
      <c r="T113" s="178" t="s">
        <v>326</v>
      </c>
      <c r="U113" s="158">
        <v>0</v>
      </c>
      <c r="V113" s="158">
        <f>ROUND(E113*U113,2)</f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415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119</v>
      </c>
      <c r="D114" s="162"/>
      <c r="E114" s="163">
        <v>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41</v>
      </c>
      <c r="B115" s="173" t="s">
        <v>1778</v>
      </c>
      <c r="C115" s="181" t="s">
        <v>1779</v>
      </c>
      <c r="D115" s="174" t="s">
        <v>363</v>
      </c>
      <c r="E115" s="175">
        <v>2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2.2000000000000001E-4</v>
      </c>
      <c r="O115" s="175">
        <f>ROUND(E115*N115,2)</f>
        <v>0</v>
      </c>
      <c r="P115" s="175">
        <v>5.1299999999999998E-2</v>
      </c>
      <c r="Q115" s="175">
        <f>ROUND(E115*P115,2)</f>
        <v>0.1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415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119</v>
      </c>
      <c r="D116" s="162"/>
      <c r="E116" s="163">
        <v>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42</v>
      </c>
      <c r="B117" s="173" t="s">
        <v>1780</v>
      </c>
      <c r="C117" s="181" t="s">
        <v>1781</v>
      </c>
      <c r="D117" s="174" t="s">
        <v>348</v>
      </c>
      <c r="E117" s="175">
        <v>24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4.0000000000000003E-5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415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1782</v>
      </c>
      <c r="D118" s="162"/>
      <c r="E118" s="163">
        <v>24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43</v>
      </c>
      <c r="B119" s="173" t="s">
        <v>1783</v>
      </c>
      <c r="C119" s="181" t="s">
        <v>1784</v>
      </c>
      <c r="D119" s="174" t="s">
        <v>324</v>
      </c>
      <c r="E119" s="175">
        <v>12.52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325</v>
      </c>
      <c r="T119" s="178" t="s">
        <v>326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1767</v>
      </c>
      <c r="D120" s="162"/>
      <c r="E120" s="163">
        <v>2.52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2" t="s">
        <v>64</v>
      </c>
      <c r="D121" s="162"/>
      <c r="E121" s="163">
        <v>10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87">
        <v>44</v>
      </c>
      <c r="B122" s="188" t="s">
        <v>1785</v>
      </c>
      <c r="C122" s="194" t="s">
        <v>1786</v>
      </c>
      <c r="D122" s="189" t="s">
        <v>0</v>
      </c>
      <c r="E122" s="190">
        <v>642.82115999999996</v>
      </c>
      <c r="F122" s="191"/>
      <c r="G122" s="192">
        <f>ROUND(E122*F122,2)</f>
        <v>0</v>
      </c>
      <c r="H122" s="191"/>
      <c r="I122" s="192">
        <f>ROUND(E122*H122,2)</f>
        <v>0</v>
      </c>
      <c r="J122" s="191"/>
      <c r="K122" s="192">
        <f>ROUND(E122*J122,2)</f>
        <v>0</v>
      </c>
      <c r="L122" s="192">
        <v>21</v>
      </c>
      <c r="M122" s="192">
        <f>G122*(1+L122/100)</f>
        <v>0</v>
      </c>
      <c r="N122" s="190">
        <v>0</v>
      </c>
      <c r="O122" s="190">
        <f>ROUND(E122*N122,2)</f>
        <v>0</v>
      </c>
      <c r="P122" s="190">
        <v>0</v>
      </c>
      <c r="Q122" s="190">
        <f>ROUND(E122*P122,2)</f>
        <v>0</v>
      </c>
      <c r="R122" s="192"/>
      <c r="S122" s="192" t="s">
        <v>325</v>
      </c>
      <c r="T122" s="193" t="s">
        <v>326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422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45</v>
      </c>
      <c r="B123" s="173" t="s">
        <v>1787</v>
      </c>
      <c r="C123" s="181" t="s">
        <v>1788</v>
      </c>
      <c r="D123" s="174" t="s">
        <v>1789</v>
      </c>
      <c r="E123" s="175">
        <v>44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 t="s">
        <v>477</v>
      </c>
      <c r="S123" s="177" t="s">
        <v>1790</v>
      </c>
      <c r="T123" s="178" t="s">
        <v>1790</v>
      </c>
      <c r="U123" s="158">
        <v>0</v>
      </c>
      <c r="V123" s="158">
        <f>ROUND(E123*U123,2)</f>
        <v>0</v>
      </c>
      <c r="W123" s="158"/>
      <c r="X123" s="158" t="s">
        <v>442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443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1791</v>
      </c>
      <c r="D124" s="162"/>
      <c r="E124" s="163">
        <v>44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46</v>
      </c>
      <c r="B125" s="173" t="s">
        <v>1792</v>
      </c>
      <c r="C125" s="181" t="s">
        <v>1793</v>
      </c>
      <c r="D125" s="174" t="s">
        <v>363</v>
      </c>
      <c r="E125" s="175">
        <v>4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9.9399999999999992E-3</v>
      </c>
      <c r="O125" s="175">
        <f>ROUND(E125*N125,2)</f>
        <v>0.04</v>
      </c>
      <c r="P125" s="175">
        <v>0</v>
      </c>
      <c r="Q125" s="175">
        <f>ROUND(E125*P125,2)</f>
        <v>0</v>
      </c>
      <c r="R125" s="177"/>
      <c r="S125" s="177" t="s">
        <v>257</v>
      </c>
      <c r="T125" s="178" t="s">
        <v>258</v>
      </c>
      <c r="U125" s="158">
        <v>0</v>
      </c>
      <c r="V125" s="158">
        <f>ROUND(E125*U125,2)</f>
        <v>0</v>
      </c>
      <c r="W125" s="158"/>
      <c r="X125" s="158" t="s">
        <v>442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443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2" x14ac:dyDescent="0.2">
      <c r="A126" s="155"/>
      <c r="B126" s="156"/>
      <c r="C126" s="273" t="s">
        <v>1794</v>
      </c>
      <c r="D126" s="274"/>
      <c r="E126" s="274"/>
      <c r="F126" s="274"/>
      <c r="G126" s="274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79" t="str">
        <f>C126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1795</v>
      </c>
      <c r="D127" s="162"/>
      <c r="E127" s="163">
        <v>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268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2" t="s">
        <v>1796</v>
      </c>
      <c r="D128" s="162"/>
      <c r="E128" s="163">
        <v>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47</v>
      </c>
      <c r="B129" s="173" t="s">
        <v>1797</v>
      </c>
      <c r="C129" s="181" t="s">
        <v>1798</v>
      </c>
      <c r="D129" s="174" t="s">
        <v>363</v>
      </c>
      <c r="E129" s="175">
        <v>1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1.243E-2</v>
      </c>
      <c r="O129" s="175">
        <f>ROUND(E129*N129,2)</f>
        <v>0.01</v>
      </c>
      <c r="P129" s="175">
        <v>0</v>
      </c>
      <c r="Q129" s="175">
        <f>ROUND(E129*P129,2)</f>
        <v>0</v>
      </c>
      <c r="R129" s="177"/>
      <c r="S129" s="177" t="s">
        <v>257</v>
      </c>
      <c r="T129" s="178" t="s">
        <v>258</v>
      </c>
      <c r="U129" s="158">
        <v>0</v>
      </c>
      <c r="V129" s="158">
        <f>ROUND(E129*U129,2)</f>
        <v>0</v>
      </c>
      <c r="W129" s="158"/>
      <c r="X129" s="158" t="s">
        <v>442</v>
      </c>
      <c r="Y129" s="158" t="s">
        <v>260</v>
      </c>
      <c r="Z129" s="148"/>
      <c r="AA129" s="148"/>
      <c r="AB129" s="148"/>
      <c r="AC129" s="148"/>
      <c r="AD129" s="148"/>
      <c r="AE129" s="148"/>
      <c r="AF129" s="148"/>
      <c r="AG129" s="148" t="s">
        <v>443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2" x14ac:dyDescent="0.2">
      <c r="A130" s="155"/>
      <c r="B130" s="156"/>
      <c r="C130" s="273" t="s">
        <v>1794</v>
      </c>
      <c r="D130" s="274"/>
      <c r="E130" s="274"/>
      <c r="F130" s="274"/>
      <c r="G130" s="274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79" t="str">
        <f>C130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1799</v>
      </c>
      <c r="D131" s="162"/>
      <c r="E131" s="163">
        <v>1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48</v>
      </c>
      <c r="B132" s="173" t="s">
        <v>1800</v>
      </c>
      <c r="C132" s="181" t="s">
        <v>1801</v>
      </c>
      <c r="D132" s="174" t="s">
        <v>363</v>
      </c>
      <c r="E132" s="175">
        <v>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3.6720000000000003E-2</v>
      </c>
      <c r="O132" s="175">
        <f>ROUND(E132*N132,2)</f>
        <v>7.0000000000000007E-2</v>
      </c>
      <c r="P132" s="175">
        <v>0</v>
      </c>
      <c r="Q132" s="175">
        <f>ROUND(E132*P132,2)</f>
        <v>0</v>
      </c>
      <c r="R132" s="177"/>
      <c r="S132" s="177" t="s">
        <v>257</v>
      </c>
      <c r="T132" s="178" t="s">
        <v>258</v>
      </c>
      <c r="U132" s="158">
        <v>0</v>
      </c>
      <c r="V132" s="158">
        <f>ROUND(E132*U132,2)</f>
        <v>0</v>
      </c>
      <c r="W132" s="158"/>
      <c r="X132" s="158" t="s">
        <v>442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443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2" x14ac:dyDescent="0.2">
      <c r="A133" s="155"/>
      <c r="B133" s="156"/>
      <c r="C133" s="273" t="s">
        <v>1794</v>
      </c>
      <c r="D133" s="274"/>
      <c r="E133" s="274"/>
      <c r="F133" s="274"/>
      <c r="G133" s="274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9" t="str">
        <f>C133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1802</v>
      </c>
      <c r="D134" s="162"/>
      <c r="E134" s="163">
        <v>1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1803</v>
      </c>
      <c r="D135" s="162"/>
      <c r="E135" s="163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49</v>
      </c>
      <c r="B136" s="173" t="s">
        <v>1804</v>
      </c>
      <c r="C136" s="181" t="s">
        <v>1805</v>
      </c>
      <c r="D136" s="174" t="s">
        <v>363</v>
      </c>
      <c r="E136" s="175">
        <v>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2.904E-2</v>
      </c>
      <c r="O136" s="175">
        <f>ROUND(E136*N136,2)</f>
        <v>0.06</v>
      </c>
      <c r="P136" s="175">
        <v>0</v>
      </c>
      <c r="Q136" s="175">
        <f>ROUND(E136*P136,2)</f>
        <v>0</v>
      </c>
      <c r="R136" s="177"/>
      <c r="S136" s="177" t="s">
        <v>257</v>
      </c>
      <c r="T136" s="178" t="s">
        <v>258</v>
      </c>
      <c r="U136" s="158">
        <v>0</v>
      </c>
      <c r="V136" s="158">
        <f>ROUND(E136*U136,2)</f>
        <v>0</v>
      </c>
      <c r="W136" s="158"/>
      <c r="X136" s="158" t="s">
        <v>442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443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1806</v>
      </c>
      <c r="D137" s="162"/>
      <c r="E137" s="163">
        <v>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2" t="s">
        <v>1807</v>
      </c>
      <c r="D138" s="162"/>
      <c r="E138" s="163">
        <v>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50</v>
      </c>
      <c r="B139" s="173" t="s">
        <v>1808</v>
      </c>
      <c r="C139" s="181" t="s">
        <v>1809</v>
      </c>
      <c r="D139" s="174" t="s">
        <v>363</v>
      </c>
      <c r="E139" s="175">
        <v>2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4.3439999999999999E-2</v>
      </c>
      <c r="O139" s="175">
        <f>ROUND(E139*N139,2)</f>
        <v>0.09</v>
      </c>
      <c r="P139" s="175">
        <v>0</v>
      </c>
      <c r="Q139" s="175">
        <f>ROUND(E139*P139,2)</f>
        <v>0</v>
      </c>
      <c r="R139" s="177"/>
      <c r="S139" s="177" t="s">
        <v>257</v>
      </c>
      <c r="T139" s="178" t="s">
        <v>258</v>
      </c>
      <c r="U139" s="158">
        <v>0</v>
      </c>
      <c r="V139" s="158">
        <f>ROUND(E139*U139,2)</f>
        <v>0</v>
      </c>
      <c r="W139" s="158"/>
      <c r="X139" s="158" t="s">
        <v>442</v>
      </c>
      <c r="Y139" s="158" t="s">
        <v>260</v>
      </c>
      <c r="Z139" s="148"/>
      <c r="AA139" s="148"/>
      <c r="AB139" s="148"/>
      <c r="AC139" s="148"/>
      <c r="AD139" s="148"/>
      <c r="AE139" s="148"/>
      <c r="AF139" s="148"/>
      <c r="AG139" s="148" t="s">
        <v>443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2" t="s">
        <v>1802</v>
      </c>
      <c r="D140" s="162"/>
      <c r="E140" s="163">
        <v>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268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1803</v>
      </c>
      <c r="D141" s="162"/>
      <c r="E141" s="163">
        <v>1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x14ac:dyDescent="0.2">
      <c r="A142" s="165" t="s">
        <v>252</v>
      </c>
      <c r="B142" s="166" t="s">
        <v>182</v>
      </c>
      <c r="C142" s="180" t="s">
        <v>183</v>
      </c>
      <c r="D142" s="167"/>
      <c r="E142" s="168"/>
      <c r="F142" s="169"/>
      <c r="G142" s="169">
        <f>SUMIF(AG143:AG145,"&lt;&gt;NOR",G143:G145)</f>
        <v>0</v>
      </c>
      <c r="H142" s="169"/>
      <c r="I142" s="169">
        <f>SUM(I143:I145)</f>
        <v>0</v>
      </c>
      <c r="J142" s="169"/>
      <c r="K142" s="169">
        <f>SUM(K143:K145)</f>
        <v>0</v>
      </c>
      <c r="L142" s="169"/>
      <c r="M142" s="169">
        <f>SUM(M143:M145)</f>
        <v>0</v>
      </c>
      <c r="N142" s="168"/>
      <c r="O142" s="168">
        <f>SUM(O143:O145)</f>
        <v>0</v>
      </c>
      <c r="P142" s="168"/>
      <c r="Q142" s="168">
        <f>SUM(Q143:Q145)</f>
        <v>0</v>
      </c>
      <c r="R142" s="169"/>
      <c r="S142" s="169"/>
      <c r="T142" s="170"/>
      <c r="U142" s="164"/>
      <c r="V142" s="164">
        <f>SUM(V143:V145)</f>
        <v>0</v>
      </c>
      <c r="W142" s="164"/>
      <c r="X142" s="164"/>
      <c r="Y142" s="164"/>
      <c r="AG142" t="s">
        <v>253</v>
      </c>
    </row>
    <row r="143" spans="1:60" outlineLevel="1" x14ac:dyDescent="0.2">
      <c r="A143" s="172">
        <v>51</v>
      </c>
      <c r="B143" s="173" t="s">
        <v>1277</v>
      </c>
      <c r="C143" s="181" t="s">
        <v>1278</v>
      </c>
      <c r="D143" s="174" t="s">
        <v>1195</v>
      </c>
      <c r="E143" s="175">
        <v>25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6.0000000000000002E-5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325</v>
      </c>
      <c r="T143" s="178" t="s">
        <v>326</v>
      </c>
      <c r="U143" s="158">
        <v>0</v>
      </c>
      <c r="V143" s="158">
        <f>ROUND(E143*U143,2)</f>
        <v>0</v>
      </c>
      <c r="W143" s="158"/>
      <c r="X143" s="158" t="s">
        <v>259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415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182" t="s">
        <v>1343</v>
      </c>
      <c r="D144" s="162"/>
      <c r="E144" s="163">
        <v>25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268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7">
        <v>52</v>
      </c>
      <c r="B145" s="188" t="s">
        <v>455</v>
      </c>
      <c r="C145" s="194" t="s">
        <v>456</v>
      </c>
      <c r="D145" s="189" t="s">
        <v>0</v>
      </c>
      <c r="E145" s="190">
        <v>51.625</v>
      </c>
      <c r="F145" s="191"/>
      <c r="G145" s="192">
        <f>ROUND(E145*F145,2)</f>
        <v>0</v>
      </c>
      <c r="H145" s="191"/>
      <c r="I145" s="192">
        <f>ROUND(E145*H145,2)</f>
        <v>0</v>
      </c>
      <c r="J145" s="191"/>
      <c r="K145" s="192">
        <f>ROUND(E145*J145,2)</f>
        <v>0</v>
      </c>
      <c r="L145" s="192">
        <v>21</v>
      </c>
      <c r="M145" s="192">
        <f>G145*(1+L145/100)</f>
        <v>0</v>
      </c>
      <c r="N145" s="190">
        <v>0</v>
      </c>
      <c r="O145" s="190">
        <f>ROUND(E145*N145,2)</f>
        <v>0</v>
      </c>
      <c r="P145" s="190">
        <v>0</v>
      </c>
      <c r="Q145" s="190">
        <f>ROUND(E145*P145,2)</f>
        <v>0</v>
      </c>
      <c r="R145" s="192"/>
      <c r="S145" s="192" t="s">
        <v>325</v>
      </c>
      <c r="T145" s="193" t="s">
        <v>326</v>
      </c>
      <c r="U145" s="158">
        <v>0</v>
      </c>
      <c r="V145" s="158">
        <f>ROUND(E145*U145,2)</f>
        <v>0</v>
      </c>
      <c r="W145" s="158"/>
      <c r="X145" s="158" t="s">
        <v>259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422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5" t="s">
        <v>252</v>
      </c>
      <c r="B146" s="166" t="s">
        <v>198</v>
      </c>
      <c r="C146" s="180" t="s">
        <v>199</v>
      </c>
      <c r="D146" s="167"/>
      <c r="E146" s="168"/>
      <c r="F146" s="169"/>
      <c r="G146" s="169">
        <f>SUMIF(AG147:AG151,"&lt;&gt;NOR",G147:G151)</f>
        <v>0</v>
      </c>
      <c r="H146" s="169"/>
      <c r="I146" s="169">
        <f>SUM(I147:I151)</f>
        <v>0</v>
      </c>
      <c r="J146" s="169"/>
      <c r="K146" s="169">
        <f>SUM(K147:K151)</f>
        <v>0</v>
      </c>
      <c r="L146" s="169"/>
      <c r="M146" s="169">
        <f>SUM(M147:M151)</f>
        <v>0</v>
      </c>
      <c r="N146" s="168"/>
      <c r="O146" s="168">
        <f>SUM(O147:O151)</f>
        <v>0</v>
      </c>
      <c r="P146" s="168"/>
      <c r="Q146" s="168">
        <f>SUM(Q147:Q151)</f>
        <v>0</v>
      </c>
      <c r="R146" s="169"/>
      <c r="S146" s="169"/>
      <c r="T146" s="170"/>
      <c r="U146" s="164"/>
      <c r="V146" s="164">
        <f>SUM(V147:V151)</f>
        <v>0</v>
      </c>
      <c r="W146" s="164"/>
      <c r="X146" s="164"/>
      <c r="Y146" s="164"/>
      <c r="AG146" t="s">
        <v>253</v>
      </c>
    </row>
    <row r="147" spans="1:60" outlineLevel="1" x14ac:dyDescent="0.2">
      <c r="A147" s="172">
        <v>53</v>
      </c>
      <c r="B147" s="173" t="s">
        <v>1810</v>
      </c>
      <c r="C147" s="181" t="s">
        <v>1811</v>
      </c>
      <c r="D147" s="174" t="s">
        <v>324</v>
      </c>
      <c r="E147" s="175">
        <v>5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1.0000000000000001E-5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325</v>
      </c>
      <c r="T147" s="178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415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125</v>
      </c>
      <c r="D148" s="162"/>
      <c r="E148" s="163">
        <v>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54</v>
      </c>
      <c r="B149" s="173" t="s">
        <v>1812</v>
      </c>
      <c r="C149" s="181" t="s">
        <v>1813</v>
      </c>
      <c r="D149" s="174" t="s">
        <v>348</v>
      </c>
      <c r="E149" s="175">
        <v>10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6.9999999999999994E-5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325</v>
      </c>
      <c r="T149" s="178" t="s">
        <v>326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415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73" t="s">
        <v>1814</v>
      </c>
      <c r="D150" s="274"/>
      <c r="E150" s="274"/>
      <c r="F150" s="274"/>
      <c r="G150" s="27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64</v>
      </c>
      <c r="D151" s="162"/>
      <c r="E151" s="163">
        <v>10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165" t="s">
        <v>252</v>
      </c>
      <c r="B152" s="166" t="s">
        <v>220</v>
      </c>
      <c r="C152" s="180" t="s">
        <v>221</v>
      </c>
      <c r="D152" s="167"/>
      <c r="E152" s="168"/>
      <c r="F152" s="169"/>
      <c r="G152" s="169">
        <f>SUMIF(AG153:AG165,"&lt;&gt;NOR",G153:G165)</f>
        <v>0</v>
      </c>
      <c r="H152" s="169"/>
      <c r="I152" s="169">
        <f>SUM(I153:I165)</f>
        <v>0</v>
      </c>
      <c r="J152" s="169"/>
      <c r="K152" s="169">
        <f>SUM(K153:K165)</f>
        <v>0</v>
      </c>
      <c r="L152" s="169"/>
      <c r="M152" s="169">
        <f>SUM(M153:M165)</f>
        <v>0</v>
      </c>
      <c r="N152" s="168"/>
      <c r="O152" s="168">
        <f>SUM(O153:O165)</f>
        <v>0</v>
      </c>
      <c r="P152" s="168"/>
      <c r="Q152" s="168">
        <f>SUM(Q153:Q165)</f>
        <v>0</v>
      </c>
      <c r="R152" s="169"/>
      <c r="S152" s="169"/>
      <c r="T152" s="170"/>
      <c r="U152" s="164"/>
      <c r="V152" s="164">
        <f>SUM(V153:V165)</f>
        <v>0</v>
      </c>
      <c r="W152" s="164"/>
      <c r="X152" s="164"/>
      <c r="Y152" s="164"/>
      <c r="AG152" t="s">
        <v>253</v>
      </c>
    </row>
    <row r="153" spans="1:60" outlineLevel="1" x14ac:dyDescent="0.2">
      <c r="A153" s="172">
        <v>55</v>
      </c>
      <c r="B153" s="173" t="s">
        <v>512</v>
      </c>
      <c r="C153" s="181" t="s">
        <v>513</v>
      </c>
      <c r="D153" s="174" t="s">
        <v>412</v>
      </c>
      <c r="E153" s="175">
        <v>1.68909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325</v>
      </c>
      <c r="T153" s="178" t="s">
        <v>326</v>
      </c>
      <c r="U153" s="158">
        <v>0</v>
      </c>
      <c r="V153" s="158">
        <f>ROUND(E153*U153,2)</f>
        <v>0</v>
      </c>
      <c r="W153" s="158"/>
      <c r="X153" s="158" t="s">
        <v>259</v>
      </c>
      <c r="Y153" s="158" t="s">
        <v>260</v>
      </c>
      <c r="Z153" s="148"/>
      <c r="AA153" s="148"/>
      <c r="AB153" s="148"/>
      <c r="AC153" s="148"/>
      <c r="AD153" s="148"/>
      <c r="AE153" s="148"/>
      <c r="AF153" s="148"/>
      <c r="AG153" s="148" t="s">
        <v>287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273" t="s">
        <v>344</v>
      </c>
      <c r="D154" s="274"/>
      <c r="E154" s="274"/>
      <c r="F154" s="274"/>
      <c r="G154" s="274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56</v>
      </c>
      <c r="B155" s="173" t="s">
        <v>514</v>
      </c>
      <c r="C155" s="181" t="s">
        <v>515</v>
      </c>
      <c r="D155" s="174" t="s">
        <v>412</v>
      </c>
      <c r="E155" s="175">
        <v>1.68909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287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73" t="s">
        <v>344</v>
      </c>
      <c r="D156" s="274"/>
      <c r="E156" s="274"/>
      <c r="F156" s="274"/>
      <c r="G156" s="274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57</v>
      </c>
      <c r="B157" s="173" t="s">
        <v>516</v>
      </c>
      <c r="C157" s="181" t="s">
        <v>517</v>
      </c>
      <c r="D157" s="174" t="s">
        <v>412</v>
      </c>
      <c r="E157" s="175">
        <v>32.092660000000002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325</v>
      </c>
      <c r="T157" s="178" t="s">
        <v>326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287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73" t="s">
        <v>344</v>
      </c>
      <c r="D158" s="274"/>
      <c r="E158" s="274"/>
      <c r="F158" s="274"/>
      <c r="G158" s="274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58</v>
      </c>
      <c r="B159" s="173" t="s">
        <v>518</v>
      </c>
      <c r="C159" s="181" t="s">
        <v>519</v>
      </c>
      <c r="D159" s="174" t="s">
        <v>412</v>
      </c>
      <c r="E159" s="175">
        <v>1.68909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325</v>
      </c>
      <c r="T159" s="178" t="s">
        <v>326</v>
      </c>
      <c r="U159" s="158">
        <v>0</v>
      </c>
      <c r="V159" s="158">
        <f>ROUND(E159*U159,2)</f>
        <v>0</v>
      </c>
      <c r="W159" s="158"/>
      <c r="X159" s="158" t="s">
        <v>259</v>
      </c>
      <c r="Y159" s="158" t="s">
        <v>260</v>
      </c>
      <c r="Z159" s="148"/>
      <c r="AA159" s="148"/>
      <c r="AB159" s="148"/>
      <c r="AC159" s="148"/>
      <c r="AD159" s="148"/>
      <c r="AE159" s="148"/>
      <c r="AF159" s="148"/>
      <c r="AG159" s="148" t="s">
        <v>287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73" t="s">
        <v>344</v>
      </c>
      <c r="D160" s="274"/>
      <c r="E160" s="274"/>
      <c r="F160" s="274"/>
      <c r="G160" s="274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59</v>
      </c>
      <c r="B161" s="173" t="s">
        <v>520</v>
      </c>
      <c r="C161" s="181" t="s">
        <v>521</v>
      </c>
      <c r="D161" s="174" t="s">
        <v>412</v>
      </c>
      <c r="E161" s="175">
        <v>10.13453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0</v>
      </c>
      <c r="O161" s="175">
        <f>ROUND(E161*N161,2)</f>
        <v>0</v>
      </c>
      <c r="P161" s="175">
        <v>0</v>
      </c>
      <c r="Q161" s="175">
        <f>ROUND(E161*P161,2)</f>
        <v>0</v>
      </c>
      <c r="R161" s="177"/>
      <c r="S161" s="177" t="s">
        <v>325</v>
      </c>
      <c r="T161" s="178" t="s">
        <v>326</v>
      </c>
      <c r="U161" s="158">
        <v>0</v>
      </c>
      <c r="V161" s="158">
        <f>ROUND(E161*U161,2)</f>
        <v>0</v>
      </c>
      <c r="W161" s="158"/>
      <c r="X161" s="158" t="s">
        <v>259</v>
      </c>
      <c r="Y161" s="158" t="s">
        <v>260</v>
      </c>
      <c r="Z161" s="148"/>
      <c r="AA161" s="148"/>
      <c r="AB161" s="148"/>
      <c r="AC161" s="148"/>
      <c r="AD161" s="148"/>
      <c r="AE161" s="148"/>
      <c r="AF161" s="148"/>
      <c r="AG161" s="148" t="s">
        <v>287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73" t="s">
        <v>344</v>
      </c>
      <c r="D162" s="274"/>
      <c r="E162" s="274"/>
      <c r="F162" s="274"/>
      <c r="G162" s="274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2">
        <v>60</v>
      </c>
      <c r="B163" s="173" t="s">
        <v>522</v>
      </c>
      <c r="C163" s="181" t="s">
        <v>523</v>
      </c>
      <c r="D163" s="174" t="s">
        <v>412</v>
      </c>
      <c r="E163" s="175">
        <v>1.68909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325</v>
      </c>
      <c r="T163" s="178" t="s">
        <v>326</v>
      </c>
      <c r="U163" s="158">
        <v>0</v>
      </c>
      <c r="V163" s="158">
        <f>ROUND(E163*U163,2)</f>
        <v>0</v>
      </c>
      <c r="W163" s="158"/>
      <c r="X163" s="158" t="s">
        <v>259</v>
      </c>
      <c r="Y163" s="158" t="s">
        <v>260</v>
      </c>
      <c r="Z163" s="148"/>
      <c r="AA163" s="148"/>
      <c r="AB163" s="148"/>
      <c r="AC163" s="148"/>
      <c r="AD163" s="148"/>
      <c r="AE163" s="148"/>
      <c r="AF163" s="148"/>
      <c r="AG163" s="148" t="s">
        <v>287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273" t="s">
        <v>344</v>
      </c>
      <c r="D164" s="274"/>
      <c r="E164" s="274"/>
      <c r="F164" s="274"/>
      <c r="G164" s="274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263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61</v>
      </c>
      <c r="B165" s="173" t="s">
        <v>524</v>
      </c>
      <c r="C165" s="181" t="s">
        <v>525</v>
      </c>
      <c r="D165" s="174" t="s">
        <v>412</v>
      </c>
      <c r="E165" s="175">
        <v>1.68909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325</v>
      </c>
      <c r="T165" s="178" t="s">
        <v>326</v>
      </c>
      <c r="U165" s="158">
        <v>0</v>
      </c>
      <c r="V165" s="158">
        <f>ROUND(E165*U165,2)</f>
        <v>0</v>
      </c>
      <c r="W165" s="158"/>
      <c r="X165" s="158" t="s">
        <v>259</v>
      </c>
      <c r="Y165" s="158" t="s">
        <v>260</v>
      </c>
      <c r="Z165" s="148"/>
      <c r="AA165" s="148"/>
      <c r="AB165" s="148"/>
      <c r="AC165" s="148"/>
      <c r="AD165" s="148"/>
      <c r="AE165" s="148"/>
      <c r="AF165" s="148"/>
      <c r="AG165" s="148" t="s">
        <v>287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3"/>
      <c r="B166" s="4"/>
      <c r="C166" s="184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238</v>
      </c>
    </row>
    <row r="167" spans="1:60" x14ac:dyDescent="0.2">
      <c r="A167" s="151"/>
      <c r="B167" s="152" t="s">
        <v>29</v>
      </c>
      <c r="C167" s="185"/>
      <c r="D167" s="153"/>
      <c r="E167" s="154"/>
      <c r="F167" s="154"/>
      <c r="G167" s="171">
        <f>G8+G12+G16+G18+G37+G76+G99+G142+G146+G152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293</v>
      </c>
    </row>
    <row r="168" spans="1:60" x14ac:dyDescent="0.2">
      <c r="C168" s="186"/>
      <c r="D168" s="10"/>
      <c r="AG168" t="s">
        <v>294</v>
      </c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PVADKxIW6vHHM6ttAI5nYBVdv37BIpOLcMxOsiNLAsIwaReixRsnnUi7y44hRJutD46IrVcqOeqgys5bVxRfg==" saltValue="pgNjduIWYv1DH3YbtQoFLA==" spinCount="100000" sheet="1" formatRows="0"/>
  <mergeCells count="33">
    <mergeCell ref="C160:G160"/>
    <mergeCell ref="C162:G162"/>
    <mergeCell ref="C164:G164"/>
    <mergeCell ref="C130:G130"/>
    <mergeCell ref="C133:G133"/>
    <mergeCell ref="C150:G150"/>
    <mergeCell ref="C154:G154"/>
    <mergeCell ref="C156:G156"/>
    <mergeCell ref="C158:G158"/>
    <mergeCell ref="C126:G126"/>
    <mergeCell ref="C67:G67"/>
    <mergeCell ref="C69:G69"/>
    <mergeCell ref="C72:G72"/>
    <mergeCell ref="C78:G78"/>
    <mergeCell ref="C83:G83"/>
    <mergeCell ref="C86:G86"/>
    <mergeCell ref="C89:G89"/>
    <mergeCell ref="C92:G92"/>
    <mergeCell ref="C94:G94"/>
    <mergeCell ref="C97:G97"/>
    <mergeCell ref="C103:G103"/>
    <mergeCell ref="C64:G64"/>
    <mergeCell ref="A1:G1"/>
    <mergeCell ref="C2:G2"/>
    <mergeCell ref="C3:G3"/>
    <mergeCell ref="C4:G4"/>
    <mergeCell ref="C22:G22"/>
    <mergeCell ref="C25:G25"/>
    <mergeCell ref="C28:G28"/>
    <mergeCell ref="C31:G31"/>
    <mergeCell ref="C35:G35"/>
    <mergeCell ref="C54:G54"/>
    <mergeCell ref="C57:G5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D73B-D94A-48FC-8A86-FC56F373FB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74</v>
      </c>
      <c r="C4" s="270" t="s">
        <v>75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0.21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1689</v>
      </c>
      <c r="C9" s="181" t="s">
        <v>1690</v>
      </c>
      <c r="D9" s="174" t="s">
        <v>348</v>
      </c>
      <c r="E9" s="175">
        <v>24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8.6599999999999993E-3</v>
      </c>
      <c r="O9" s="175">
        <f>ROUND(E9*N9,2)</f>
        <v>0.21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1815</v>
      </c>
      <c r="D10" s="162"/>
      <c r="E10" s="163">
        <v>24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145</v>
      </c>
      <c r="C11" s="180" t="s">
        <v>146</v>
      </c>
      <c r="D11" s="167"/>
      <c r="E11" s="168"/>
      <c r="F11" s="169"/>
      <c r="G11" s="169">
        <f>SUMIF(AG12:AG13,"&lt;&gt;NOR",G12:G13)</f>
        <v>0</v>
      </c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8"/>
      <c r="O11" s="168">
        <f>SUM(O12:O13)</f>
        <v>0.01</v>
      </c>
      <c r="P11" s="168"/>
      <c r="Q11" s="168">
        <f>SUM(Q12:Q13)</f>
        <v>0.22</v>
      </c>
      <c r="R11" s="169"/>
      <c r="S11" s="169"/>
      <c r="T11" s="170"/>
      <c r="U11" s="164"/>
      <c r="V11" s="164">
        <f>SUM(V12:V13)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1693</v>
      </c>
      <c r="C12" s="181" t="s">
        <v>1694</v>
      </c>
      <c r="D12" s="174" t="s">
        <v>348</v>
      </c>
      <c r="E12" s="175">
        <v>24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4.8999999999999998E-4</v>
      </c>
      <c r="O12" s="175">
        <f>ROUND(E12*N12,2)</f>
        <v>0.01</v>
      </c>
      <c r="P12" s="175">
        <v>8.9999999999999993E-3</v>
      </c>
      <c r="Q12" s="175">
        <f>ROUND(E12*P12,2)</f>
        <v>0.22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1815</v>
      </c>
      <c r="D13" s="162"/>
      <c r="E13" s="163">
        <v>24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147</v>
      </c>
      <c r="C14" s="180" t="s">
        <v>148</v>
      </c>
      <c r="D14" s="167"/>
      <c r="E14" s="168"/>
      <c r="F14" s="169"/>
      <c r="G14" s="169">
        <f>SUMIF(AG15:AG15,"&lt;&gt;NOR",G15:G15)</f>
        <v>0</v>
      </c>
      <c r="H14" s="169"/>
      <c r="I14" s="169">
        <f>SUM(I15:I15)</f>
        <v>0</v>
      </c>
      <c r="J14" s="169"/>
      <c r="K14" s="169">
        <f>SUM(K15:K15)</f>
        <v>0</v>
      </c>
      <c r="L14" s="169"/>
      <c r="M14" s="169">
        <f>SUM(M15:M15)</f>
        <v>0</v>
      </c>
      <c r="N14" s="168"/>
      <c r="O14" s="168">
        <f>SUM(O15:O15)</f>
        <v>0</v>
      </c>
      <c r="P14" s="168"/>
      <c r="Q14" s="168">
        <f>SUM(Q15:Q15)</f>
        <v>0</v>
      </c>
      <c r="R14" s="169"/>
      <c r="S14" s="169"/>
      <c r="T14" s="170"/>
      <c r="U14" s="164"/>
      <c r="V14" s="164">
        <f>SUM(V15:V15)</f>
        <v>0</v>
      </c>
      <c r="W14" s="164"/>
      <c r="X14" s="164"/>
      <c r="Y14" s="164"/>
      <c r="AG14" t="s">
        <v>253</v>
      </c>
    </row>
    <row r="15" spans="1:60" outlineLevel="1" x14ac:dyDescent="0.2">
      <c r="A15" s="187">
        <v>3</v>
      </c>
      <c r="B15" s="188" t="s">
        <v>410</v>
      </c>
      <c r="C15" s="194" t="s">
        <v>411</v>
      </c>
      <c r="D15" s="189" t="s">
        <v>412</v>
      </c>
      <c r="E15" s="190">
        <v>0.21959999999999999</v>
      </c>
      <c r="F15" s="191"/>
      <c r="G15" s="192">
        <f>ROUND(E15*F15,2)</f>
        <v>0</v>
      </c>
      <c r="H15" s="191"/>
      <c r="I15" s="192">
        <f>ROUND(E15*H15,2)</f>
        <v>0</v>
      </c>
      <c r="J15" s="191"/>
      <c r="K15" s="192">
        <f>ROUND(E15*J15,2)</f>
        <v>0</v>
      </c>
      <c r="L15" s="192">
        <v>21</v>
      </c>
      <c r="M15" s="192">
        <f>G15*(1+L15/100)</f>
        <v>0</v>
      </c>
      <c r="N15" s="190">
        <v>0</v>
      </c>
      <c r="O15" s="190">
        <f>ROUND(E15*N15,2)</f>
        <v>0</v>
      </c>
      <c r="P15" s="190">
        <v>0</v>
      </c>
      <c r="Q15" s="190">
        <f>ROUND(E15*P15,2)</f>
        <v>0</v>
      </c>
      <c r="R15" s="192"/>
      <c r="S15" s="192" t="s">
        <v>325</v>
      </c>
      <c r="T15" s="193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252</v>
      </c>
      <c r="B16" s="166" t="s">
        <v>154</v>
      </c>
      <c r="C16" s="180" t="s">
        <v>155</v>
      </c>
      <c r="D16" s="167"/>
      <c r="E16" s="168"/>
      <c r="F16" s="169"/>
      <c r="G16" s="169">
        <f>SUMIF(AG17:AG26,"&lt;&gt;NOR",G17:G26)</f>
        <v>0</v>
      </c>
      <c r="H16" s="169"/>
      <c r="I16" s="169">
        <f>SUM(I17:I26)</f>
        <v>0</v>
      </c>
      <c r="J16" s="169"/>
      <c r="K16" s="169">
        <f>SUM(K17:K26)</f>
        <v>0</v>
      </c>
      <c r="L16" s="169"/>
      <c r="M16" s="169">
        <f>SUM(M17:M26)</f>
        <v>0</v>
      </c>
      <c r="N16" s="168"/>
      <c r="O16" s="168">
        <f>SUM(O17:O26)</f>
        <v>0</v>
      </c>
      <c r="P16" s="168"/>
      <c r="Q16" s="168">
        <f>SUM(Q17:Q26)</f>
        <v>0</v>
      </c>
      <c r="R16" s="169"/>
      <c r="S16" s="169"/>
      <c r="T16" s="170"/>
      <c r="U16" s="164"/>
      <c r="V16" s="164">
        <f>SUM(V17:V26)</f>
        <v>0</v>
      </c>
      <c r="W16" s="164"/>
      <c r="X16" s="164"/>
      <c r="Y16" s="164"/>
      <c r="AG16" t="s">
        <v>253</v>
      </c>
    </row>
    <row r="17" spans="1:60" outlineLevel="1" x14ac:dyDescent="0.2">
      <c r="A17" s="172">
        <v>4</v>
      </c>
      <c r="B17" s="173" t="s">
        <v>1698</v>
      </c>
      <c r="C17" s="181" t="s">
        <v>1816</v>
      </c>
      <c r="D17" s="174" t="s">
        <v>348</v>
      </c>
      <c r="E17" s="175">
        <v>48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2.0000000000000002E-5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415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3" t="s">
        <v>1445</v>
      </c>
      <c r="D18" s="274"/>
      <c r="E18" s="274"/>
      <c r="F18" s="274"/>
      <c r="G18" s="27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1817</v>
      </c>
      <c r="D19" s="162"/>
      <c r="E19" s="163">
        <v>48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420</v>
      </c>
      <c r="C20" s="181" t="s">
        <v>421</v>
      </c>
      <c r="D20" s="174" t="s">
        <v>0</v>
      </c>
      <c r="E20" s="175">
        <v>40.204999999999998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325</v>
      </c>
      <c r="T20" s="178" t="s">
        <v>326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422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73" t="s">
        <v>344</v>
      </c>
      <c r="D21" s="274"/>
      <c r="E21" s="274"/>
      <c r="F21" s="274"/>
      <c r="G21" s="274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6</v>
      </c>
      <c r="B22" s="173" t="s">
        <v>1456</v>
      </c>
      <c r="C22" s="181" t="s">
        <v>1457</v>
      </c>
      <c r="D22" s="174" t="s">
        <v>348</v>
      </c>
      <c r="E22" s="175">
        <v>10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257</v>
      </c>
      <c r="T22" s="178" t="s">
        <v>258</v>
      </c>
      <c r="U22" s="158">
        <v>0</v>
      </c>
      <c r="V22" s="158">
        <f>ROUND(E22*U22,2)</f>
        <v>0</v>
      </c>
      <c r="W22" s="158"/>
      <c r="X22" s="158" t="s">
        <v>442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443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64</v>
      </c>
      <c r="D23" s="162"/>
      <c r="E23" s="163">
        <v>10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7</v>
      </c>
      <c r="B24" s="173" t="s">
        <v>1458</v>
      </c>
      <c r="C24" s="181" t="s">
        <v>1459</v>
      </c>
      <c r="D24" s="174" t="s">
        <v>446</v>
      </c>
      <c r="E24" s="175">
        <v>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257</v>
      </c>
      <c r="T24" s="178" t="s">
        <v>258</v>
      </c>
      <c r="U24" s="158">
        <v>0</v>
      </c>
      <c r="V24" s="158">
        <f>ROUND(E24*U24,2)</f>
        <v>0</v>
      </c>
      <c r="W24" s="158"/>
      <c r="X24" s="158" t="s">
        <v>442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443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73" t="s">
        <v>1460</v>
      </c>
      <c r="D25" s="274"/>
      <c r="E25" s="274"/>
      <c r="F25" s="274"/>
      <c r="G25" s="27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119</v>
      </c>
      <c r="D26" s="162"/>
      <c r="E26" s="163">
        <v>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5" t="s">
        <v>252</v>
      </c>
      <c r="B27" s="166" t="s">
        <v>162</v>
      </c>
      <c r="C27" s="180" t="s">
        <v>163</v>
      </c>
      <c r="D27" s="167"/>
      <c r="E27" s="168"/>
      <c r="F27" s="169"/>
      <c r="G27" s="169">
        <f>SUMIF(AG28:AG30,"&lt;&gt;NOR",G28:G30)</f>
        <v>0</v>
      </c>
      <c r="H27" s="169"/>
      <c r="I27" s="169">
        <f>SUM(I28:I30)</f>
        <v>0</v>
      </c>
      <c r="J27" s="169"/>
      <c r="K27" s="169">
        <f>SUM(K28:K30)</f>
        <v>0</v>
      </c>
      <c r="L27" s="169"/>
      <c r="M27" s="169">
        <f>SUM(M28:M30)</f>
        <v>0</v>
      </c>
      <c r="N27" s="168"/>
      <c r="O27" s="168">
        <f>SUM(O28:O30)</f>
        <v>0</v>
      </c>
      <c r="P27" s="168"/>
      <c r="Q27" s="168">
        <f>SUM(Q28:Q30)</f>
        <v>0.02</v>
      </c>
      <c r="R27" s="169"/>
      <c r="S27" s="169"/>
      <c r="T27" s="170"/>
      <c r="U27" s="164"/>
      <c r="V27" s="164">
        <f>SUM(V28:V30)</f>
        <v>0</v>
      </c>
      <c r="W27" s="164"/>
      <c r="X27" s="164"/>
      <c r="Y27" s="164"/>
      <c r="AG27" t="s">
        <v>253</v>
      </c>
    </row>
    <row r="28" spans="1:60" outlineLevel="1" x14ac:dyDescent="0.2">
      <c r="A28" s="172">
        <v>8</v>
      </c>
      <c r="B28" s="173" t="s">
        <v>1818</v>
      </c>
      <c r="C28" s="181" t="s">
        <v>1819</v>
      </c>
      <c r="D28" s="174" t="s">
        <v>348</v>
      </c>
      <c r="E28" s="175">
        <v>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1.1E-4</v>
      </c>
      <c r="O28" s="175">
        <f>ROUND(E28*N28,2)</f>
        <v>0</v>
      </c>
      <c r="P28" s="175">
        <v>2.15E-3</v>
      </c>
      <c r="Q28" s="175">
        <f>ROUND(E28*P28,2)</f>
        <v>0.02</v>
      </c>
      <c r="R28" s="177"/>
      <c r="S28" s="177" t="s">
        <v>325</v>
      </c>
      <c r="T28" s="178" t="s">
        <v>326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415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1820</v>
      </c>
      <c r="D29" s="162"/>
      <c r="E29" s="163">
        <v>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7">
        <v>9</v>
      </c>
      <c r="B30" s="188" t="s">
        <v>1821</v>
      </c>
      <c r="C30" s="194" t="s">
        <v>1822</v>
      </c>
      <c r="D30" s="189" t="s">
        <v>0</v>
      </c>
      <c r="E30" s="190">
        <v>3.4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21</v>
      </c>
      <c r="M30" s="192">
        <f>G30*(1+L30/100)</f>
        <v>0</v>
      </c>
      <c r="N30" s="190">
        <v>0</v>
      </c>
      <c r="O30" s="190">
        <f>ROUND(E30*N30,2)</f>
        <v>0</v>
      </c>
      <c r="P30" s="190">
        <v>0</v>
      </c>
      <c r="Q30" s="190">
        <f>ROUND(E30*P30,2)</f>
        <v>0</v>
      </c>
      <c r="R30" s="192"/>
      <c r="S30" s="192" t="s">
        <v>325</v>
      </c>
      <c r="T30" s="193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422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5" t="s">
        <v>252</v>
      </c>
      <c r="B31" s="166" t="s">
        <v>166</v>
      </c>
      <c r="C31" s="180" t="s">
        <v>167</v>
      </c>
      <c r="D31" s="167"/>
      <c r="E31" s="168"/>
      <c r="F31" s="169"/>
      <c r="G31" s="169">
        <f>SUMIF(AG32:AG51,"&lt;&gt;NOR",G32:G51)</f>
        <v>0</v>
      </c>
      <c r="H31" s="169"/>
      <c r="I31" s="169">
        <f>SUM(I32:I51)</f>
        <v>0</v>
      </c>
      <c r="J31" s="169"/>
      <c r="K31" s="169">
        <f>SUM(K32:K51)</f>
        <v>0</v>
      </c>
      <c r="L31" s="169"/>
      <c r="M31" s="169">
        <f>SUM(M32:M51)</f>
        <v>0</v>
      </c>
      <c r="N31" s="168"/>
      <c r="O31" s="168">
        <f>SUM(O32:O51)</f>
        <v>0.05</v>
      </c>
      <c r="P31" s="168"/>
      <c r="Q31" s="168">
        <f>SUM(Q32:Q51)</f>
        <v>0</v>
      </c>
      <c r="R31" s="169"/>
      <c r="S31" s="169"/>
      <c r="T31" s="170"/>
      <c r="U31" s="164"/>
      <c r="V31" s="164">
        <f>SUM(V32:V51)</f>
        <v>0</v>
      </c>
      <c r="W31" s="164"/>
      <c r="X31" s="164"/>
      <c r="Y31" s="164"/>
      <c r="AG31" t="s">
        <v>253</v>
      </c>
    </row>
    <row r="32" spans="1:60" outlineLevel="1" x14ac:dyDescent="0.2">
      <c r="A32" s="172">
        <v>10</v>
      </c>
      <c r="B32" s="173" t="s">
        <v>1707</v>
      </c>
      <c r="C32" s="181" t="s">
        <v>1708</v>
      </c>
      <c r="D32" s="174" t="s">
        <v>363</v>
      </c>
      <c r="E32" s="175">
        <v>18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321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1823</v>
      </c>
      <c r="D33" s="162"/>
      <c r="E33" s="163">
        <v>18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1715</v>
      </c>
      <c r="C34" s="181" t="s">
        <v>1716</v>
      </c>
      <c r="D34" s="174" t="s">
        <v>348</v>
      </c>
      <c r="E34" s="175">
        <v>48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7.6000000000000004E-4</v>
      </c>
      <c r="O34" s="175">
        <f>ROUND(E34*N34,2)</f>
        <v>0.04</v>
      </c>
      <c r="P34" s="175">
        <v>0</v>
      </c>
      <c r="Q34" s="175">
        <f>ROUND(E34*P34,2)</f>
        <v>0</v>
      </c>
      <c r="R34" s="177"/>
      <c r="S34" s="177" t="s">
        <v>325</v>
      </c>
      <c r="T34" s="178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415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1824</v>
      </c>
      <c r="D35" s="162"/>
      <c r="E35" s="163">
        <v>20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1332</v>
      </c>
      <c r="D36" s="162"/>
      <c r="E36" s="163">
        <v>10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1342</v>
      </c>
      <c r="D37" s="162"/>
      <c r="E37" s="163">
        <v>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1332</v>
      </c>
      <c r="D38" s="162"/>
      <c r="E38" s="163">
        <v>10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12</v>
      </c>
      <c r="B39" s="173" t="s">
        <v>1727</v>
      </c>
      <c r="C39" s="181" t="s">
        <v>1728</v>
      </c>
      <c r="D39" s="174" t="s">
        <v>363</v>
      </c>
      <c r="E39" s="175">
        <v>18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1.0000000000000001E-5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325</v>
      </c>
      <c r="T39" s="178" t="s">
        <v>326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415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73" t="s">
        <v>1729</v>
      </c>
      <c r="D40" s="274"/>
      <c r="E40" s="274"/>
      <c r="F40" s="274"/>
      <c r="G40" s="27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1823</v>
      </c>
      <c r="D41" s="162"/>
      <c r="E41" s="163">
        <v>18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1737</v>
      </c>
      <c r="C42" s="181" t="s">
        <v>1738</v>
      </c>
      <c r="D42" s="174" t="s">
        <v>446</v>
      </c>
      <c r="E42" s="175">
        <v>18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5.6999999999999998E-4</v>
      </c>
      <c r="O42" s="175">
        <f>ROUND(E42*N42,2)</f>
        <v>0.01</v>
      </c>
      <c r="P42" s="175">
        <v>0</v>
      </c>
      <c r="Q42" s="175">
        <f>ROUND(E42*P42,2)</f>
        <v>0</v>
      </c>
      <c r="R42" s="177"/>
      <c r="S42" s="177" t="s">
        <v>257</v>
      </c>
      <c r="T42" s="178" t="s">
        <v>258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415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73" t="s">
        <v>1739</v>
      </c>
      <c r="D43" s="274"/>
      <c r="E43" s="274"/>
      <c r="F43" s="274"/>
      <c r="G43" s="274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1823</v>
      </c>
      <c r="D44" s="162"/>
      <c r="E44" s="163">
        <v>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14</v>
      </c>
      <c r="B45" s="173" t="s">
        <v>1375</v>
      </c>
      <c r="C45" s="181" t="s">
        <v>1376</v>
      </c>
      <c r="D45" s="174" t="s">
        <v>0</v>
      </c>
      <c r="E45" s="175">
        <v>196.08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422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73" t="s">
        <v>344</v>
      </c>
      <c r="D46" s="274"/>
      <c r="E46" s="274"/>
      <c r="F46" s="274"/>
      <c r="G46" s="27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1740</v>
      </c>
      <c r="C47" s="181" t="s">
        <v>1741</v>
      </c>
      <c r="D47" s="174" t="s">
        <v>1742</v>
      </c>
      <c r="E47" s="175">
        <v>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1301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1302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135</v>
      </c>
      <c r="D48" s="162"/>
      <c r="E48" s="163">
        <v>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1743</v>
      </c>
      <c r="C49" s="181" t="s">
        <v>1744</v>
      </c>
      <c r="D49" s="174" t="s">
        <v>363</v>
      </c>
      <c r="E49" s="175">
        <v>18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477</v>
      </c>
      <c r="S49" s="177" t="s">
        <v>325</v>
      </c>
      <c r="T49" s="178" t="s">
        <v>326</v>
      </c>
      <c r="U49" s="158">
        <v>0</v>
      </c>
      <c r="V49" s="158">
        <f>ROUND(E49*U49,2)</f>
        <v>0</v>
      </c>
      <c r="W49" s="158"/>
      <c r="X49" s="158" t="s">
        <v>442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443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73" t="s">
        <v>1729</v>
      </c>
      <c r="D50" s="274"/>
      <c r="E50" s="274"/>
      <c r="F50" s="274"/>
      <c r="G50" s="27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1823</v>
      </c>
      <c r="D51" s="162"/>
      <c r="E51" s="163">
        <v>18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5" t="s">
        <v>252</v>
      </c>
      <c r="B52" s="166" t="s">
        <v>168</v>
      </c>
      <c r="C52" s="180" t="s">
        <v>169</v>
      </c>
      <c r="D52" s="167"/>
      <c r="E52" s="168"/>
      <c r="F52" s="169"/>
      <c r="G52" s="169">
        <f>SUMIF(AG53:AG68,"&lt;&gt;NOR",G53:G68)</f>
        <v>0</v>
      </c>
      <c r="H52" s="169"/>
      <c r="I52" s="169">
        <f>SUM(I53:I68)</f>
        <v>0</v>
      </c>
      <c r="J52" s="169"/>
      <c r="K52" s="169">
        <f>SUM(K53:K68)</f>
        <v>0</v>
      </c>
      <c r="L52" s="169"/>
      <c r="M52" s="169">
        <f>SUM(M53:M68)</f>
        <v>0</v>
      </c>
      <c r="N52" s="168"/>
      <c r="O52" s="168">
        <f>SUM(O53:O68)</f>
        <v>0.01</v>
      </c>
      <c r="P52" s="168"/>
      <c r="Q52" s="168">
        <f>SUM(Q53:Q68)</f>
        <v>0.1</v>
      </c>
      <c r="R52" s="169"/>
      <c r="S52" s="169"/>
      <c r="T52" s="170"/>
      <c r="U52" s="164"/>
      <c r="V52" s="164">
        <f>SUM(V53:V68)</f>
        <v>0</v>
      </c>
      <c r="W52" s="164"/>
      <c r="X52" s="164"/>
      <c r="Y52" s="164"/>
      <c r="AG52" t="s">
        <v>253</v>
      </c>
    </row>
    <row r="53" spans="1:60" outlineLevel="1" x14ac:dyDescent="0.2">
      <c r="A53" s="172">
        <v>17</v>
      </c>
      <c r="B53" s="173" t="s">
        <v>1825</v>
      </c>
      <c r="C53" s="181" t="s">
        <v>1826</v>
      </c>
      <c r="D53" s="174" t="s">
        <v>363</v>
      </c>
      <c r="E53" s="175">
        <v>7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2.0000000000000002E-5</v>
      </c>
      <c r="O53" s="175">
        <f>ROUND(E53*N53,2)</f>
        <v>0</v>
      </c>
      <c r="P53" s="175">
        <v>1.4E-2</v>
      </c>
      <c r="Q53" s="175">
        <f>ROUND(E53*P53,2)</f>
        <v>0.1</v>
      </c>
      <c r="R53" s="177"/>
      <c r="S53" s="177" t="s">
        <v>325</v>
      </c>
      <c r="T53" s="178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415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1250</v>
      </c>
      <c r="D54" s="162"/>
      <c r="E54" s="163">
        <v>7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18</v>
      </c>
      <c r="B55" s="173" t="s">
        <v>1751</v>
      </c>
      <c r="C55" s="181" t="s">
        <v>1752</v>
      </c>
      <c r="D55" s="174" t="s">
        <v>363</v>
      </c>
      <c r="E55" s="175">
        <v>9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7.1000000000000002E-4</v>
      </c>
      <c r="O55" s="175">
        <f>ROUND(E55*N55,2)</f>
        <v>0.01</v>
      </c>
      <c r="P55" s="175">
        <v>0</v>
      </c>
      <c r="Q55" s="175">
        <f>ROUND(E55*P55,2)</f>
        <v>0</v>
      </c>
      <c r="R55" s="177"/>
      <c r="S55" s="177" t="s">
        <v>257</v>
      </c>
      <c r="T55" s="178" t="s">
        <v>258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415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73" t="s">
        <v>344</v>
      </c>
      <c r="D56" s="274"/>
      <c r="E56" s="274"/>
      <c r="F56" s="274"/>
      <c r="G56" s="27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1093</v>
      </c>
      <c r="D57" s="162"/>
      <c r="E57" s="163">
        <v>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19</v>
      </c>
      <c r="B58" s="173" t="s">
        <v>1753</v>
      </c>
      <c r="C58" s="181" t="s">
        <v>1754</v>
      </c>
      <c r="D58" s="174" t="s">
        <v>363</v>
      </c>
      <c r="E58" s="175">
        <v>18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2.7E-4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257</v>
      </c>
      <c r="T58" s="178" t="s">
        <v>258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415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73" t="s">
        <v>344</v>
      </c>
      <c r="D59" s="274"/>
      <c r="E59" s="274"/>
      <c r="F59" s="274"/>
      <c r="G59" s="27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1827</v>
      </c>
      <c r="D60" s="162"/>
      <c r="E60" s="163">
        <v>18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1755</v>
      </c>
      <c r="C61" s="181" t="s">
        <v>1756</v>
      </c>
      <c r="D61" s="174" t="s">
        <v>363</v>
      </c>
      <c r="E61" s="175">
        <v>9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1E-4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415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73" t="s">
        <v>344</v>
      </c>
      <c r="D62" s="274"/>
      <c r="E62" s="274"/>
      <c r="F62" s="274"/>
      <c r="G62" s="274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1093</v>
      </c>
      <c r="D63" s="162"/>
      <c r="E63" s="163">
        <v>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21</v>
      </c>
      <c r="B64" s="173" t="s">
        <v>1566</v>
      </c>
      <c r="C64" s="181" t="s">
        <v>1567</v>
      </c>
      <c r="D64" s="174" t="s">
        <v>0</v>
      </c>
      <c r="E64" s="175">
        <v>107.77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422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73" t="s">
        <v>344</v>
      </c>
      <c r="D65" s="274"/>
      <c r="E65" s="274"/>
      <c r="F65" s="274"/>
      <c r="G65" s="274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22</v>
      </c>
      <c r="B66" s="173" t="s">
        <v>1757</v>
      </c>
      <c r="C66" s="181" t="s">
        <v>1758</v>
      </c>
      <c r="D66" s="174" t="s">
        <v>363</v>
      </c>
      <c r="E66" s="175">
        <v>9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 t="s">
        <v>477</v>
      </c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442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443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73" t="s">
        <v>344</v>
      </c>
      <c r="D67" s="274"/>
      <c r="E67" s="274"/>
      <c r="F67" s="274"/>
      <c r="G67" s="27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1093</v>
      </c>
      <c r="D68" s="162"/>
      <c r="E68" s="163">
        <v>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5" t="s">
        <v>252</v>
      </c>
      <c r="B69" s="166" t="s">
        <v>170</v>
      </c>
      <c r="C69" s="180" t="s">
        <v>171</v>
      </c>
      <c r="D69" s="167"/>
      <c r="E69" s="168"/>
      <c r="F69" s="169"/>
      <c r="G69" s="169">
        <f>SUMIF(AG70:AG106,"&lt;&gt;NOR",G70:G106)</f>
        <v>0</v>
      </c>
      <c r="H69" s="169"/>
      <c r="I69" s="169">
        <f>SUM(I70:I106)</f>
        <v>0</v>
      </c>
      <c r="J69" s="169"/>
      <c r="K69" s="169">
        <f>SUM(K70:K106)</f>
        <v>0</v>
      </c>
      <c r="L69" s="169"/>
      <c r="M69" s="169">
        <f>SUM(M70:M106)</f>
        <v>0</v>
      </c>
      <c r="N69" s="168"/>
      <c r="O69" s="168">
        <f>SUM(O70:O106)</f>
        <v>0.18</v>
      </c>
      <c r="P69" s="168"/>
      <c r="Q69" s="168">
        <f>SUM(Q70:Q106)</f>
        <v>0.25</v>
      </c>
      <c r="R69" s="169"/>
      <c r="S69" s="169"/>
      <c r="T69" s="170"/>
      <c r="U69" s="164"/>
      <c r="V69" s="164">
        <f>SUM(V70:V106)</f>
        <v>0</v>
      </c>
      <c r="W69" s="164"/>
      <c r="X69" s="164"/>
      <c r="Y69" s="164"/>
      <c r="AG69" t="s">
        <v>253</v>
      </c>
    </row>
    <row r="70" spans="1:60" outlineLevel="1" x14ac:dyDescent="0.2">
      <c r="A70" s="172">
        <v>23</v>
      </c>
      <c r="B70" s="173" t="s">
        <v>1762</v>
      </c>
      <c r="C70" s="181" t="s">
        <v>1763</v>
      </c>
      <c r="D70" s="174" t="s">
        <v>363</v>
      </c>
      <c r="E70" s="175">
        <v>9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325</v>
      </c>
      <c r="T70" s="178" t="s">
        <v>326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415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1093</v>
      </c>
      <c r="D71" s="162"/>
      <c r="E71" s="163">
        <v>9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24</v>
      </c>
      <c r="B72" s="173" t="s">
        <v>1828</v>
      </c>
      <c r="C72" s="181" t="s">
        <v>1829</v>
      </c>
      <c r="D72" s="174" t="s">
        <v>324</v>
      </c>
      <c r="E72" s="175">
        <v>10.08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2.3800000000000002E-2</v>
      </c>
      <c r="Q72" s="175">
        <f>ROUND(E72*P72,2)</f>
        <v>0.24</v>
      </c>
      <c r="R72" s="177"/>
      <c r="S72" s="177" t="s">
        <v>325</v>
      </c>
      <c r="T72" s="178" t="s">
        <v>326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415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73" t="s">
        <v>1766</v>
      </c>
      <c r="D73" s="274"/>
      <c r="E73" s="274"/>
      <c r="F73" s="274"/>
      <c r="G73" s="27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1830</v>
      </c>
      <c r="D74" s="162"/>
      <c r="E74" s="163">
        <v>10.08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25</v>
      </c>
      <c r="B75" s="173" t="s">
        <v>1768</v>
      </c>
      <c r="C75" s="181" t="s">
        <v>1769</v>
      </c>
      <c r="D75" s="174" t="s">
        <v>363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415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121</v>
      </c>
      <c r="D76" s="162"/>
      <c r="E76" s="163">
        <v>3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26</v>
      </c>
      <c r="B77" s="173" t="s">
        <v>1770</v>
      </c>
      <c r="C77" s="181" t="s">
        <v>1771</v>
      </c>
      <c r="D77" s="174" t="s">
        <v>363</v>
      </c>
      <c r="E77" s="175">
        <v>6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415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1488</v>
      </c>
      <c r="D78" s="162"/>
      <c r="E78" s="163">
        <v>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27</v>
      </c>
      <c r="B79" s="173" t="s">
        <v>1772</v>
      </c>
      <c r="C79" s="181" t="s">
        <v>1773</v>
      </c>
      <c r="D79" s="174" t="s">
        <v>363</v>
      </c>
      <c r="E79" s="175">
        <v>9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415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1093</v>
      </c>
      <c r="D80" s="162"/>
      <c r="E80" s="163">
        <v>9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28</v>
      </c>
      <c r="B81" s="173" t="s">
        <v>1774</v>
      </c>
      <c r="C81" s="181" t="s">
        <v>1775</v>
      </c>
      <c r="D81" s="174" t="s">
        <v>715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415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117</v>
      </c>
      <c r="D82" s="162"/>
      <c r="E82" s="163">
        <v>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29</v>
      </c>
      <c r="B83" s="173" t="s">
        <v>1831</v>
      </c>
      <c r="C83" s="181" t="s">
        <v>1832</v>
      </c>
      <c r="D83" s="174" t="s">
        <v>363</v>
      </c>
      <c r="E83" s="175">
        <v>14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1.0000000000000001E-5</v>
      </c>
      <c r="O83" s="175">
        <f>ROUND(E83*N83,2)</f>
        <v>0</v>
      </c>
      <c r="P83" s="175">
        <v>7.5000000000000002E-4</v>
      </c>
      <c r="Q83" s="175">
        <f>ROUND(E83*P83,2)</f>
        <v>0.01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415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1494</v>
      </c>
      <c r="D84" s="162"/>
      <c r="E84" s="163">
        <v>14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30</v>
      </c>
      <c r="B85" s="173" t="s">
        <v>1783</v>
      </c>
      <c r="C85" s="181" t="s">
        <v>1784</v>
      </c>
      <c r="D85" s="174" t="s">
        <v>324</v>
      </c>
      <c r="E85" s="175">
        <v>10.08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325</v>
      </c>
      <c r="T85" s="178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1830</v>
      </c>
      <c r="D86" s="162"/>
      <c r="E86" s="163">
        <v>10.08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7">
        <v>31</v>
      </c>
      <c r="B87" s="188" t="s">
        <v>1785</v>
      </c>
      <c r="C87" s="194" t="s">
        <v>1786</v>
      </c>
      <c r="D87" s="189" t="s">
        <v>0</v>
      </c>
      <c r="E87" s="190">
        <v>474.59863999999999</v>
      </c>
      <c r="F87" s="191"/>
      <c r="G87" s="192">
        <f>ROUND(E87*F87,2)</f>
        <v>0</v>
      </c>
      <c r="H87" s="191"/>
      <c r="I87" s="192">
        <f>ROUND(E87*H87,2)</f>
        <v>0</v>
      </c>
      <c r="J87" s="191"/>
      <c r="K87" s="192">
        <f>ROUND(E87*J87,2)</f>
        <v>0</v>
      </c>
      <c r="L87" s="192">
        <v>21</v>
      </c>
      <c r="M87" s="192">
        <f>G87*(1+L87/100)</f>
        <v>0</v>
      </c>
      <c r="N87" s="190">
        <v>0</v>
      </c>
      <c r="O87" s="190">
        <f>ROUND(E87*N87,2)</f>
        <v>0</v>
      </c>
      <c r="P87" s="190">
        <v>0</v>
      </c>
      <c r="Q87" s="190">
        <f>ROUND(E87*P87,2)</f>
        <v>0</v>
      </c>
      <c r="R87" s="192"/>
      <c r="S87" s="192" t="s">
        <v>325</v>
      </c>
      <c r="T87" s="193" t="s">
        <v>326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422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32</v>
      </c>
      <c r="B88" s="173" t="s">
        <v>1787</v>
      </c>
      <c r="C88" s="181" t="s">
        <v>1788</v>
      </c>
      <c r="D88" s="174" t="s">
        <v>1789</v>
      </c>
      <c r="E88" s="175">
        <v>36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477</v>
      </c>
      <c r="S88" s="177" t="s">
        <v>1790</v>
      </c>
      <c r="T88" s="178" t="s">
        <v>1790</v>
      </c>
      <c r="U88" s="158">
        <v>0</v>
      </c>
      <c r="V88" s="158">
        <f>ROUND(E88*U88,2)</f>
        <v>0</v>
      </c>
      <c r="W88" s="158"/>
      <c r="X88" s="158" t="s">
        <v>442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443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1833</v>
      </c>
      <c r="D89" s="162"/>
      <c r="E89" s="163">
        <v>36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33</v>
      </c>
      <c r="B90" s="173" t="s">
        <v>1834</v>
      </c>
      <c r="C90" s="181" t="s">
        <v>1835</v>
      </c>
      <c r="D90" s="174" t="s">
        <v>363</v>
      </c>
      <c r="E90" s="175">
        <v>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8.6999999999999994E-3</v>
      </c>
      <c r="O90" s="175">
        <f>ROUND(E90*N90,2)</f>
        <v>0.01</v>
      </c>
      <c r="P90" s="175">
        <v>0</v>
      </c>
      <c r="Q90" s="175">
        <f>ROUND(E90*P90,2)</f>
        <v>0</v>
      </c>
      <c r="R90" s="177"/>
      <c r="S90" s="177" t="s">
        <v>257</v>
      </c>
      <c r="T90" s="178" t="s">
        <v>258</v>
      </c>
      <c r="U90" s="158">
        <v>0</v>
      </c>
      <c r="V90" s="158">
        <f>ROUND(E90*U90,2)</f>
        <v>0</v>
      </c>
      <c r="W90" s="158"/>
      <c r="X90" s="158" t="s">
        <v>442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443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2" x14ac:dyDescent="0.2">
      <c r="A91" s="155"/>
      <c r="B91" s="156"/>
      <c r="C91" s="273" t="s">
        <v>1794</v>
      </c>
      <c r="D91" s="274"/>
      <c r="E91" s="274"/>
      <c r="F91" s="274"/>
      <c r="G91" s="274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79" t="str">
        <f>C91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1836</v>
      </c>
      <c r="D92" s="162"/>
      <c r="E92" s="163">
        <v>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34</v>
      </c>
      <c r="B93" s="173" t="s">
        <v>1837</v>
      </c>
      <c r="C93" s="181" t="s">
        <v>1838</v>
      </c>
      <c r="D93" s="174" t="s">
        <v>363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1.111E-2</v>
      </c>
      <c r="O93" s="175">
        <f>ROUND(E93*N93,2)</f>
        <v>0.01</v>
      </c>
      <c r="P93" s="175">
        <v>0</v>
      </c>
      <c r="Q93" s="175">
        <f>ROUND(E93*P93,2)</f>
        <v>0</v>
      </c>
      <c r="R93" s="177"/>
      <c r="S93" s="177" t="s">
        <v>257</v>
      </c>
      <c r="T93" s="178" t="s">
        <v>258</v>
      </c>
      <c r="U93" s="158">
        <v>0</v>
      </c>
      <c r="V93" s="158">
        <f>ROUND(E93*U93,2)</f>
        <v>0</v>
      </c>
      <c r="W93" s="158"/>
      <c r="X93" s="158" t="s">
        <v>442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443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2" x14ac:dyDescent="0.2">
      <c r="A94" s="155"/>
      <c r="B94" s="156"/>
      <c r="C94" s="273" t="s">
        <v>1794</v>
      </c>
      <c r="D94" s="274"/>
      <c r="E94" s="274"/>
      <c r="F94" s="274"/>
      <c r="G94" s="274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79" t="str">
        <f>C94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1839</v>
      </c>
      <c r="D95" s="162"/>
      <c r="E95" s="163">
        <v>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35</v>
      </c>
      <c r="B96" s="173" t="s">
        <v>1840</v>
      </c>
      <c r="C96" s="181" t="s">
        <v>1841</v>
      </c>
      <c r="D96" s="174" t="s">
        <v>363</v>
      </c>
      <c r="E96" s="175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1.2959999999999999E-2</v>
      </c>
      <c r="O96" s="175">
        <f>ROUND(E96*N96,2)</f>
        <v>0.01</v>
      </c>
      <c r="P96" s="175">
        <v>0</v>
      </c>
      <c r="Q96" s="175">
        <f>ROUND(E96*P96,2)</f>
        <v>0</v>
      </c>
      <c r="R96" s="177"/>
      <c r="S96" s="177" t="s">
        <v>257</v>
      </c>
      <c r="T96" s="178" t="s">
        <v>258</v>
      </c>
      <c r="U96" s="158">
        <v>0</v>
      </c>
      <c r="V96" s="158">
        <f>ROUND(E96*U96,2)</f>
        <v>0</v>
      </c>
      <c r="W96" s="158"/>
      <c r="X96" s="158" t="s">
        <v>442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443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1842</v>
      </c>
      <c r="D97" s="162"/>
      <c r="E97" s="163">
        <v>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36</v>
      </c>
      <c r="B98" s="173" t="s">
        <v>1843</v>
      </c>
      <c r="C98" s="181" t="s">
        <v>1844</v>
      </c>
      <c r="D98" s="174" t="s">
        <v>363</v>
      </c>
      <c r="E98" s="175">
        <v>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2.1350000000000001E-2</v>
      </c>
      <c r="O98" s="175">
        <f>ROUND(E98*N98,2)</f>
        <v>0.02</v>
      </c>
      <c r="P98" s="175">
        <v>0</v>
      </c>
      <c r="Q98" s="175">
        <f>ROUND(E98*P98,2)</f>
        <v>0</v>
      </c>
      <c r="R98" s="177"/>
      <c r="S98" s="177" t="s">
        <v>257</v>
      </c>
      <c r="T98" s="178" t="s">
        <v>258</v>
      </c>
      <c r="U98" s="158">
        <v>0</v>
      </c>
      <c r="V98" s="158">
        <f>ROUND(E98*U98,2)</f>
        <v>0</v>
      </c>
      <c r="W98" s="158"/>
      <c r="X98" s="158" t="s">
        <v>442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443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2" x14ac:dyDescent="0.2">
      <c r="A99" s="155"/>
      <c r="B99" s="156"/>
      <c r="C99" s="273" t="s">
        <v>1794</v>
      </c>
      <c r="D99" s="274"/>
      <c r="E99" s="274"/>
      <c r="F99" s="274"/>
      <c r="G99" s="274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79" t="str">
        <f>C99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1845</v>
      </c>
      <c r="D100" s="162"/>
      <c r="E100" s="163">
        <v>1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37</v>
      </c>
      <c r="B101" s="173" t="s">
        <v>1846</v>
      </c>
      <c r="C101" s="181" t="s">
        <v>1847</v>
      </c>
      <c r="D101" s="174" t="s">
        <v>363</v>
      </c>
      <c r="E101" s="175">
        <v>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2.5409999999999999E-2</v>
      </c>
      <c r="O101" s="175">
        <f>ROUND(E101*N101,2)</f>
        <v>0.08</v>
      </c>
      <c r="P101" s="175">
        <v>0</v>
      </c>
      <c r="Q101" s="175">
        <f>ROUND(E101*P101,2)</f>
        <v>0</v>
      </c>
      <c r="R101" s="177"/>
      <c r="S101" s="177" t="s">
        <v>257</v>
      </c>
      <c r="T101" s="178" t="s">
        <v>258</v>
      </c>
      <c r="U101" s="158">
        <v>0</v>
      </c>
      <c r="V101" s="158">
        <f>ROUND(E101*U101,2)</f>
        <v>0</v>
      </c>
      <c r="W101" s="158"/>
      <c r="X101" s="158" t="s">
        <v>442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443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2" x14ac:dyDescent="0.2">
      <c r="A102" s="155"/>
      <c r="B102" s="156"/>
      <c r="C102" s="273" t="s">
        <v>1794</v>
      </c>
      <c r="D102" s="274"/>
      <c r="E102" s="274"/>
      <c r="F102" s="274"/>
      <c r="G102" s="274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79" t="str">
        <f>C102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1848</v>
      </c>
      <c r="D103" s="162"/>
      <c r="E103" s="163">
        <v>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1836</v>
      </c>
      <c r="D104" s="162"/>
      <c r="E104" s="163">
        <v>1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38</v>
      </c>
      <c r="B105" s="173" t="s">
        <v>1849</v>
      </c>
      <c r="C105" s="181" t="s">
        <v>1850</v>
      </c>
      <c r="D105" s="174" t="s">
        <v>363</v>
      </c>
      <c r="E105" s="175">
        <v>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2.5340000000000001E-2</v>
      </c>
      <c r="O105" s="175">
        <f>ROUND(E105*N105,2)</f>
        <v>0.05</v>
      </c>
      <c r="P105" s="175">
        <v>0</v>
      </c>
      <c r="Q105" s="175">
        <f>ROUND(E105*P105,2)</f>
        <v>0</v>
      </c>
      <c r="R105" s="177"/>
      <c r="S105" s="177" t="s">
        <v>257</v>
      </c>
      <c r="T105" s="178" t="s">
        <v>258</v>
      </c>
      <c r="U105" s="158">
        <v>0</v>
      </c>
      <c r="V105" s="158">
        <f>ROUND(E105*U105,2)</f>
        <v>0</v>
      </c>
      <c r="W105" s="158"/>
      <c r="X105" s="158" t="s">
        <v>442</v>
      </c>
      <c r="Y105" s="158" t="s">
        <v>260</v>
      </c>
      <c r="Z105" s="148"/>
      <c r="AA105" s="148"/>
      <c r="AB105" s="148"/>
      <c r="AC105" s="148"/>
      <c r="AD105" s="148"/>
      <c r="AE105" s="148"/>
      <c r="AF105" s="148"/>
      <c r="AG105" s="148" t="s">
        <v>443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1851</v>
      </c>
      <c r="D106" s="162"/>
      <c r="E106" s="163">
        <v>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5" t="s">
        <v>252</v>
      </c>
      <c r="B107" s="166" t="s">
        <v>182</v>
      </c>
      <c r="C107" s="180" t="s">
        <v>183</v>
      </c>
      <c r="D107" s="167"/>
      <c r="E107" s="168"/>
      <c r="F107" s="169"/>
      <c r="G107" s="169">
        <f>SUMIF(AG108:AG110,"&lt;&gt;NOR",G108:G110)</f>
        <v>0</v>
      </c>
      <c r="H107" s="169"/>
      <c r="I107" s="169">
        <f>SUM(I108:I110)</f>
        <v>0</v>
      </c>
      <c r="J107" s="169"/>
      <c r="K107" s="169">
        <f>SUM(K108:K110)</f>
        <v>0</v>
      </c>
      <c r="L107" s="169"/>
      <c r="M107" s="169">
        <f>SUM(M108:M110)</f>
        <v>0</v>
      </c>
      <c r="N107" s="168"/>
      <c r="O107" s="168">
        <f>SUM(O108:O110)</f>
        <v>0</v>
      </c>
      <c r="P107" s="168"/>
      <c r="Q107" s="168">
        <f>SUM(Q108:Q110)</f>
        <v>0</v>
      </c>
      <c r="R107" s="169"/>
      <c r="S107" s="169"/>
      <c r="T107" s="170"/>
      <c r="U107" s="164"/>
      <c r="V107" s="164">
        <f>SUM(V108:V110)</f>
        <v>0</v>
      </c>
      <c r="W107" s="164"/>
      <c r="X107" s="164"/>
      <c r="Y107" s="164"/>
      <c r="AG107" t="s">
        <v>253</v>
      </c>
    </row>
    <row r="108" spans="1:60" outlineLevel="1" x14ac:dyDescent="0.2">
      <c r="A108" s="172">
        <v>39</v>
      </c>
      <c r="B108" s="173" t="s">
        <v>1277</v>
      </c>
      <c r="C108" s="181" t="s">
        <v>1278</v>
      </c>
      <c r="D108" s="174" t="s">
        <v>1195</v>
      </c>
      <c r="E108" s="175">
        <v>40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6.0000000000000002E-5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415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106</v>
      </c>
      <c r="D109" s="162"/>
      <c r="E109" s="163">
        <v>40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87">
        <v>40</v>
      </c>
      <c r="B110" s="188" t="s">
        <v>455</v>
      </c>
      <c r="C110" s="194" t="s">
        <v>456</v>
      </c>
      <c r="D110" s="189" t="s">
        <v>0</v>
      </c>
      <c r="E110" s="190">
        <v>82.6</v>
      </c>
      <c r="F110" s="191"/>
      <c r="G110" s="192">
        <f>ROUND(E110*F110,2)</f>
        <v>0</v>
      </c>
      <c r="H110" s="191"/>
      <c r="I110" s="192">
        <f>ROUND(E110*H110,2)</f>
        <v>0</v>
      </c>
      <c r="J110" s="191"/>
      <c r="K110" s="192">
        <f>ROUND(E110*J110,2)</f>
        <v>0</v>
      </c>
      <c r="L110" s="192">
        <v>21</v>
      </c>
      <c r="M110" s="192">
        <f>G110*(1+L110/100)</f>
        <v>0</v>
      </c>
      <c r="N110" s="190">
        <v>0</v>
      </c>
      <c r="O110" s="190">
        <f>ROUND(E110*N110,2)</f>
        <v>0</v>
      </c>
      <c r="P110" s="190">
        <v>0</v>
      </c>
      <c r="Q110" s="190">
        <f>ROUND(E110*P110,2)</f>
        <v>0</v>
      </c>
      <c r="R110" s="192"/>
      <c r="S110" s="192" t="s">
        <v>325</v>
      </c>
      <c r="T110" s="193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422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5" t="s">
        <v>252</v>
      </c>
      <c r="B111" s="166" t="s">
        <v>198</v>
      </c>
      <c r="C111" s="180" t="s">
        <v>199</v>
      </c>
      <c r="D111" s="167"/>
      <c r="E111" s="168"/>
      <c r="F111" s="169"/>
      <c r="G111" s="169">
        <f>SUMIF(AG112:AG116,"&lt;&gt;NOR",G112:G116)</f>
        <v>0</v>
      </c>
      <c r="H111" s="169"/>
      <c r="I111" s="169">
        <f>SUM(I112:I116)</f>
        <v>0</v>
      </c>
      <c r="J111" s="169"/>
      <c r="K111" s="169">
        <f>SUM(K112:K116)</f>
        <v>0</v>
      </c>
      <c r="L111" s="169"/>
      <c r="M111" s="169">
        <f>SUM(M112:M116)</f>
        <v>0</v>
      </c>
      <c r="N111" s="168"/>
      <c r="O111" s="168">
        <f>SUM(O112:O116)</f>
        <v>0</v>
      </c>
      <c r="P111" s="168"/>
      <c r="Q111" s="168">
        <f>SUM(Q112:Q116)</f>
        <v>0</v>
      </c>
      <c r="R111" s="169"/>
      <c r="S111" s="169"/>
      <c r="T111" s="170"/>
      <c r="U111" s="164"/>
      <c r="V111" s="164">
        <f>SUM(V112:V116)</f>
        <v>0</v>
      </c>
      <c r="W111" s="164"/>
      <c r="X111" s="164"/>
      <c r="Y111" s="164"/>
      <c r="AG111" t="s">
        <v>253</v>
      </c>
    </row>
    <row r="112" spans="1:60" outlineLevel="1" x14ac:dyDescent="0.2">
      <c r="A112" s="172">
        <v>41</v>
      </c>
      <c r="B112" s="173" t="s">
        <v>1810</v>
      </c>
      <c r="C112" s="181" t="s">
        <v>1811</v>
      </c>
      <c r="D112" s="174" t="s">
        <v>324</v>
      </c>
      <c r="E112" s="175">
        <v>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1.0000000000000001E-5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415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125</v>
      </c>
      <c r="D113" s="162"/>
      <c r="E113" s="163">
        <v>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42</v>
      </c>
      <c r="B114" s="173" t="s">
        <v>1812</v>
      </c>
      <c r="C114" s="181" t="s">
        <v>1813</v>
      </c>
      <c r="D114" s="174" t="s">
        <v>348</v>
      </c>
      <c r="E114" s="175">
        <v>20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6.9999999999999994E-5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325</v>
      </c>
      <c r="T114" s="178" t="s">
        <v>326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415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73" t="s">
        <v>1814</v>
      </c>
      <c r="D115" s="274"/>
      <c r="E115" s="274"/>
      <c r="F115" s="274"/>
      <c r="G115" s="274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84</v>
      </c>
      <c r="D116" s="162"/>
      <c r="E116" s="163">
        <v>20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5" t="s">
        <v>252</v>
      </c>
      <c r="B117" s="166" t="s">
        <v>220</v>
      </c>
      <c r="C117" s="180" t="s">
        <v>221</v>
      </c>
      <c r="D117" s="167"/>
      <c r="E117" s="168"/>
      <c r="F117" s="169"/>
      <c r="G117" s="169">
        <f>SUMIF(AG118:AG130,"&lt;&gt;NOR",G118:G130)</f>
        <v>0</v>
      </c>
      <c r="H117" s="169"/>
      <c r="I117" s="169">
        <f>SUM(I118:I130)</f>
        <v>0</v>
      </c>
      <c r="J117" s="169"/>
      <c r="K117" s="169">
        <f>SUM(K118:K130)</f>
        <v>0</v>
      </c>
      <c r="L117" s="169"/>
      <c r="M117" s="169">
        <f>SUM(M118:M130)</f>
        <v>0</v>
      </c>
      <c r="N117" s="168"/>
      <c r="O117" s="168">
        <f>SUM(O118:O130)</f>
        <v>0</v>
      </c>
      <c r="P117" s="168"/>
      <c r="Q117" s="168">
        <f>SUM(Q118:Q130)</f>
        <v>0</v>
      </c>
      <c r="R117" s="169"/>
      <c r="S117" s="169"/>
      <c r="T117" s="170"/>
      <c r="U117" s="164"/>
      <c r="V117" s="164">
        <f>SUM(V118:V130)</f>
        <v>0</v>
      </c>
      <c r="W117" s="164"/>
      <c r="X117" s="164"/>
      <c r="Y117" s="164"/>
      <c r="AG117" t="s">
        <v>253</v>
      </c>
    </row>
    <row r="118" spans="1:60" outlineLevel="1" x14ac:dyDescent="0.2">
      <c r="A118" s="172">
        <v>43</v>
      </c>
      <c r="B118" s="173" t="s">
        <v>512</v>
      </c>
      <c r="C118" s="181" t="s">
        <v>513</v>
      </c>
      <c r="D118" s="174" t="s">
        <v>412</v>
      </c>
      <c r="E118" s="175">
        <v>0.58160000000000001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325</v>
      </c>
      <c r="T118" s="178" t="s">
        <v>326</v>
      </c>
      <c r="U118" s="158">
        <v>0</v>
      </c>
      <c r="V118" s="158">
        <f>ROUND(E118*U118,2)</f>
        <v>0</v>
      </c>
      <c r="W118" s="158"/>
      <c r="X118" s="158" t="s">
        <v>259</v>
      </c>
      <c r="Y118" s="158" t="s">
        <v>260</v>
      </c>
      <c r="Z118" s="148"/>
      <c r="AA118" s="148"/>
      <c r="AB118" s="148"/>
      <c r="AC118" s="148"/>
      <c r="AD118" s="148"/>
      <c r="AE118" s="148"/>
      <c r="AF118" s="148"/>
      <c r="AG118" s="148" t="s">
        <v>287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273" t="s">
        <v>344</v>
      </c>
      <c r="D119" s="274"/>
      <c r="E119" s="274"/>
      <c r="F119" s="274"/>
      <c r="G119" s="274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44</v>
      </c>
      <c r="B120" s="173" t="s">
        <v>514</v>
      </c>
      <c r="C120" s="181" t="s">
        <v>515</v>
      </c>
      <c r="D120" s="174" t="s">
        <v>412</v>
      </c>
      <c r="E120" s="175">
        <v>0.58160000000000001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325</v>
      </c>
      <c r="T120" s="178" t="s">
        <v>326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287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73" t="s">
        <v>344</v>
      </c>
      <c r="D121" s="274"/>
      <c r="E121" s="274"/>
      <c r="F121" s="274"/>
      <c r="G121" s="274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45</v>
      </c>
      <c r="B122" s="173" t="s">
        <v>516</v>
      </c>
      <c r="C122" s="181" t="s">
        <v>517</v>
      </c>
      <c r="D122" s="174" t="s">
        <v>412</v>
      </c>
      <c r="E122" s="175">
        <v>11.05048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/>
      <c r="S122" s="177" t="s">
        <v>325</v>
      </c>
      <c r="T122" s="178" t="s">
        <v>326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287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73" t="s">
        <v>344</v>
      </c>
      <c r="D123" s="274"/>
      <c r="E123" s="274"/>
      <c r="F123" s="274"/>
      <c r="G123" s="274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46</v>
      </c>
      <c r="B124" s="173" t="s">
        <v>518</v>
      </c>
      <c r="C124" s="181" t="s">
        <v>519</v>
      </c>
      <c r="D124" s="174" t="s">
        <v>412</v>
      </c>
      <c r="E124" s="175">
        <v>0.58160000000000001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325</v>
      </c>
      <c r="T124" s="178" t="s">
        <v>326</v>
      </c>
      <c r="U124" s="158">
        <v>0</v>
      </c>
      <c r="V124" s="158">
        <f>ROUND(E124*U124,2)</f>
        <v>0</v>
      </c>
      <c r="W124" s="158"/>
      <c r="X124" s="158" t="s">
        <v>259</v>
      </c>
      <c r="Y124" s="158" t="s">
        <v>260</v>
      </c>
      <c r="Z124" s="148"/>
      <c r="AA124" s="148"/>
      <c r="AB124" s="148"/>
      <c r="AC124" s="148"/>
      <c r="AD124" s="148"/>
      <c r="AE124" s="148"/>
      <c r="AF124" s="148"/>
      <c r="AG124" s="148" t="s">
        <v>287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273" t="s">
        <v>344</v>
      </c>
      <c r="D125" s="274"/>
      <c r="E125" s="274"/>
      <c r="F125" s="274"/>
      <c r="G125" s="274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47</v>
      </c>
      <c r="B126" s="173" t="s">
        <v>520</v>
      </c>
      <c r="C126" s="181" t="s">
        <v>521</v>
      </c>
      <c r="D126" s="174" t="s">
        <v>412</v>
      </c>
      <c r="E126" s="175">
        <v>3.4896199999999999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325</v>
      </c>
      <c r="T126" s="178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287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73" t="s">
        <v>344</v>
      </c>
      <c r="D127" s="274"/>
      <c r="E127" s="274"/>
      <c r="F127" s="274"/>
      <c r="G127" s="274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48</v>
      </c>
      <c r="B128" s="173" t="s">
        <v>522</v>
      </c>
      <c r="C128" s="181" t="s">
        <v>523</v>
      </c>
      <c r="D128" s="174" t="s">
        <v>412</v>
      </c>
      <c r="E128" s="175">
        <v>0.58160000000000001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325</v>
      </c>
      <c r="T128" s="178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287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273" t="s">
        <v>344</v>
      </c>
      <c r="D129" s="274"/>
      <c r="E129" s="274"/>
      <c r="F129" s="274"/>
      <c r="G129" s="274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49</v>
      </c>
      <c r="B130" s="173" t="s">
        <v>524</v>
      </c>
      <c r="C130" s="181" t="s">
        <v>525</v>
      </c>
      <c r="D130" s="174" t="s">
        <v>412</v>
      </c>
      <c r="E130" s="175">
        <v>0.58160000000000001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287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3"/>
      <c r="B131" s="4"/>
      <c r="C131" s="18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v>15</v>
      </c>
      <c r="AF131">
        <v>21</v>
      </c>
      <c r="AG131" t="s">
        <v>238</v>
      </c>
    </row>
    <row r="132" spans="1:60" x14ac:dyDescent="0.2">
      <c r="A132" s="151"/>
      <c r="B132" s="152" t="s">
        <v>29</v>
      </c>
      <c r="C132" s="185"/>
      <c r="D132" s="153"/>
      <c r="E132" s="154"/>
      <c r="F132" s="154"/>
      <c r="G132" s="171">
        <f>G8+G11+G14+G16+G27+G31+G52+G69+G107+G111+G117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f>SUMIF(L7:L130,AE131,G7:G130)</f>
        <v>0</v>
      </c>
      <c r="AF132">
        <f>SUMIF(L7:L130,AF131,G7:G130)</f>
        <v>0</v>
      </c>
      <c r="AG132" t="s">
        <v>293</v>
      </c>
    </row>
    <row r="133" spans="1:60" x14ac:dyDescent="0.2">
      <c r="C133" s="186"/>
      <c r="D133" s="10"/>
      <c r="AG133" t="s">
        <v>294</v>
      </c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R/FzIGwKSLFIWR4xGehG00qY5PH8rI+/9t9bpPe+FMPfGXgLp81OjNlTXKFA18zmgTftP/NEIQKWppxP4wT1w==" saltValue="bz44GXAvmasdtl7seod9zQ==" spinCount="100000" sheet="1" formatRows="0"/>
  <mergeCells count="28">
    <mergeCell ref="C123:G123"/>
    <mergeCell ref="C125:G125"/>
    <mergeCell ref="C127:G127"/>
    <mergeCell ref="C129:G129"/>
    <mergeCell ref="C94:G94"/>
    <mergeCell ref="C99:G99"/>
    <mergeCell ref="C102:G102"/>
    <mergeCell ref="C115:G115"/>
    <mergeCell ref="C119:G119"/>
    <mergeCell ref="C121:G121"/>
    <mergeCell ref="C91:G91"/>
    <mergeCell ref="C25:G25"/>
    <mergeCell ref="C40:G40"/>
    <mergeCell ref="C43:G43"/>
    <mergeCell ref="C46:G46"/>
    <mergeCell ref="C50:G50"/>
    <mergeCell ref="C56:G56"/>
    <mergeCell ref="C59:G59"/>
    <mergeCell ref="C62:G62"/>
    <mergeCell ref="C65:G65"/>
    <mergeCell ref="C67:G67"/>
    <mergeCell ref="C73:G73"/>
    <mergeCell ref="C21:G21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518B-2122-4983-B837-1C3433DD96D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76</v>
      </c>
      <c r="C4" s="270" t="s">
        <v>77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202</v>
      </c>
      <c r="C8" s="180" t="s">
        <v>203</v>
      </c>
      <c r="D8" s="167"/>
      <c r="E8" s="168"/>
      <c r="F8" s="169"/>
      <c r="G8" s="169">
        <f>SUMIF(AG9:AG40,"&lt;&gt;NOR",G9:G40)</f>
        <v>0</v>
      </c>
      <c r="H8" s="169"/>
      <c r="I8" s="169">
        <f>SUM(I9:I40)</f>
        <v>0</v>
      </c>
      <c r="J8" s="169"/>
      <c r="K8" s="169">
        <f>SUM(K9:K40)</f>
        <v>0</v>
      </c>
      <c r="L8" s="169"/>
      <c r="M8" s="169">
        <f>SUM(M9:M40)</f>
        <v>0</v>
      </c>
      <c r="N8" s="168"/>
      <c r="O8" s="168">
        <f>SUM(O9:O40)</f>
        <v>0</v>
      </c>
      <c r="P8" s="168"/>
      <c r="Q8" s="168">
        <f>SUM(Q9:Q40)</f>
        <v>0</v>
      </c>
      <c r="R8" s="169"/>
      <c r="S8" s="169"/>
      <c r="T8" s="170"/>
      <c r="U8" s="164"/>
      <c r="V8" s="164">
        <f>SUM(V9:V40)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1852</v>
      </c>
      <c r="C9" s="181" t="s">
        <v>1853</v>
      </c>
      <c r="D9" s="174" t="s">
        <v>446</v>
      </c>
      <c r="E9" s="175">
        <v>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415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3" t="s">
        <v>1854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123</v>
      </c>
      <c r="D11" s="162"/>
      <c r="E11" s="163">
        <v>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1855</v>
      </c>
      <c r="C12" s="181" t="s">
        <v>1856</v>
      </c>
      <c r="D12" s="174" t="s">
        <v>446</v>
      </c>
      <c r="E12" s="175">
        <v>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415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73" t="s">
        <v>1857</v>
      </c>
      <c r="D13" s="274"/>
      <c r="E13" s="274"/>
      <c r="F13" s="274"/>
      <c r="G13" s="274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obsah cca 500 ks, materiál: nerez, rozměry: cca 265*150*290 mm (š*h*v), montáž na stěnu, boční okénko pro kontrolu množství ručníků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123</v>
      </c>
      <c r="D14" s="162"/>
      <c r="E14" s="163">
        <v>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1858</v>
      </c>
      <c r="C15" s="181" t="s">
        <v>1859</v>
      </c>
      <c r="D15" s="174" t="s">
        <v>446</v>
      </c>
      <c r="E15" s="175">
        <v>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257</v>
      </c>
      <c r="T15" s="178" t="s">
        <v>258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415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73" t="s">
        <v>1860</v>
      </c>
      <c r="D16" s="274"/>
      <c r="E16" s="274"/>
      <c r="F16" s="274"/>
      <c r="G16" s="27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123</v>
      </c>
      <c r="D17" s="162"/>
      <c r="E17" s="163">
        <v>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4</v>
      </c>
      <c r="B18" s="173" t="s">
        <v>1861</v>
      </c>
      <c r="C18" s="181" t="s">
        <v>1862</v>
      </c>
      <c r="D18" s="174" t="s">
        <v>446</v>
      </c>
      <c r="E18" s="175">
        <v>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257</v>
      </c>
      <c r="T18" s="178" t="s">
        <v>258</v>
      </c>
      <c r="U18" s="158">
        <v>0</v>
      </c>
      <c r="V18" s="158">
        <f>ROUND(E18*U18,2)</f>
        <v>0</v>
      </c>
      <c r="W18" s="158"/>
      <c r="X18" s="158" t="s">
        <v>259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415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123</v>
      </c>
      <c r="D19" s="162"/>
      <c r="E19" s="163">
        <v>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1863</v>
      </c>
      <c r="C20" s="181" t="s">
        <v>1864</v>
      </c>
      <c r="D20" s="174" t="s">
        <v>446</v>
      </c>
      <c r="E20" s="175">
        <v>3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257</v>
      </c>
      <c r="T20" s="178" t="s">
        <v>258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415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73" t="s">
        <v>1865</v>
      </c>
      <c r="D21" s="274"/>
      <c r="E21" s="274"/>
      <c r="F21" s="274"/>
      <c r="G21" s="274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9" t="str">
        <f>C21</f>
        <v>WC štětka s nerezovou rukojetí vč. nerezového stojanu, s plastovou vložkou na vyjmutí, výška cca 350 mm, montáž na stěnu</v>
      </c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121</v>
      </c>
      <c r="D22" s="162"/>
      <c r="E22" s="163">
        <v>3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1866</v>
      </c>
      <c r="C23" s="181" t="s">
        <v>1867</v>
      </c>
      <c r="D23" s="174" t="s">
        <v>446</v>
      </c>
      <c r="E23" s="175">
        <v>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415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73" t="s">
        <v>1868</v>
      </c>
      <c r="D24" s="274"/>
      <c r="E24" s="274"/>
      <c r="F24" s="274"/>
      <c r="G24" s="27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9" t="str">
        <f>C24</f>
        <v>Plastový zásobník hygienických sáčku, provrchová úprava chorm, rozměry cca 98*137*25 mm, montáž na stěnu</v>
      </c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119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1869</v>
      </c>
      <c r="C26" s="181" t="s">
        <v>1870</v>
      </c>
      <c r="D26" s="174" t="s">
        <v>446</v>
      </c>
      <c r="E26" s="175">
        <v>8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415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2" x14ac:dyDescent="0.2">
      <c r="A27" s="155"/>
      <c r="B27" s="156"/>
      <c r="C27" s="273" t="s">
        <v>1871</v>
      </c>
      <c r="D27" s="274"/>
      <c r="E27" s="274"/>
      <c r="F27" s="274"/>
      <c r="G27" s="27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9" t="str">
        <f>C27</f>
        <v>Koš s víkem, nášlapný mechanismus otevírání, objem 10l, průměr cca 20 cm, materiál: nerez s vyjímatelnou plastovou vložkou s uchem z elastické umělé hmoty proti poškození stěny</v>
      </c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1488</v>
      </c>
      <c r="D28" s="162"/>
      <c r="E28" s="163">
        <v>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2" t="s">
        <v>119</v>
      </c>
      <c r="D29" s="162"/>
      <c r="E29" s="163">
        <v>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1872</v>
      </c>
      <c r="C30" s="181" t="s">
        <v>1873</v>
      </c>
      <c r="D30" s="174" t="s">
        <v>446</v>
      </c>
      <c r="E30" s="175">
        <v>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257</v>
      </c>
      <c r="T30" s="178" t="s">
        <v>258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415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73" t="s">
        <v>1874</v>
      </c>
      <c r="D31" s="274"/>
      <c r="E31" s="274"/>
      <c r="F31" s="274"/>
      <c r="G31" s="27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9" t="str">
        <f>C31</f>
        <v>zásobník na stěnu, obsah 1 role, velikost střední, materiál: nerez, rozměry: cca 120*220*220 mm (š*h*v), montáž na stěnu</v>
      </c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121</v>
      </c>
      <c r="D32" s="162"/>
      <c r="E32" s="163">
        <v>3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1875</v>
      </c>
      <c r="C33" s="181" t="s">
        <v>1876</v>
      </c>
      <c r="D33" s="174" t="s">
        <v>446</v>
      </c>
      <c r="E33" s="175">
        <v>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415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3" t="s">
        <v>1877</v>
      </c>
      <c r="D34" s="274"/>
      <c r="E34" s="274"/>
      <c r="F34" s="274"/>
      <c r="G34" s="27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123</v>
      </c>
      <c r="D35" s="162"/>
      <c r="E35" s="163">
        <v>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10</v>
      </c>
      <c r="B36" s="173" t="s">
        <v>1878</v>
      </c>
      <c r="C36" s="181" t="s">
        <v>1879</v>
      </c>
      <c r="D36" s="174" t="s">
        <v>446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257</v>
      </c>
      <c r="T36" s="178" t="s">
        <v>258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415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73" t="s">
        <v>1880</v>
      </c>
      <c r="D37" s="274"/>
      <c r="E37" s="274"/>
      <c r="F37" s="274"/>
      <c r="G37" s="274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135</v>
      </c>
      <c r="D38" s="162"/>
      <c r="E38" s="163">
        <v>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11</v>
      </c>
      <c r="B39" s="173" t="s">
        <v>1881</v>
      </c>
      <c r="C39" s="181" t="s">
        <v>1882</v>
      </c>
      <c r="D39" s="174" t="s">
        <v>256</v>
      </c>
      <c r="E39" s="175">
        <v>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415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117</v>
      </c>
      <c r="D40" s="162"/>
      <c r="E40" s="163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238</v>
      </c>
    </row>
    <row r="42" spans="1:60" x14ac:dyDescent="0.2">
      <c r="A42" s="151"/>
      <c r="B42" s="152" t="s">
        <v>29</v>
      </c>
      <c r="C42" s="185"/>
      <c r="D42" s="153"/>
      <c r="E42" s="154"/>
      <c r="F42" s="154"/>
      <c r="G42" s="171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293</v>
      </c>
    </row>
    <row r="43" spans="1:60" x14ac:dyDescent="0.2">
      <c r="C43" s="186"/>
      <c r="D43" s="10"/>
      <c r="AG43" t="s">
        <v>294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Ca+f8Z96365yREW7wlD2JNMlJQdHCjxBGOaDwOom083iu4cINEHY/bB1JZYyB+aN+m84vBPpzj+IQulYU3nsg==" saltValue="wCUKWaQWG7oCwevP0rukRg==" spinCount="100000" sheet="1" formatRows="0"/>
  <mergeCells count="13">
    <mergeCell ref="C37:G37"/>
    <mergeCell ref="C16:G16"/>
    <mergeCell ref="C21:G21"/>
    <mergeCell ref="C24:G24"/>
    <mergeCell ref="C27:G27"/>
    <mergeCell ref="C31:G31"/>
    <mergeCell ref="C34:G34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CBAE-A5B2-46FA-A70D-39993F05B912}">
  <sheetPr>
    <outlinePr summaryBelow="0"/>
  </sheetPr>
  <dimension ref="A1:BH5000"/>
  <sheetViews>
    <sheetView workbookViewId="0">
      <pane ySplit="7" topLeftCell="A50" activePane="bottomLeft" state="frozen"/>
      <selection pane="bottomLeft" activeCell="F65" sqref="F65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78</v>
      </c>
      <c r="C4" s="270" t="s">
        <v>79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202</v>
      </c>
      <c r="C8" s="180" t="s">
        <v>203</v>
      </c>
      <c r="D8" s="167"/>
      <c r="E8" s="168"/>
      <c r="F8" s="169"/>
      <c r="G8" s="169">
        <f>SUMIF(AG9:AG69,"&lt;&gt;NOR",G9:G69)</f>
        <v>0</v>
      </c>
      <c r="H8" s="169"/>
      <c r="I8" s="169">
        <f>SUM(I9:I69)</f>
        <v>0</v>
      </c>
      <c r="J8" s="169"/>
      <c r="K8" s="169">
        <f>SUM(K9:K69)</f>
        <v>0</v>
      </c>
      <c r="L8" s="169"/>
      <c r="M8" s="169">
        <f>SUM(M9:M69)</f>
        <v>0</v>
      </c>
      <c r="N8" s="168"/>
      <c r="O8" s="168">
        <f>SUM(O9:O69)</f>
        <v>0</v>
      </c>
      <c r="P8" s="168"/>
      <c r="Q8" s="168">
        <f>SUM(Q9:Q69)</f>
        <v>0</v>
      </c>
      <c r="R8" s="169"/>
      <c r="S8" s="169"/>
      <c r="T8" s="170"/>
      <c r="U8" s="164"/>
      <c r="V8" s="164">
        <f>SUM(V9:V69)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1852</v>
      </c>
      <c r="C9" s="181" t="s">
        <v>1853</v>
      </c>
      <c r="D9" s="174" t="s">
        <v>446</v>
      </c>
      <c r="E9" s="175">
        <v>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415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3" t="s">
        <v>1854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1250</v>
      </c>
      <c r="D11" s="162"/>
      <c r="E11" s="163">
        <v>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1855</v>
      </c>
      <c r="C12" s="181" t="s">
        <v>1856</v>
      </c>
      <c r="D12" s="174" t="s">
        <v>446</v>
      </c>
      <c r="E12" s="175">
        <v>7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415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73" t="s">
        <v>1857</v>
      </c>
      <c r="D13" s="274"/>
      <c r="E13" s="274"/>
      <c r="F13" s="274"/>
      <c r="G13" s="274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obsah cca 500 ks, materiál: nerez, rozměry: cca 265*150*290 mm (š*h*v), montáž na stěnu, boční okénko pro kontrolu množství ručníků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1250</v>
      </c>
      <c r="D14" s="162"/>
      <c r="E14" s="163">
        <v>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1858</v>
      </c>
      <c r="C15" s="181" t="s">
        <v>1859</v>
      </c>
      <c r="D15" s="174" t="s">
        <v>446</v>
      </c>
      <c r="E15" s="175">
        <v>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257</v>
      </c>
      <c r="T15" s="178" t="s">
        <v>258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415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73" t="s">
        <v>1860</v>
      </c>
      <c r="D16" s="274"/>
      <c r="E16" s="274"/>
      <c r="F16" s="274"/>
      <c r="G16" s="27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1488</v>
      </c>
      <c r="D17" s="162"/>
      <c r="E17" s="163">
        <v>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4</v>
      </c>
      <c r="B18" s="173" t="s">
        <v>1861</v>
      </c>
      <c r="C18" s="181" t="s">
        <v>1862</v>
      </c>
      <c r="D18" s="174" t="s">
        <v>446</v>
      </c>
      <c r="E18" s="175">
        <v>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257</v>
      </c>
      <c r="T18" s="178" t="s">
        <v>258</v>
      </c>
      <c r="U18" s="158">
        <v>0</v>
      </c>
      <c r="V18" s="158">
        <f>ROUND(E18*U18,2)</f>
        <v>0</v>
      </c>
      <c r="W18" s="158"/>
      <c r="X18" s="158" t="s">
        <v>259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415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123</v>
      </c>
      <c r="D19" s="162"/>
      <c r="E19" s="163">
        <v>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1863</v>
      </c>
      <c r="C20" s="181" t="s">
        <v>1864</v>
      </c>
      <c r="D20" s="174" t="s">
        <v>446</v>
      </c>
      <c r="E20" s="175">
        <v>4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257</v>
      </c>
      <c r="T20" s="178" t="s">
        <v>258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415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73" t="s">
        <v>1865</v>
      </c>
      <c r="D21" s="274"/>
      <c r="E21" s="274"/>
      <c r="F21" s="274"/>
      <c r="G21" s="274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9" t="str">
        <f>C21</f>
        <v>WC štětka s nerezovou rukojetí vč. nerezového stojanu, s plastovou vložkou na vyjmutí, výška cca 350 mm, montáž na stěnu</v>
      </c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123</v>
      </c>
      <c r="D22" s="162"/>
      <c r="E22" s="163">
        <v>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1866</v>
      </c>
      <c r="C23" s="181" t="s">
        <v>1867</v>
      </c>
      <c r="D23" s="174" t="s">
        <v>446</v>
      </c>
      <c r="E23" s="175">
        <v>3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415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73" t="s">
        <v>1868</v>
      </c>
      <c r="D24" s="274"/>
      <c r="E24" s="274"/>
      <c r="F24" s="274"/>
      <c r="G24" s="27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9" t="str">
        <f>C24</f>
        <v>Plastový zásobník hygienických sáčku, provrchová úprava chorm, rozměry cca 98*137*25 mm, montáž na stěnu</v>
      </c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121</v>
      </c>
      <c r="D25" s="162"/>
      <c r="E25" s="163">
        <v>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1869</v>
      </c>
      <c r="C26" s="181" t="s">
        <v>1870</v>
      </c>
      <c r="D26" s="174" t="s">
        <v>446</v>
      </c>
      <c r="E26" s="175">
        <v>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257</v>
      </c>
      <c r="T26" s="178" t="s">
        <v>258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415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2" x14ac:dyDescent="0.2">
      <c r="A27" s="155"/>
      <c r="B27" s="156"/>
      <c r="C27" s="273" t="s">
        <v>1871</v>
      </c>
      <c r="D27" s="274"/>
      <c r="E27" s="274"/>
      <c r="F27" s="274"/>
      <c r="G27" s="27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9" t="str">
        <f>C27</f>
        <v>Koš s víkem, nášlapný mechanismus otevírání, objem 10l, průměr cca 20 cm, materiál: nerez s vyjímatelnou plastovou vložkou s uchem z elastické umělé hmoty proti poškození stěny</v>
      </c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64</v>
      </c>
      <c r="D28" s="162"/>
      <c r="E28" s="163">
        <v>10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8</v>
      </c>
      <c r="B29" s="173" t="s">
        <v>1872</v>
      </c>
      <c r="C29" s="181" t="s">
        <v>1873</v>
      </c>
      <c r="D29" s="174" t="s">
        <v>446</v>
      </c>
      <c r="E29" s="175">
        <v>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415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73" t="s">
        <v>1874</v>
      </c>
      <c r="D30" s="274"/>
      <c r="E30" s="274"/>
      <c r="F30" s="274"/>
      <c r="G30" s="27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9" t="str">
        <f>C30</f>
        <v>zásobník na stěnu, obsah 1 role, velikost střední, materiál: nerez, rozměry: cca 120*220*220 mm (š*h*v), montáž na stěnu</v>
      </c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123</v>
      </c>
      <c r="D31" s="162"/>
      <c r="E31" s="163">
        <v>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1875</v>
      </c>
      <c r="C32" s="181" t="s">
        <v>1876</v>
      </c>
      <c r="D32" s="174" t="s">
        <v>446</v>
      </c>
      <c r="E32" s="175">
        <v>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257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415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73" t="s">
        <v>1877</v>
      </c>
      <c r="D33" s="274"/>
      <c r="E33" s="274"/>
      <c r="F33" s="274"/>
      <c r="G33" s="27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1488</v>
      </c>
      <c r="D34" s="162"/>
      <c r="E34" s="163">
        <v>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1883</v>
      </c>
      <c r="C35" s="181" t="s">
        <v>1884</v>
      </c>
      <c r="D35" s="174" t="s">
        <v>446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257</v>
      </c>
      <c r="T35" s="178" t="s">
        <v>258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415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2" x14ac:dyDescent="0.2">
      <c r="A36" s="155"/>
      <c r="B36" s="156"/>
      <c r="C36" s="273" t="s">
        <v>1885</v>
      </c>
      <c r="D36" s="274"/>
      <c r="E36" s="274"/>
      <c r="F36" s="274"/>
      <c r="G36" s="27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9" t="str">
        <f>C36</f>
        <v>madlo do sprchového koutu včetně montáže na stěnu, NEREZ,  dle vyhlášky 398/2009 Sb. -  5.1.13. V místě ruční sprchy musí být vodorovné a svislé pevné madlo. Vodorovné madlo musí být ve výši 800 mm nad podlahou, nejméně 600 mm dlouhé a umístěno nejvýše 300 mm od rohu sprchového koutu. Svislé madlo musí být dlouhé nejméně 500 mm a umístěno 900 mm od rohu sprchového koutu.</v>
      </c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117</v>
      </c>
      <c r="D37" s="162"/>
      <c r="E37" s="163">
        <v>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11</v>
      </c>
      <c r="B38" s="173" t="s">
        <v>1886</v>
      </c>
      <c r="C38" s="181" t="s">
        <v>1887</v>
      </c>
      <c r="D38" s="174" t="s">
        <v>363</v>
      </c>
      <c r="E38" s="175">
        <v>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3.5000000000000001E-3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257</v>
      </c>
      <c r="T38" s="178" t="s">
        <v>258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287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73" t="s">
        <v>1888</v>
      </c>
      <c r="D39" s="274"/>
      <c r="E39" s="274"/>
      <c r="F39" s="274"/>
      <c r="G39" s="27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264" t="s">
        <v>1889</v>
      </c>
      <c r="D40" s="265"/>
      <c r="E40" s="265"/>
      <c r="F40" s="265"/>
      <c r="G40" s="265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264" t="s">
        <v>1890</v>
      </c>
      <c r="D41" s="265"/>
      <c r="E41" s="265"/>
      <c r="F41" s="265"/>
      <c r="G41" s="265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117</v>
      </c>
      <c r="D42" s="162"/>
      <c r="E42" s="163">
        <v>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12</v>
      </c>
      <c r="B43" s="173" t="s">
        <v>1891</v>
      </c>
      <c r="C43" s="181" t="s">
        <v>1892</v>
      </c>
      <c r="D43" s="174" t="s">
        <v>363</v>
      </c>
      <c r="E43" s="175">
        <v>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3.5000000000000001E-3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257</v>
      </c>
      <c r="T43" s="178" t="s">
        <v>258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287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73" t="s">
        <v>1893</v>
      </c>
      <c r="D44" s="274"/>
      <c r="E44" s="274"/>
      <c r="F44" s="274"/>
      <c r="G44" s="27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64" t="s">
        <v>1889</v>
      </c>
      <c r="D45" s="265"/>
      <c r="E45" s="265"/>
      <c r="F45" s="265"/>
      <c r="G45" s="26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64" t="s">
        <v>1890</v>
      </c>
      <c r="D46" s="265"/>
      <c r="E46" s="265"/>
      <c r="F46" s="265"/>
      <c r="G46" s="26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117</v>
      </c>
      <c r="D47" s="162"/>
      <c r="E47" s="163">
        <v>1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13</v>
      </c>
      <c r="B48" s="173" t="s">
        <v>1894</v>
      </c>
      <c r="C48" s="181" t="s">
        <v>1895</v>
      </c>
      <c r="D48" s="174" t="s">
        <v>446</v>
      </c>
      <c r="E48" s="175">
        <v>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257</v>
      </c>
      <c r="T48" s="178" t="s">
        <v>258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415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73" t="s">
        <v>1896</v>
      </c>
      <c r="D49" s="274"/>
      <c r="E49" s="274"/>
      <c r="F49" s="274"/>
      <c r="G49" s="274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117</v>
      </c>
      <c r="D50" s="162"/>
      <c r="E50" s="163">
        <v>1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14</v>
      </c>
      <c r="B51" s="173" t="s">
        <v>1897</v>
      </c>
      <c r="C51" s="181" t="s">
        <v>1898</v>
      </c>
      <c r="D51" s="174" t="s">
        <v>446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257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415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2" x14ac:dyDescent="0.2">
      <c r="A52" s="155"/>
      <c r="B52" s="156"/>
      <c r="C52" s="273" t="s">
        <v>1899</v>
      </c>
      <c r="D52" s="274"/>
      <c r="E52" s="274"/>
      <c r="F52" s="274"/>
      <c r="G52" s="27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9" t="str">
        <f>C52</f>
        <v>Sklopné zrcadlo s ovládáním náklonu pomocí páky na stěně pod umyvadlem. Montáž na stěnu pomocí montážní lišty. Materiál nerezová ocel.</v>
      </c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64" t="s">
        <v>1900</v>
      </c>
      <c r="D53" s="265"/>
      <c r="E53" s="265"/>
      <c r="F53" s="265"/>
      <c r="G53" s="265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117</v>
      </c>
      <c r="D54" s="162"/>
      <c r="E54" s="163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15</v>
      </c>
      <c r="B55" s="173" t="s">
        <v>1901</v>
      </c>
      <c r="C55" s="181" t="s">
        <v>1902</v>
      </c>
      <c r="D55" s="174" t="s">
        <v>446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257</v>
      </c>
      <c r="T55" s="178" t="s">
        <v>258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415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73" t="s">
        <v>1903</v>
      </c>
      <c r="D56" s="274"/>
      <c r="E56" s="274"/>
      <c r="F56" s="274"/>
      <c r="G56" s="27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64" t="s">
        <v>1904</v>
      </c>
      <c r="D57" s="265"/>
      <c r="E57" s="265"/>
      <c r="F57" s="265"/>
      <c r="G57" s="265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117</v>
      </c>
      <c r="D58" s="162"/>
      <c r="E58" s="163">
        <v>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16</v>
      </c>
      <c r="B59" s="173" t="s">
        <v>1905</v>
      </c>
      <c r="C59" s="181" t="s">
        <v>1906</v>
      </c>
      <c r="D59" s="174" t="s">
        <v>446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257</v>
      </c>
      <c r="T59" s="178" t="s">
        <v>258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415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73" t="s">
        <v>1907</v>
      </c>
      <c r="D60" s="274"/>
      <c r="E60" s="274"/>
      <c r="F60" s="274"/>
      <c r="G60" s="274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117</v>
      </c>
      <c r="D61" s="162"/>
      <c r="E61" s="163">
        <v>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17</v>
      </c>
      <c r="B62" s="173" t="s">
        <v>1908</v>
      </c>
      <c r="C62" s="181" t="s">
        <v>1909</v>
      </c>
      <c r="D62" s="174" t="s">
        <v>446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257</v>
      </c>
      <c r="T62" s="178" t="s">
        <v>258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415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73" t="s">
        <v>1910</v>
      </c>
      <c r="D63" s="274"/>
      <c r="E63" s="274"/>
      <c r="F63" s="274"/>
      <c r="G63" s="274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117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18</v>
      </c>
      <c r="B65" s="173" t="s">
        <v>1878</v>
      </c>
      <c r="C65" s="181" t="s">
        <v>1911</v>
      </c>
      <c r="D65" s="174" t="s">
        <v>446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257</v>
      </c>
      <c r="T65" s="178" t="s">
        <v>258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415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73" t="s">
        <v>1910</v>
      </c>
      <c r="D66" s="274"/>
      <c r="E66" s="274"/>
      <c r="F66" s="274"/>
      <c r="G66" s="274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117</v>
      </c>
      <c r="D67" s="162"/>
      <c r="E67" s="163">
        <v>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19</v>
      </c>
      <c r="B68" s="173" t="s">
        <v>1881</v>
      </c>
      <c r="C68" s="181" t="s">
        <v>1882</v>
      </c>
      <c r="D68" s="174" t="s">
        <v>256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257</v>
      </c>
      <c r="T68" s="178" t="s">
        <v>258</v>
      </c>
      <c r="U68" s="158">
        <v>0</v>
      </c>
      <c r="V68" s="158">
        <f>ROUND(E68*U68,2)</f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415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117</v>
      </c>
      <c r="D69" s="162"/>
      <c r="E69" s="163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3"/>
      <c r="B70" s="4"/>
      <c r="C70" s="18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238</v>
      </c>
    </row>
    <row r="71" spans="1:60" x14ac:dyDescent="0.2">
      <c r="A71" s="151"/>
      <c r="B71" s="152" t="s">
        <v>29</v>
      </c>
      <c r="C71" s="185"/>
      <c r="D71" s="153"/>
      <c r="E71" s="154"/>
      <c r="F71" s="154"/>
      <c r="G71" s="171">
        <f>G8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293</v>
      </c>
    </row>
    <row r="72" spans="1:60" x14ac:dyDescent="0.2">
      <c r="C72" s="186"/>
      <c r="D72" s="10"/>
      <c r="AG72" t="s">
        <v>294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84GFzwN6S5Elb4PUbAXQAzgcMtKnehV2nIz4vkCDDy+Az5fAUjRYcO1POMYPd9lqs7GfqMsgQimydQ1S/bboA==" saltValue="rWB3CCHBCd3BiXywbrhEOw==" spinCount="100000" sheet="1" formatRows="0"/>
  <mergeCells count="27">
    <mergeCell ref="C60:G60"/>
    <mergeCell ref="C63:G63"/>
    <mergeCell ref="C66:G66"/>
    <mergeCell ref="C46:G46"/>
    <mergeCell ref="C49:G49"/>
    <mergeCell ref="C52:G52"/>
    <mergeCell ref="C53:G53"/>
    <mergeCell ref="C56:G56"/>
    <mergeCell ref="C57:G57"/>
    <mergeCell ref="C45:G45"/>
    <mergeCell ref="C16:G16"/>
    <mergeCell ref="C21:G21"/>
    <mergeCell ref="C24:G24"/>
    <mergeCell ref="C27:G27"/>
    <mergeCell ref="C30:G30"/>
    <mergeCell ref="C33:G33"/>
    <mergeCell ref="C36:G36"/>
    <mergeCell ref="C39:G39"/>
    <mergeCell ref="C40:G40"/>
    <mergeCell ref="C41:G41"/>
    <mergeCell ref="C44:G44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C5FE-BC8F-4AC3-8EC7-5F059FA95400}">
  <sheetPr>
    <outlinePr summaryBelow="0"/>
  </sheetPr>
  <dimension ref="A1:BH5000"/>
  <sheetViews>
    <sheetView tabSelected="1" zoomScale="120" zoomScaleNormal="120" workbookViewId="0">
      <pane ySplit="7" topLeftCell="A74" activePane="bottomLeft" state="frozen"/>
      <selection pane="bottomLeft" activeCell="C104" sqref="C104:G104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80</v>
      </c>
      <c r="C4" s="270" t="s">
        <v>81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149</v>
      </c>
      <c r="C8" s="180" t="s">
        <v>28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0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0</v>
      </c>
      <c r="W8" s="164"/>
      <c r="X8" s="164"/>
      <c r="Y8" s="164"/>
      <c r="AG8" t="s">
        <v>253</v>
      </c>
    </row>
    <row r="9" spans="1:60" hidden="1" outlineLevel="1" x14ac:dyDescent="0.2">
      <c r="A9" s="187"/>
      <c r="B9" s="188"/>
      <c r="C9" s="194"/>
      <c r="D9" s="189"/>
      <c r="E9" s="190"/>
      <c r="F9" s="191"/>
      <c r="G9" s="192"/>
      <c r="H9" s="191"/>
      <c r="I9" s="192"/>
      <c r="J9" s="191"/>
      <c r="K9" s="192"/>
      <c r="L9" s="192"/>
      <c r="M9" s="192"/>
      <c r="N9" s="190"/>
      <c r="O9" s="190"/>
      <c r="P9" s="190"/>
      <c r="Q9" s="190"/>
      <c r="R9" s="192"/>
      <c r="S9" s="192"/>
      <c r="T9" s="193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1</v>
      </c>
      <c r="B10" s="188" t="s">
        <v>1912</v>
      </c>
      <c r="C10" s="194" t="s">
        <v>1913</v>
      </c>
      <c r="D10" s="189" t="s">
        <v>324</v>
      </c>
      <c r="E10" s="190">
        <v>111.14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0</v>
      </c>
      <c r="O10" s="190">
        <f>ROUND(E10*N10,2)</f>
        <v>0</v>
      </c>
      <c r="P10" s="190">
        <v>0</v>
      </c>
      <c r="Q10" s="190">
        <f>ROUND(E10*P10,2)</f>
        <v>0</v>
      </c>
      <c r="R10" s="192"/>
      <c r="S10" s="192" t="s">
        <v>257</v>
      </c>
      <c r="T10" s="193" t="s">
        <v>258</v>
      </c>
      <c r="U10" s="158">
        <v>0</v>
      </c>
      <c r="V10" s="158">
        <f>ROUND(E10*U10,2)</f>
        <v>0</v>
      </c>
      <c r="W10" s="158"/>
      <c r="X10" s="158" t="s">
        <v>1914</v>
      </c>
      <c r="Y10" s="158" t="s">
        <v>260</v>
      </c>
      <c r="Z10" s="148"/>
      <c r="AA10" s="148"/>
      <c r="AB10" s="148"/>
      <c r="AC10" s="148"/>
      <c r="AD10" s="148"/>
      <c r="AE10" s="148"/>
      <c r="AF10" s="148"/>
      <c r="AG10" s="148" t="s">
        <v>1915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7">
        <v>2</v>
      </c>
      <c r="B11" s="188" t="s">
        <v>1916</v>
      </c>
      <c r="C11" s="194" t="s">
        <v>1917</v>
      </c>
      <c r="D11" s="189" t="s">
        <v>324</v>
      </c>
      <c r="E11" s="190">
        <v>73.28</v>
      </c>
      <c r="F11" s="191"/>
      <c r="G11" s="192">
        <f>ROUND(E11*F11,2)</f>
        <v>0</v>
      </c>
      <c r="H11" s="191"/>
      <c r="I11" s="192">
        <f>ROUND(E11*H11,2)</f>
        <v>0</v>
      </c>
      <c r="J11" s="191"/>
      <c r="K11" s="192">
        <f>ROUND(E11*J11,2)</f>
        <v>0</v>
      </c>
      <c r="L11" s="192">
        <v>21</v>
      </c>
      <c r="M11" s="192">
        <f>G11*(1+L11/100)</f>
        <v>0</v>
      </c>
      <c r="N11" s="190">
        <v>0</v>
      </c>
      <c r="O11" s="190">
        <f>ROUND(E11*N11,2)</f>
        <v>0</v>
      </c>
      <c r="P11" s="190">
        <v>0</v>
      </c>
      <c r="Q11" s="190">
        <f>ROUND(E11*P11,2)</f>
        <v>0</v>
      </c>
      <c r="R11" s="192"/>
      <c r="S11" s="192" t="s">
        <v>257</v>
      </c>
      <c r="T11" s="193" t="s">
        <v>258</v>
      </c>
      <c r="U11" s="158">
        <v>0</v>
      </c>
      <c r="V11" s="158">
        <f>ROUND(E11*U11,2)</f>
        <v>0</v>
      </c>
      <c r="W11" s="158"/>
      <c r="X11" s="158" t="s">
        <v>1914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1915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3</v>
      </c>
      <c r="B12" s="173" t="s">
        <v>1918</v>
      </c>
      <c r="C12" s="181" t="s">
        <v>1919</v>
      </c>
      <c r="D12" s="174" t="s">
        <v>324</v>
      </c>
      <c r="E12" s="175">
        <v>13.75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1914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1915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1920</v>
      </c>
      <c r="D13" s="162"/>
      <c r="E13" s="163">
        <v>13.75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4</v>
      </c>
      <c r="B14" s="173" t="s">
        <v>1921</v>
      </c>
      <c r="C14" s="181" t="s">
        <v>1922</v>
      </c>
      <c r="D14" s="174" t="s">
        <v>324</v>
      </c>
      <c r="E14" s="175">
        <v>62.64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257</v>
      </c>
      <c r="T14" s="178" t="s">
        <v>258</v>
      </c>
      <c r="U14" s="158">
        <v>0</v>
      </c>
      <c r="V14" s="158">
        <f>ROUND(E14*U14,2)</f>
        <v>0</v>
      </c>
      <c r="W14" s="158"/>
      <c r="X14" s="158" t="s">
        <v>1914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1915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1923</v>
      </c>
      <c r="D15" s="162"/>
      <c r="E15" s="163">
        <v>62.64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7">
        <v>5</v>
      </c>
      <c r="B16" s="188" t="s">
        <v>1924</v>
      </c>
      <c r="C16" s="194" t="s">
        <v>1925</v>
      </c>
      <c r="D16" s="189" t="s">
        <v>1926</v>
      </c>
      <c r="E16" s="190">
        <v>58</v>
      </c>
      <c r="F16" s="191"/>
      <c r="G16" s="192">
        <f>ROUND(E16*F16,2)</f>
        <v>0</v>
      </c>
      <c r="H16" s="191"/>
      <c r="I16" s="192">
        <f>ROUND(E16*H16,2)</f>
        <v>0</v>
      </c>
      <c r="J16" s="191"/>
      <c r="K16" s="192">
        <f>ROUND(E16*J16,2)</f>
        <v>0</v>
      </c>
      <c r="L16" s="192">
        <v>21</v>
      </c>
      <c r="M16" s="192">
        <f>G16*(1+L16/100)</f>
        <v>0</v>
      </c>
      <c r="N16" s="190">
        <v>0</v>
      </c>
      <c r="O16" s="190">
        <f>ROUND(E16*N16,2)</f>
        <v>0</v>
      </c>
      <c r="P16" s="190">
        <v>0</v>
      </c>
      <c r="Q16" s="190">
        <f>ROUND(E16*P16,2)</f>
        <v>0</v>
      </c>
      <c r="R16" s="192"/>
      <c r="S16" s="192" t="s">
        <v>257</v>
      </c>
      <c r="T16" s="193" t="s">
        <v>258</v>
      </c>
      <c r="U16" s="158">
        <v>0</v>
      </c>
      <c r="V16" s="158">
        <f>ROUND(E16*U16,2)</f>
        <v>0</v>
      </c>
      <c r="W16" s="158"/>
      <c r="X16" s="158" t="s">
        <v>1914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1915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87">
        <v>6</v>
      </c>
      <c r="B17" s="188" t="s">
        <v>1927</v>
      </c>
      <c r="C17" s="194" t="s">
        <v>1928</v>
      </c>
      <c r="D17" s="189" t="s">
        <v>1926</v>
      </c>
      <c r="E17" s="190">
        <v>58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257</v>
      </c>
      <c r="T17" s="193" t="s">
        <v>258</v>
      </c>
      <c r="U17" s="158">
        <v>0</v>
      </c>
      <c r="V17" s="158">
        <f>ROUND(E17*U17,2)</f>
        <v>0</v>
      </c>
      <c r="W17" s="158"/>
      <c r="X17" s="158" t="s">
        <v>1914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1915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87">
        <v>7</v>
      </c>
      <c r="B18" s="188" t="s">
        <v>1929</v>
      </c>
      <c r="C18" s="194" t="s">
        <v>1930</v>
      </c>
      <c r="D18" s="189" t="s">
        <v>1926</v>
      </c>
      <c r="E18" s="190">
        <v>58</v>
      </c>
      <c r="F18" s="191"/>
      <c r="G18" s="192">
        <f>ROUND(E18*F18,2)</f>
        <v>0</v>
      </c>
      <c r="H18" s="191"/>
      <c r="I18" s="192">
        <f>ROUND(E18*H18,2)</f>
        <v>0</v>
      </c>
      <c r="J18" s="191"/>
      <c r="K18" s="192">
        <f>ROUND(E18*J18,2)</f>
        <v>0</v>
      </c>
      <c r="L18" s="192">
        <v>21</v>
      </c>
      <c r="M18" s="192">
        <f>G18*(1+L18/100)</f>
        <v>0</v>
      </c>
      <c r="N18" s="190">
        <v>0</v>
      </c>
      <c r="O18" s="190">
        <f>ROUND(E18*N18,2)</f>
        <v>0</v>
      </c>
      <c r="P18" s="190">
        <v>0</v>
      </c>
      <c r="Q18" s="190">
        <f>ROUND(E18*P18,2)</f>
        <v>0</v>
      </c>
      <c r="R18" s="192"/>
      <c r="S18" s="192" t="s">
        <v>257</v>
      </c>
      <c r="T18" s="193" t="s">
        <v>258</v>
      </c>
      <c r="U18" s="158">
        <v>0</v>
      </c>
      <c r="V18" s="158">
        <f>ROUND(E18*U18,2)</f>
        <v>0</v>
      </c>
      <c r="W18" s="158"/>
      <c r="X18" s="158" t="s">
        <v>1914</v>
      </c>
      <c r="Y18" s="158" t="s">
        <v>260</v>
      </c>
      <c r="Z18" s="148"/>
      <c r="AA18" s="148"/>
      <c r="AB18" s="148"/>
      <c r="AC18" s="148"/>
      <c r="AD18" s="148"/>
      <c r="AE18" s="148"/>
      <c r="AF18" s="148"/>
      <c r="AG18" s="148" t="s">
        <v>1915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7">
        <v>8</v>
      </c>
      <c r="B19" s="188" t="s">
        <v>1931</v>
      </c>
      <c r="C19" s="194" t="s">
        <v>1932</v>
      </c>
      <c r="D19" s="189" t="s">
        <v>446</v>
      </c>
      <c r="E19" s="190">
        <v>62</v>
      </c>
      <c r="F19" s="191"/>
      <c r="G19" s="192">
        <f>ROUND(E19*F19,2)</f>
        <v>0</v>
      </c>
      <c r="H19" s="191"/>
      <c r="I19" s="192">
        <f>ROUND(E19*H19,2)</f>
        <v>0</v>
      </c>
      <c r="J19" s="191"/>
      <c r="K19" s="192">
        <f>ROUND(E19*J19,2)</f>
        <v>0</v>
      </c>
      <c r="L19" s="192">
        <v>21</v>
      </c>
      <c r="M19" s="192">
        <f>G19*(1+L19/100)</f>
        <v>0</v>
      </c>
      <c r="N19" s="190">
        <v>0</v>
      </c>
      <c r="O19" s="190">
        <f>ROUND(E19*N19,2)</f>
        <v>0</v>
      </c>
      <c r="P19" s="190">
        <v>0</v>
      </c>
      <c r="Q19" s="190">
        <f>ROUND(E19*P19,2)</f>
        <v>0</v>
      </c>
      <c r="R19" s="192"/>
      <c r="S19" s="192" t="s">
        <v>257</v>
      </c>
      <c r="T19" s="193" t="s">
        <v>258</v>
      </c>
      <c r="U19" s="158">
        <v>0</v>
      </c>
      <c r="V19" s="158">
        <f>ROUND(E19*U19,2)</f>
        <v>0</v>
      </c>
      <c r="W19" s="158"/>
      <c r="X19" s="158" t="s">
        <v>1914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1915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2">
        <v>9</v>
      </c>
      <c r="B20" s="173" t="s">
        <v>1933</v>
      </c>
      <c r="C20" s="181" t="s">
        <v>1934</v>
      </c>
      <c r="D20" s="174" t="s">
        <v>1926</v>
      </c>
      <c r="E20" s="175">
        <v>58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257</v>
      </c>
      <c r="T20" s="178" t="s">
        <v>258</v>
      </c>
      <c r="U20" s="158">
        <v>0</v>
      </c>
      <c r="V20" s="158">
        <f>ROUND(E20*U20,2)</f>
        <v>0</v>
      </c>
      <c r="W20" s="158"/>
      <c r="X20" s="158" t="s">
        <v>1914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1915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281">
        <v>10</v>
      </c>
      <c r="B21" s="282" t="s">
        <v>3868</v>
      </c>
      <c r="C21" s="283" t="s">
        <v>3869</v>
      </c>
      <c r="D21" s="284" t="s">
        <v>446</v>
      </c>
      <c r="E21" s="285">
        <v>7</v>
      </c>
      <c r="F21" s="191"/>
      <c r="G21" s="286">
        <f>E21*F21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177"/>
      <c r="S21" s="177" t="s">
        <v>257</v>
      </c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238</v>
      </c>
    </row>
    <row r="22" spans="1:60" x14ac:dyDescent="0.2">
      <c r="A22" s="287"/>
      <c r="B22" s="288"/>
      <c r="C22" s="289" t="s">
        <v>3870</v>
      </c>
      <c r="D22" s="290"/>
      <c r="E22" s="290"/>
      <c r="F22" s="290"/>
      <c r="G22" s="291"/>
      <c r="R22" s="298"/>
      <c r="S22" s="300"/>
    </row>
    <row r="23" spans="1:60" x14ac:dyDescent="0.2">
      <c r="A23" s="287"/>
      <c r="B23" s="288"/>
      <c r="C23" s="289" t="s">
        <v>3871</v>
      </c>
      <c r="D23" s="290"/>
      <c r="E23" s="290"/>
      <c r="F23" s="290"/>
      <c r="G23" s="291"/>
      <c r="R23" s="299"/>
      <c r="S23" s="301"/>
      <c r="AG23" t="s">
        <v>294</v>
      </c>
    </row>
    <row r="24" spans="1:60" x14ac:dyDescent="0.2">
      <c r="A24" s="281">
        <v>11</v>
      </c>
      <c r="B24" s="282" t="s">
        <v>3872</v>
      </c>
      <c r="C24" s="283" t="s">
        <v>3873</v>
      </c>
      <c r="D24" s="284" t="s">
        <v>446</v>
      </c>
      <c r="E24" s="285">
        <v>3</v>
      </c>
      <c r="F24" s="191"/>
      <c r="G24" s="286">
        <f>E24*F24</f>
        <v>0</v>
      </c>
      <c r="R24" s="177"/>
      <c r="S24" s="177" t="s">
        <v>257</v>
      </c>
    </row>
    <row r="25" spans="1:60" x14ac:dyDescent="0.2">
      <c r="A25" s="287"/>
      <c r="B25" s="288"/>
      <c r="C25" s="289" t="s">
        <v>3870</v>
      </c>
      <c r="D25" s="290"/>
      <c r="E25" s="290"/>
      <c r="F25" s="290"/>
      <c r="G25" s="291"/>
      <c r="R25" s="298"/>
      <c r="S25" s="300"/>
    </row>
    <row r="26" spans="1:60" x14ac:dyDescent="0.2">
      <c r="A26" s="287"/>
      <c r="B26" s="288"/>
      <c r="C26" s="289" t="s">
        <v>3874</v>
      </c>
      <c r="D26" s="290"/>
      <c r="E26" s="290"/>
      <c r="F26" s="290"/>
      <c r="G26" s="291"/>
      <c r="R26" s="299"/>
      <c r="S26" s="301"/>
    </row>
    <row r="27" spans="1:60" x14ac:dyDescent="0.2">
      <c r="A27" s="281">
        <v>12</v>
      </c>
      <c r="B27" s="282" t="s">
        <v>3875</v>
      </c>
      <c r="C27" s="283" t="s">
        <v>3876</v>
      </c>
      <c r="D27" s="284" t="s">
        <v>446</v>
      </c>
      <c r="E27" s="285">
        <v>1</v>
      </c>
      <c r="F27" s="191"/>
      <c r="G27" s="286">
        <f>E27*F27</f>
        <v>0</v>
      </c>
      <c r="R27" s="177"/>
      <c r="S27" s="177" t="s">
        <v>257</v>
      </c>
    </row>
    <row r="28" spans="1:60" x14ac:dyDescent="0.2">
      <c r="A28" s="287"/>
      <c r="B28" s="288"/>
      <c r="C28" s="289" t="s">
        <v>3877</v>
      </c>
      <c r="D28" s="290"/>
      <c r="E28" s="290"/>
      <c r="F28" s="290"/>
      <c r="G28" s="291"/>
      <c r="R28" s="298"/>
      <c r="S28" s="300"/>
    </row>
    <row r="29" spans="1:60" x14ac:dyDescent="0.2">
      <c r="A29" s="287"/>
      <c r="B29" s="288"/>
      <c r="C29" s="289" t="s">
        <v>3878</v>
      </c>
      <c r="D29" s="290"/>
      <c r="E29" s="290"/>
      <c r="F29" s="290"/>
      <c r="G29" s="291"/>
      <c r="R29" s="299"/>
      <c r="S29" s="301"/>
    </row>
    <row r="30" spans="1:60" x14ac:dyDescent="0.2">
      <c r="A30" s="281">
        <v>13</v>
      </c>
      <c r="B30" s="282" t="s">
        <v>3879</v>
      </c>
      <c r="C30" s="283" t="s">
        <v>3880</v>
      </c>
      <c r="D30" s="284" t="s">
        <v>446</v>
      </c>
      <c r="E30" s="285">
        <v>2</v>
      </c>
      <c r="F30" s="191"/>
      <c r="G30" s="286">
        <f>E30*F30</f>
        <v>0</v>
      </c>
      <c r="R30" s="177"/>
      <c r="S30" s="177" t="s">
        <v>257</v>
      </c>
    </row>
    <row r="31" spans="1:60" ht="12.75" customHeight="1" x14ac:dyDescent="0.2">
      <c r="A31" s="287"/>
      <c r="B31" s="288"/>
      <c r="C31" s="289" t="s">
        <v>3881</v>
      </c>
      <c r="D31" s="290"/>
      <c r="E31" s="290"/>
      <c r="F31" s="290"/>
      <c r="G31" s="291"/>
      <c r="R31" s="298"/>
      <c r="S31" s="300"/>
    </row>
    <row r="32" spans="1:60" x14ac:dyDescent="0.2">
      <c r="A32" s="287"/>
      <c r="B32" s="288"/>
      <c r="C32" s="289" t="s">
        <v>3882</v>
      </c>
      <c r="D32" s="290"/>
      <c r="E32" s="290"/>
      <c r="F32" s="290"/>
      <c r="G32" s="291"/>
      <c r="R32" s="299"/>
      <c r="S32" s="301"/>
    </row>
    <row r="33" spans="1:19" x14ac:dyDescent="0.2">
      <c r="A33" s="281">
        <v>14</v>
      </c>
      <c r="B33" s="282" t="s">
        <v>3883</v>
      </c>
      <c r="C33" s="283" t="s">
        <v>3884</v>
      </c>
      <c r="D33" s="284" t="s">
        <v>446</v>
      </c>
      <c r="E33" s="285">
        <v>1</v>
      </c>
      <c r="F33" s="191"/>
      <c r="G33" s="286">
        <f>E33*F33</f>
        <v>0</v>
      </c>
      <c r="R33" s="177"/>
      <c r="S33" s="177" t="s">
        <v>257</v>
      </c>
    </row>
    <row r="34" spans="1:19" x14ac:dyDescent="0.2">
      <c r="A34" s="287"/>
      <c r="B34" s="288"/>
      <c r="C34" s="289" t="s">
        <v>3885</v>
      </c>
      <c r="D34" s="290"/>
      <c r="E34" s="290"/>
      <c r="F34" s="290"/>
      <c r="G34" s="291"/>
      <c r="R34" s="298"/>
      <c r="S34" s="300"/>
    </row>
    <row r="35" spans="1:19" x14ac:dyDescent="0.2">
      <c r="A35" s="287"/>
      <c r="B35" s="288"/>
      <c r="C35" s="289" t="s">
        <v>3886</v>
      </c>
      <c r="D35" s="290"/>
      <c r="E35" s="290"/>
      <c r="F35" s="290"/>
      <c r="G35" s="291"/>
      <c r="R35" s="299"/>
      <c r="S35" s="301"/>
    </row>
    <row r="36" spans="1:19" x14ac:dyDescent="0.2">
      <c r="A36" s="281">
        <v>15</v>
      </c>
      <c r="B36" s="282" t="s">
        <v>3887</v>
      </c>
      <c r="C36" s="283" t="s">
        <v>3888</v>
      </c>
      <c r="D36" s="284" t="s">
        <v>446</v>
      </c>
      <c r="E36" s="285">
        <v>4</v>
      </c>
      <c r="F36" s="191"/>
      <c r="G36" s="286">
        <f>E36*F36</f>
        <v>0</v>
      </c>
      <c r="R36" s="177"/>
      <c r="S36" s="177" t="s">
        <v>257</v>
      </c>
    </row>
    <row r="37" spans="1:19" x14ac:dyDescent="0.2">
      <c r="A37" s="287"/>
      <c r="B37" s="288"/>
      <c r="C37" s="289" t="s">
        <v>3889</v>
      </c>
      <c r="D37" s="290"/>
      <c r="E37" s="290"/>
      <c r="F37" s="290"/>
      <c r="G37" s="291"/>
      <c r="R37" s="298"/>
      <c r="S37" s="300"/>
    </row>
    <row r="38" spans="1:19" x14ac:dyDescent="0.2">
      <c r="A38" s="287"/>
      <c r="B38" s="288"/>
      <c r="C38" s="289" t="s">
        <v>3890</v>
      </c>
      <c r="D38" s="290"/>
      <c r="E38" s="290"/>
      <c r="F38" s="290"/>
      <c r="G38" s="291"/>
      <c r="R38" s="299"/>
      <c r="S38" s="301"/>
    </row>
    <row r="39" spans="1:19" x14ac:dyDescent="0.2">
      <c r="A39" s="281">
        <v>16</v>
      </c>
      <c r="B39" s="282" t="s">
        <v>3891</v>
      </c>
      <c r="C39" s="283" t="s">
        <v>3892</v>
      </c>
      <c r="D39" s="284" t="s">
        <v>446</v>
      </c>
      <c r="E39" s="285">
        <v>22</v>
      </c>
      <c r="F39" s="191"/>
      <c r="G39" s="286">
        <f>E39*F39</f>
        <v>0</v>
      </c>
      <c r="R39" s="177"/>
      <c r="S39" s="177" t="s">
        <v>257</v>
      </c>
    </row>
    <row r="40" spans="1:19" x14ac:dyDescent="0.2">
      <c r="A40" s="287"/>
      <c r="B40" s="288"/>
      <c r="C40" s="289" t="s">
        <v>3893</v>
      </c>
      <c r="D40" s="290"/>
      <c r="E40" s="290"/>
      <c r="F40" s="290"/>
      <c r="G40" s="291"/>
      <c r="R40" s="298"/>
      <c r="S40" s="300"/>
    </row>
    <row r="41" spans="1:19" x14ac:dyDescent="0.2">
      <c r="A41" s="287"/>
      <c r="B41" s="288"/>
      <c r="C41" s="289" t="s">
        <v>3894</v>
      </c>
      <c r="D41" s="290"/>
      <c r="E41" s="290"/>
      <c r="F41" s="290"/>
      <c r="G41" s="291"/>
      <c r="R41" s="299"/>
      <c r="S41" s="301"/>
    </row>
    <row r="42" spans="1:19" x14ac:dyDescent="0.2">
      <c r="A42" s="281">
        <v>17</v>
      </c>
      <c r="B42" s="282" t="s">
        <v>3895</v>
      </c>
      <c r="C42" s="283" t="s">
        <v>3896</v>
      </c>
      <c r="D42" s="284" t="s">
        <v>446</v>
      </c>
      <c r="E42" s="285">
        <v>4</v>
      </c>
      <c r="F42" s="191"/>
      <c r="G42" s="286">
        <f>E42*F42</f>
        <v>0</v>
      </c>
      <c r="R42" s="177"/>
      <c r="S42" s="177" t="s">
        <v>257</v>
      </c>
    </row>
    <row r="43" spans="1:19" x14ac:dyDescent="0.2">
      <c r="A43" s="287"/>
      <c r="B43" s="288"/>
      <c r="C43" s="289" t="s">
        <v>3897</v>
      </c>
      <c r="D43" s="290"/>
      <c r="E43" s="290"/>
      <c r="F43" s="290"/>
      <c r="G43" s="291"/>
      <c r="R43" s="298"/>
      <c r="S43" s="300"/>
    </row>
    <row r="44" spans="1:19" x14ac:dyDescent="0.2">
      <c r="A44" s="287"/>
      <c r="B44" s="288"/>
      <c r="C44" s="289" t="s">
        <v>3894</v>
      </c>
      <c r="D44" s="290"/>
      <c r="E44" s="290"/>
      <c r="F44" s="290"/>
      <c r="G44" s="291"/>
      <c r="R44" s="299"/>
      <c r="S44" s="301"/>
    </row>
    <row r="45" spans="1:19" x14ac:dyDescent="0.2">
      <c r="A45" s="281">
        <v>18</v>
      </c>
      <c r="B45" s="282" t="s">
        <v>3898</v>
      </c>
      <c r="C45" s="283" t="s">
        <v>3899</v>
      </c>
      <c r="D45" s="284" t="s">
        <v>446</v>
      </c>
      <c r="E45" s="285">
        <v>3</v>
      </c>
      <c r="F45" s="191"/>
      <c r="G45" s="286">
        <f>E45*F45</f>
        <v>0</v>
      </c>
      <c r="R45" s="177"/>
      <c r="S45" s="177" t="s">
        <v>257</v>
      </c>
    </row>
    <row r="46" spans="1:19" x14ac:dyDescent="0.2">
      <c r="A46" s="287"/>
      <c r="B46" s="288"/>
      <c r="C46" s="289" t="s">
        <v>3900</v>
      </c>
      <c r="D46" s="290"/>
      <c r="E46" s="290"/>
      <c r="F46" s="290"/>
      <c r="G46" s="291"/>
      <c r="R46" s="298"/>
      <c r="S46" s="300"/>
    </row>
    <row r="47" spans="1:19" x14ac:dyDescent="0.2">
      <c r="A47" s="287"/>
      <c r="B47" s="288"/>
      <c r="C47" s="289" t="s">
        <v>3894</v>
      </c>
      <c r="D47" s="290"/>
      <c r="E47" s="290"/>
      <c r="F47" s="290"/>
      <c r="G47" s="291"/>
      <c r="R47" s="299"/>
      <c r="S47" s="301"/>
    </row>
    <row r="48" spans="1:19" x14ac:dyDescent="0.2">
      <c r="A48" s="281">
        <v>19</v>
      </c>
      <c r="B48" s="282" t="s">
        <v>3901</v>
      </c>
      <c r="C48" s="283" t="s">
        <v>3902</v>
      </c>
      <c r="D48" s="284" t="s">
        <v>446</v>
      </c>
      <c r="E48" s="285">
        <v>1</v>
      </c>
      <c r="F48" s="191"/>
      <c r="G48" s="286">
        <f>E48*F48</f>
        <v>0</v>
      </c>
      <c r="R48" s="177"/>
      <c r="S48" s="177" t="s">
        <v>257</v>
      </c>
    </row>
    <row r="49" spans="1:33" x14ac:dyDescent="0.2">
      <c r="A49" s="287"/>
      <c r="B49" s="288"/>
      <c r="C49" s="289" t="s">
        <v>3903</v>
      </c>
      <c r="D49" s="290"/>
      <c r="E49" s="290"/>
      <c r="F49" s="290"/>
      <c r="G49" s="291"/>
      <c r="R49" s="298"/>
      <c r="S49" s="300"/>
    </row>
    <row r="50" spans="1:33" x14ac:dyDescent="0.2">
      <c r="A50" s="287"/>
      <c r="B50" s="288"/>
      <c r="C50" s="289" t="s">
        <v>3894</v>
      </c>
      <c r="D50" s="290"/>
      <c r="E50" s="290"/>
      <c r="F50" s="290"/>
      <c r="G50" s="291"/>
      <c r="R50" s="299"/>
      <c r="S50" s="301"/>
    </row>
    <row r="51" spans="1:33" x14ac:dyDescent="0.2">
      <c r="A51" s="281">
        <v>20</v>
      </c>
      <c r="B51" s="282" t="s">
        <v>3904</v>
      </c>
      <c r="C51" s="283" t="s">
        <v>3905</v>
      </c>
      <c r="D51" s="284" t="s">
        <v>446</v>
      </c>
      <c r="E51" s="285">
        <v>2</v>
      </c>
      <c r="F51" s="191"/>
      <c r="G51" s="286">
        <f>E51*F51</f>
        <v>0</v>
      </c>
      <c r="R51" s="177"/>
      <c r="S51" s="177" t="s">
        <v>257</v>
      </c>
    </row>
    <row r="52" spans="1:33" x14ac:dyDescent="0.2">
      <c r="A52" s="287"/>
      <c r="B52" s="288"/>
      <c r="C52" s="289" t="s">
        <v>3906</v>
      </c>
      <c r="D52" s="290"/>
      <c r="E52" s="290"/>
      <c r="F52" s="290"/>
      <c r="G52" s="291"/>
      <c r="R52" s="298"/>
      <c r="S52" s="300"/>
    </row>
    <row r="53" spans="1:33" ht="12.75" customHeight="1" x14ac:dyDescent="0.2">
      <c r="A53" s="287"/>
      <c r="B53" s="288"/>
      <c r="C53" s="289" t="s">
        <v>3907</v>
      </c>
      <c r="D53" s="290"/>
      <c r="E53" s="290"/>
      <c r="F53" s="290"/>
      <c r="G53" s="291"/>
      <c r="H53" s="3"/>
      <c r="I53" s="3"/>
      <c r="J53" s="3"/>
      <c r="K53" s="3"/>
      <c r="L53" s="3"/>
      <c r="M53" s="3"/>
      <c r="N53" s="3"/>
      <c r="O53" s="3"/>
      <c r="P53" s="3"/>
      <c r="Q53" s="3"/>
      <c r="R53" s="299"/>
      <c r="S53" s="301"/>
      <c r="T53" s="3"/>
      <c r="U53" s="3"/>
      <c r="V53" s="3"/>
      <c r="W53" s="3"/>
      <c r="X53" s="3"/>
      <c r="Y53" s="3"/>
      <c r="AE53">
        <f>SUMIF(L7:L20,AE21,G7:G20)</f>
        <v>0</v>
      </c>
      <c r="AF53">
        <f>SUMIF(L7:L20,AF21,G7:G20)</f>
        <v>0</v>
      </c>
      <c r="AG53" t="s">
        <v>293</v>
      </c>
    </row>
    <row r="54" spans="1:33" x14ac:dyDescent="0.2">
      <c r="A54" s="281">
        <v>21</v>
      </c>
      <c r="B54" s="282" t="s">
        <v>3908</v>
      </c>
      <c r="C54" s="283" t="s">
        <v>3909</v>
      </c>
      <c r="D54" s="284" t="s">
        <v>446</v>
      </c>
      <c r="E54" s="285">
        <v>1</v>
      </c>
      <c r="F54" s="191"/>
      <c r="G54" s="286">
        <f>E54*F54</f>
        <v>0</v>
      </c>
      <c r="R54" s="177"/>
      <c r="S54" s="177" t="s">
        <v>257</v>
      </c>
    </row>
    <row r="55" spans="1:33" x14ac:dyDescent="0.2">
      <c r="A55" s="287"/>
      <c r="B55" s="288"/>
      <c r="C55" s="289" t="s">
        <v>3906</v>
      </c>
      <c r="D55" s="290"/>
      <c r="E55" s="290"/>
      <c r="F55" s="290"/>
      <c r="G55" s="291"/>
      <c r="R55" s="298"/>
      <c r="S55" s="300"/>
    </row>
    <row r="56" spans="1:33" x14ac:dyDescent="0.2">
      <c r="A56" s="287"/>
      <c r="B56" s="288"/>
      <c r="C56" s="289" t="s">
        <v>3910</v>
      </c>
      <c r="D56" s="290"/>
      <c r="E56" s="290"/>
      <c r="F56" s="290"/>
      <c r="G56" s="291"/>
      <c r="R56" s="299"/>
      <c r="S56" s="301"/>
    </row>
    <row r="57" spans="1:33" x14ac:dyDescent="0.2">
      <c r="A57" s="281">
        <v>22</v>
      </c>
      <c r="B57" s="282" t="s">
        <v>3911</v>
      </c>
      <c r="C57" s="283" t="s">
        <v>3912</v>
      </c>
      <c r="D57" s="284" t="s">
        <v>446</v>
      </c>
      <c r="E57" s="285">
        <v>5</v>
      </c>
      <c r="F57" s="191"/>
      <c r="G57" s="286">
        <f>E57*F57</f>
        <v>0</v>
      </c>
      <c r="R57" s="177"/>
      <c r="S57" s="177" t="s">
        <v>257</v>
      </c>
    </row>
    <row r="58" spans="1:33" x14ac:dyDescent="0.2">
      <c r="A58" s="287"/>
      <c r="B58" s="288"/>
      <c r="C58" s="289" t="s">
        <v>3913</v>
      </c>
      <c r="D58" s="290"/>
      <c r="E58" s="290"/>
      <c r="F58" s="290"/>
      <c r="G58" s="291"/>
      <c r="R58" s="298"/>
      <c r="S58" s="300"/>
    </row>
    <row r="59" spans="1:33" x14ac:dyDescent="0.2">
      <c r="A59" s="287"/>
      <c r="B59" s="288"/>
      <c r="C59" s="289" t="s">
        <v>3914</v>
      </c>
      <c r="D59" s="290"/>
      <c r="E59" s="290"/>
      <c r="F59" s="290"/>
      <c r="G59" s="291"/>
      <c r="R59" s="299"/>
      <c r="S59" s="301"/>
    </row>
    <row r="60" spans="1:33" x14ac:dyDescent="0.2">
      <c r="A60" s="281">
        <v>23</v>
      </c>
      <c r="B60" s="282" t="s">
        <v>3915</v>
      </c>
      <c r="C60" s="283" t="s">
        <v>3916</v>
      </c>
      <c r="D60" s="284" t="s">
        <v>446</v>
      </c>
      <c r="E60" s="285">
        <v>4</v>
      </c>
      <c r="F60" s="191"/>
      <c r="G60" s="286">
        <f>E60*F60</f>
        <v>0</v>
      </c>
      <c r="R60" s="177"/>
      <c r="S60" s="177" t="s">
        <v>257</v>
      </c>
    </row>
    <row r="61" spans="1:33" x14ac:dyDescent="0.2">
      <c r="A61" s="287"/>
      <c r="B61" s="288"/>
      <c r="C61" s="289" t="s">
        <v>3917</v>
      </c>
      <c r="D61" s="290"/>
      <c r="E61" s="290"/>
      <c r="F61" s="290"/>
      <c r="G61" s="291"/>
      <c r="R61" s="298"/>
      <c r="S61" s="300"/>
    </row>
    <row r="62" spans="1:33" x14ac:dyDescent="0.2">
      <c r="A62" s="287"/>
      <c r="B62" s="288"/>
      <c r="C62" s="289" t="s">
        <v>3918</v>
      </c>
      <c r="D62" s="290"/>
      <c r="E62" s="290"/>
      <c r="F62" s="290"/>
      <c r="G62" s="291"/>
      <c r="R62" s="299"/>
      <c r="S62" s="301"/>
    </row>
    <row r="63" spans="1:33" x14ac:dyDescent="0.2">
      <c r="A63" s="281">
        <v>24</v>
      </c>
      <c r="B63" s="282" t="s">
        <v>3919</v>
      </c>
      <c r="C63" s="283" t="s">
        <v>3920</v>
      </c>
      <c r="D63" s="284" t="s">
        <v>446</v>
      </c>
      <c r="E63" s="285">
        <v>4</v>
      </c>
      <c r="F63" s="191"/>
      <c r="G63" s="286">
        <f>E63*F63</f>
        <v>0</v>
      </c>
      <c r="R63" s="177"/>
      <c r="S63" s="177" t="s">
        <v>257</v>
      </c>
    </row>
    <row r="64" spans="1:33" x14ac:dyDescent="0.2">
      <c r="A64" s="287"/>
      <c r="B64" s="288"/>
      <c r="C64" s="289" t="s">
        <v>3921</v>
      </c>
      <c r="D64" s="290"/>
      <c r="E64" s="290"/>
      <c r="F64" s="290"/>
      <c r="G64" s="291"/>
      <c r="R64" s="298"/>
      <c r="S64" s="300"/>
    </row>
    <row r="65" spans="1:19" x14ac:dyDescent="0.2">
      <c r="A65" s="287"/>
      <c r="B65" s="288"/>
      <c r="C65" s="289" t="s">
        <v>3922</v>
      </c>
      <c r="D65" s="290"/>
      <c r="E65" s="290"/>
      <c r="F65" s="290"/>
      <c r="G65" s="291"/>
      <c r="R65" s="299"/>
      <c r="S65" s="301"/>
    </row>
    <row r="66" spans="1:19" x14ac:dyDescent="0.2">
      <c r="A66" s="281">
        <v>25</v>
      </c>
      <c r="B66" s="282" t="s">
        <v>3923</v>
      </c>
      <c r="C66" s="283" t="s">
        <v>3924</v>
      </c>
      <c r="D66" s="284" t="s">
        <v>446</v>
      </c>
      <c r="E66" s="285">
        <v>1</v>
      </c>
      <c r="F66" s="191"/>
      <c r="G66" s="286">
        <f>E66*F66</f>
        <v>0</v>
      </c>
      <c r="R66" s="177"/>
      <c r="S66" s="177" t="s">
        <v>257</v>
      </c>
    </row>
    <row r="67" spans="1:19" x14ac:dyDescent="0.2">
      <c r="A67" s="287"/>
      <c r="B67" s="288"/>
      <c r="C67" s="289" t="s">
        <v>3925</v>
      </c>
      <c r="D67" s="290"/>
      <c r="E67" s="290"/>
      <c r="F67" s="290"/>
      <c r="G67" s="291"/>
      <c r="R67" s="298"/>
      <c r="S67" s="300"/>
    </row>
    <row r="68" spans="1:19" x14ac:dyDescent="0.2">
      <c r="A68" s="287"/>
      <c r="B68" s="288"/>
      <c r="C68" s="289" t="s">
        <v>3926</v>
      </c>
      <c r="D68" s="290"/>
      <c r="E68" s="290"/>
      <c r="F68" s="290"/>
      <c r="G68" s="291"/>
      <c r="R68" s="299"/>
      <c r="S68" s="301"/>
    </row>
    <row r="69" spans="1:19" x14ac:dyDescent="0.2">
      <c r="A69" s="281">
        <v>26</v>
      </c>
      <c r="B69" s="282" t="s">
        <v>3927</v>
      </c>
      <c r="C69" s="283" t="s">
        <v>3928</v>
      </c>
      <c r="D69" s="284" t="s">
        <v>446</v>
      </c>
      <c r="E69" s="285">
        <v>2</v>
      </c>
      <c r="F69" s="191"/>
      <c r="G69" s="286">
        <f>E69*F69</f>
        <v>0</v>
      </c>
      <c r="R69" s="177"/>
      <c r="S69" s="177" t="s">
        <v>257</v>
      </c>
    </row>
    <row r="70" spans="1:19" x14ac:dyDescent="0.2">
      <c r="A70" s="287"/>
      <c r="B70" s="288"/>
      <c r="C70" s="289" t="s">
        <v>3929</v>
      </c>
      <c r="D70" s="290"/>
      <c r="E70" s="290"/>
      <c r="F70" s="290"/>
      <c r="G70" s="291"/>
      <c r="R70" s="298"/>
      <c r="S70" s="300"/>
    </row>
    <row r="71" spans="1:19" x14ac:dyDescent="0.2">
      <c r="A71" s="287"/>
      <c r="B71" s="288"/>
      <c r="C71" s="289" t="s">
        <v>3930</v>
      </c>
      <c r="D71" s="290"/>
      <c r="E71" s="290"/>
      <c r="F71" s="290"/>
      <c r="G71" s="291"/>
      <c r="R71" s="299"/>
      <c r="S71" s="301"/>
    </row>
    <row r="72" spans="1:19" x14ac:dyDescent="0.2">
      <c r="A72" s="281">
        <v>27</v>
      </c>
      <c r="B72" s="282" t="s">
        <v>3931</v>
      </c>
      <c r="C72" s="283" t="s">
        <v>3932</v>
      </c>
      <c r="D72" s="284" t="s">
        <v>446</v>
      </c>
      <c r="E72" s="285">
        <v>2</v>
      </c>
      <c r="F72" s="191"/>
      <c r="G72" s="286">
        <f>E72*F72</f>
        <v>0</v>
      </c>
      <c r="R72" s="177"/>
      <c r="S72" s="177" t="s">
        <v>257</v>
      </c>
    </row>
    <row r="73" spans="1:19" x14ac:dyDescent="0.2">
      <c r="A73" s="287"/>
      <c r="B73" s="288"/>
      <c r="C73" s="289" t="s">
        <v>3933</v>
      </c>
      <c r="D73" s="290"/>
      <c r="E73" s="290"/>
      <c r="F73" s="290"/>
      <c r="G73" s="291"/>
      <c r="R73" s="298"/>
      <c r="S73" s="300"/>
    </row>
    <row r="74" spans="1:19" x14ac:dyDescent="0.2">
      <c r="A74" s="287"/>
      <c r="B74" s="288"/>
      <c r="C74" s="289" t="s">
        <v>3867</v>
      </c>
      <c r="D74" s="290"/>
      <c r="E74" s="290"/>
      <c r="F74" s="290"/>
      <c r="G74" s="291"/>
      <c r="R74" s="299"/>
      <c r="S74" s="301"/>
    </row>
    <row r="75" spans="1:19" x14ac:dyDescent="0.2">
      <c r="A75" s="281">
        <v>28</v>
      </c>
      <c r="B75" s="282" t="s">
        <v>3934</v>
      </c>
      <c r="C75" s="283" t="s">
        <v>3935</v>
      </c>
      <c r="D75" s="284" t="s">
        <v>446</v>
      </c>
      <c r="E75" s="285">
        <v>3</v>
      </c>
      <c r="F75" s="191"/>
      <c r="G75" s="286">
        <f>E75*F75</f>
        <v>0</v>
      </c>
      <c r="R75" s="177"/>
      <c r="S75" s="177" t="s">
        <v>257</v>
      </c>
    </row>
    <row r="76" spans="1:19" x14ac:dyDescent="0.2">
      <c r="A76" s="287"/>
      <c r="B76" s="288"/>
      <c r="C76" s="289" t="s">
        <v>3936</v>
      </c>
      <c r="D76" s="290"/>
      <c r="E76" s="290"/>
      <c r="F76" s="290"/>
      <c r="G76" s="291"/>
      <c r="R76" s="298"/>
      <c r="S76" s="300"/>
    </row>
    <row r="77" spans="1:19" x14ac:dyDescent="0.2">
      <c r="A77" s="287"/>
      <c r="B77" s="288"/>
      <c r="C77" s="289" t="s">
        <v>3937</v>
      </c>
      <c r="D77" s="290"/>
      <c r="E77" s="290"/>
      <c r="F77" s="290"/>
      <c r="G77" s="291"/>
      <c r="R77" s="299"/>
      <c r="S77" s="301"/>
    </row>
    <row r="78" spans="1:19" x14ac:dyDescent="0.2">
      <c r="A78" s="281">
        <v>29</v>
      </c>
      <c r="B78" s="282" t="s">
        <v>3938</v>
      </c>
      <c r="C78" s="283" t="s">
        <v>3939</v>
      </c>
      <c r="D78" s="284" t="s">
        <v>446</v>
      </c>
      <c r="E78" s="285">
        <v>2</v>
      </c>
      <c r="F78" s="191"/>
      <c r="G78" s="286">
        <f>E78*F78</f>
        <v>0</v>
      </c>
      <c r="R78" s="177"/>
      <c r="S78" s="177" t="s">
        <v>257</v>
      </c>
    </row>
    <row r="79" spans="1:19" x14ac:dyDescent="0.2">
      <c r="A79" s="287"/>
      <c r="B79" s="288"/>
      <c r="C79" s="289" t="s">
        <v>3940</v>
      </c>
      <c r="D79" s="290"/>
      <c r="E79" s="290"/>
      <c r="F79" s="290"/>
      <c r="G79" s="291"/>
      <c r="R79" s="298"/>
      <c r="S79" s="300"/>
    </row>
    <row r="80" spans="1:19" x14ac:dyDescent="0.2">
      <c r="A80" s="287"/>
      <c r="B80" s="288"/>
      <c r="C80" s="289" t="s">
        <v>3941</v>
      </c>
      <c r="D80" s="290"/>
      <c r="E80" s="290"/>
      <c r="F80" s="290"/>
      <c r="G80" s="291"/>
      <c r="R80" s="299"/>
      <c r="S80" s="301"/>
    </row>
    <row r="81" spans="1:19" x14ac:dyDescent="0.2">
      <c r="A81" s="281">
        <v>30</v>
      </c>
      <c r="B81" s="282" t="s">
        <v>3942</v>
      </c>
      <c r="C81" s="283" t="s">
        <v>3943</v>
      </c>
      <c r="D81" s="284" t="s">
        <v>446</v>
      </c>
      <c r="E81" s="285">
        <v>1</v>
      </c>
      <c r="F81" s="191"/>
      <c r="G81" s="286">
        <f>E81*F81</f>
        <v>0</v>
      </c>
      <c r="R81" s="177"/>
      <c r="S81" s="177" t="s">
        <v>257</v>
      </c>
    </row>
    <row r="82" spans="1:19" x14ac:dyDescent="0.2">
      <c r="A82" s="287"/>
      <c r="B82" s="288"/>
      <c r="C82" s="289" t="s">
        <v>3944</v>
      </c>
      <c r="D82" s="290"/>
      <c r="E82" s="290"/>
      <c r="F82" s="290"/>
      <c r="G82" s="291"/>
      <c r="R82" s="302"/>
      <c r="S82" s="203"/>
    </row>
    <row r="83" spans="1:19" x14ac:dyDescent="0.2">
      <c r="A83" s="281">
        <v>31</v>
      </c>
      <c r="B83" s="282" t="s">
        <v>3945</v>
      </c>
      <c r="C83" s="283" t="s">
        <v>3946</v>
      </c>
      <c r="D83" s="284" t="s">
        <v>446</v>
      </c>
      <c r="E83" s="285">
        <v>1</v>
      </c>
      <c r="F83" s="191"/>
      <c r="G83" s="286">
        <f>E83*F83</f>
        <v>0</v>
      </c>
      <c r="R83" s="177"/>
      <c r="S83" s="177" t="s">
        <v>257</v>
      </c>
    </row>
    <row r="84" spans="1:19" x14ac:dyDescent="0.2">
      <c r="A84" s="287"/>
      <c r="B84" s="288"/>
      <c r="C84" s="289" t="s">
        <v>3947</v>
      </c>
      <c r="D84" s="290"/>
      <c r="E84" s="290"/>
      <c r="F84" s="290"/>
      <c r="G84" s="291"/>
      <c r="R84" s="302"/>
      <c r="S84" s="203"/>
    </row>
    <row r="85" spans="1:19" x14ac:dyDescent="0.2">
      <c r="A85" s="281">
        <v>32</v>
      </c>
      <c r="B85" s="282" t="s">
        <v>3948</v>
      </c>
      <c r="C85" s="283" t="s">
        <v>3949</v>
      </c>
      <c r="D85" s="284" t="s">
        <v>446</v>
      </c>
      <c r="E85" s="285">
        <v>1</v>
      </c>
      <c r="F85" s="191"/>
      <c r="G85" s="286">
        <f>E85*F85</f>
        <v>0</v>
      </c>
      <c r="R85" s="177"/>
      <c r="S85" s="177" t="s">
        <v>257</v>
      </c>
    </row>
    <row r="86" spans="1:19" x14ac:dyDescent="0.2">
      <c r="A86" s="287"/>
      <c r="B86" s="288"/>
      <c r="C86" s="289" t="s">
        <v>3950</v>
      </c>
      <c r="D86" s="290"/>
      <c r="E86" s="290"/>
      <c r="F86" s="290"/>
      <c r="G86" s="291"/>
      <c r="R86" s="302"/>
      <c r="S86" s="203"/>
    </row>
    <row r="87" spans="1:19" x14ac:dyDescent="0.2">
      <c r="A87" s="281">
        <v>33</v>
      </c>
      <c r="B87" s="282" t="s">
        <v>3951</v>
      </c>
      <c r="C87" s="283" t="s">
        <v>3952</v>
      </c>
      <c r="D87" s="284" t="s">
        <v>446</v>
      </c>
      <c r="E87" s="285">
        <v>1</v>
      </c>
      <c r="F87" s="191"/>
      <c r="G87" s="286">
        <f>E87*F87</f>
        <v>0</v>
      </c>
      <c r="R87" s="177"/>
      <c r="S87" s="177" t="s">
        <v>257</v>
      </c>
    </row>
    <row r="88" spans="1:19" x14ac:dyDescent="0.2">
      <c r="A88" s="287"/>
      <c r="B88" s="288"/>
      <c r="C88" s="289" t="s">
        <v>3953</v>
      </c>
      <c r="D88" s="290"/>
      <c r="E88" s="290"/>
      <c r="F88" s="290"/>
      <c r="G88" s="291"/>
      <c r="R88" s="302"/>
      <c r="S88" s="203"/>
    </row>
    <row r="89" spans="1:19" x14ac:dyDescent="0.2">
      <c r="A89" s="281">
        <v>34</v>
      </c>
      <c r="B89" s="282" t="s">
        <v>3954</v>
      </c>
      <c r="C89" s="283" t="s">
        <v>3955</v>
      </c>
      <c r="D89" s="284" t="s">
        <v>446</v>
      </c>
      <c r="E89" s="285">
        <v>1</v>
      </c>
      <c r="F89" s="191"/>
      <c r="G89" s="286">
        <f>E89*F89</f>
        <v>0</v>
      </c>
      <c r="R89" s="177"/>
      <c r="S89" s="177" t="s">
        <v>257</v>
      </c>
    </row>
    <row r="90" spans="1:19" x14ac:dyDescent="0.2">
      <c r="A90" s="287"/>
      <c r="B90" s="288"/>
      <c r="C90" s="289" t="s">
        <v>3956</v>
      </c>
      <c r="D90" s="290"/>
      <c r="E90" s="290"/>
      <c r="F90" s="290"/>
      <c r="G90" s="291"/>
      <c r="R90" s="302"/>
      <c r="S90" s="203"/>
    </row>
    <row r="91" spans="1:19" x14ac:dyDescent="0.2">
      <c r="A91" s="281">
        <v>35</v>
      </c>
      <c r="B91" s="282" t="s">
        <v>3957</v>
      </c>
      <c r="C91" s="283" t="s">
        <v>3958</v>
      </c>
      <c r="D91" s="284" t="s">
        <v>446</v>
      </c>
      <c r="E91" s="285">
        <v>1</v>
      </c>
      <c r="F91" s="191"/>
      <c r="G91" s="286">
        <f>E91*F91</f>
        <v>0</v>
      </c>
      <c r="R91" s="177"/>
      <c r="S91" s="177" t="s">
        <v>257</v>
      </c>
    </row>
    <row r="92" spans="1:19" x14ac:dyDescent="0.2">
      <c r="A92" s="287"/>
      <c r="B92" s="288"/>
      <c r="C92" s="289" t="s">
        <v>3959</v>
      </c>
      <c r="D92" s="290"/>
      <c r="E92" s="290"/>
      <c r="F92" s="290"/>
      <c r="G92" s="291"/>
      <c r="R92" s="298"/>
      <c r="S92" s="300"/>
    </row>
    <row r="93" spans="1:19" x14ac:dyDescent="0.2">
      <c r="A93" s="287"/>
      <c r="B93" s="288"/>
      <c r="C93" s="289" t="s">
        <v>3867</v>
      </c>
      <c r="D93" s="290"/>
      <c r="E93" s="290"/>
      <c r="F93" s="290"/>
      <c r="G93" s="291"/>
      <c r="R93" s="299"/>
      <c r="S93" s="301"/>
    </row>
    <row r="94" spans="1:19" x14ac:dyDescent="0.2">
      <c r="A94" s="281">
        <v>36</v>
      </c>
      <c r="B94" s="282" t="s">
        <v>3864</v>
      </c>
      <c r="C94" s="283" t="s">
        <v>3865</v>
      </c>
      <c r="D94" s="284" t="s">
        <v>446</v>
      </c>
      <c r="E94" s="285">
        <v>1</v>
      </c>
      <c r="F94" s="191"/>
      <c r="G94" s="286">
        <f>E94*F94</f>
        <v>0</v>
      </c>
      <c r="R94" s="177"/>
      <c r="S94" s="177" t="s">
        <v>257</v>
      </c>
    </row>
    <row r="95" spans="1:19" x14ac:dyDescent="0.2">
      <c r="A95" s="287"/>
      <c r="B95" s="288"/>
      <c r="C95" s="289" t="s">
        <v>3866</v>
      </c>
      <c r="D95" s="290"/>
      <c r="E95" s="290"/>
      <c r="F95" s="290"/>
      <c r="G95" s="291"/>
      <c r="R95" s="298"/>
      <c r="S95" s="300"/>
    </row>
    <row r="96" spans="1:19" x14ac:dyDescent="0.2">
      <c r="A96" s="287"/>
      <c r="B96" s="288"/>
      <c r="C96" s="289" t="s">
        <v>3867</v>
      </c>
      <c r="D96" s="290"/>
      <c r="E96" s="290"/>
      <c r="F96" s="290"/>
      <c r="G96" s="291"/>
      <c r="R96" s="299"/>
      <c r="S96" s="301"/>
    </row>
    <row r="97" spans="1:19" x14ac:dyDescent="0.2">
      <c r="A97" s="281">
        <v>37</v>
      </c>
      <c r="B97" s="282" t="s">
        <v>3960</v>
      </c>
      <c r="C97" s="283" t="s">
        <v>3961</v>
      </c>
      <c r="D97" s="284" t="s">
        <v>446</v>
      </c>
      <c r="E97" s="285">
        <v>2</v>
      </c>
      <c r="F97" s="191"/>
      <c r="G97" s="286">
        <f>E97*F97</f>
        <v>0</v>
      </c>
      <c r="R97" s="177"/>
      <c r="S97" s="177" t="s">
        <v>257</v>
      </c>
    </row>
    <row r="98" spans="1:19" x14ac:dyDescent="0.2">
      <c r="A98" s="287"/>
      <c r="B98" s="288"/>
      <c r="C98" s="289" t="s">
        <v>3962</v>
      </c>
      <c r="D98" s="290"/>
      <c r="E98" s="290"/>
      <c r="F98" s="290"/>
      <c r="G98" s="291"/>
      <c r="R98" s="298"/>
      <c r="S98" s="300"/>
    </row>
    <row r="99" spans="1:19" x14ac:dyDescent="0.2">
      <c r="A99" s="287"/>
      <c r="B99" s="288"/>
      <c r="C99" s="289" t="s">
        <v>3867</v>
      </c>
      <c r="D99" s="290"/>
      <c r="E99" s="290"/>
      <c r="F99" s="290"/>
      <c r="G99" s="291"/>
      <c r="R99" s="299"/>
      <c r="S99" s="301"/>
    </row>
    <row r="100" spans="1:19" x14ac:dyDescent="0.2">
      <c r="A100" s="281">
        <v>38</v>
      </c>
      <c r="B100" s="282" t="s">
        <v>3963</v>
      </c>
      <c r="C100" s="283" t="s">
        <v>3964</v>
      </c>
      <c r="D100" s="284" t="s">
        <v>446</v>
      </c>
      <c r="E100" s="285">
        <v>1</v>
      </c>
      <c r="F100" s="191"/>
      <c r="G100" s="286">
        <f>E100*F100</f>
        <v>0</v>
      </c>
      <c r="R100" s="177"/>
      <c r="S100" s="177" t="s">
        <v>257</v>
      </c>
    </row>
    <row r="101" spans="1:19" x14ac:dyDescent="0.2">
      <c r="A101" s="287"/>
      <c r="B101" s="288"/>
      <c r="C101" s="289" t="s">
        <v>3965</v>
      </c>
      <c r="D101" s="290"/>
      <c r="E101" s="290"/>
      <c r="F101" s="290"/>
      <c r="G101" s="291"/>
      <c r="R101" s="298"/>
      <c r="S101" s="300"/>
    </row>
    <row r="102" spans="1:19" x14ac:dyDescent="0.2">
      <c r="A102" s="287"/>
      <c r="B102" s="288"/>
      <c r="C102" s="289" t="s">
        <v>3867</v>
      </c>
      <c r="D102" s="290"/>
      <c r="E102" s="290"/>
      <c r="F102" s="290"/>
      <c r="G102" s="291"/>
      <c r="R102" s="299"/>
      <c r="S102" s="301"/>
    </row>
    <row r="103" spans="1:19" x14ac:dyDescent="0.2">
      <c r="A103" s="281">
        <v>39</v>
      </c>
      <c r="B103" s="282" t="s">
        <v>3966</v>
      </c>
      <c r="C103" s="283" t="s">
        <v>3967</v>
      </c>
      <c r="D103" s="284" t="s">
        <v>446</v>
      </c>
      <c r="E103" s="285">
        <v>1</v>
      </c>
      <c r="F103" s="191"/>
      <c r="G103" s="286">
        <f>E103*F103</f>
        <v>0</v>
      </c>
      <c r="R103" s="177"/>
      <c r="S103" s="177" t="s">
        <v>257</v>
      </c>
    </row>
    <row r="104" spans="1:19" x14ac:dyDescent="0.2">
      <c r="A104" s="287"/>
      <c r="B104" s="288"/>
      <c r="C104" s="289" t="s">
        <v>3968</v>
      </c>
      <c r="D104" s="290"/>
      <c r="E104" s="290"/>
      <c r="F104" s="290"/>
      <c r="G104" s="291"/>
      <c r="R104" s="298"/>
      <c r="S104" s="300"/>
    </row>
    <row r="105" spans="1:19" x14ac:dyDescent="0.2">
      <c r="A105" s="287"/>
      <c r="B105" s="288"/>
      <c r="C105" s="289" t="s">
        <v>3867</v>
      </c>
      <c r="D105" s="290"/>
      <c r="E105" s="290"/>
      <c r="F105" s="290"/>
      <c r="G105" s="291"/>
      <c r="R105" s="299"/>
      <c r="S105" s="301"/>
    </row>
    <row r="106" spans="1:19" x14ac:dyDescent="0.2">
      <c r="A106" s="281">
        <v>40</v>
      </c>
      <c r="B106" s="282" t="s">
        <v>3969</v>
      </c>
      <c r="C106" s="283" t="s">
        <v>3970</v>
      </c>
      <c r="D106" s="284" t="s">
        <v>446</v>
      </c>
      <c r="E106" s="285">
        <v>2</v>
      </c>
      <c r="F106" s="191"/>
      <c r="G106" s="286">
        <f>E106*F106</f>
        <v>0</v>
      </c>
      <c r="R106" s="177"/>
      <c r="S106" s="177" t="s">
        <v>257</v>
      </c>
    </row>
    <row r="107" spans="1:19" x14ac:dyDescent="0.2">
      <c r="A107" s="287"/>
      <c r="B107" s="288"/>
      <c r="C107" s="289" t="s">
        <v>3971</v>
      </c>
      <c r="D107" s="290"/>
      <c r="E107" s="290"/>
      <c r="F107" s="290"/>
      <c r="G107" s="291"/>
      <c r="R107" s="298"/>
      <c r="S107" s="300"/>
    </row>
    <row r="108" spans="1:19" x14ac:dyDescent="0.2">
      <c r="A108" s="287"/>
      <c r="B108" s="288"/>
      <c r="C108" s="289" t="s">
        <v>3867</v>
      </c>
      <c r="D108" s="290"/>
      <c r="E108" s="290"/>
      <c r="F108" s="290"/>
      <c r="G108" s="291"/>
      <c r="R108" s="299"/>
      <c r="S108" s="301"/>
    </row>
    <row r="109" spans="1:19" x14ac:dyDescent="0.2">
      <c r="A109" s="281">
        <v>41</v>
      </c>
      <c r="B109" s="282" t="s">
        <v>3972</v>
      </c>
      <c r="C109" s="283" t="s">
        <v>3973</v>
      </c>
      <c r="D109" s="284" t="s">
        <v>446</v>
      </c>
      <c r="E109" s="285">
        <v>1</v>
      </c>
      <c r="F109" s="191"/>
      <c r="G109" s="286">
        <f>E109*F109</f>
        <v>0</v>
      </c>
      <c r="R109" s="177"/>
      <c r="S109" s="177" t="s">
        <v>257</v>
      </c>
    </row>
    <row r="110" spans="1:19" x14ac:dyDescent="0.2">
      <c r="A110" s="287"/>
      <c r="B110" s="288"/>
      <c r="C110" s="289" t="s">
        <v>3974</v>
      </c>
      <c r="D110" s="290"/>
      <c r="E110" s="290"/>
      <c r="F110" s="290"/>
      <c r="G110" s="291"/>
      <c r="R110" s="298"/>
      <c r="S110" s="300"/>
    </row>
    <row r="111" spans="1:19" x14ac:dyDescent="0.2">
      <c r="A111" s="287"/>
      <c r="B111" s="288"/>
      <c r="C111" s="289" t="s">
        <v>3867</v>
      </c>
      <c r="D111" s="290"/>
      <c r="E111" s="290"/>
      <c r="F111" s="290"/>
      <c r="G111" s="291"/>
      <c r="R111" s="299"/>
      <c r="S111" s="301"/>
    </row>
    <row r="112" spans="1:19" x14ac:dyDescent="0.2">
      <c r="A112" s="281">
        <v>42</v>
      </c>
      <c r="B112" s="282" t="s">
        <v>3975</v>
      </c>
      <c r="C112" s="283" t="s">
        <v>3976</v>
      </c>
      <c r="D112" s="284" t="s">
        <v>256</v>
      </c>
      <c r="E112" s="285">
        <v>1</v>
      </c>
      <c r="F112" s="191"/>
      <c r="G112" s="286">
        <f>E112*F112</f>
        <v>0</v>
      </c>
      <c r="R112" s="177"/>
      <c r="S112" s="177" t="s">
        <v>257</v>
      </c>
    </row>
    <row r="113" spans="1:19" x14ac:dyDescent="0.2">
      <c r="A113" s="287"/>
      <c r="B113" s="288"/>
      <c r="C113" s="289" t="s">
        <v>3977</v>
      </c>
      <c r="D113" s="290"/>
      <c r="E113" s="290"/>
      <c r="F113" s="290"/>
      <c r="G113" s="291"/>
      <c r="R113" s="298"/>
      <c r="S113" s="300"/>
    </row>
    <row r="114" spans="1:19" x14ac:dyDescent="0.2">
      <c r="A114" s="287"/>
      <c r="B114" s="288"/>
      <c r="C114" s="289" t="s">
        <v>3867</v>
      </c>
      <c r="D114" s="290"/>
      <c r="E114" s="290"/>
      <c r="F114" s="290"/>
      <c r="G114" s="291"/>
      <c r="R114" s="299"/>
      <c r="S114" s="301"/>
    </row>
    <row r="115" spans="1:19" x14ac:dyDescent="0.2">
      <c r="A115" s="292">
        <v>43</v>
      </c>
      <c r="B115" s="293" t="s">
        <v>3978</v>
      </c>
      <c r="C115" s="294" t="s">
        <v>3979</v>
      </c>
      <c r="D115" s="295" t="s">
        <v>256</v>
      </c>
      <c r="E115" s="296">
        <v>1</v>
      </c>
      <c r="F115" s="191"/>
      <c r="G115" s="297">
        <f>E115*F115</f>
        <v>0</v>
      </c>
      <c r="R115" s="177"/>
      <c r="S115" s="177" t="s">
        <v>257</v>
      </c>
    </row>
    <row r="117" spans="1:19" x14ac:dyDescent="0.2">
      <c r="A117" s="151"/>
      <c r="B117" s="152" t="s">
        <v>29</v>
      </c>
      <c r="C117" s="185"/>
      <c r="D117" s="153"/>
      <c r="E117" s="154"/>
      <c r="F117" s="154"/>
      <c r="G117" s="171">
        <f>G115+G112+G109+G106+G103+G100+G97+G94+G91+G89+G87+G85+G83+G81+G78+G75+G72+G69+G66+G63+G60+G57+G54+G51+G48+G45+G42+G39+G36+G33+G30+G27+G24+G21+G20+G19+G18+G17+G16+G14+G12+G11</f>
        <v>0</v>
      </c>
    </row>
    <row r="118" spans="1:19" x14ac:dyDescent="0.2">
      <c r="D118" s="10"/>
    </row>
    <row r="119" spans="1:19" x14ac:dyDescent="0.2">
      <c r="D119" s="10"/>
    </row>
    <row r="120" spans="1:19" x14ac:dyDescent="0.2">
      <c r="D120" s="10"/>
    </row>
    <row r="121" spans="1:19" x14ac:dyDescent="0.2">
      <c r="D121" s="10"/>
    </row>
    <row r="122" spans="1:19" x14ac:dyDescent="0.2">
      <c r="D122" s="10"/>
    </row>
    <row r="123" spans="1:19" x14ac:dyDescent="0.2">
      <c r="D123" s="10"/>
    </row>
    <row r="124" spans="1:19" x14ac:dyDescent="0.2">
      <c r="D124" s="10"/>
    </row>
    <row r="125" spans="1:19" x14ac:dyDescent="0.2">
      <c r="D125" s="10"/>
    </row>
    <row r="126" spans="1:19" x14ac:dyDescent="0.2">
      <c r="D126" s="10"/>
    </row>
    <row r="127" spans="1:19" x14ac:dyDescent="0.2">
      <c r="D127" s="10"/>
    </row>
    <row r="128" spans="1:19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sj3ZkBwQuIvsNsi0BBWgkVrk4m4M6RA0abnUv7rmjKsIHHwO6M9qUuqksyCRl4cDqPloawV8jwKwghWr3VVAQ==" saltValue="tujY1kx6kmJbeX26OWHc3A==" spinCount="100000" sheet="1" formatRows="0"/>
  <mergeCells count="65">
    <mergeCell ref="C111:G111"/>
    <mergeCell ref="C113:G113"/>
    <mergeCell ref="C114:G114"/>
    <mergeCell ref="C104:G104"/>
    <mergeCell ref="C105:G105"/>
    <mergeCell ref="C107:G107"/>
    <mergeCell ref="C108:G108"/>
    <mergeCell ref="C110:G110"/>
    <mergeCell ref="C96:G96"/>
    <mergeCell ref="C98:G98"/>
    <mergeCell ref="C99:G99"/>
    <mergeCell ref="C101:G101"/>
    <mergeCell ref="C102:G102"/>
    <mergeCell ref="C88:G88"/>
    <mergeCell ref="C90:G90"/>
    <mergeCell ref="C92:G92"/>
    <mergeCell ref="C93:G93"/>
    <mergeCell ref="C95:G95"/>
    <mergeCell ref="C79:G79"/>
    <mergeCell ref="C80:G80"/>
    <mergeCell ref="C82:G82"/>
    <mergeCell ref="C84:G84"/>
    <mergeCell ref="C86:G86"/>
    <mergeCell ref="C71:G71"/>
    <mergeCell ref="C73:G73"/>
    <mergeCell ref="C74:G74"/>
    <mergeCell ref="C76:G76"/>
    <mergeCell ref="C77:G77"/>
    <mergeCell ref="C64:G64"/>
    <mergeCell ref="C65:G65"/>
    <mergeCell ref="C67:G67"/>
    <mergeCell ref="C68:G68"/>
    <mergeCell ref="C70:G70"/>
    <mergeCell ref="C49:G49"/>
    <mergeCell ref="C58:G58"/>
    <mergeCell ref="C59:G59"/>
    <mergeCell ref="C61:G61"/>
    <mergeCell ref="C62:G62"/>
    <mergeCell ref="C50:G50"/>
    <mergeCell ref="C52:G52"/>
    <mergeCell ref="C53:G53"/>
    <mergeCell ref="C55:G55"/>
    <mergeCell ref="C56:G56"/>
    <mergeCell ref="C43:G43"/>
    <mergeCell ref="C44:G44"/>
    <mergeCell ref="C46:G46"/>
    <mergeCell ref="C47:G47"/>
    <mergeCell ref="C35:G35"/>
    <mergeCell ref="C37:G37"/>
    <mergeCell ref="C38:G38"/>
    <mergeCell ref="C40:G40"/>
    <mergeCell ref="C41:G41"/>
    <mergeCell ref="C28:G28"/>
    <mergeCell ref="C29:G29"/>
    <mergeCell ref="C31:G31"/>
    <mergeCell ref="C32:G32"/>
    <mergeCell ref="C34:G34"/>
    <mergeCell ref="C23:G23"/>
    <mergeCell ref="C22:G22"/>
    <mergeCell ref="C25:G25"/>
    <mergeCell ref="C26:G26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3857-B8C1-4EEA-901D-1FA20734E258}">
  <sheetPr>
    <outlinePr summaryBelow="0"/>
  </sheetPr>
  <dimension ref="A1:BH5000"/>
  <sheetViews>
    <sheetView zoomScale="115" zoomScaleNormal="115" workbookViewId="0">
      <pane ySplit="7" topLeftCell="A32" activePane="bottomLeft" state="frozen"/>
      <selection pane="bottomLeft" activeCell="C51" sqref="C5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82</v>
      </c>
      <c r="C4" s="270" t="s">
        <v>83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SUMIF(AG9:AG19,"&lt;&gt;NOR",G9:G19)</f>
        <v>0</v>
      </c>
      <c r="H8" s="169"/>
      <c r="I8" s="169">
        <f>SUM(I9:I19)</f>
        <v>0</v>
      </c>
      <c r="J8" s="169"/>
      <c r="K8" s="169">
        <f>SUM(K9:K19)</f>
        <v>0</v>
      </c>
      <c r="L8" s="169"/>
      <c r="M8" s="169">
        <f>SUM(M9:M19)</f>
        <v>0</v>
      </c>
      <c r="N8" s="168"/>
      <c r="O8" s="168">
        <f>SUM(O9:O19)</f>
        <v>3.93</v>
      </c>
      <c r="P8" s="168"/>
      <c r="Q8" s="168">
        <f>SUM(Q9:Q19)</f>
        <v>0</v>
      </c>
      <c r="R8" s="169"/>
      <c r="S8" s="169"/>
      <c r="T8" s="170"/>
      <c r="U8" s="164"/>
      <c r="V8" s="164">
        <f>SUM(V9:V19)</f>
        <v>0</v>
      </c>
      <c r="W8" s="164"/>
      <c r="X8" s="164"/>
      <c r="Y8" s="164"/>
      <c r="AG8" t="s">
        <v>253</v>
      </c>
    </row>
    <row r="9" spans="1:60" ht="33.75" outlineLevel="1" x14ac:dyDescent="0.2">
      <c r="A9" s="172">
        <v>1</v>
      </c>
      <c r="B9" s="173" t="s">
        <v>1935</v>
      </c>
      <c r="C9" s="181" t="s">
        <v>1936</v>
      </c>
      <c r="D9" s="174" t="s">
        <v>324</v>
      </c>
      <c r="E9" s="175">
        <v>47.84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6.0899999999999999E-3</v>
      </c>
      <c r="O9" s="175">
        <f>ROUND(E9*N9,2)</f>
        <v>0.28999999999999998</v>
      </c>
      <c r="P9" s="175">
        <v>0</v>
      </c>
      <c r="Q9" s="175">
        <f>ROUND(E9*P9,2)</f>
        <v>0</v>
      </c>
      <c r="R9" s="177" t="s">
        <v>1937</v>
      </c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1938</v>
      </c>
      <c r="D10" s="162"/>
      <c r="E10" s="163">
        <v>47.84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1939</v>
      </c>
      <c r="C11" s="181" t="s">
        <v>1940</v>
      </c>
      <c r="D11" s="174" t="s">
        <v>324</v>
      </c>
      <c r="E11" s="175">
        <v>23.92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8.6319999999999994E-2</v>
      </c>
      <c r="O11" s="175">
        <f>ROUND(E11*N11,2)</f>
        <v>2.06</v>
      </c>
      <c r="P11" s="175">
        <v>0</v>
      </c>
      <c r="Q11" s="175">
        <f>ROUND(E11*P11,2)</f>
        <v>0</v>
      </c>
      <c r="R11" s="177" t="s">
        <v>1937</v>
      </c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75" t="s">
        <v>1941</v>
      </c>
      <c r="D12" s="276"/>
      <c r="E12" s="276"/>
      <c r="F12" s="276"/>
      <c r="G12" s="27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1942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64" t="s">
        <v>1943</v>
      </c>
      <c r="D13" s="265"/>
      <c r="E13" s="265"/>
      <c r="F13" s="265"/>
      <c r="G13" s="26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1944</v>
      </c>
      <c r="D14" s="162"/>
      <c r="E14" s="163">
        <v>23.92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346</v>
      </c>
      <c r="C15" s="181" t="s">
        <v>1945</v>
      </c>
      <c r="D15" s="174" t="s">
        <v>348</v>
      </c>
      <c r="E15" s="175">
        <v>119.6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4.3099999999999996E-3</v>
      </c>
      <c r="O15" s="175">
        <f>ROUND(E15*N15,2)</f>
        <v>0.52</v>
      </c>
      <c r="P15" s="175">
        <v>0</v>
      </c>
      <c r="Q15" s="175">
        <f>ROUND(E15*P15,2)</f>
        <v>0</v>
      </c>
      <c r="R15" s="177" t="s">
        <v>1937</v>
      </c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1946</v>
      </c>
      <c r="D16" s="162"/>
      <c r="E16" s="163">
        <v>119.6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1947</v>
      </c>
      <c r="C17" s="181" t="s">
        <v>1948</v>
      </c>
      <c r="D17" s="174" t="s">
        <v>324</v>
      </c>
      <c r="E17" s="175">
        <v>23.92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4.4139999999999999E-2</v>
      </c>
      <c r="O17" s="175">
        <f>ROUND(E17*N17,2)</f>
        <v>1.06</v>
      </c>
      <c r="P17" s="175">
        <v>0</v>
      </c>
      <c r="Q17" s="175">
        <f>ROUND(E17*P17,2)</f>
        <v>0</v>
      </c>
      <c r="R17" s="177" t="s">
        <v>1949</v>
      </c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3" t="s">
        <v>1950</v>
      </c>
      <c r="D18" s="274"/>
      <c r="E18" s="274"/>
      <c r="F18" s="274"/>
      <c r="G18" s="27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1951</v>
      </c>
      <c r="D19" s="162"/>
      <c r="E19" s="163">
        <v>23.92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252</v>
      </c>
      <c r="B20" s="166" t="s">
        <v>143</v>
      </c>
      <c r="C20" s="180" t="s">
        <v>144</v>
      </c>
      <c r="D20" s="167"/>
      <c r="E20" s="168"/>
      <c r="F20" s="169"/>
      <c r="G20" s="169">
        <f>SUMIF(AG21:AG28,"&lt;&gt;NOR",G21:G28)</f>
        <v>0</v>
      </c>
      <c r="H20" s="169"/>
      <c r="I20" s="169">
        <f>SUM(I21:I28)</f>
        <v>0</v>
      </c>
      <c r="J20" s="169"/>
      <c r="K20" s="169">
        <f>SUM(K21:K28)</f>
        <v>0</v>
      </c>
      <c r="L20" s="169"/>
      <c r="M20" s="169">
        <f>SUM(M21:M28)</f>
        <v>0</v>
      </c>
      <c r="N20" s="168"/>
      <c r="O20" s="168">
        <f>SUM(O21:O28)</f>
        <v>0</v>
      </c>
      <c r="P20" s="168"/>
      <c r="Q20" s="168">
        <f>SUM(Q21:Q28)</f>
        <v>4.72</v>
      </c>
      <c r="R20" s="169"/>
      <c r="S20" s="169"/>
      <c r="T20" s="170"/>
      <c r="U20" s="164"/>
      <c r="V20" s="164">
        <f>SUM(V21:V28)</f>
        <v>0</v>
      </c>
      <c r="W20" s="164"/>
      <c r="X20" s="164"/>
      <c r="Y20" s="164"/>
      <c r="AG20" t="s">
        <v>253</v>
      </c>
    </row>
    <row r="21" spans="1:60" outlineLevel="1" x14ac:dyDescent="0.2">
      <c r="A21" s="172">
        <v>5</v>
      </c>
      <c r="B21" s="173" t="s">
        <v>1121</v>
      </c>
      <c r="C21" s="181" t="s">
        <v>1952</v>
      </c>
      <c r="D21" s="174" t="s">
        <v>324</v>
      </c>
      <c r="E21" s="175">
        <v>143.25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1.26E-2</v>
      </c>
      <c r="Q21" s="175">
        <f>ROUND(E21*P21,2)</f>
        <v>1.8</v>
      </c>
      <c r="R21" s="177" t="s">
        <v>1953</v>
      </c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1954</v>
      </c>
      <c r="D22" s="162"/>
      <c r="E22" s="163">
        <v>143.25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815</v>
      </c>
      <c r="C23" s="181" t="s">
        <v>1955</v>
      </c>
      <c r="D23" s="174" t="s">
        <v>324</v>
      </c>
      <c r="E23" s="175">
        <v>143.25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0.02</v>
      </c>
      <c r="Q23" s="175">
        <f>ROUND(E23*P23,2)</f>
        <v>2.87</v>
      </c>
      <c r="R23" s="177" t="s">
        <v>1953</v>
      </c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261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75" t="s">
        <v>1956</v>
      </c>
      <c r="D24" s="276"/>
      <c r="E24" s="276"/>
      <c r="F24" s="276"/>
      <c r="G24" s="27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1942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1954</v>
      </c>
      <c r="D25" s="162"/>
      <c r="E25" s="163">
        <v>143.25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1127</v>
      </c>
      <c r="C26" s="181" t="s">
        <v>1957</v>
      </c>
      <c r="D26" s="174" t="s">
        <v>348</v>
      </c>
      <c r="E26" s="175">
        <v>119.6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4.0000000000000002E-4</v>
      </c>
      <c r="Q26" s="175">
        <f>ROUND(E26*P26,2)</f>
        <v>0.05</v>
      </c>
      <c r="R26" s="177" t="s">
        <v>1953</v>
      </c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5" t="s">
        <v>1956</v>
      </c>
      <c r="D27" s="276"/>
      <c r="E27" s="276"/>
      <c r="F27" s="276"/>
      <c r="G27" s="276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1942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1946</v>
      </c>
      <c r="D28" s="162"/>
      <c r="E28" s="163">
        <v>119.6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252</v>
      </c>
      <c r="B29" s="166" t="s">
        <v>147</v>
      </c>
      <c r="C29" s="180" t="s">
        <v>148</v>
      </c>
      <c r="D29" s="167"/>
      <c r="E29" s="168"/>
      <c r="F29" s="169"/>
      <c r="G29" s="169">
        <f>SUMIF(AG30:AG31,"&lt;&gt;NOR",G30:G31)</f>
        <v>0</v>
      </c>
      <c r="H29" s="169"/>
      <c r="I29" s="169">
        <f>SUM(I30:I31)</f>
        <v>0</v>
      </c>
      <c r="J29" s="169"/>
      <c r="K29" s="169">
        <f>SUM(K30:K31)</f>
        <v>0</v>
      </c>
      <c r="L29" s="169"/>
      <c r="M29" s="169">
        <f>SUM(M30:M31)</f>
        <v>0</v>
      </c>
      <c r="N29" s="168"/>
      <c r="O29" s="168">
        <f>SUM(O30:O31)</f>
        <v>0</v>
      </c>
      <c r="P29" s="168"/>
      <c r="Q29" s="168">
        <f>SUM(Q30:Q31)</f>
        <v>0</v>
      </c>
      <c r="R29" s="169"/>
      <c r="S29" s="169"/>
      <c r="T29" s="170"/>
      <c r="U29" s="164"/>
      <c r="V29" s="164">
        <f>SUM(V30:V31)</f>
        <v>0</v>
      </c>
      <c r="W29" s="164"/>
      <c r="X29" s="164"/>
      <c r="Y29" s="164"/>
      <c r="AG29" t="s">
        <v>253</v>
      </c>
    </row>
    <row r="30" spans="1:60" ht="22.5" outlineLevel="1" x14ac:dyDescent="0.2">
      <c r="A30" s="172">
        <v>8</v>
      </c>
      <c r="B30" s="173" t="s">
        <v>410</v>
      </c>
      <c r="C30" s="181" t="s">
        <v>1958</v>
      </c>
      <c r="D30" s="174" t="s">
        <v>412</v>
      </c>
      <c r="E30" s="175">
        <v>3.9274200000000001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1937</v>
      </c>
      <c r="S30" s="177" t="s">
        <v>325</v>
      </c>
      <c r="T30" s="178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75" t="s">
        <v>1959</v>
      </c>
      <c r="D31" s="276"/>
      <c r="E31" s="276"/>
      <c r="F31" s="276"/>
      <c r="G31" s="276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1942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252</v>
      </c>
      <c r="B32" s="166" t="s">
        <v>192</v>
      </c>
      <c r="C32" s="180" t="s">
        <v>193</v>
      </c>
      <c r="D32" s="167"/>
      <c r="E32" s="168"/>
      <c r="F32" s="169"/>
      <c r="G32" s="169">
        <f>SUMIF(AG33:AG65,"&lt;&gt;NOR",G33:G65)</f>
        <v>0</v>
      </c>
      <c r="H32" s="169"/>
      <c r="I32" s="169">
        <f>SUM(I33:I65)</f>
        <v>0</v>
      </c>
      <c r="J32" s="169"/>
      <c r="K32" s="169">
        <f>SUM(K33:K65)</f>
        <v>0</v>
      </c>
      <c r="L32" s="169"/>
      <c r="M32" s="169">
        <f>SUM(M33:M65)</f>
        <v>0</v>
      </c>
      <c r="N32" s="168"/>
      <c r="O32" s="168">
        <f>SUM(O33:O65)</f>
        <v>0.56999999999999995</v>
      </c>
      <c r="P32" s="168"/>
      <c r="Q32" s="168">
        <f>SUM(Q33:Q65)</f>
        <v>0</v>
      </c>
      <c r="R32" s="169"/>
      <c r="S32" s="169"/>
      <c r="T32" s="170"/>
      <c r="U32" s="164"/>
      <c r="V32" s="164">
        <f>SUM(V33:V65)</f>
        <v>0</v>
      </c>
      <c r="W32" s="164"/>
      <c r="X32" s="164"/>
      <c r="Y32" s="164"/>
      <c r="AG32" t="s">
        <v>253</v>
      </c>
    </row>
    <row r="33" spans="1:60" ht="22.5" outlineLevel="1" x14ac:dyDescent="0.2">
      <c r="A33" s="172">
        <v>9</v>
      </c>
      <c r="B33" s="173" t="s">
        <v>1212</v>
      </c>
      <c r="C33" s="181" t="s">
        <v>1960</v>
      </c>
      <c r="D33" s="174" t="s">
        <v>348</v>
      </c>
      <c r="E33" s="175">
        <v>119.6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2.2000000000000001E-4</v>
      </c>
      <c r="O33" s="175">
        <f>ROUND(E33*N33,2)</f>
        <v>0.03</v>
      </c>
      <c r="P33" s="175">
        <v>0</v>
      </c>
      <c r="Q33" s="175">
        <f>ROUND(E33*P33,2)</f>
        <v>0</v>
      </c>
      <c r="R33" s="177" t="s">
        <v>1961</v>
      </c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415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1946</v>
      </c>
      <c r="D34" s="162"/>
      <c r="E34" s="163">
        <v>119.6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2">
        <v>10</v>
      </c>
      <c r="B35" s="173" t="s">
        <v>890</v>
      </c>
      <c r="C35" s="181" t="s">
        <v>1962</v>
      </c>
      <c r="D35" s="174" t="s">
        <v>324</v>
      </c>
      <c r="E35" s="175">
        <v>143.25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4.0000000000000002E-4</v>
      </c>
      <c r="O35" s="175">
        <f>ROUND(E35*N35,2)</f>
        <v>0.06</v>
      </c>
      <c r="P35" s="175">
        <v>0</v>
      </c>
      <c r="Q35" s="175">
        <f>ROUND(E35*P35,2)</f>
        <v>0</v>
      </c>
      <c r="R35" s="177" t="s">
        <v>1961</v>
      </c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1954</v>
      </c>
      <c r="D36" s="162"/>
      <c r="E36" s="163">
        <v>143.25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11</v>
      </c>
      <c r="B37" s="173" t="s">
        <v>894</v>
      </c>
      <c r="C37" s="181" t="s">
        <v>1963</v>
      </c>
      <c r="D37" s="174" t="s">
        <v>348</v>
      </c>
      <c r="E37" s="175">
        <v>219.875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4.0000000000000003E-5</v>
      </c>
      <c r="O37" s="175">
        <f>ROUND(E37*N37,2)</f>
        <v>0.01</v>
      </c>
      <c r="P37" s="175">
        <v>0</v>
      </c>
      <c r="Q37" s="175">
        <f>ROUND(E37*P37,2)</f>
        <v>0</v>
      </c>
      <c r="R37" s="177" t="s">
        <v>1961</v>
      </c>
      <c r="S37" s="177" t="s">
        <v>325</v>
      </c>
      <c r="T37" s="178" t="s">
        <v>326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415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73" t="s">
        <v>896</v>
      </c>
      <c r="D38" s="274"/>
      <c r="E38" s="274"/>
      <c r="F38" s="274"/>
      <c r="G38" s="27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1964</v>
      </c>
      <c r="D39" s="162"/>
      <c r="E39" s="163">
        <v>100.28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1946</v>
      </c>
      <c r="D40" s="162"/>
      <c r="E40" s="163">
        <v>119.6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12</v>
      </c>
      <c r="B41" s="173" t="s">
        <v>898</v>
      </c>
      <c r="C41" s="181" t="s">
        <v>1965</v>
      </c>
      <c r="D41" s="174" t="s">
        <v>324</v>
      </c>
      <c r="E41" s="175">
        <v>143.25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4.0000000000000003E-5</v>
      </c>
      <c r="O41" s="175">
        <f>ROUND(E41*N41,2)</f>
        <v>0.01</v>
      </c>
      <c r="P41" s="175">
        <v>0</v>
      </c>
      <c r="Q41" s="175">
        <f>ROUND(E41*P41,2)</f>
        <v>0</v>
      </c>
      <c r="R41" s="177" t="s">
        <v>1961</v>
      </c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415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1954</v>
      </c>
      <c r="D42" s="162"/>
      <c r="E42" s="163">
        <v>143.25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13</v>
      </c>
      <c r="B43" s="173" t="s">
        <v>900</v>
      </c>
      <c r="C43" s="181" t="s">
        <v>1966</v>
      </c>
      <c r="D43" s="174" t="s">
        <v>0</v>
      </c>
      <c r="E43" s="175">
        <v>847.44884999999999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1961</v>
      </c>
      <c r="S43" s="177" t="s">
        <v>325</v>
      </c>
      <c r="T43" s="178" t="s">
        <v>326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422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75" t="s">
        <v>1967</v>
      </c>
      <c r="D44" s="276"/>
      <c r="E44" s="276"/>
      <c r="F44" s="276"/>
      <c r="G44" s="27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1942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14</v>
      </c>
      <c r="B45" s="173" t="s">
        <v>878</v>
      </c>
      <c r="C45" s="181" t="s">
        <v>1968</v>
      </c>
      <c r="D45" s="174" t="s">
        <v>324</v>
      </c>
      <c r="E45" s="175">
        <v>143.25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257</v>
      </c>
      <c r="T45" s="178" t="s">
        <v>258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287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1954</v>
      </c>
      <c r="D46" s="162"/>
      <c r="E46" s="163">
        <v>143.25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884</v>
      </c>
      <c r="C47" s="181" t="s">
        <v>885</v>
      </c>
      <c r="D47" s="174" t="s">
        <v>348</v>
      </c>
      <c r="E47" s="175">
        <v>26.4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2.0000000000000001E-4</v>
      </c>
      <c r="O47" s="175">
        <f>ROUND(E47*N47,2)</f>
        <v>0.01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415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1969</v>
      </c>
      <c r="D48" s="162"/>
      <c r="E48" s="163">
        <v>26.4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892</v>
      </c>
      <c r="C49" s="181" t="s">
        <v>893</v>
      </c>
      <c r="D49" s="174" t="s">
        <v>324</v>
      </c>
      <c r="E49" s="175">
        <v>143.25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1954</v>
      </c>
      <c r="D50" s="162"/>
      <c r="E50" s="163">
        <v>143.25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2">
        <v>17</v>
      </c>
      <c r="B51" s="173" t="s">
        <v>902</v>
      </c>
      <c r="C51" s="181" t="s">
        <v>1970</v>
      </c>
      <c r="D51" s="174" t="s">
        <v>324</v>
      </c>
      <c r="E51" s="280">
        <f>E65+E58</f>
        <v>171.92699999999999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2.5999999999999999E-3</v>
      </c>
      <c r="O51" s="175">
        <f>ROUND(E51*N51,2)</f>
        <v>0.45</v>
      </c>
      <c r="P51" s="175">
        <v>0</v>
      </c>
      <c r="Q51" s="175">
        <f>ROUND(E51*P51,2)</f>
        <v>0</v>
      </c>
      <c r="R51" s="177" t="s">
        <v>477</v>
      </c>
      <c r="S51" s="177" t="s">
        <v>325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442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443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73" t="s">
        <v>904</v>
      </c>
      <c r="D52" s="274"/>
      <c r="E52" s="274"/>
      <c r="F52" s="274"/>
      <c r="G52" s="27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64" t="s">
        <v>905</v>
      </c>
      <c r="D53" s="265"/>
      <c r="E53" s="265"/>
      <c r="F53" s="265"/>
      <c r="G53" s="265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264" t="s">
        <v>906</v>
      </c>
      <c r="D54" s="265"/>
      <c r="E54" s="265"/>
      <c r="F54" s="265"/>
      <c r="G54" s="265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64" t="s">
        <v>907</v>
      </c>
      <c r="D55" s="265"/>
      <c r="E55" s="265"/>
      <c r="F55" s="265"/>
      <c r="G55" s="26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64" t="s">
        <v>908</v>
      </c>
      <c r="D56" s="265"/>
      <c r="E56" s="265"/>
      <c r="F56" s="265"/>
      <c r="G56" s="26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78" t="s">
        <v>3862</v>
      </c>
      <c r="D57" s="159"/>
      <c r="E57" s="160"/>
      <c r="F57" s="161"/>
      <c r="G57" s="161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277" t="s">
        <v>3863</v>
      </c>
      <c r="D58" s="159"/>
      <c r="E58" s="279">
        <v>157.57499999999999</v>
      </c>
      <c r="F58" s="161"/>
      <c r="G58" s="161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264" t="s">
        <v>909</v>
      </c>
      <c r="D59" s="265"/>
      <c r="E59" s="265"/>
      <c r="F59" s="265"/>
      <c r="G59" s="26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264" t="s">
        <v>910</v>
      </c>
      <c r="D60" s="265"/>
      <c r="E60" s="265"/>
      <c r="F60" s="265"/>
      <c r="G60" s="26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264" t="s">
        <v>909</v>
      </c>
      <c r="D61" s="265"/>
      <c r="E61" s="265"/>
      <c r="F61" s="265"/>
      <c r="G61" s="265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264" t="s">
        <v>910</v>
      </c>
      <c r="D62" s="265"/>
      <c r="E62" s="265"/>
      <c r="F62" s="265"/>
      <c r="G62" s="265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264" t="s">
        <v>909</v>
      </c>
      <c r="D63" s="265"/>
      <c r="E63" s="265"/>
      <c r="F63" s="265"/>
      <c r="G63" s="26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264"/>
      <c r="D64" s="265"/>
      <c r="E64" s="265"/>
      <c r="F64" s="265"/>
      <c r="G64" s="265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1971</v>
      </c>
      <c r="D65" s="162"/>
      <c r="E65" s="163">
        <v>14.352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5" t="s">
        <v>252</v>
      </c>
      <c r="B66" s="166" t="s">
        <v>194</v>
      </c>
      <c r="C66" s="180" t="s">
        <v>195</v>
      </c>
      <c r="D66" s="167"/>
      <c r="E66" s="168"/>
      <c r="F66" s="169"/>
      <c r="G66" s="169">
        <f>SUMIF(AG67:AG74,"&lt;&gt;NOR",G67:G74)</f>
        <v>0</v>
      </c>
      <c r="H66" s="169"/>
      <c r="I66" s="169">
        <f>SUM(I67:I74)</f>
        <v>0</v>
      </c>
      <c r="J66" s="169"/>
      <c r="K66" s="169">
        <f>SUM(K67:K74)</f>
        <v>0</v>
      </c>
      <c r="L66" s="169"/>
      <c r="M66" s="169">
        <f>SUM(M67:M74)</f>
        <v>0</v>
      </c>
      <c r="N66" s="168"/>
      <c r="O66" s="168">
        <f>SUM(O67:O74)</f>
        <v>2.16</v>
      </c>
      <c r="P66" s="168"/>
      <c r="Q66" s="168">
        <f>SUM(Q67:Q74)</f>
        <v>0</v>
      </c>
      <c r="R66" s="169"/>
      <c r="S66" s="169"/>
      <c r="T66" s="170"/>
      <c r="U66" s="164"/>
      <c r="V66" s="164">
        <f>SUM(V67:V74)</f>
        <v>0</v>
      </c>
      <c r="W66" s="164"/>
      <c r="X66" s="164"/>
      <c r="Y66" s="164"/>
      <c r="AG66" t="s">
        <v>253</v>
      </c>
    </row>
    <row r="67" spans="1:60" ht="22.5" outlineLevel="1" x14ac:dyDescent="0.2">
      <c r="A67" s="172">
        <v>18</v>
      </c>
      <c r="B67" s="173" t="s">
        <v>482</v>
      </c>
      <c r="C67" s="181" t="s">
        <v>1972</v>
      </c>
      <c r="D67" s="174" t="s">
        <v>324</v>
      </c>
      <c r="E67" s="175">
        <v>143.25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5.0000000000000002E-5</v>
      </c>
      <c r="O67" s="175">
        <f>ROUND(E67*N67,2)</f>
        <v>0.01</v>
      </c>
      <c r="P67" s="175">
        <v>0</v>
      </c>
      <c r="Q67" s="175">
        <f>ROUND(E67*P67,2)</f>
        <v>0</v>
      </c>
      <c r="R67" s="177" t="s">
        <v>1973</v>
      </c>
      <c r="S67" s="177" t="s">
        <v>325</v>
      </c>
      <c r="T67" s="178" t="s">
        <v>326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415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1954</v>
      </c>
      <c r="D68" s="162"/>
      <c r="E68" s="163">
        <v>143.25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2">
        <v>19</v>
      </c>
      <c r="B69" s="173" t="s">
        <v>484</v>
      </c>
      <c r="C69" s="181" t="s">
        <v>1974</v>
      </c>
      <c r="D69" s="174" t="s">
        <v>324</v>
      </c>
      <c r="E69" s="175">
        <v>143.25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3.0000000000000001E-3</v>
      </c>
      <c r="O69" s="175">
        <f>ROUND(E69*N69,2)</f>
        <v>0.43</v>
      </c>
      <c r="P69" s="175">
        <v>0</v>
      </c>
      <c r="Q69" s="175">
        <f>ROUND(E69*P69,2)</f>
        <v>0</v>
      </c>
      <c r="R69" s="177" t="s">
        <v>1973</v>
      </c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415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1954</v>
      </c>
      <c r="D70" s="162"/>
      <c r="E70" s="163">
        <v>143.25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33.75" outlineLevel="1" x14ac:dyDescent="0.2">
      <c r="A71" s="172">
        <v>20</v>
      </c>
      <c r="B71" s="173" t="s">
        <v>486</v>
      </c>
      <c r="C71" s="181" t="s">
        <v>1975</v>
      </c>
      <c r="D71" s="174" t="s">
        <v>324</v>
      </c>
      <c r="E71" s="175">
        <v>573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3.0000000000000001E-3</v>
      </c>
      <c r="O71" s="175">
        <f>ROUND(E71*N71,2)</f>
        <v>1.72</v>
      </c>
      <c r="P71" s="175">
        <v>0</v>
      </c>
      <c r="Q71" s="175">
        <f>ROUND(E71*P71,2)</f>
        <v>0</v>
      </c>
      <c r="R71" s="177" t="s">
        <v>1973</v>
      </c>
      <c r="S71" s="177" t="s">
        <v>325</v>
      </c>
      <c r="T71" s="178" t="s">
        <v>326</v>
      </c>
      <c r="U71" s="158">
        <v>0</v>
      </c>
      <c r="V71" s="158">
        <f>ROUND(E71*U71,2)</f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415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1976</v>
      </c>
      <c r="D72" s="162"/>
      <c r="E72" s="163">
        <v>573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21</v>
      </c>
      <c r="B73" s="173" t="s">
        <v>489</v>
      </c>
      <c r="C73" s="181" t="s">
        <v>1977</v>
      </c>
      <c r="D73" s="174" t="s">
        <v>0</v>
      </c>
      <c r="E73" s="175">
        <v>620.12924999999996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1973</v>
      </c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422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75" t="s">
        <v>1978</v>
      </c>
      <c r="D74" s="276"/>
      <c r="E74" s="276"/>
      <c r="F74" s="276"/>
      <c r="G74" s="276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1942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5" t="s">
        <v>252</v>
      </c>
      <c r="B75" s="166" t="s">
        <v>200</v>
      </c>
      <c r="C75" s="180" t="s">
        <v>201</v>
      </c>
      <c r="D75" s="167"/>
      <c r="E75" s="168"/>
      <c r="F75" s="169"/>
      <c r="G75" s="169">
        <f>SUMIF(AG76:AG92,"&lt;&gt;NOR",G76:G92)</f>
        <v>0</v>
      </c>
      <c r="H75" s="169"/>
      <c r="I75" s="169">
        <f>SUM(I76:I92)</f>
        <v>0</v>
      </c>
      <c r="J75" s="169"/>
      <c r="K75" s="169">
        <f>SUM(K76:K92)</f>
        <v>0</v>
      </c>
      <c r="L75" s="169"/>
      <c r="M75" s="169">
        <f>SUM(M76:M92)</f>
        <v>0</v>
      </c>
      <c r="N75" s="168"/>
      <c r="O75" s="168">
        <f>SUM(O76:O92)</f>
        <v>0.24</v>
      </c>
      <c r="P75" s="168"/>
      <c r="Q75" s="168">
        <f>SUM(Q76:Q92)</f>
        <v>0</v>
      </c>
      <c r="R75" s="169"/>
      <c r="S75" s="169"/>
      <c r="T75" s="170"/>
      <c r="U75" s="164"/>
      <c r="V75" s="164">
        <f>SUM(V76:V92)</f>
        <v>0</v>
      </c>
      <c r="W75" s="164"/>
      <c r="X75" s="164"/>
      <c r="Y75" s="164"/>
      <c r="AG75" t="s">
        <v>253</v>
      </c>
    </row>
    <row r="76" spans="1:60" outlineLevel="1" x14ac:dyDescent="0.2">
      <c r="A76" s="172">
        <v>22</v>
      </c>
      <c r="B76" s="173" t="s">
        <v>1979</v>
      </c>
      <c r="C76" s="181" t="s">
        <v>1980</v>
      </c>
      <c r="D76" s="174" t="s">
        <v>324</v>
      </c>
      <c r="E76" s="175">
        <v>179.4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1981</v>
      </c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415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1982</v>
      </c>
      <c r="D77" s="162"/>
      <c r="E77" s="163">
        <v>179.4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23</v>
      </c>
      <c r="B78" s="173" t="s">
        <v>495</v>
      </c>
      <c r="C78" s="181" t="s">
        <v>1983</v>
      </c>
      <c r="D78" s="174" t="s">
        <v>324</v>
      </c>
      <c r="E78" s="175">
        <v>179.4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5.0000000000000002E-5</v>
      </c>
      <c r="O78" s="175">
        <f>ROUND(E78*N78,2)</f>
        <v>0.01</v>
      </c>
      <c r="P78" s="175">
        <v>0</v>
      </c>
      <c r="Q78" s="175">
        <f>ROUND(E78*P78,2)</f>
        <v>0</v>
      </c>
      <c r="R78" s="177" t="s">
        <v>1981</v>
      </c>
      <c r="S78" s="177" t="s">
        <v>325</v>
      </c>
      <c r="T78" s="178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415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1982</v>
      </c>
      <c r="D79" s="162"/>
      <c r="E79" s="163">
        <v>179.4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24</v>
      </c>
      <c r="B80" s="173" t="s">
        <v>499</v>
      </c>
      <c r="C80" s="181" t="s">
        <v>1984</v>
      </c>
      <c r="D80" s="174" t="s">
        <v>324</v>
      </c>
      <c r="E80" s="175">
        <v>179.4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3.2000000000000003E-4</v>
      </c>
      <c r="O80" s="175">
        <f>ROUND(E80*N80,2)</f>
        <v>0.06</v>
      </c>
      <c r="P80" s="175">
        <v>0</v>
      </c>
      <c r="Q80" s="175">
        <f>ROUND(E80*P80,2)</f>
        <v>0</v>
      </c>
      <c r="R80" s="177" t="s">
        <v>1981</v>
      </c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415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73" t="s">
        <v>501</v>
      </c>
      <c r="D81" s="274"/>
      <c r="E81" s="274"/>
      <c r="F81" s="274"/>
      <c r="G81" s="274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1982</v>
      </c>
      <c r="D82" s="162"/>
      <c r="E82" s="163">
        <v>179.4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25</v>
      </c>
      <c r="B83" s="173" t="s">
        <v>1985</v>
      </c>
      <c r="C83" s="181" t="s">
        <v>1986</v>
      </c>
      <c r="D83" s="174" t="s">
        <v>348</v>
      </c>
      <c r="E83" s="175">
        <v>119.6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 t="s">
        <v>1981</v>
      </c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415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1946</v>
      </c>
      <c r="D84" s="162"/>
      <c r="E84" s="163">
        <v>119.6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2">
        <v>26</v>
      </c>
      <c r="B85" s="173" t="s">
        <v>596</v>
      </c>
      <c r="C85" s="181" t="s">
        <v>1987</v>
      </c>
      <c r="D85" s="174" t="s">
        <v>324</v>
      </c>
      <c r="E85" s="175">
        <v>179.4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3.4000000000000002E-4</v>
      </c>
      <c r="O85" s="175">
        <f>ROUND(E85*N85,2)</f>
        <v>0.06</v>
      </c>
      <c r="P85" s="175">
        <v>0</v>
      </c>
      <c r="Q85" s="175">
        <f>ROUND(E85*P85,2)</f>
        <v>0</v>
      </c>
      <c r="R85" s="177" t="s">
        <v>1981</v>
      </c>
      <c r="S85" s="177" t="s">
        <v>325</v>
      </c>
      <c r="T85" s="178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415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73" t="s">
        <v>501</v>
      </c>
      <c r="D86" s="274"/>
      <c r="E86" s="274"/>
      <c r="F86" s="274"/>
      <c r="G86" s="27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1982</v>
      </c>
      <c r="D87" s="162"/>
      <c r="E87" s="163">
        <v>179.4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27</v>
      </c>
      <c r="B88" s="173" t="s">
        <v>1988</v>
      </c>
      <c r="C88" s="181" t="s">
        <v>1989</v>
      </c>
      <c r="D88" s="174" t="s">
        <v>324</v>
      </c>
      <c r="E88" s="175">
        <v>143.25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3.5E-4</v>
      </c>
      <c r="O88" s="175">
        <f>ROUND(E88*N88,2)</f>
        <v>0.05</v>
      </c>
      <c r="P88" s="175">
        <v>0</v>
      </c>
      <c r="Q88" s="175">
        <f>ROUND(E88*P88,2)</f>
        <v>0</v>
      </c>
      <c r="R88" s="177" t="s">
        <v>1981</v>
      </c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415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1954</v>
      </c>
      <c r="D89" s="162"/>
      <c r="E89" s="163">
        <v>143.25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28</v>
      </c>
      <c r="B90" s="173" t="s">
        <v>1990</v>
      </c>
      <c r="C90" s="181" t="s">
        <v>1991</v>
      </c>
      <c r="D90" s="174" t="s">
        <v>324</v>
      </c>
      <c r="E90" s="175">
        <v>179.4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3.2000000000000003E-4</v>
      </c>
      <c r="O90" s="175">
        <f>ROUND(E90*N90,2)</f>
        <v>0.06</v>
      </c>
      <c r="P90" s="175">
        <v>0</v>
      </c>
      <c r="Q90" s="175">
        <f>ROUND(E90*P90,2)</f>
        <v>0</v>
      </c>
      <c r="R90" s="177"/>
      <c r="S90" s="177" t="s">
        <v>257</v>
      </c>
      <c r="T90" s="178" t="s">
        <v>258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287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73" t="s">
        <v>501</v>
      </c>
      <c r="D91" s="274"/>
      <c r="E91" s="274"/>
      <c r="F91" s="274"/>
      <c r="G91" s="274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1982</v>
      </c>
      <c r="D92" s="162"/>
      <c r="E92" s="163">
        <v>179.4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5" t="s">
        <v>252</v>
      </c>
      <c r="B93" s="166" t="s">
        <v>220</v>
      </c>
      <c r="C93" s="180" t="s">
        <v>221</v>
      </c>
      <c r="D93" s="167"/>
      <c r="E93" s="168"/>
      <c r="F93" s="169"/>
      <c r="G93" s="169">
        <f>SUMIF(AG94:AG108,"&lt;&gt;NOR",G94:G108)</f>
        <v>0</v>
      </c>
      <c r="H93" s="169"/>
      <c r="I93" s="169">
        <f>SUM(I94:I108)</f>
        <v>0</v>
      </c>
      <c r="J93" s="169"/>
      <c r="K93" s="169">
        <f>SUM(K94:K108)</f>
        <v>0</v>
      </c>
      <c r="L93" s="169"/>
      <c r="M93" s="169">
        <f>SUM(M94:M108)</f>
        <v>0</v>
      </c>
      <c r="N93" s="168"/>
      <c r="O93" s="168">
        <f>SUM(O94:O108)</f>
        <v>0</v>
      </c>
      <c r="P93" s="168"/>
      <c r="Q93" s="168">
        <f>SUM(Q94:Q108)</f>
        <v>0</v>
      </c>
      <c r="R93" s="169"/>
      <c r="S93" s="169"/>
      <c r="T93" s="170"/>
      <c r="U93" s="164"/>
      <c r="V93" s="164">
        <f>SUM(V94:V108)</f>
        <v>0</v>
      </c>
      <c r="W93" s="164"/>
      <c r="X93" s="164"/>
      <c r="Y93" s="164"/>
      <c r="AG93" t="s">
        <v>253</v>
      </c>
    </row>
    <row r="94" spans="1:60" outlineLevel="1" x14ac:dyDescent="0.2">
      <c r="A94" s="172">
        <v>29</v>
      </c>
      <c r="B94" s="173" t="s">
        <v>522</v>
      </c>
      <c r="C94" s="181" t="s">
        <v>1992</v>
      </c>
      <c r="D94" s="174" t="s">
        <v>412</v>
      </c>
      <c r="E94" s="175">
        <v>4.7177899999999999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 t="s">
        <v>1993</v>
      </c>
      <c r="S94" s="177" t="s">
        <v>325</v>
      </c>
      <c r="T94" s="178" t="s">
        <v>326</v>
      </c>
      <c r="U94" s="158">
        <v>0</v>
      </c>
      <c r="V94" s="158">
        <f>ROUND(E94*U94,2)</f>
        <v>0</v>
      </c>
      <c r="W94" s="158"/>
      <c r="X94" s="158" t="s">
        <v>259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287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2" x14ac:dyDescent="0.2">
      <c r="A95" s="155"/>
      <c r="B95" s="156"/>
      <c r="C95" s="275" t="s">
        <v>1994</v>
      </c>
      <c r="D95" s="276"/>
      <c r="E95" s="276"/>
      <c r="F95" s="276"/>
      <c r="G95" s="27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1942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79" t="str">
        <f>C95</f>
        <v>se složením a hrubým urovnáním nebo s přeložením na jiný dopravní prostředek kromě lodi, vč. příplatku za každých dalších i započatých 1000 m přes 1000 m,</v>
      </c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64" t="s">
        <v>344</v>
      </c>
      <c r="D96" s="265"/>
      <c r="E96" s="265"/>
      <c r="F96" s="265"/>
      <c r="G96" s="26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2">
        <v>30</v>
      </c>
      <c r="B97" s="173" t="s">
        <v>512</v>
      </c>
      <c r="C97" s="181" t="s">
        <v>1995</v>
      </c>
      <c r="D97" s="174" t="s">
        <v>412</v>
      </c>
      <c r="E97" s="175">
        <v>4.7177899999999999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 t="s">
        <v>1996</v>
      </c>
      <c r="S97" s="177" t="s">
        <v>325</v>
      </c>
      <c r="T97" s="178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287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75" t="s">
        <v>1997</v>
      </c>
      <c r="D98" s="276"/>
      <c r="E98" s="276"/>
      <c r="F98" s="276"/>
      <c r="G98" s="276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1942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79" t="str">
        <f>C98</f>
        <v>nebo vybouraných hmot nošením nebo přehazováním k místu nakládky přístupnému normálním dopravním prostředkům,</v>
      </c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64" t="s">
        <v>344</v>
      </c>
      <c r="D99" s="265"/>
      <c r="E99" s="265"/>
      <c r="F99" s="265"/>
      <c r="G99" s="265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31</v>
      </c>
      <c r="B100" s="173" t="s">
        <v>514</v>
      </c>
      <c r="C100" s="181" t="s">
        <v>1998</v>
      </c>
      <c r="D100" s="174" t="s">
        <v>412</v>
      </c>
      <c r="E100" s="175">
        <v>4.7177899999999999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1953</v>
      </c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287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73" t="s">
        <v>344</v>
      </c>
      <c r="D101" s="274"/>
      <c r="E101" s="274"/>
      <c r="F101" s="274"/>
      <c r="G101" s="27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32</v>
      </c>
      <c r="B102" s="173" t="s">
        <v>516</v>
      </c>
      <c r="C102" s="181" t="s">
        <v>1999</v>
      </c>
      <c r="D102" s="174" t="s">
        <v>412</v>
      </c>
      <c r="E102" s="175">
        <v>89.638009999999994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 t="s">
        <v>1953</v>
      </c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287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73" t="s">
        <v>344</v>
      </c>
      <c r="D103" s="274"/>
      <c r="E103" s="274"/>
      <c r="F103" s="274"/>
      <c r="G103" s="274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33</v>
      </c>
      <c r="B104" s="173" t="s">
        <v>518</v>
      </c>
      <c r="C104" s="181" t="s">
        <v>2000</v>
      </c>
      <c r="D104" s="174" t="s">
        <v>412</v>
      </c>
      <c r="E104" s="175">
        <v>4.7177899999999999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 t="s">
        <v>1953</v>
      </c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73" t="s">
        <v>344</v>
      </c>
      <c r="D105" s="274"/>
      <c r="E105" s="274"/>
      <c r="F105" s="274"/>
      <c r="G105" s="27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72">
        <v>34</v>
      </c>
      <c r="B106" s="173" t="s">
        <v>520</v>
      </c>
      <c r="C106" s="181" t="s">
        <v>2001</v>
      </c>
      <c r="D106" s="174" t="s">
        <v>412</v>
      </c>
      <c r="E106" s="175">
        <v>28.306740000000001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 t="s">
        <v>1953</v>
      </c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287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73" t="s">
        <v>344</v>
      </c>
      <c r="D107" s="274"/>
      <c r="E107" s="274"/>
      <c r="F107" s="274"/>
      <c r="G107" s="27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2">
        <v>35</v>
      </c>
      <c r="B108" s="173" t="s">
        <v>524</v>
      </c>
      <c r="C108" s="181" t="s">
        <v>2002</v>
      </c>
      <c r="D108" s="174" t="s">
        <v>412</v>
      </c>
      <c r="E108" s="175">
        <v>4.7177899999999999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 t="s">
        <v>1953</v>
      </c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3"/>
      <c r="B109" s="4"/>
      <c r="C109" s="184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v>15</v>
      </c>
      <c r="AF109">
        <v>21</v>
      </c>
      <c r="AG109" t="s">
        <v>238</v>
      </c>
    </row>
    <row r="110" spans="1:60" x14ac:dyDescent="0.2">
      <c r="A110" s="151"/>
      <c r="B110" s="152" t="s">
        <v>29</v>
      </c>
      <c r="C110" s="185"/>
      <c r="D110" s="153"/>
      <c r="E110" s="154"/>
      <c r="F110" s="154"/>
      <c r="G110" s="171">
        <f>G8+G20+G29+G32+G66+G75+G93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f>SUMIF(L7:L108,AE109,G7:G108)</f>
        <v>0</v>
      </c>
      <c r="AF110">
        <f>SUMIF(L7:L108,AF109,G7:G108)</f>
        <v>0</v>
      </c>
      <c r="AG110" t="s">
        <v>293</v>
      </c>
    </row>
    <row r="111" spans="1:60" x14ac:dyDescent="0.2">
      <c r="C111" s="186"/>
      <c r="D111" s="10"/>
      <c r="AG111" t="s">
        <v>294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8Mg75aJlmwSvYFcLXjyvraga4SPPgmR3LSWoya3F3bwyk/fbPQXHqn0DHk2Np2JmdAzQHk/EyUu72DDOf5cw==" saltValue="u99LKWVCi1Hliw0gb3nq2w==" spinCount="100000" sheet="1" formatRows="0"/>
  <mergeCells count="35">
    <mergeCell ref="C99:G99"/>
    <mergeCell ref="C101:G101"/>
    <mergeCell ref="C103:G103"/>
    <mergeCell ref="C105:G105"/>
    <mergeCell ref="C107:G107"/>
    <mergeCell ref="C98:G98"/>
    <mergeCell ref="C60:G60"/>
    <mergeCell ref="C61:G61"/>
    <mergeCell ref="C62:G62"/>
    <mergeCell ref="C63:G63"/>
    <mergeCell ref="C64:G64"/>
    <mergeCell ref="C74:G74"/>
    <mergeCell ref="C81:G81"/>
    <mergeCell ref="C86:G86"/>
    <mergeCell ref="C91:G91"/>
    <mergeCell ref="C95:G95"/>
    <mergeCell ref="C96:G96"/>
    <mergeCell ref="C59:G59"/>
    <mergeCell ref="C18:G18"/>
    <mergeCell ref="C24:G24"/>
    <mergeCell ref="C27:G27"/>
    <mergeCell ref="C31:G31"/>
    <mergeCell ref="C38:G38"/>
    <mergeCell ref="C44:G44"/>
    <mergeCell ref="C52:G52"/>
    <mergeCell ref="C53:G53"/>
    <mergeCell ref="C54:G54"/>
    <mergeCell ref="C55:G55"/>
    <mergeCell ref="C56:G56"/>
    <mergeCell ref="C13:G13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523D-8408-4120-8C5F-E419A4446D1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84</v>
      </c>
      <c r="C4" s="270" t="s">
        <v>85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1.21</v>
      </c>
      <c r="P8" s="168"/>
      <c r="Q8" s="168">
        <f>SUM(Q9:Q18)</f>
        <v>0</v>
      </c>
      <c r="R8" s="169"/>
      <c r="S8" s="169"/>
      <c r="T8" s="170"/>
      <c r="U8" s="164"/>
      <c r="V8" s="164">
        <f>SUM(V9:V18)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1572</v>
      </c>
      <c r="C9" s="181" t="s">
        <v>2003</v>
      </c>
      <c r="D9" s="174" t="s">
        <v>348</v>
      </c>
      <c r="E9" s="175">
        <v>76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1.56E-3</v>
      </c>
      <c r="O9" s="175">
        <f>ROUND(E9*N9,2)</f>
        <v>0.12</v>
      </c>
      <c r="P9" s="175">
        <v>0</v>
      </c>
      <c r="Q9" s="175">
        <f>ROUND(E9*P9,2)</f>
        <v>0</v>
      </c>
      <c r="R9" s="177" t="s">
        <v>1937</v>
      </c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5" t="s">
        <v>1941</v>
      </c>
      <c r="D10" s="276"/>
      <c r="E10" s="276"/>
      <c r="F10" s="276"/>
      <c r="G10" s="27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1942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2004</v>
      </c>
      <c r="D11" s="162"/>
      <c r="E11" s="163">
        <v>76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1419</v>
      </c>
      <c r="C12" s="181" t="s">
        <v>2005</v>
      </c>
      <c r="D12" s="174" t="s">
        <v>348</v>
      </c>
      <c r="E12" s="175">
        <v>65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8.4899999999999993E-3</v>
      </c>
      <c r="O12" s="175">
        <f>ROUND(E12*N12,2)</f>
        <v>0.55000000000000004</v>
      </c>
      <c r="P12" s="175">
        <v>0</v>
      </c>
      <c r="Q12" s="175">
        <f>ROUND(E12*P12,2)</f>
        <v>0</v>
      </c>
      <c r="R12" s="177" t="s">
        <v>1937</v>
      </c>
      <c r="S12" s="177" t="s">
        <v>1421</v>
      </c>
      <c r="T12" s="178" t="s">
        <v>1421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75" t="s">
        <v>1941</v>
      </c>
      <c r="D13" s="276"/>
      <c r="E13" s="276"/>
      <c r="F13" s="276"/>
      <c r="G13" s="27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1942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2006</v>
      </c>
      <c r="D14" s="162"/>
      <c r="E14" s="163">
        <v>65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342</v>
      </c>
      <c r="C15" s="181" t="s">
        <v>2007</v>
      </c>
      <c r="D15" s="174" t="s">
        <v>324</v>
      </c>
      <c r="E15" s="175">
        <v>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6.8000000000000005E-2</v>
      </c>
      <c r="O15" s="175">
        <f>ROUND(E15*N15,2)</f>
        <v>0.54</v>
      </c>
      <c r="P15" s="175">
        <v>0</v>
      </c>
      <c r="Q15" s="175">
        <f>ROUND(E15*P15,2)</f>
        <v>0</v>
      </c>
      <c r="R15" s="177" t="s">
        <v>1937</v>
      </c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75" t="s">
        <v>1941</v>
      </c>
      <c r="D16" s="276"/>
      <c r="E16" s="276"/>
      <c r="F16" s="276"/>
      <c r="G16" s="27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1942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64" t="s">
        <v>344</v>
      </c>
      <c r="D17" s="265"/>
      <c r="E17" s="265"/>
      <c r="F17" s="265"/>
      <c r="G17" s="26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2008</v>
      </c>
      <c r="D18" s="162"/>
      <c r="E18" s="163">
        <v>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5" t="s">
        <v>252</v>
      </c>
      <c r="B19" s="166" t="s">
        <v>145</v>
      </c>
      <c r="C19" s="180" t="s">
        <v>146</v>
      </c>
      <c r="D19" s="167"/>
      <c r="E19" s="168"/>
      <c r="F19" s="169"/>
      <c r="G19" s="169">
        <f>SUMIF(AG20:AG33,"&lt;&gt;NOR",G20:G33)</f>
        <v>0</v>
      </c>
      <c r="H19" s="169"/>
      <c r="I19" s="169">
        <f>SUM(I20:I33)</f>
        <v>0</v>
      </c>
      <c r="J19" s="169"/>
      <c r="K19" s="169">
        <f>SUM(K20:K33)</f>
        <v>0</v>
      </c>
      <c r="L19" s="169"/>
      <c r="M19" s="169">
        <f>SUM(M20:M33)</f>
        <v>0</v>
      </c>
      <c r="N19" s="168"/>
      <c r="O19" s="168">
        <f>SUM(O20:O33)</f>
        <v>0.08</v>
      </c>
      <c r="P19" s="168"/>
      <c r="Q19" s="168">
        <f>SUM(Q20:Q33)</f>
        <v>1.1300000000000001</v>
      </c>
      <c r="R19" s="169"/>
      <c r="S19" s="169"/>
      <c r="T19" s="170"/>
      <c r="U19" s="164"/>
      <c r="V19" s="164">
        <f>SUM(V20:V33)</f>
        <v>0</v>
      </c>
      <c r="W19" s="164"/>
      <c r="X19" s="164"/>
      <c r="Y19" s="164"/>
      <c r="AG19" t="s">
        <v>253</v>
      </c>
    </row>
    <row r="20" spans="1:60" ht="22.5" outlineLevel="1" x14ac:dyDescent="0.2">
      <c r="A20" s="172">
        <v>4</v>
      </c>
      <c r="B20" s="173" t="s">
        <v>401</v>
      </c>
      <c r="C20" s="181" t="s">
        <v>2009</v>
      </c>
      <c r="D20" s="174" t="s">
        <v>363</v>
      </c>
      <c r="E20" s="175">
        <v>12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5.9999999999999995E-4</v>
      </c>
      <c r="Q20" s="175">
        <f>ROUND(E20*P20,2)</f>
        <v>0.01</v>
      </c>
      <c r="R20" s="177" t="s">
        <v>1953</v>
      </c>
      <c r="S20" s="177" t="s">
        <v>325</v>
      </c>
      <c r="T20" s="178" t="s">
        <v>326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75" t="s">
        <v>2010</v>
      </c>
      <c r="D21" s="276"/>
      <c r="E21" s="276"/>
      <c r="F21" s="276"/>
      <c r="G21" s="276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1942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64" t="s">
        <v>2011</v>
      </c>
      <c r="D22" s="265"/>
      <c r="E22" s="265"/>
      <c r="F22" s="265"/>
      <c r="G22" s="26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5</v>
      </c>
      <c r="B23" s="173" t="s">
        <v>1584</v>
      </c>
      <c r="C23" s="181" t="s">
        <v>2012</v>
      </c>
      <c r="D23" s="174" t="s">
        <v>348</v>
      </c>
      <c r="E23" s="175">
        <v>76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4.8999999999999998E-4</v>
      </c>
      <c r="O23" s="175">
        <f>ROUND(E23*N23,2)</f>
        <v>0.04</v>
      </c>
      <c r="P23" s="175">
        <v>2E-3</v>
      </c>
      <c r="Q23" s="175">
        <f>ROUND(E23*P23,2)</f>
        <v>0.15</v>
      </c>
      <c r="R23" s="177" t="s">
        <v>1953</v>
      </c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261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73" t="s">
        <v>2013</v>
      </c>
      <c r="D24" s="274"/>
      <c r="E24" s="274"/>
      <c r="F24" s="274"/>
      <c r="G24" s="27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6</v>
      </c>
      <c r="B25" s="173" t="s">
        <v>1439</v>
      </c>
      <c r="C25" s="181" t="s">
        <v>2014</v>
      </c>
      <c r="D25" s="174" t="s">
        <v>348</v>
      </c>
      <c r="E25" s="175">
        <v>65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4.8999999999999998E-4</v>
      </c>
      <c r="O25" s="175">
        <f>ROUND(E25*N25,2)</f>
        <v>0.03</v>
      </c>
      <c r="P25" s="175">
        <v>6.0000000000000001E-3</v>
      </c>
      <c r="Q25" s="175">
        <f>ROUND(E25*P25,2)</f>
        <v>0.39</v>
      </c>
      <c r="R25" s="177" t="s">
        <v>1953</v>
      </c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73" t="s">
        <v>2015</v>
      </c>
      <c r="D26" s="274"/>
      <c r="E26" s="274"/>
      <c r="F26" s="274"/>
      <c r="G26" s="27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7</v>
      </c>
      <c r="B27" s="173" t="s">
        <v>2016</v>
      </c>
      <c r="C27" s="181" t="s">
        <v>2017</v>
      </c>
      <c r="D27" s="174" t="s">
        <v>348</v>
      </c>
      <c r="E27" s="175">
        <v>20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4.8999999999999998E-4</v>
      </c>
      <c r="O27" s="175">
        <f>ROUND(E27*N27,2)</f>
        <v>0.01</v>
      </c>
      <c r="P27" s="175">
        <v>2.7E-2</v>
      </c>
      <c r="Q27" s="175">
        <f>ROUND(E27*P27,2)</f>
        <v>0.54</v>
      </c>
      <c r="R27" s="177" t="s">
        <v>1953</v>
      </c>
      <c r="S27" s="177" t="s">
        <v>325</v>
      </c>
      <c r="T27" s="178" t="s">
        <v>326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261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73" t="s">
        <v>2018</v>
      </c>
      <c r="D28" s="274"/>
      <c r="E28" s="274"/>
      <c r="F28" s="274"/>
      <c r="G28" s="27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8</v>
      </c>
      <c r="B29" s="173" t="s">
        <v>2019</v>
      </c>
      <c r="C29" s="181" t="s">
        <v>2020</v>
      </c>
      <c r="D29" s="174" t="s">
        <v>363</v>
      </c>
      <c r="E29" s="175">
        <v>22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2E-3</v>
      </c>
      <c r="Q29" s="175">
        <f>ROUND(E29*P29,2)</f>
        <v>0.04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73" t="s">
        <v>2021</v>
      </c>
      <c r="D30" s="274"/>
      <c r="E30" s="274"/>
      <c r="F30" s="274"/>
      <c r="G30" s="27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2022</v>
      </c>
      <c r="D31" s="162"/>
      <c r="E31" s="163">
        <v>11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2023</v>
      </c>
      <c r="D32" s="162"/>
      <c r="E32" s="163">
        <v>10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2" t="s">
        <v>2024</v>
      </c>
      <c r="D33" s="162"/>
      <c r="E33" s="163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5" t="s">
        <v>252</v>
      </c>
      <c r="B34" s="166" t="s">
        <v>147</v>
      </c>
      <c r="C34" s="180" t="s">
        <v>148</v>
      </c>
      <c r="D34" s="167"/>
      <c r="E34" s="168"/>
      <c r="F34" s="169"/>
      <c r="G34" s="169">
        <f>SUMIF(AG35:AG36,"&lt;&gt;NOR",G35:G36)</f>
        <v>0</v>
      </c>
      <c r="H34" s="169"/>
      <c r="I34" s="169">
        <f>SUM(I35:I36)</f>
        <v>0</v>
      </c>
      <c r="J34" s="169"/>
      <c r="K34" s="169">
        <f>SUM(K35:K36)</f>
        <v>0</v>
      </c>
      <c r="L34" s="169"/>
      <c r="M34" s="169">
        <f>SUM(M35:M36)</f>
        <v>0</v>
      </c>
      <c r="N34" s="168"/>
      <c r="O34" s="168">
        <f>SUM(O35:O36)</f>
        <v>0</v>
      </c>
      <c r="P34" s="168"/>
      <c r="Q34" s="168">
        <f>SUM(Q35:Q36)</f>
        <v>0</v>
      </c>
      <c r="R34" s="169"/>
      <c r="S34" s="169"/>
      <c r="T34" s="170"/>
      <c r="U34" s="164"/>
      <c r="V34" s="164">
        <f>SUM(V35:V36)</f>
        <v>0</v>
      </c>
      <c r="W34" s="164"/>
      <c r="X34" s="164"/>
      <c r="Y34" s="164"/>
      <c r="AG34" t="s">
        <v>253</v>
      </c>
    </row>
    <row r="35" spans="1:60" ht="22.5" outlineLevel="1" x14ac:dyDescent="0.2">
      <c r="A35" s="172">
        <v>9</v>
      </c>
      <c r="B35" s="173" t="s">
        <v>410</v>
      </c>
      <c r="C35" s="181" t="s">
        <v>1958</v>
      </c>
      <c r="D35" s="174" t="s">
        <v>412</v>
      </c>
      <c r="E35" s="175">
        <v>1.2932999999999999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1937</v>
      </c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75" t="s">
        <v>1959</v>
      </c>
      <c r="D36" s="276"/>
      <c r="E36" s="276"/>
      <c r="F36" s="276"/>
      <c r="G36" s="27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1942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252</v>
      </c>
      <c r="B37" s="166" t="s">
        <v>154</v>
      </c>
      <c r="C37" s="180" t="s">
        <v>155</v>
      </c>
      <c r="D37" s="167"/>
      <c r="E37" s="168"/>
      <c r="F37" s="169"/>
      <c r="G37" s="169">
        <f>SUMIF(AG38:AG38,"&lt;&gt;NOR",G38:G38)</f>
        <v>0</v>
      </c>
      <c r="H37" s="169"/>
      <c r="I37" s="169">
        <f>SUM(I38:I38)</f>
        <v>0</v>
      </c>
      <c r="J37" s="169"/>
      <c r="K37" s="169">
        <f>SUM(K38:K38)</f>
        <v>0</v>
      </c>
      <c r="L37" s="169"/>
      <c r="M37" s="169">
        <f>SUM(M38:M38)</f>
        <v>0</v>
      </c>
      <c r="N37" s="168"/>
      <c r="O37" s="168">
        <f>SUM(O38:O38)</f>
        <v>0.01</v>
      </c>
      <c r="P37" s="168"/>
      <c r="Q37" s="168">
        <f>SUM(Q38:Q38)</f>
        <v>0</v>
      </c>
      <c r="R37" s="169"/>
      <c r="S37" s="169"/>
      <c r="T37" s="170"/>
      <c r="U37" s="164"/>
      <c r="V37" s="164">
        <f>SUM(V38:V38)</f>
        <v>0</v>
      </c>
      <c r="W37" s="164"/>
      <c r="X37" s="164"/>
      <c r="Y37" s="164"/>
      <c r="AG37" t="s">
        <v>253</v>
      </c>
    </row>
    <row r="38" spans="1:60" ht="22.5" outlineLevel="1" x14ac:dyDescent="0.2">
      <c r="A38" s="187">
        <v>10</v>
      </c>
      <c r="B38" s="188" t="s">
        <v>416</v>
      </c>
      <c r="C38" s="194" t="s">
        <v>2025</v>
      </c>
      <c r="D38" s="189" t="s">
        <v>363</v>
      </c>
      <c r="E38" s="190">
        <v>4</v>
      </c>
      <c r="F38" s="191"/>
      <c r="G38" s="192">
        <f>ROUND(E38*F38,2)</f>
        <v>0</v>
      </c>
      <c r="H38" s="191"/>
      <c r="I38" s="192">
        <f>ROUND(E38*H38,2)</f>
        <v>0</v>
      </c>
      <c r="J38" s="191"/>
      <c r="K38" s="192">
        <f>ROUND(E38*J38,2)</f>
        <v>0</v>
      </c>
      <c r="L38" s="192">
        <v>21</v>
      </c>
      <c r="M38" s="192">
        <f>G38*(1+L38/100)</f>
        <v>0</v>
      </c>
      <c r="N38" s="190">
        <v>1.91E-3</v>
      </c>
      <c r="O38" s="190">
        <f>ROUND(E38*N38,2)</f>
        <v>0.01</v>
      </c>
      <c r="P38" s="190">
        <v>0</v>
      </c>
      <c r="Q38" s="190">
        <f>ROUND(E38*P38,2)</f>
        <v>0</v>
      </c>
      <c r="R38" s="192" t="s">
        <v>2026</v>
      </c>
      <c r="S38" s="192" t="s">
        <v>325</v>
      </c>
      <c r="T38" s="193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415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252</v>
      </c>
      <c r="B39" s="166" t="s">
        <v>206</v>
      </c>
      <c r="C39" s="180" t="s">
        <v>207</v>
      </c>
      <c r="D39" s="167"/>
      <c r="E39" s="168"/>
      <c r="F39" s="169"/>
      <c r="G39" s="169">
        <f>SUMIF(AG40:AG184,"&lt;&gt;NOR",G40:G184)</f>
        <v>0</v>
      </c>
      <c r="H39" s="169"/>
      <c r="I39" s="169">
        <f>SUM(I40:I184)</f>
        <v>0</v>
      </c>
      <c r="J39" s="169"/>
      <c r="K39" s="169">
        <f>SUM(K40:K184)</f>
        <v>0</v>
      </c>
      <c r="L39" s="169"/>
      <c r="M39" s="169">
        <f>SUM(M40:M184)</f>
        <v>0</v>
      </c>
      <c r="N39" s="168"/>
      <c r="O39" s="168">
        <f>SUM(O40:O184)</f>
        <v>0.55000000000000004</v>
      </c>
      <c r="P39" s="168"/>
      <c r="Q39" s="168">
        <f>SUM(Q40:Q184)</f>
        <v>0.2</v>
      </c>
      <c r="R39" s="169"/>
      <c r="S39" s="169"/>
      <c r="T39" s="170"/>
      <c r="U39" s="164"/>
      <c r="V39" s="164">
        <f>SUM(V40:V184)</f>
        <v>0</v>
      </c>
      <c r="W39" s="164"/>
      <c r="X39" s="164"/>
      <c r="Y39" s="164"/>
      <c r="AG39" t="s">
        <v>253</v>
      </c>
    </row>
    <row r="40" spans="1:60" outlineLevel="1" x14ac:dyDescent="0.2">
      <c r="A40" s="172">
        <v>11</v>
      </c>
      <c r="B40" s="173" t="s">
        <v>2027</v>
      </c>
      <c r="C40" s="181" t="s">
        <v>2028</v>
      </c>
      <c r="D40" s="174" t="s">
        <v>348</v>
      </c>
      <c r="E40" s="175">
        <v>45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206</v>
      </c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321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73" t="s">
        <v>2029</v>
      </c>
      <c r="D41" s="274"/>
      <c r="E41" s="274"/>
      <c r="F41" s="274"/>
      <c r="G41" s="274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2030</v>
      </c>
      <c r="D42" s="162"/>
      <c r="E42" s="163">
        <v>20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2031</v>
      </c>
      <c r="D43" s="162"/>
      <c r="E43" s="163">
        <v>20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2032</v>
      </c>
      <c r="D44" s="162"/>
      <c r="E44" s="163">
        <v>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2">
        <v>12</v>
      </c>
      <c r="B45" s="173" t="s">
        <v>2033</v>
      </c>
      <c r="C45" s="181" t="s">
        <v>2034</v>
      </c>
      <c r="D45" s="174" t="s">
        <v>348</v>
      </c>
      <c r="E45" s="175">
        <v>64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1.4999999999999999E-4</v>
      </c>
      <c r="O45" s="175">
        <f>ROUND(E45*N45,2)</f>
        <v>0.01</v>
      </c>
      <c r="P45" s="175">
        <v>0</v>
      </c>
      <c r="Q45" s="175">
        <f>ROUND(E45*P45,2)</f>
        <v>0</v>
      </c>
      <c r="R45" s="177" t="s">
        <v>206</v>
      </c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73" t="s">
        <v>2035</v>
      </c>
      <c r="D46" s="274"/>
      <c r="E46" s="274"/>
      <c r="F46" s="274"/>
      <c r="G46" s="27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64" t="s">
        <v>2036</v>
      </c>
      <c r="D47" s="265"/>
      <c r="E47" s="265"/>
      <c r="F47" s="265"/>
      <c r="G47" s="26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2037</v>
      </c>
      <c r="D48" s="162"/>
      <c r="E48" s="163">
        <v>16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2038</v>
      </c>
      <c r="D49" s="162"/>
      <c r="E49" s="163">
        <v>36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2039</v>
      </c>
      <c r="D50" s="162"/>
      <c r="E50" s="163">
        <v>12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13</v>
      </c>
      <c r="B51" s="173" t="s">
        <v>2040</v>
      </c>
      <c r="C51" s="181" t="s">
        <v>2041</v>
      </c>
      <c r="D51" s="174" t="s">
        <v>363</v>
      </c>
      <c r="E51" s="175">
        <v>27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206</v>
      </c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321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2042</v>
      </c>
      <c r="D52" s="162"/>
      <c r="E52" s="163">
        <v>11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2043</v>
      </c>
      <c r="D53" s="162"/>
      <c r="E53" s="163">
        <v>10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2" t="s">
        <v>2044</v>
      </c>
      <c r="D54" s="162"/>
      <c r="E54" s="163">
        <v>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2">
        <v>14</v>
      </c>
      <c r="B55" s="173" t="s">
        <v>2045</v>
      </c>
      <c r="C55" s="181" t="s">
        <v>2046</v>
      </c>
      <c r="D55" s="174" t="s">
        <v>363</v>
      </c>
      <c r="E55" s="175">
        <v>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3.2000000000000003E-4</v>
      </c>
      <c r="O55" s="175">
        <f>ROUND(E55*N55,2)</f>
        <v>0</v>
      </c>
      <c r="P55" s="175">
        <v>0</v>
      </c>
      <c r="Q55" s="175">
        <f>ROUND(E55*P55,2)</f>
        <v>0</v>
      </c>
      <c r="R55" s="177" t="s">
        <v>206</v>
      </c>
      <c r="S55" s="177" t="s">
        <v>325</v>
      </c>
      <c r="T55" s="178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73" t="s">
        <v>2266</v>
      </c>
      <c r="D56" s="274"/>
      <c r="E56" s="274"/>
      <c r="F56" s="274"/>
      <c r="G56" s="27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64" t="s">
        <v>2047</v>
      </c>
      <c r="D57" s="265"/>
      <c r="E57" s="265"/>
      <c r="F57" s="265"/>
      <c r="G57" s="265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15</v>
      </c>
      <c r="B58" s="173" t="s">
        <v>2048</v>
      </c>
      <c r="C58" s="181" t="s">
        <v>2049</v>
      </c>
      <c r="D58" s="174" t="s">
        <v>348</v>
      </c>
      <c r="E58" s="175">
        <v>47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206</v>
      </c>
      <c r="S58" s="177" t="s">
        <v>325</v>
      </c>
      <c r="T58" s="178" t="s">
        <v>326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321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73" t="s">
        <v>2050</v>
      </c>
      <c r="D59" s="274"/>
      <c r="E59" s="274"/>
      <c r="F59" s="274"/>
      <c r="G59" s="27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264" t="s">
        <v>2051</v>
      </c>
      <c r="D60" s="265"/>
      <c r="E60" s="265"/>
      <c r="F60" s="265"/>
      <c r="G60" s="26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2">
        <v>16</v>
      </c>
      <c r="B61" s="173" t="s">
        <v>2052</v>
      </c>
      <c r="C61" s="181" t="s">
        <v>2053</v>
      </c>
      <c r="D61" s="174" t="s">
        <v>363</v>
      </c>
      <c r="E61" s="175">
        <v>48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 t="s">
        <v>206</v>
      </c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321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2054</v>
      </c>
      <c r="D62" s="162"/>
      <c r="E62" s="163">
        <v>18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2" t="s">
        <v>2055</v>
      </c>
      <c r="D63" s="162"/>
      <c r="E63" s="163">
        <v>27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2" t="s">
        <v>2056</v>
      </c>
      <c r="D64" s="162"/>
      <c r="E64" s="163">
        <v>3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17</v>
      </c>
      <c r="B65" s="173" t="s">
        <v>2057</v>
      </c>
      <c r="C65" s="181" t="s">
        <v>2058</v>
      </c>
      <c r="D65" s="174" t="s">
        <v>363</v>
      </c>
      <c r="E65" s="175">
        <v>34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206</v>
      </c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321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2059</v>
      </c>
      <c r="D66" s="162"/>
      <c r="E66" s="163">
        <v>8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2060</v>
      </c>
      <c r="D67" s="162"/>
      <c r="E67" s="163">
        <v>10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2061</v>
      </c>
      <c r="D68" s="162"/>
      <c r="E68" s="163">
        <v>6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2" t="s">
        <v>2062</v>
      </c>
      <c r="D69" s="162"/>
      <c r="E69" s="163">
        <v>10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2">
        <v>18</v>
      </c>
      <c r="B70" s="173" t="s">
        <v>2063</v>
      </c>
      <c r="C70" s="181" t="s">
        <v>2064</v>
      </c>
      <c r="D70" s="174" t="s">
        <v>363</v>
      </c>
      <c r="E70" s="175">
        <v>26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 t="s">
        <v>206</v>
      </c>
      <c r="S70" s="177" t="s">
        <v>325</v>
      </c>
      <c r="T70" s="178" t="s">
        <v>326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321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2065</v>
      </c>
      <c r="D71" s="162"/>
      <c r="E71" s="163">
        <v>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2" t="s">
        <v>2066</v>
      </c>
      <c r="D72" s="162"/>
      <c r="E72" s="163">
        <v>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2" t="s">
        <v>2067</v>
      </c>
      <c r="D73" s="162"/>
      <c r="E73" s="163">
        <v>5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2" t="s">
        <v>2068</v>
      </c>
      <c r="D74" s="162"/>
      <c r="E74" s="163">
        <v>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82" t="s">
        <v>2069</v>
      </c>
      <c r="D75" s="162"/>
      <c r="E75" s="163">
        <v>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19</v>
      </c>
      <c r="B76" s="173" t="s">
        <v>2070</v>
      </c>
      <c r="C76" s="181" t="s">
        <v>2071</v>
      </c>
      <c r="D76" s="174" t="s">
        <v>363</v>
      </c>
      <c r="E76" s="175">
        <v>2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206</v>
      </c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321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2" x14ac:dyDescent="0.2">
      <c r="A77" s="155"/>
      <c r="B77" s="156"/>
      <c r="C77" s="275" t="s">
        <v>2072</v>
      </c>
      <c r="D77" s="276"/>
      <c r="E77" s="276"/>
      <c r="F77" s="276"/>
      <c r="G77" s="276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1942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9" t="str">
        <f>C77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64" t="s">
        <v>2073</v>
      </c>
      <c r="D78" s="265"/>
      <c r="E78" s="265"/>
      <c r="F78" s="265"/>
      <c r="G78" s="26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20</v>
      </c>
      <c r="B79" s="173" t="s">
        <v>2074</v>
      </c>
      <c r="C79" s="181" t="s">
        <v>2075</v>
      </c>
      <c r="D79" s="174" t="s">
        <v>363</v>
      </c>
      <c r="E79" s="175">
        <v>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 t="s">
        <v>206</v>
      </c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321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2" x14ac:dyDescent="0.2">
      <c r="A80" s="155"/>
      <c r="B80" s="156"/>
      <c r="C80" s="275" t="s">
        <v>2072</v>
      </c>
      <c r="D80" s="276"/>
      <c r="E80" s="276"/>
      <c r="F80" s="276"/>
      <c r="G80" s="27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1942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79" t="str">
        <f>C80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64" t="s">
        <v>2076</v>
      </c>
      <c r="D81" s="265"/>
      <c r="E81" s="265"/>
      <c r="F81" s="265"/>
      <c r="G81" s="26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21</v>
      </c>
      <c r="B82" s="173" t="s">
        <v>2077</v>
      </c>
      <c r="C82" s="181" t="s">
        <v>2078</v>
      </c>
      <c r="D82" s="174" t="s">
        <v>363</v>
      </c>
      <c r="E82" s="175">
        <v>32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 t="s">
        <v>206</v>
      </c>
      <c r="S82" s="177" t="s">
        <v>2079</v>
      </c>
      <c r="T82" s="178" t="s">
        <v>2079</v>
      </c>
      <c r="U82" s="158">
        <v>0</v>
      </c>
      <c r="V82" s="158">
        <f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321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73" t="s">
        <v>2080</v>
      </c>
      <c r="D83" s="274"/>
      <c r="E83" s="274"/>
      <c r="F83" s="274"/>
      <c r="G83" s="27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2081</v>
      </c>
      <c r="D84" s="162"/>
      <c r="E84" s="163">
        <v>19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2" t="s">
        <v>2082</v>
      </c>
      <c r="D85" s="162"/>
      <c r="E85" s="163">
        <v>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2083</v>
      </c>
      <c r="D86" s="162"/>
      <c r="E86" s="163">
        <v>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2084</v>
      </c>
      <c r="D87" s="162"/>
      <c r="E87" s="163">
        <v>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2">
        <v>22</v>
      </c>
      <c r="B88" s="173" t="s">
        <v>2085</v>
      </c>
      <c r="C88" s="181" t="s">
        <v>2086</v>
      </c>
      <c r="D88" s="174" t="s">
        <v>348</v>
      </c>
      <c r="E88" s="175">
        <v>65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4.0000000000000003E-5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206</v>
      </c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321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73" t="s">
        <v>2087</v>
      </c>
      <c r="D89" s="274"/>
      <c r="E89" s="274"/>
      <c r="F89" s="274"/>
      <c r="G89" s="274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2">
        <v>23</v>
      </c>
      <c r="B90" s="173" t="s">
        <v>2088</v>
      </c>
      <c r="C90" s="181" t="s">
        <v>2089</v>
      </c>
      <c r="D90" s="174" t="s">
        <v>348</v>
      </c>
      <c r="E90" s="175">
        <v>54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2.7999999999999998E-4</v>
      </c>
      <c r="O90" s="175">
        <f>ROUND(E90*N90,2)</f>
        <v>0.02</v>
      </c>
      <c r="P90" s="175">
        <v>0</v>
      </c>
      <c r="Q90" s="175">
        <f>ROUND(E90*P90,2)</f>
        <v>0</v>
      </c>
      <c r="R90" s="177" t="s">
        <v>206</v>
      </c>
      <c r="S90" s="177" t="s">
        <v>325</v>
      </c>
      <c r="T90" s="178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321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73" t="s">
        <v>2090</v>
      </c>
      <c r="D91" s="274"/>
      <c r="E91" s="274"/>
      <c r="F91" s="274"/>
      <c r="G91" s="274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2">
        <v>24</v>
      </c>
      <c r="B92" s="173" t="s">
        <v>2091</v>
      </c>
      <c r="C92" s="181" t="s">
        <v>2092</v>
      </c>
      <c r="D92" s="174" t="s">
        <v>348</v>
      </c>
      <c r="E92" s="175">
        <v>57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 t="s">
        <v>206</v>
      </c>
      <c r="S92" s="177" t="s">
        <v>325</v>
      </c>
      <c r="T92" s="178" t="s">
        <v>326</v>
      </c>
      <c r="U92" s="158">
        <v>0</v>
      </c>
      <c r="V92" s="158">
        <f>ROUND(E92*U92,2)</f>
        <v>0</v>
      </c>
      <c r="W92" s="158"/>
      <c r="X92" s="158" t="s">
        <v>259</v>
      </c>
      <c r="Y92" s="158" t="s">
        <v>260</v>
      </c>
      <c r="Z92" s="148"/>
      <c r="AA92" s="148"/>
      <c r="AB92" s="148"/>
      <c r="AC92" s="148"/>
      <c r="AD92" s="148"/>
      <c r="AE92" s="148"/>
      <c r="AF92" s="148"/>
      <c r="AG92" s="148" t="s">
        <v>321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73" t="s">
        <v>2093</v>
      </c>
      <c r="D93" s="274"/>
      <c r="E93" s="274"/>
      <c r="F93" s="274"/>
      <c r="G93" s="274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2094</v>
      </c>
      <c r="D94" s="162"/>
      <c r="E94" s="163">
        <v>47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2" t="s">
        <v>2095</v>
      </c>
      <c r="D95" s="162"/>
      <c r="E95" s="163">
        <v>10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2">
        <v>25</v>
      </c>
      <c r="B96" s="173" t="s">
        <v>2096</v>
      </c>
      <c r="C96" s="181" t="s">
        <v>2097</v>
      </c>
      <c r="D96" s="174" t="s">
        <v>348</v>
      </c>
      <c r="E96" s="175">
        <v>20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9.8999999999999999E-4</v>
      </c>
      <c r="O96" s="175">
        <f>ROUND(E96*N96,2)</f>
        <v>0.02</v>
      </c>
      <c r="P96" s="175">
        <v>0</v>
      </c>
      <c r="Q96" s="175">
        <f>ROUND(E96*P96,2)</f>
        <v>0</v>
      </c>
      <c r="R96" s="177" t="s">
        <v>206</v>
      </c>
      <c r="S96" s="177" t="s">
        <v>325</v>
      </c>
      <c r="T96" s="178" t="s">
        <v>326</v>
      </c>
      <c r="U96" s="158">
        <v>0</v>
      </c>
      <c r="V96" s="158">
        <f>ROUND(E96*U96,2)</f>
        <v>0</v>
      </c>
      <c r="W96" s="158"/>
      <c r="X96" s="158" t="s">
        <v>259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321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73" t="s">
        <v>2098</v>
      </c>
      <c r="D97" s="274"/>
      <c r="E97" s="274"/>
      <c r="F97" s="274"/>
      <c r="G97" s="274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2">
        <v>26</v>
      </c>
      <c r="B98" s="173" t="s">
        <v>2099</v>
      </c>
      <c r="C98" s="181" t="s">
        <v>2100</v>
      </c>
      <c r="D98" s="174" t="s">
        <v>348</v>
      </c>
      <c r="E98" s="175">
        <v>6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1.0499999999999999E-3</v>
      </c>
      <c r="O98" s="175">
        <f>ROUND(E98*N98,2)</f>
        <v>0.01</v>
      </c>
      <c r="P98" s="175">
        <v>0</v>
      </c>
      <c r="Q98" s="175">
        <f>ROUND(E98*P98,2)</f>
        <v>0</v>
      </c>
      <c r="R98" s="177" t="s">
        <v>206</v>
      </c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259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321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73" t="s">
        <v>2101</v>
      </c>
      <c r="D99" s="274"/>
      <c r="E99" s="274"/>
      <c r="F99" s="274"/>
      <c r="G99" s="274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2">
        <v>27</v>
      </c>
      <c r="B100" s="173" t="s">
        <v>2102</v>
      </c>
      <c r="C100" s="181" t="s">
        <v>2103</v>
      </c>
      <c r="D100" s="174" t="s">
        <v>363</v>
      </c>
      <c r="E100" s="175">
        <v>10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2.5000000000000001E-4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206</v>
      </c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321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73" t="s">
        <v>2090</v>
      </c>
      <c r="D101" s="274"/>
      <c r="E101" s="274"/>
      <c r="F101" s="274"/>
      <c r="G101" s="27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7">
        <v>28</v>
      </c>
      <c r="B102" s="188" t="s">
        <v>2104</v>
      </c>
      <c r="C102" s="194" t="s">
        <v>2105</v>
      </c>
      <c r="D102" s="189" t="s">
        <v>348</v>
      </c>
      <c r="E102" s="190">
        <v>24</v>
      </c>
      <c r="F102" s="191"/>
      <c r="G102" s="192">
        <f>ROUND(E102*F102,2)</f>
        <v>0</v>
      </c>
      <c r="H102" s="191"/>
      <c r="I102" s="192">
        <f>ROUND(E102*H102,2)</f>
        <v>0</v>
      </c>
      <c r="J102" s="191"/>
      <c r="K102" s="192">
        <f>ROUND(E102*J102,2)</f>
        <v>0</v>
      </c>
      <c r="L102" s="192">
        <v>21</v>
      </c>
      <c r="M102" s="192">
        <f>G102*(1+L102/100)</f>
        <v>0</v>
      </c>
      <c r="N102" s="190">
        <v>2.9999999999999997E-4</v>
      </c>
      <c r="O102" s="190">
        <f>ROUND(E102*N102,2)</f>
        <v>0.01</v>
      </c>
      <c r="P102" s="190">
        <v>0</v>
      </c>
      <c r="Q102" s="190">
        <f>ROUND(E102*P102,2)</f>
        <v>0</v>
      </c>
      <c r="R102" s="192" t="s">
        <v>206</v>
      </c>
      <c r="S102" s="192" t="s">
        <v>325</v>
      </c>
      <c r="T102" s="193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321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2">
        <v>29</v>
      </c>
      <c r="B103" s="173" t="s">
        <v>2106</v>
      </c>
      <c r="C103" s="181" t="s">
        <v>2107</v>
      </c>
      <c r="D103" s="174" t="s">
        <v>348</v>
      </c>
      <c r="E103" s="175">
        <v>181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9.3000000000000005E-4</v>
      </c>
      <c r="O103" s="175">
        <f>ROUND(E103*N103,2)</f>
        <v>0.17</v>
      </c>
      <c r="P103" s="175">
        <v>0</v>
      </c>
      <c r="Q103" s="175">
        <f>ROUND(E103*P103,2)</f>
        <v>0</v>
      </c>
      <c r="R103" s="177" t="s">
        <v>206</v>
      </c>
      <c r="S103" s="177" t="s">
        <v>325</v>
      </c>
      <c r="T103" s="178" t="s">
        <v>326</v>
      </c>
      <c r="U103" s="158">
        <v>0</v>
      </c>
      <c r="V103" s="158">
        <f>ROUND(E103*U103,2)</f>
        <v>0</v>
      </c>
      <c r="W103" s="158"/>
      <c r="X103" s="158" t="s">
        <v>259</v>
      </c>
      <c r="Y103" s="158" t="s">
        <v>260</v>
      </c>
      <c r="Z103" s="148"/>
      <c r="AA103" s="148"/>
      <c r="AB103" s="148"/>
      <c r="AC103" s="148"/>
      <c r="AD103" s="148"/>
      <c r="AE103" s="148"/>
      <c r="AF103" s="148"/>
      <c r="AG103" s="148" t="s">
        <v>321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2108</v>
      </c>
      <c r="D104" s="162"/>
      <c r="E104" s="163">
        <v>82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2109</v>
      </c>
      <c r="D105" s="162"/>
      <c r="E105" s="163">
        <v>83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2110</v>
      </c>
      <c r="D106" s="162"/>
      <c r="E106" s="163">
        <v>16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7">
        <v>30</v>
      </c>
      <c r="B107" s="188" t="s">
        <v>2111</v>
      </c>
      <c r="C107" s="194" t="s">
        <v>2112</v>
      </c>
      <c r="D107" s="189" t="s">
        <v>348</v>
      </c>
      <c r="E107" s="190">
        <v>26</v>
      </c>
      <c r="F107" s="191"/>
      <c r="G107" s="192">
        <f>ROUND(E107*F107,2)</f>
        <v>0</v>
      </c>
      <c r="H107" s="191"/>
      <c r="I107" s="192">
        <f>ROUND(E107*H107,2)</f>
        <v>0</v>
      </c>
      <c r="J107" s="191"/>
      <c r="K107" s="192">
        <f>ROUND(E107*J107,2)</f>
        <v>0</v>
      </c>
      <c r="L107" s="192">
        <v>21</v>
      </c>
      <c r="M107" s="192">
        <f>G107*(1+L107/100)</f>
        <v>0</v>
      </c>
      <c r="N107" s="190">
        <v>0</v>
      </c>
      <c r="O107" s="190">
        <f>ROUND(E107*N107,2)</f>
        <v>0</v>
      </c>
      <c r="P107" s="190">
        <v>0</v>
      </c>
      <c r="Q107" s="190">
        <f>ROUND(E107*P107,2)</f>
        <v>0</v>
      </c>
      <c r="R107" s="192" t="s">
        <v>206</v>
      </c>
      <c r="S107" s="192" t="s">
        <v>325</v>
      </c>
      <c r="T107" s="193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321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31</v>
      </c>
      <c r="B108" s="173" t="s">
        <v>2113</v>
      </c>
      <c r="C108" s="181" t="s">
        <v>2114</v>
      </c>
      <c r="D108" s="174" t="s">
        <v>348</v>
      </c>
      <c r="E108" s="175">
        <v>82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2.2000000000000001E-4</v>
      </c>
      <c r="O108" s="175">
        <f>ROUND(E108*N108,2)</f>
        <v>0.02</v>
      </c>
      <c r="P108" s="175">
        <v>0</v>
      </c>
      <c r="Q108" s="175">
        <f>ROUND(E108*P108,2)</f>
        <v>0</v>
      </c>
      <c r="R108" s="177" t="s">
        <v>206</v>
      </c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321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73" t="s">
        <v>2115</v>
      </c>
      <c r="D109" s="274"/>
      <c r="E109" s="274"/>
      <c r="F109" s="274"/>
      <c r="G109" s="274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32</v>
      </c>
      <c r="B110" s="173" t="s">
        <v>2116</v>
      </c>
      <c r="C110" s="181" t="s">
        <v>2117</v>
      </c>
      <c r="D110" s="174" t="s">
        <v>348</v>
      </c>
      <c r="E110" s="175">
        <v>350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1.7000000000000001E-4</v>
      </c>
      <c r="O110" s="175">
        <f>ROUND(E110*N110,2)</f>
        <v>0.06</v>
      </c>
      <c r="P110" s="175">
        <v>0</v>
      </c>
      <c r="Q110" s="175">
        <f>ROUND(E110*P110,2)</f>
        <v>0</v>
      </c>
      <c r="R110" s="177"/>
      <c r="S110" s="177" t="s">
        <v>2118</v>
      </c>
      <c r="T110" s="178" t="s">
        <v>2118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321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73" t="s">
        <v>2119</v>
      </c>
      <c r="D111" s="274"/>
      <c r="E111" s="274"/>
      <c r="F111" s="274"/>
      <c r="G111" s="274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33</v>
      </c>
      <c r="B112" s="173" t="s">
        <v>2120</v>
      </c>
      <c r="C112" s="181" t="s">
        <v>2121</v>
      </c>
      <c r="D112" s="174" t="s">
        <v>348</v>
      </c>
      <c r="E112" s="175">
        <v>380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2.3000000000000001E-4</v>
      </c>
      <c r="O112" s="175">
        <f>ROUND(E112*N112,2)</f>
        <v>0.09</v>
      </c>
      <c r="P112" s="175">
        <v>0</v>
      </c>
      <c r="Q112" s="175">
        <f>ROUND(E112*P112,2)</f>
        <v>0</v>
      </c>
      <c r="R112" s="177"/>
      <c r="S112" s="177" t="s">
        <v>2118</v>
      </c>
      <c r="T112" s="178" t="s">
        <v>2118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321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73" t="s">
        <v>2122</v>
      </c>
      <c r="D113" s="274"/>
      <c r="E113" s="274"/>
      <c r="F113" s="274"/>
      <c r="G113" s="274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34</v>
      </c>
      <c r="B114" s="173" t="s">
        <v>2123</v>
      </c>
      <c r="C114" s="181" t="s">
        <v>2124</v>
      </c>
      <c r="D114" s="174" t="s">
        <v>348</v>
      </c>
      <c r="E114" s="175">
        <v>14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257</v>
      </c>
      <c r="T114" s="178" t="s">
        <v>258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321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73" t="s">
        <v>2125</v>
      </c>
      <c r="D115" s="274"/>
      <c r="E115" s="274"/>
      <c r="F115" s="274"/>
      <c r="G115" s="274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35</v>
      </c>
      <c r="B116" s="173" t="s">
        <v>2126</v>
      </c>
      <c r="C116" s="181" t="s">
        <v>2127</v>
      </c>
      <c r="D116" s="174" t="s">
        <v>348</v>
      </c>
      <c r="E116" s="175">
        <v>28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257</v>
      </c>
      <c r="T116" s="178" t="s">
        <v>258</v>
      </c>
      <c r="U116" s="158">
        <v>0</v>
      </c>
      <c r="V116" s="158">
        <f>ROUND(E116*U116,2)</f>
        <v>0</v>
      </c>
      <c r="W116" s="158"/>
      <c r="X116" s="158" t="s">
        <v>259</v>
      </c>
      <c r="Y116" s="158" t="s">
        <v>260</v>
      </c>
      <c r="Z116" s="148"/>
      <c r="AA116" s="148"/>
      <c r="AB116" s="148"/>
      <c r="AC116" s="148"/>
      <c r="AD116" s="148"/>
      <c r="AE116" s="148"/>
      <c r="AF116" s="148"/>
      <c r="AG116" s="148" t="s">
        <v>321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73" t="s">
        <v>2128</v>
      </c>
      <c r="D117" s="274"/>
      <c r="E117" s="274"/>
      <c r="F117" s="274"/>
      <c r="G117" s="274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2129</v>
      </c>
      <c r="D118" s="162"/>
      <c r="E118" s="163">
        <v>14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2" t="s">
        <v>2130</v>
      </c>
      <c r="D119" s="162"/>
      <c r="E119" s="163">
        <v>14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36</v>
      </c>
      <c r="B120" s="173" t="s">
        <v>2131</v>
      </c>
      <c r="C120" s="181" t="s">
        <v>2132</v>
      </c>
      <c r="D120" s="174" t="s">
        <v>363</v>
      </c>
      <c r="E120" s="175">
        <v>11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4.0000000000000003E-5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257</v>
      </c>
      <c r="T120" s="178" t="s">
        <v>258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321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73" t="s">
        <v>2133</v>
      </c>
      <c r="D121" s="274"/>
      <c r="E121" s="274"/>
      <c r="F121" s="274"/>
      <c r="G121" s="274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37</v>
      </c>
      <c r="B122" s="173" t="s">
        <v>2134</v>
      </c>
      <c r="C122" s="181" t="s">
        <v>2135</v>
      </c>
      <c r="D122" s="174" t="s">
        <v>256</v>
      </c>
      <c r="E122" s="175">
        <v>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0.2</v>
      </c>
      <c r="Q122" s="175">
        <f>ROUND(E122*P122,2)</f>
        <v>0.2</v>
      </c>
      <c r="R122" s="177"/>
      <c r="S122" s="177" t="s">
        <v>257</v>
      </c>
      <c r="T122" s="178" t="s">
        <v>258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321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2" x14ac:dyDescent="0.2">
      <c r="A123" s="155"/>
      <c r="B123" s="156"/>
      <c r="C123" s="273" t="s">
        <v>2136</v>
      </c>
      <c r="D123" s="274"/>
      <c r="E123" s="274"/>
      <c r="F123" s="274"/>
      <c r="G123" s="274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79" t="str">
        <f>C123</f>
        <v>včetně odvozu na recyklační dvůr a ekologické likvidace . Veškerá demontáž stávajícího zařízení v daných ČM, venkovních prvků na objektu SO2</v>
      </c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2">
        <v>38</v>
      </c>
      <c r="B124" s="173" t="s">
        <v>2137</v>
      </c>
      <c r="C124" s="181" t="s">
        <v>2138</v>
      </c>
      <c r="D124" s="174" t="s">
        <v>363</v>
      </c>
      <c r="E124" s="175">
        <v>10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1.2E-4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257</v>
      </c>
      <c r="T124" s="178" t="s">
        <v>258</v>
      </c>
      <c r="U124" s="158">
        <v>0</v>
      </c>
      <c r="V124" s="158">
        <f>ROUND(E124*U124,2)</f>
        <v>0</v>
      </c>
      <c r="W124" s="158"/>
      <c r="X124" s="158" t="s">
        <v>259</v>
      </c>
      <c r="Y124" s="158" t="s">
        <v>260</v>
      </c>
      <c r="Z124" s="148"/>
      <c r="AA124" s="148"/>
      <c r="AB124" s="148"/>
      <c r="AC124" s="148"/>
      <c r="AD124" s="148"/>
      <c r="AE124" s="148"/>
      <c r="AF124" s="148"/>
      <c r="AG124" s="148" t="s">
        <v>321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273" t="s">
        <v>2133</v>
      </c>
      <c r="D125" s="274"/>
      <c r="E125" s="274"/>
      <c r="F125" s="274"/>
      <c r="G125" s="274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263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39</v>
      </c>
      <c r="B126" s="173" t="s">
        <v>2139</v>
      </c>
      <c r="C126" s="181" t="s">
        <v>2140</v>
      </c>
      <c r="D126" s="174" t="s">
        <v>363</v>
      </c>
      <c r="E126" s="175">
        <v>3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257</v>
      </c>
      <c r="T126" s="178" t="s">
        <v>258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321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73" t="s">
        <v>2141</v>
      </c>
      <c r="D127" s="274"/>
      <c r="E127" s="274"/>
      <c r="F127" s="274"/>
      <c r="G127" s="274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2142</v>
      </c>
      <c r="D128" s="162"/>
      <c r="E128" s="163">
        <v>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2143</v>
      </c>
      <c r="D129" s="162"/>
      <c r="E129" s="163">
        <v>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40</v>
      </c>
      <c r="B130" s="173" t="s">
        <v>2144</v>
      </c>
      <c r="C130" s="181" t="s">
        <v>2145</v>
      </c>
      <c r="D130" s="174" t="s">
        <v>363</v>
      </c>
      <c r="E130" s="175">
        <v>5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257</v>
      </c>
      <c r="T130" s="178" t="s">
        <v>258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321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2146</v>
      </c>
      <c r="D131" s="162"/>
      <c r="E131" s="163">
        <v>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2147</v>
      </c>
      <c r="D132" s="162"/>
      <c r="E132" s="163">
        <v>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41</v>
      </c>
      <c r="B133" s="173" t="s">
        <v>2148</v>
      </c>
      <c r="C133" s="181" t="s">
        <v>2149</v>
      </c>
      <c r="D133" s="174" t="s">
        <v>363</v>
      </c>
      <c r="E133" s="175">
        <v>1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257</v>
      </c>
      <c r="T133" s="178" t="s">
        <v>258</v>
      </c>
      <c r="U133" s="158">
        <v>0</v>
      </c>
      <c r="V133" s="158">
        <f>ROUND(E133*U133,2)</f>
        <v>0</v>
      </c>
      <c r="W133" s="158"/>
      <c r="X133" s="158" t="s">
        <v>259</v>
      </c>
      <c r="Y133" s="158" t="s">
        <v>260</v>
      </c>
      <c r="Z133" s="148"/>
      <c r="AA133" s="148"/>
      <c r="AB133" s="148"/>
      <c r="AC133" s="148"/>
      <c r="AD133" s="148"/>
      <c r="AE133" s="148"/>
      <c r="AF133" s="148"/>
      <c r="AG133" s="148" t="s">
        <v>321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73" t="s">
        <v>2150</v>
      </c>
      <c r="D134" s="274"/>
      <c r="E134" s="274"/>
      <c r="F134" s="274"/>
      <c r="G134" s="274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87">
        <v>42</v>
      </c>
      <c r="B135" s="188" t="s">
        <v>2151</v>
      </c>
      <c r="C135" s="194" t="s">
        <v>2152</v>
      </c>
      <c r="D135" s="189" t="s">
        <v>363</v>
      </c>
      <c r="E135" s="190">
        <v>1</v>
      </c>
      <c r="F135" s="191"/>
      <c r="G135" s="192">
        <f>ROUND(E135*F135,2)</f>
        <v>0</v>
      </c>
      <c r="H135" s="191"/>
      <c r="I135" s="192">
        <f>ROUND(E135*H135,2)</f>
        <v>0</v>
      </c>
      <c r="J135" s="191"/>
      <c r="K135" s="192">
        <f>ROUND(E135*J135,2)</f>
        <v>0</v>
      </c>
      <c r="L135" s="192">
        <v>21</v>
      </c>
      <c r="M135" s="192">
        <f>G135*(1+L135/100)</f>
        <v>0</v>
      </c>
      <c r="N135" s="190">
        <v>0</v>
      </c>
      <c r="O135" s="190">
        <f>ROUND(E135*N135,2)</f>
        <v>0</v>
      </c>
      <c r="P135" s="190">
        <v>0</v>
      </c>
      <c r="Q135" s="190">
        <f>ROUND(E135*P135,2)</f>
        <v>0</v>
      </c>
      <c r="R135" s="192"/>
      <c r="S135" s="192" t="s">
        <v>257</v>
      </c>
      <c r="T135" s="193" t="s">
        <v>258</v>
      </c>
      <c r="U135" s="158">
        <v>0</v>
      </c>
      <c r="V135" s="158">
        <f>ROUND(E135*U135,2)</f>
        <v>0</v>
      </c>
      <c r="W135" s="158"/>
      <c r="X135" s="158" t="s">
        <v>259</v>
      </c>
      <c r="Y135" s="158" t="s">
        <v>260</v>
      </c>
      <c r="Z135" s="148"/>
      <c r="AA135" s="148"/>
      <c r="AB135" s="148"/>
      <c r="AC135" s="148"/>
      <c r="AD135" s="148"/>
      <c r="AE135" s="148"/>
      <c r="AF135" s="148"/>
      <c r="AG135" s="148" t="s">
        <v>321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43</v>
      </c>
      <c r="B136" s="173" t="s">
        <v>2153</v>
      </c>
      <c r="C136" s="181" t="s">
        <v>2154</v>
      </c>
      <c r="D136" s="174" t="s">
        <v>363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257</v>
      </c>
      <c r="T136" s="178" t="s">
        <v>258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321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73" t="s">
        <v>2155</v>
      </c>
      <c r="D137" s="274"/>
      <c r="E137" s="274"/>
      <c r="F137" s="274"/>
      <c r="G137" s="274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44</v>
      </c>
      <c r="B138" s="173" t="s">
        <v>2156</v>
      </c>
      <c r="C138" s="181" t="s">
        <v>2157</v>
      </c>
      <c r="D138" s="174" t="s">
        <v>363</v>
      </c>
      <c r="E138" s="175">
        <v>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257</v>
      </c>
      <c r="T138" s="178" t="s">
        <v>258</v>
      </c>
      <c r="U138" s="158">
        <v>0</v>
      </c>
      <c r="V138" s="158">
        <f>ROUND(E138*U138,2)</f>
        <v>0</v>
      </c>
      <c r="W138" s="158"/>
      <c r="X138" s="158" t="s">
        <v>259</v>
      </c>
      <c r="Y138" s="158" t="s">
        <v>260</v>
      </c>
      <c r="Z138" s="148"/>
      <c r="AA138" s="148"/>
      <c r="AB138" s="148"/>
      <c r="AC138" s="148"/>
      <c r="AD138" s="148"/>
      <c r="AE138" s="148"/>
      <c r="AF138" s="148"/>
      <c r="AG138" s="148" t="s">
        <v>321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73" t="s">
        <v>2158</v>
      </c>
      <c r="D139" s="274"/>
      <c r="E139" s="274"/>
      <c r="F139" s="274"/>
      <c r="G139" s="274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45</v>
      </c>
      <c r="B140" s="173" t="s">
        <v>2159</v>
      </c>
      <c r="C140" s="181" t="s">
        <v>2160</v>
      </c>
      <c r="D140" s="174" t="s">
        <v>363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257</v>
      </c>
      <c r="T140" s="178" t="s">
        <v>258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321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73" t="s">
        <v>2161</v>
      </c>
      <c r="D141" s="274"/>
      <c r="E141" s="274"/>
      <c r="F141" s="274"/>
      <c r="G141" s="274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46</v>
      </c>
      <c r="B142" s="173" t="s">
        <v>2162</v>
      </c>
      <c r="C142" s="181" t="s">
        <v>2163</v>
      </c>
      <c r="D142" s="174" t="s">
        <v>363</v>
      </c>
      <c r="E142" s="175">
        <v>1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257</v>
      </c>
      <c r="T142" s="178" t="s">
        <v>258</v>
      </c>
      <c r="U142" s="158">
        <v>0</v>
      </c>
      <c r="V142" s="158">
        <f>ROUND(E142*U142,2)</f>
        <v>0</v>
      </c>
      <c r="W142" s="158"/>
      <c r="X142" s="158" t="s">
        <v>259</v>
      </c>
      <c r="Y142" s="158" t="s">
        <v>260</v>
      </c>
      <c r="Z142" s="148"/>
      <c r="AA142" s="148"/>
      <c r="AB142" s="148"/>
      <c r="AC142" s="148"/>
      <c r="AD142" s="148"/>
      <c r="AE142" s="148"/>
      <c r="AF142" s="148"/>
      <c r="AG142" s="148" t="s">
        <v>321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73" t="s">
        <v>2164</v>
      </c>
      <c r="D143" s="274"/>
      <c r="E143" s="274"/>
      <c r="F143" s="274"/>
      <c r="G143" s="274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47</v>
      </c>
      <c r="B144" s="173" t="s">
        <v>2165</v>
      </c>
      <c r="C144" s="181" t="s">
        <v>2166</v>
      </c>
      <c r="D144" s="174" t="s">
        <v>363</v>
      </c>
      <c r="E144" s="175">
        <v>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/>
      <c r="S144" s="177" t="s">
        <v>257</v>
      </c>
      <c r="T144" s="178" t="s">
        <v>258</v>
      </c>
      <c r="U144" s="158">
        <v>0</v>
      </c>
      <c r="V144" s="158">
        <f>ROUND(E144*U144,2)</f>
        <v>0</v>
      </c>
      <c r="W144" s="158"/>
      <c r="X144" s="158" t="s">
        <v>259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321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73" t="s">
        <v>2167</v>
      </c>
      <c r="D145" s="274"/>
      <c r="E145" s="274"/>
      <c r="F145" s="274"/>
      <c r="G145" s="274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264" t="s">
        <v>2168</v>
      </c>
      <c r="D146" s="265"/>
      <c r="E146" s="265"/>
      <c r="F146" s="265"/>
      <c r="G146" s="265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48</v>
      </c>
      <c r="B147" s="173" t="s">
        <v>2169</v>
      </c>
      <c r="C147" s="181" t="s">
        <v>2170</v>
      </c>
      <c r="D147" s="174" t="s">
        <v>363</v>
      </c>
      <c r="E147" s="175">
        <v>1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257</v>
      </c>
      <c r="T147" s="178" t="s">
        <v>258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321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73" t="s">
        <v>2171</v>
      </c>
      <c r="D148" s="274"/>
      <c r="E148" s="274"/>
      <c r="F148" s="274"/>
      <c r="G148" s="274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49</v>
      </c>
      <c r="B149" s="173" t="s">
        <v>2172</v>
      </c>
      <c r="C149" s="181" t="s">
        <v>2173</v>
      </c>
      <c r="D149" s="174" t="s">
        <v>1742</v>
      </c>
      <c r="E149" s="175">
        <v>32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257</v>
      </c>
      <c r="T149" s="178" t="s">
        <v>258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321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73" t="s">
        <v>2174</v>
      </c>
      <c r="D150" s="274"/>
      <c r="E150" s="274"/>
      <c r="F150" s="274"/>
      <c r="G150" s="27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50</v>
      </c>
      <c r="B151" s="173" t="s">
        <v>2175</v>
      </c>
      <c r="C151" s="181" t="s">
        <v>2176</v>
      </c>
      <c r="D151" s="174" t="s">
        <v>348</v>
      </c>
      <c r="E151" s="175">
        <v>160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257</v>
      </c>
      <c r="T151" s="178" t="s">
        <v>258</v>
      </c>
      <c r="U151" s="158">
        <v>0</v>
      </c>
      <c r="V151" s="158">
        <f>ROUND(E151*U151,2)</f>
        <v>0</v>
      </c>
      <c r="W151" s="158"/>
      <c r="X151" s="158" t="s">
        <v>259</v>
      </c>
      <c r="Y151" s="158" t="s">
        <v>260</v>
      </c>
      <c r="Z151" s="148"/>
      <c r="AA151" s="148"/>
      <c r="AB151" s="148"/>
      <c r="AC151" s="148"/>
      <c r="AD151" s="148"/>
      <c r="AE151" s="148"/>
      <c r="AF151" s="148"/>
      <c r="AG151" s="148" t="s">
        <v>321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73" t="s">
        <v>2177</v>
      </c>
      <c r="D152" s="274"/>
      <c r="E152" s="274"/>
      <c r="F152" s="274"/>
      <c r="G152" s="274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2178</v>
      </c>
      <c r="D153" s="162"/>
      <c r="E153" s="163">
        <v>50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2" t="s">
        <v>2179</v>
      </c>
      <c r="D154" s="162"/>
      <c r="E154" s="163">
        <v>110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51</v>
      </c>
      <c r="B155" s="173" t="s">
        <v>2180</v>
      </c>
      <c r="C155" s="181" t="s">
        <v>2181</v>
      </c>
      <c r="D155" s="174" t="s">
        <v>2182</v>
      </c>
      <c r="E155" s="175">
        <v>5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257</v>
      </c>
      <c r="T155" s="178" t="s">
        <v>258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321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73" t="s">
        <v>2183</v>
      </c>
      <c r="D156" s="274"/>
      <c r="E156" s="274"/>
      <c r="F156" s="274"/>
      <c r="G156" s="274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56.25" outlineLevel="1" x14ac:dyDescent="0.2">
      <c r="A157" s="187">
        <v>52</v>
      </c>
      <c r="B157" s="188" t="s">
        <v>2184</v>
      </c>
      <c r="C157" s="194" t="s">
        <v>2185</v>
      </c>
      <c r="D157" s="189" t="s">
        <v>348</v>
      </c>
      <c r="E157" s="190">
        <v>26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5.2999999999999998E-4</v>
      </c>
      <c r="O157" s="190">
        <f>ROUND(E157*N157,2)</f>
        <v>0.01</v>
      </c>
      <c r="P157" s="190">
        <v>0</v>
      </c>
      <c r="Q157" s="190">
        <f>ROUND(E157*P157,2)</f>
        <v>0</v>
      </c>
      <c r="R157" s="192" t="s">
        <v>477</v>
      </c>
      <c r="S157" s="192" t="s">
        <v>325</v>
      </c>
      <c r="T157" s="193" t="s">
        <v>258</v>
      </c>
      <c r="U157" s="158">
        <v>0</v>
      </c>
      <c r="V157" s="158">
        <f>ROUND(E157*U157,2)</f>
        <v>0</v>
      </c>
      <c r="W157" s="158"/>
      <c r="X157" s="158" t="s">
        <v>442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950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53</v>
      </c>
      <c r="B158" s="173" t="s">
        <v>2186</v>
      </c>
      <c r="C158" s="181" t="s">
        <v>2187</v>
      </c>
      <c r="D158" s="174" t="s">
        <v>363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1.5E-3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257</v>
      </c>
      <c r="T158" s="178" t="s">
        <v>258</v>
      </c>
      <c r="U158" s="158">
        <v>0</v>
      </c>
      <c r="V158" s="158">
        <f>ROUND(E158*U158,2)</f>
        <v>0</v>
      </c>
      <c r="W158" s="158"/>
      <c r="X158" s="158" t="s">
        <v>442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950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73" t="s">
        <v>2188</v>
      </c>
      <c r="D159" s="274"/>
      <c r="E159" s="274"/>
      <c r="F159" s="274"/>
      <c r="G159" s="274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87">
        <v>54</v>
      </c>
      <c r="B160" s="188" t="s">
        <v>2189</v>
      </c>
      <c r="C160" s="194" t="s">
        <v>2190</v>
      </c>
      <c r="D160" s="189" t="s">
        <v>363</v>
      </c>
      <c r="E160" s="190">
        <v>28</v>
      </c>
      <c r="F160" s="191"/>
      <c r="G160" s="192">
        <f>ROUND(E160*F160,2)</f>
        <v>0</v>
      </c>
      <c r="H160" s="191"/>
      <c r="I160" s="192">
        <f>ROUND(E160*H160,2)</f>
        <v>0</v>
      </c>
      <c r="J160" s="191"/>
      <c r="K160" s="192">
        <f>ROUND(E160*J160,2)</f>
        <v>0</v>
      </c>
      <c r="L160" s="192">
        <v>21</v>
      </c>
      <c r="M160" s="192">
        <f>G160*(1+L160/100)</f>
        <v>0</v>
      </c>
      <c r="N160" s="190">
        <v>0</v>
      </c>
      <c r="O160" s="190">
        <f>ROUND(E160*N160,2)</f>
        <v>0</v>
      </c>
      <c r="P160" s="190">
        <v>0</v>
      </c>
      <c r="Q160" s="190">
        <f>ROUND(E160*P160,2)</f>
        <v>0</v>
      </c>
      <c r="R160" s="192" t="s">
        <v>477</v>
      </c>
      <c r="S160" s="192" t="s">
        <v>325</v>
      </c>
      <c r="T160" s="193" t="s">
        <v>326</v>
      </c>
      <c r="U160" s="158">
        <v>0</v>
      </c>
      <c r="V160" s="158">
        <f>ROUND(E160*U160,2)</f>
        <v>0</v>
      </c>
      <c r="W160" s="158"/>
      <c r="X160" s="158" t="s">
        <v>442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950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87">
        <v>55</v>
      </c>
      <c r="B161" s="188" t="s">
        <v>2191</v>
      </c>
      <c r="C161" s="194" t="s">
        <v>2192</v>
      </c>
      <c r="D161" s="189" t="s">
        <v>363</v>
      </c>
      <c r="E161" s="190">
        <v>50</v>
      </c>
      <c r="F161" s="191"/>
      <c r="G161" s="192">
        <f>ROUND(E161*F161,2)</f>
        <v>0</v>
      </c>
      <c r="H161" s="191"/>
      <c r="I161" s="192">
        <f>ROUND(E161*H161,2)</f>
        <v>0</v>
      </c>
      <c r="J161" s="191"/>
      <c r="K161" s="192">
        <f>ROUND(E161*J161,2)</f>
        <v>0</v>
      </c>
      <c r="L161" s="192">
        <v>21</v>
      </c>
      <c r="M161" s="192">
        <f>G161*(1+L161/100)</f>
        <v>0</v>
      </c>
      <c r="N161" s="190">
        <v>0</v>
      </c>
      <c r="O161" s="190">
        <f>ROUND(E161*N161,2)</f>
        <v>0</v>
      </c>
      <c r="P161" s="190">
        <v>0</v>
      </c>
      <c r="Q161" s="190">
        <f>ROUND(E161*P161,2)</f>
        <v>0</v>
      </c>
      <c r="R161" s="192" t="s">
        <v>477</v>
      </c>
      <c r="S161" s="192" t="s">
        <v>325</v>
      </c>
      <c r="T161" s="193" t="s">
        <v>326</v>
      </c>
      <c r="U161" s="158">
        <v>0</v>
      </c>
      <c r="V161" s="158">
        <f>ROUND(E161*U161,2)</f>
        <v>0</v>
      </c>
      <c r="W161" s="158"/>
      <c r="X161" s="158" t="s">
        <v>442</v>
      </c>
      <c r="Y161" s="158" t="s">
        <v>260</v>
      </c>
      <c r="Z161" s="148"/>
      <c r="AA161" s="148"/>
      <c r="AB161" s="148"/>
      <c r="AC161" s="148"/>
      <c r="AD161" s="148"/>
      <c r="AE161" s="148"/>
      <c r="AF161" s="148"/>
      <c r="AG161" s="148" t="s">
        <v>950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87">
        <v>56</v>
      </c>
      <c r="B162" s="188" t="s">
        <v>2193</v>
      </c>
      <c r="C162" s="194" t="s">
        <v>2194</v>
      </c>
      <c r="D162" s="189" t="s">
        <v>363</v>
      </c>
      <c r="E162" s="190">
        <v>24</v>
      </c>
      <c r="F162" s="191"/>
      <c r="G162" s="192">
        <f>ROUND(E162*F162,2)</f>
        <v>0</v>
      </c>
      <c r="H162" s="191"/>
      <c r="I162" s="192">
        <f>ROUND(E162*H162,2)</f>
        <v>0</v>
      </c>
      <c r="J162" s="191"/>
      <c r="K162" s="192">
        <f>ROUND(E162*J162,2)</f>
        <v>0</v>
      </c>
      <c r="L162" s="192">
        <v>21</v>
      </c>
      <c r="M162" s="192">
        <f>G162*(1+L162/100)</f>
        <v>0</v>
      </c>
      <c r="N162" s="190">
        <v>0</v>
      </c>
      <c r="O162" s="190">
        <f>ROUND(E162*N162,2)</f>
        <v>0</v>
      </c>
      <c r="P162" s="190">
        <v>0</v>
      </c>
      <c r="Q162" s="190">
        <f>ROUND(E162*P162,2)</f>
        <v>0</v>
      </c>
      <c r="R162" s="192" t="s">
        <v>477</v>
      </c>
      <c r="S162" s="192" t="s">
        <v>325</v>
      </c>
      <c r="T162" s="193" t="s">
        <v>326</v>
      </c>
      <c r="U162" s="158">
        <v>0</v>
      </c>
      <c r="V162" s="158">
        <f>ROUND(E162*U162,2)</f>
        <v>0</v>
      </c>
      <c r="W162" s="158"/>
      <c r="X162" s="158" t="s">
        <v>442</v>
      </c>
      <c r="Y162" s="158" t="s">
        <v>260</v>
      </c>
      <c r="Z162" s="148"/>
      <c r="AA162" s="148"/>
      <c r="AB162" s="148"/>
      <c r="AC162" s="148"/>
      <c r="AD162" s="148"/>
      <c r="AE162" s="148"/>
      <c r="AF162" s="148"/>
      <c r="AG162" s="148" t="s">
        <v>950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2">
        <v>57</v>
      </c>
      <c r="B163" s="173" t="s">
        <v>2195</v>
      </c>
      <c r="C163" s="181" t="s">
        <v>2196</v>
      </c>
      <c r="D163" s="174" t="s">
        <v>363</v>
      </c>
      <c r="E163" s="175">
        <v>19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257</v>
      </c>
      <c r="T163" s="178" t="s">
        <v>258</v>
      </c>
      <c r="U163" s="158">
        <v>0</v>
      </c>
      <c r="V163" s="158">
        <f>ROUND(E163*U163,2)</f>
        <v>0</v>
      </c>
      <c r="W163" s="158"/>
      <c r="X163" s="158" t="s">
        <v>442</v>
      </c>
      <c r="Y163" s="158" t="s">
        <v>260</v>
      </c>
      <c r="Z163" s="148"/>
      <c r="AA163" s="148"/>
      <c r="AB163" s="148"/>
      <c r="AC163" s="148"/>
      <c r="AD163" s="148"/>
      <c r="AE163" s="148"/>
      <c r="AF163" s="148"/>
      <c r="AG163" s="148" t="s">
        <v>612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273" t="s">
        <v>2197</v>
      </c>
      <c r="D164" s="274"/>
      <c r="E164" s="274"/>
      <c r="F164" s="274"/>
      <c r="G164" s="274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263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58</v>
      </c>
      <c r="B165" s="173" t="s">
        <v>2198</v>
      </c>
      <c r="C165" s="181" t="s">
        <v>2199</v>
      </c>
      <c r="D165" s="174" t="s">
        <v>363</v>
      </c>
      <c r="E165" s="175">
        <v>8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257</v>
      </c>
      <c r="T165" s="178" t="s">
        <v>258</v>
      </c>
      <c r="U165" s="158">
        <v>0</v>
      </c>
      <c r="V165" s="158">
        <f>ROUND(E165*U165,2)</f>
        <v>0</v>
      </c>
      <c r="W165" s="158"/>
      <c r="X165" s="158" t="s">
        <v>442</v>
      </c>
      <c r="Y165" s="158" t="s">
        <v>260</v>
      </c>
      <c r="Z165" s="148"/>
      <c r="AA165" s="148"/>
      <c r="AB165" s="148"/>
      <c r="AC165" s="148"/>
      <c r="AD165" s="148"/>
      <c r="AE165" s="148"/>
      <c r="AF165" s="148"/>
      <c r="AG165" s="148" t="s">
        <v>612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73" t="s">
        <v>2197</v>
      </c>
      <c r="D166" s="274"/>
      <c r="E166" s="274"/>
      <c r="F166" s="274"/>
      <c r="G166" s="274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2">
        <v>59</v>
      </c>
      <c r="B167" s="173" t="s">
        <v>2200</v>
      </c>
      <c r="C167" s="181" t="s">
        <v>2201</v>
      </c>
      <c r="D167" s="174" t="s">
        <v>363</v>
      </c>
      <c r="E167" s="175">
        <v>2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7"/>
      <c r="S167" s="177" t="s">
        <v>257</v>
      </c>
      <c r="T167" s="178" t="s">
        <v>258</v>
      </c>
      <c r="U167" s="158">
        <v>0</v>
      </c>
      <c r="V167" s="158">
        <f>ROUND(E167*U167,2)</f>
        <v>0</v>
      </c>
      <c r="W167" s="158"/>
      <c r="X167" s="158" t="s">
        <v>442</v>
      </c>
      <c r="Y167" s="158" t="s">
        <v>260</v>
      </c>
      <c r="Z167" s="148"/>
      <c r="AA167" s="148"/>
      <c r="AB167" s="148"/>
      <c r="AC167" s="148"/>
      <c r="AD167" s="148"/>
      <c r="AE167" s="148"/>
      <c r="AF167" s="148"/>
      <c r="AG167" s="148" t="s">
        <v>612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73" t="s">
        <v>2197</v>
      </c>
      <c r="D168" s="274"/>
      <c r="E168" s="274"/>
      <c r="F168" s="274"/>
      <c r="G168" s="274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2">
        <v>60</v>
      </c>
      <c r="B169" s="173" t="s">
        <v>2202</v>
      </c>
      <c r="C169" s="181" t="s">
        <v>2203</v>
      </c>
      <c r="D169" s="174" t="s">
        <v>363</v>
      </c>
      <c r="E169" s="175">
        <v>3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257</v>
      </c>
      <c r="T169" s="178" t="s">
        <v>258</v>
      </c>
      <c r="U169" s="158">
        <v>0</v>
      </c>
      <c r="V169" s="158">
        <f>ROUND(E169*U169,2)</f>
        <v>0</v>
      </c>
      <c r="W169" s="158"/>
      <c r="X169" s="158" t="s">
        <v>442</v>
      </c>
      <c r="Y169" s="158" t="s">
        <v>260</v>
      </c>
      <c r="Z169" s="148"/>
      <c r="AA169" s="148"/>
      <c r="AB169" s="148"/>
      <c r="AC169" s="148"/>
      <c r="AD169" s="148"/>
      <c r="AE169" s="148"/>
      <c r="AF169" s="148"/>
      <c r="AG169" s="148" t="s">
        <v>612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273" t="s">
        <v>2204</v>
      </c>
      <c r="D170" s="274"/>
      <c r="E170" s="274"/>
      <c r="F170" s="274"/>
      <c r="G170" s="274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2">
        <v>61</v>
      </c>
      <c r="B171" s="173" t="s">
        <v>2205</v>
      </c>
      <c r="C171" s="181" t="s">
        <v>2206</v>
      </c>
      <c r="D171" s="174" t="s">
        <v>363</v>
      </c>
      <c r="E171" s="175">
        <v>2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5">
        <v>3.3000000000000002E-2</v>
      </c>
      <c r="O171" s="175">
        <f>ROUND(E171*N171,2)</f>
        <v>7.0000000000000007E-2</v>
      </c>
      <c r="P171" s="175">
        <v>0</v>
      </c>
      <c r="Q171" s="175">
        <f>ROUND(E171*P171,2)</f>
        <v>0</v>
      </c>
      <c r="R171" s="177"/>
      <c r="S171" s="177" t="s">
        <v>257</v>
      </c>
      <c r="T171" s="178" t="s">
        <v>258</v>
      </c>
      <c r="U171" s="158">
        <v>0</v>
      </c>
      <c r="V171" s="158">
        <f>ROUND(E171*U171,2)</f>
        <v>0</v>
      </c>
      <c r="W171" s="158"/>
      <c r="X171" s="158" t="s">
        <v>442</v>
      </c>
      <c r="Y171" s="158" t="s">
        <v>260</v>
      </c>
      <c r="Z171" s="148"/>
      <c r="AA171" s="148"/>
      <c r="AB171" s="148"/>
      <c r="AC171" s="148"/>
      <c r="AD171" s="148"/>
      <c r="AE171" s="148"/>
      <c r="AF171" s="148"/>
      <c r="AG171" s="148" t="s">
        <v>950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273" t="s">
        <v>2207</v>
      </c>
      <c r="D172" s="274"/>
      <c r="E172" s="274"/>
      <c r="F172" s="274"/>
      <c r="G172" s="274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62</v>
      </c>
      <c r="B173" s="173" t="s">
        <v>2208</v>
      </c>
      <c r="C173" s="181" t="s">
        <v>2209</v>
      </c>
      <c r="D173" s="174" t="s">
        <v>363</v>
      </c>
      <c r="E173" s="175">
        <v>7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7" t="s">
        <v>477</v>
      </c>
      <c r="S173" s="177" t="s">
        <v>325</v>
      </c>
      <c r="T173" s="178" t="s">
        <v>326</v>
      </c>
      <c r="U173" s="158">
        <v>0</v>
      </c>
      <c r="V173" s="158">
        <f>ROUND(E173*U173,2)</f>
        <v>0</v>
      </c>
      <c r="W173" s="158"/>
      <c r="X173" s="158" t="s">
        <v>442</v>
      </c>
      <c r="Y173" s="158" t="s">
        <v>260</v>
      </c>
      <c r="Z173" s="148"/>
      <c r="AA173" s="148"/>
      <c r="AB173" s="148"/>
      <c r="AC173" s="148"/>
      <c r="AD173" s="148"/>
      <c r="AE173" s="148"/>
      <c r="AF173" s="148"/>
      <c r="AG173" s="148" t="s">
        <v>950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73" t="s">
        <v>2210</v>
      </c>
      <c r="D174" s="274"/>
      <c r="E174" s="274"/>
      <c r="F174" s="274"/>
      <c r="G174" s="274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63</v>
      </c>
      <c r="B175" s="173" t="s">
        <v>2211</v>
      </c>
      <c r="C175" s="181" t="s">
        <v>2212</v>
      </c>
      <c r="D175" s="174" t="s">
        <v>363</v>
      </c>
      <c r="E175" s="175">
        <v>7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7" t="s">
        <v>477</v>
      </c>
      <c r="S175" s="177" t="s">
        <v>325</v>
      </c>
      <c r="T175" s="178" t="s">
        <v>326</v>
      </c>
      <c r="U175" s="158">
        <v>0</v>
      </c>
      <c r="V175" s="158">
        <f>ROUND(E175*U175,2)</f>
        <v>0</v>
      </c>
      <c r="W175" s="158"/>
      <c r="X175" s="158" t="s">
        <v>442</v>
      </c>
      <c r="Y175" s="158" t="s">
        <v>260</v>
      </c>
      <c r="Z175" s="148"/>
      <c r="AA175" s="148"/>
      <c r="AB175" s="148"/>
      <c r="AC175" s="148"/>
      <c r="AD175" s="148"/>
      <c r="AE175" s="148"/>
      <c r="AF175" s="148"/>
      <c r="AG175" s="148" t="s">
        <v>950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273" t="s">
        <v>2210</v>
      </c>
      <c r="D176" s="274"/>
      <c r="E176" s="274"/>
      <c r="F176" s="274"/>
      <c r="G176" s="274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263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264" t="s">
        <v>2213</v>
      </c>
      <c r="D177" s="265"/>
      <c r="E177" s="265"/>
      <c r="F177" s="265"/>
      <c r="G177" s="265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2">
        <v>64</v>
      </c>
      <c r="B178" s="173" t="s">
        <v>2214</v>
      </c>
      <c r="C178" s="181" t="s">
        <v>2215</v>
      </c>
      <c r="D178" s="174" t="s">
        <v>363</v>
      </c>
      <c r="E178" s="175">
        <v>4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5">
        <v>4.8000000000000001E-4</v>
      </c>
      <c r="O178" s="175">
        <f>ROUND(E178*N178,2)</f>
        <v>0</v>
      </c>
      <c r="P178" s="175">
        <v>0</v>
      </c>
      <c r="Q178" s="175">
        <f>ROUND(E178*P178,2)</f>
        <v>0</v>
      </c>
      <c r="R178" s="177" t="s">
        <v>477</v>
      </c>
      <c r="S178" s="177" t="s">
        <v>325</v>
      </c>
      <c r="T178" s="178" t="s">
        <v>326</v>
      </c>
      <c r="U178" s="158">
        <v>0</v>
      </c>
      <c r="V178" s="158">
        <f>ROUND(E178*U178,2)</f>
        <v>0</v>
      </c>
      <c r="W178" s="158"/>
      <c r="X178" s="158" t="s">
        <v>442</v>
      </c>
      <c r="Y178" s="158" t="s">
        <v>260</v>
      </c>
      <c r="Z178" s="148"/>
      <c r="AA178" s="148"/>
      <c r="AB178" s="148"/>
      <c r="AC178" s="148"/>
      <c r="AD178" s="148"/>
      <c r="AE178" s="148"/>
      <c r="AF178" s="148"/>
      <c r="AG178" s="148" t="s">
        <v>950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273" t="s">
        <v>2210</v>
      </c>
      <c r="D179" s="274"/>
      <c r="E179" s="274"/>
      <c r="F179" s="274"/>
      <c r="G179" s="274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264" t="s">
        <v>2213</v>
      </c>
      <c r="D180" s="265"/>
      <c r="E180" s="265"/>
      <c r="F180" s="265"/>
      <c r="G180" s="265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87">
        <v>65</v>
      </c>
      <c r="B181" s="188" t="s">
        <v>2216</v>
      </c>
      <c r="C181" s="194" t="s">
        <v>2217</v>
      </c>
      <c r="D181" s="189" t="s">
        <v>363</v>
      </c>
      <c r="E181" s="190">
        <v>1</v>
      </c>
      <c r="F181" s="191"/>
      <c r="G181" s="192">
        <f>ROUND(E181*F181,2)</f>
        <v>0</v>
      </c>
      <c r="H181" s="191"/>
      <c r="I181" s="192">
        <f>ROUND(E181*H181,2)</f>
        <v>0</v>
      </c>
      <c r="J181" s="191"/>
      <c r="K181" s="192">
        <f>ROUND(E181*J181,2)</f>
        <v>0</v>
      </c>
      <c r="L181" s="192">
        <v>21</v>
      </c>
      <c r="M181" s="192">
        <f>G181*(1+L181/100)</f>
        <v>0</v>
      </c>
      <c r="N181" s="190">
        <v>3.8E-3</v>
      </c>
      <c r="O181" s="190">
        <f>ROUND(E181*N181,2)</f>
        <v>0</v>
      </c>
      <c r="P181" s="190">
        <v>0</v>
      </c>
      <c r="Q181" s="190">
        <f>ROUND(E181*P181,2)</f>
        <v>0</v>
      </c>
      <c r="R181" s="192"/>
      <c r="S181" s="192" t="s">
        <v>257</v>
      </c>
      <c r="T181" s="193" t="s">
        <v>258</v>
      </c>
      <c r="U181" s="158">
        <v>0</v>
      </c>
      <c r="V181" s="158">
        <f>ROUND(E181*U181,2)</f>
        <v>0</v>
      </c>
      <c r="W181" s="158"/>
      <c r="X181" s="158" t="s">
        <v>442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950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66</v>
      </c>
      <c r="B182" s="173" t="s">
        <v>2218</v>
      </c>
      <c r="C182" s="181" t="s">
        <v>2219</v>
      </c>
      <c r="D182" s="174" t="s">
        <v>348</v>
      </c>
      <c r="E182" s="175">
        <v>47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1.2999999999999999E-3</v>
      </c>
      <c r="O182" s="175">
        <f>ROUND(E182*N182,2)</f>
        <v>0.06</v>
      </c>
      <c r="P182" s="175">
        <v>0</v>
      </c>
      <c r="Q182" s="175">
        <f>ROUND(E182*P182,2)</f>
        <v>0</v>
      </c>
      <c r="R182" s="177"/>
      <c r="S182" s="177" t="s">
        <v>257</v>
      </c>
      <c r="T182" s="178" t="s">
        <v>258</v>
      </c>
      <c r="U182" s="158">
        <v>0</v>
      </c>
      <c r="V182" s="158">
        <f>ROUND(E182*U182,2)</f>
        <v>0</v>
      </c>
      <c r="W182" s="158"/>
      <c r="X182" s="158" t="s">
        <v>442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612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73" t="s">
        <v>2050</v>
      </c>
      <c r="D183" s="274"/>
      <c r="E183" s="274"/>
      <c r="F183" s="274"/>
      <c r="G183" s="274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264" t="s">
        <v>2220</v>
      </c>
      <c r="D184" s="265"/>
      <c r="E184" s="265"/>
      <c r="F184" s="265"/>
      <c r="G184" s="265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x14ac:dyDescent="0.2">
      <c r="A185" s="165" t="s">
        <v>252</v>
      </c>
      <c r="B185" s="166" t="s">
        <v>208</v>
      </c>
      <c r="C185" s="180" t="s">
        <v>209</v>
      </c>
      <c r="D185" s="167"/>
      <c r="E185" s="168"/>
      <c r="F185" s="169"/>
      <c r="G185" s="169">
        <f>SUMIF(AG186:AG220,"&lt;&gt;NOR",G186:G220)</f>
        <v>0</v>
      </c>
      <c r="H185" s="169"/>
      <c r="I185" s="169">
        <f>SUM(I186:I220)</f>
        <v>0</v>
      </c>
      <c r="J185" s="169"/>
      <c r="K185" s="169">
        <f>SUM(K186:K220)</f>
        <v>0</v>
      </c>
      <c r="L185" s="169"/>
      <c r="M185" s="169">
        <f>SUM(M186:M220)</f>
        <v>0</v>
      </c>
      <c r="N185" s="168"/>
      <c r="O185" s="168">
        <f>SUM(O186:O220)</f>
        <v>0.03</v>
      </c>
      <c r="P185" s="168"/>
      <c r="Q185" s="168">
        <f>SUM(Q186:Q220)</f>
        <v>0</v>
      </c>
      <c r="R185" s="169"/>
      <c r="S185" s="169"/>
      <c r="T185" s="170"/>
      <c r="U185" s="164"/>
      <c r="V185" s="164">
        <f>SUM(V186:V220)</f>
        <v>0</v>
      </c>
      <c r="W185" s="164"/>
      <c r="X185" s="164"/>
      <c r="Y185" s="164"/>
      <c r="AG185" t="s">
        <v>253</v>
      </c>
    </row>
    <row r="186" spans="1:60" outlineLevel="1" x14ac:dyDescent="0.2">
      <c r="A186" s="172">
        <v>67</v>
      </c>
      <c r="B186" s="173" t="s">
        <v>2221</v>
      </c>
      <c r="C186" s="181" t="s">
        <v>2222</v>
      </c>
      <c r="D186" s="174" t="s">
        <v>363</v>
      </c>
      <c r="E186" s="175">
        <v>5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325</v>
      </c>
      <c r="T186" s="178" t="s">
        <v>326</v>
      </c>
      <c r="U186" s="158">
        <v>0</v>
      </c>
      <c r="V186" s="158">
        <f>ROUND(E186*U186,2)</f>
        <v>0</v>
      </c>
      <c r="W186" s="158"/>
      <c r="X186" s="158" t="s">
        <v>259</v>
      </c>
      <c r="Y186" s="158" t="s">
        <v>260</v>
      </c>
      <c r="Z186" s="148"/>
      <c r="AA186" s="148"/>
      <c r="AB186" s="148"/>
      <c r="AC186" s="148"/>
      <c r="AD186" s="148"/>
      <c r="AE186" s="148"/>
      <c r="AF186" s="148"/>
      <c r="AG186" s="148" t="s">
        <v>321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73" t="s">
        <v>2223</v>
      </c>
      <c r="D187" s="274"/>
      <c r="E187" s="274"/>
      <c r="F187" s="274"/>
      <c r="G187" s="274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68</v>
      </c>
      <c r="B188" s="173" t="s">
        <v>2224</v>
      </c>
      <c r="C188" s="181" t="s">
        <v>2225</v>
      </c>
      <c r="D188" s="174" t="s">
        <v>363</v>
      </c>
      <c r="E188" s="175">
        <v>3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325</v>
      </c>
      <c r="T188" s="178" t="s">
        <v>326</v>
      </c>
      <c r="U188" s="158">
        <v>0</v>
      </c>
      <c r="V188" s="158">
        <f>ROUND(E188*U188,2)</f>
        <v>0</v>
      </c>
      <c r="W188" s="158"/>
      <c r="X188" s="158" t="s">
        <v>259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321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273" t="s">
        <v>2226</v>
      </c>
      <c r="D189" s="274"/>
      <c r="E189" s="274"/>
      <c r="F189" s="274"/>
      <c r="G189" s="274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263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2227</v>
      </c>
      <c r="D190" s="162"/>
      <c r="E190" s="163">
        <v>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2" t="s">
        <v>2024</v>
      </c>
      <c r="D191" s="162"/>
      <c r="E191" s="163">
        <v>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268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69</v>
      </c>
      <c r="B192" s="173" t="s">
        <v>2228</v>
      </c>
      <c r="C192" s="181" t="s">
        <v>2229</v>
      </c>
      <c r="D192" s="174" t="s">
        <v>363</v>
      </c>
      <c r="E192" s="175">
        <v>2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325</v>
      </c>
      <c r="T192" s="178" t="s">
        <v>326</v>
      </c>
      <c r="U192" s="158">
        <v>0</v>
      </c>
      <c r="V192" s="158">
        <f>ROUND(E192*U192,2)</f>
        <v>0</v>
      </c>
      <c r="W192" s="158"/>
      <c r="X192" s="158" t="s">
        <v>259</v>
      </c>
      <c r="Y192" s="158" t="s">
        <v>260</v>
      </c>
      <c r="Z192" s="148"/>
      <c r="AA192" s="148"/>
      <c r="AB192" s="148"/>
      <c r="AC192" s="148"/>
      <c r="AD192" s="148"/>
      <c r="AE192" s="148"/>
      <c r="AF192" s="148"/>
      <c r="AG192" s="148" t="s">
        <v>321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73" t="s">
        <v>2230</v>
      </c>
      <c r="D193" s="274"/>
      <c r="E193" s="274"/>
      <c r="F193" s="274"/>
      <c r="G193" s="274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70</v>
      </c>
      <c r="B194" s="173" t="s">
        <v>2231</v>
      </c>
      <c r="C194" s="181" t="s">
        <v>2232</v>
      </c>
      <c r="D194" s="174" t="s">
        <v>363</v>
      </c>
      <c r="E194" s="175">
        <v>1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325</v>
      </c>
      <c r="T194" s="178" t="s">
        <v>258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321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73" t="s">
        <v>2233</v>
      </c>
      <c r="D195" s="274"/>
      <c r="E195" s="274"/>
      <c r="F195" s="274"/>
      <c r="G195" s="274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263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71</v>
      </c>
      <c r="B196" s="173" t="s">
        <v>2234</v>
      </c>
      <c r="C196" s="181" t="s">
        <v>2235</v>
      </c>
      <c r="D196" s="174" t="s">
        <v>363</v>
      </c>
      <c r="E196" s="175">
        <v>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325</v>
      </c>
      <c r="T196" s="178" t="s">
        <v>258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321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73" t="s">
        <v>2177</v>
      </c>
      <c r="D197" s="274"/>
      <c r="E197" s="274"/>
      <c r="F197" s="274"/>
      <c r="G197" s="274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72</v>
      </c>
      <c r="B198" s="173" t="s">
        <v>2236</v>
      </c>
      <c r="C198" s="181" t="s">
        <v>2237</v>
      </c>
      <c r="D198" s="174" t="s">
        <v>363</v>
      </c>
      <c r="E198" s="175">
        <v>2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325</v>
      </c>
      <c r="T198" s="178" t="s">
        <v>326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321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73" t="s">
        <v>2177</v>
      </c>
      <c r="D199" s="274"/>
      <c r="E199" s="274"/>
      <c r="F199" s="274"/>
      <c r="G199" s="274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73</v>
      </c>
      <c r="B200" s="173" t="s">
        <v>2238</v>
      </c>
      <c r="C200" s="181" t="s">
        <v>2239</v>
      </c>
      <c r="D200" s="174" t="s">
        <v>363</v>
      </c>
      <c r="E200" s="175">
        <v>2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325</v>
      </c>
      <c r="T200" s="178" t="s">
        <v>326</v>
      </c>
      <c r="U200" s="158">
        <v>0</v>
      </c>
      <c r="V200" s="158">
        <f>ROUND(E200*U200,2)</f>
        <v>0</v>
      </c>
      <c r="W200" s="158"/>
      <c r="X200" s="158" t="s">
        <v>259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321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73" t="s">
        <v>2177</v>
      </c>
      <c r="D201" s="274"/>
      <c r="E201" s="274"/>
      <c r="F201" s="274"/>
      <c r="G201" s="274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2">
        <v>74</v>
      </c>
      <c r="B202" s="173" t="s">
        <v>2240</v>
      </c>
      <c r="C202" s="181" t="s">
        <v>2241</v>
      </c>
      <c r="D202" s="174" t="s">
        <v>1742</v>
      </c>
      <c r="E202" s="175">
        <v>10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5">
        <v>0</v>
      </c>
      <c r="O202" s="175">
        <f>ROUND(E202*N202,2)</f>
        <v>0</v>
      </c>
      <c r="P202" s="175">
        <v>0</v>
      </c>
      <c r="Q202" s="175">
        <f>ROUND(E202*P202,2)</f>
        <v>0</v>
      </c>
      <c r="R202" s="177"/>
      <c r="S202" s="177" t="s">
        <v>325</v>
      </c>
      <c r="T202" s="178" t="s">
        <v>326</v>
      </c>
      <c r="U202" s="158">
        <v>0</v>
      </c>
      <c r="V202" s="158">
        <f>ROUND(E202*U202,2)</f>
        <v>0</v>
      </c>
      <c r="W202" s="158"/>
      <c r="X202" s="158" t="s">
        <v>259</v>
      </c>
      <c r="Y202" s="158" t="s">
        <v>260</v>
      </c>
      <c r="Z202" s="148"/>
      <c r="AA202" s="148"/>
      <c r="AB202" s="148"/>
      <c r="AC202" s="148"/>
      <c r="AD202" s="148"/>
      <c r="AE202" s="148"/>
      <c r="AF202" s="148"/>
      <c r="AG202" s="148" t="s">
        <v>321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273" t="s">
        <v>2242</v>
      </c>
      <c r="D203" s="274"/>
      <c r="E203" s="274"/>
      <c r="F203" s="274"/>
      <c r="G203" s="274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75</v>
      </c>
      <c r="B204" s="173" t="s">
        <v>2243</v>
      </c>
      <c r="C204" s="181" t="s">
        <v>2244</v>
      </c>
      <c r="D204" s="174" t="s">
        <v>348</v>
      </c>
      <c r="E204" s="175">
        <v>50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257</v>
      </c>
      <c r="T204" s="178" t="s">
        <v>258</v>
      </c>
      <c r="U204" s="158">
        <v>0</v>
      </c>
      <c r="V204" s="158">
        <f>ROUND(E204*U204,2)</f>
        <v>0</v>
      </c>
      <c r="W204" s="158"/>
      <c r="X204" s="158" t="s">
        <v>259</v>
      </c>
      <c r="Y204" s="158" t="s">
        <v>260</v>
      </c>
      <c r="Z204" s="148"/>
      <c r="AA204" s="148"/>
      <c r="AB204" s="148"/>
      <c r="AC204" s="148"/>
      <c r="AD204" s="148"/>
      <c r="AE204" s="148"/>
      <c r="AF204" s="148"/>
      <c r="AG204" s="148" t="s">
        <v>321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73" t="s">
        <v>2177</v>
      </c>
      <c r="D205" s="274"/>
      <c r="E205" s="274"/>
      <c r="F205" s="274"/>
      <c r="G205" s="274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76</v>
      </c>
      <c r="B206" s="173" t="s">
        <v>2245</v>
      </c>
      <c r="C206" s="181" t="s">
        <v>2246</v>
      </c>
      <c r="D206" s="174" t="s">
        <v>348</v>
      </c>
      <c r="E206" s="175">
        <v>40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257</v>
      </c>
      <c r="T206" s="178" t="s">
        <v>258</v>
      </c>
      <c r="U206" s="158">
        <v>0</v>
      </c>
      <c r="V206" s="158">
        <f>ROUND(E206*U206,2)</f>
        <v>0</v>
      </c>
      <c r="W206" s="158"/>
      <c r="X206" s="158" t="s">
        <v>259</v>
      </c>
      <c r="Y206" s="158" t="s">
        <v>260</v>
      </c>
      <c r="Z206" s="148"/>
      <c r="AA206" s="148"/>
      <c r="AB206" s="148"/>
      <c r="AC206" s="148"/>
      <c r="AD206" s="148"/>
      <c r="AE206" s="148"/>
      <c r="AF206" s="148"/>
      <c r="AG206" s="148" t="s">
        <v>321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73" t="s">
        <v>2177</v>
      </c>
      <c r="D207" s="274"/>
      <c r="E207" s="274"/>
      <c r="F207" s="274"/>
      <c r="G207" s="274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87">
        <v>77</v>
      </c>
      <c r="B208" s="188" t="s">
        <v>2247</v>
      </c>
      <c r="C208" s="194" t="s">
        <v>2248</v>
      </c>
      <c r="D208" s="189" t="s">
        <v>348</v>
      </c>
      <c r="E208" s="190">
        <v>80</v>
      </c>
      <c r="F208" s="191"/>
      <c r="G208" s="192">
        <f>ROUND(E208*F208,2)</f>
        <v>0</v>
      </c>
      <c r="H208" s="191"/>
      <c r="I208" s="192">
        <f>ROUND(E208*H208,2)</f>
        <v>0</v>
      </c>
      <c r="J208" s="191"/>
      <c r="K208" s="192">
        <f>ROUND(E208*J208,2)</f>
        <v>0</v>
      </c>
      <c r="L208" s="192">
        <v>21</v>
      </c>
      <c r="M208" s="192">
        <f>G208*(1+L208/100)</f>
        <v>0</v>
      </c>
      <c r="N208" s="190">
        <v>0</v>
      </c>
      <c r="O208" s="190">
        <f>ROUND(E208*N208,2)</f>
        <v>0</v>
      </c>
      <c r="P208" s="190">
        <v>0</v>
      </c>
      <c r="Q208" s="190">
        <f>ROUND(E208*P208,2)</f>
        <v>0</v>
      </c>
      <c r="R208" s="192"/>
      <c r="S208" s="192" t="s">
        <v>257</v>
      </c>
      <c r="T208" s="193" t="s">
        <v>258</v>
      </c>
      <c r="U208" s="158">
        <v>0</v>
      </c>
      <c r="V208" s="158">
        <f>ROUND(E208*U208,2)</f>
        <v>0</v>
      </c>
      <c r="W208" s="158"/>
      <c r="X208" s="158" t="s">
        <v>259</v>
      </c>
      <c r="Y208" s="158" t="s">
        <v>260</v>
      </c>
      <c r="Z208" s="148"/>
      <c r="AA208" s="148"/>
      <c r="AB208" s="148"/>
      <c r="AC208" s="148"/>
      <c r="AD208" s="148"/>
      <c r="AE208" s="148"/>
      <c r="AF208" s="148"/>
      <c r="AG208" s="148" t="s">
        <v>321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78</v>
      </c>
      <c r="B209" s="173" t="s">
        <v>2249</v>
      </c>
      <c r="C209" s="181" t="s">
        <v>2250</v>
      </c>
      <c r="D209" s="174" t="s">
        <v>348</v>
      </c>
      <c r="E209" s="175">
        <v>200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1.7000000000000001E-4</v>
      </c>
      <c r="O209" s="175">
        <f>ROUND(E209*N209,2)</f>
        <v>0.03</v>
      </c>
      <c r="P209" s="175">
        <v>0</v>
      </c>
      <c r="Q209" s="175">
        <f>ROUND(E209*P209,2)</f>
        <v>0</v>
      </c>
      <c r="R209" s="177"/>
      <c r="S209" s="177" t="s">
        <v>257</v>
      </c>
      <c r="T209" s="178" t="s">
        <v>258</v>
      </c>
      <c r="U209" s="158">
        <v>0</v>
      </c>
      <c r="V209" s="158">
        <f>ROUND(E209*U209,2)</f>
        <v>0</v>
      </c>
      <c r="W209" s="158"/>
      <c r="X209" s="158" t="s">
        <v>442</v>
      </c>
      <c r="Y209" s="158" t="s">
        <v>260</v>
      </c>
      <c r="Z209" s="148"/>
      <c r="AA209" s="148"/>
      <c r="AB209" s="148"/>
      <c r="AC209" s="148"/>
      <c r="AD209" s="148"/>
      <c r="AE209" s="148"/>
      <c r="AF209" s="148"/>
      <c r="AG209" s="148" t="s">
        <v>950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73" t="s">
        <v>2251</v>
      </c>
      <c r="D210" s="274"/>
      <c r="E210" s="274"/>
      <c r="F210" s="274"/>
      <c r="G210" s="274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33.75" outlineLevel="1" x14ac:dyDescent="0.2">
      <c r="A211" s="172">
        <v>79</v>
      </c>
      <c r="B211" s="173" t="s">
        <v>2252</v>
      </c>
      <c r="C211" s="181" t="s">
        <v>2253</v>
      </c>
      <c r="D211" s="174" t="s">
        <v>348</v>
      </c>
      <c r="E211" s="175">
        <v>150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 t="s">
        <v>477</v>
      </c>
      <c r="S211" s="177" t="s">
        <v>325</v>
      </c>
      <c r="T211" s="178" t="s">
        <v>326</v>
      </c>
      <c r="U211" s="158">
        <v>0</v>
      </c>
      <c r="V211" s="158">
        <f>ROUND(E211*U211,2)</f>
        <v>0</v>
      </c>
      <c r="W211" s="158"/>
      <c r="X211" s="158" t="s">
        <v>442</v>
      </c>
      <c r="Y211" s="158" t="s">
        <v>260</v>
      </c>
      <c r="Z211" s="148"/>
      <c r="AA211" s="148"/>
      <c r="AB211" s="148"/>
      <c r="AC211" s="148"/>
      <c r="AD211" s="148"/>
      <c r="AE211" s="148"/>
      <c r="AF211" s="148"/>
      <c r="AG211" s="148" t="s">
        <v>950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73" t="s">
        <v>2254</v>
      </c>
      <c r="D212" s="274"/>
      <c r="E212" s="274"/>
      <c r="F212" s="274"/>
      <c r="G212" s="274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80</v>
      </c>
      <c r="B213" s="173" t="s">
        <v>2255</v>
      </c>
      <c r="C213" s="181" t="s">
        <v>2256</v>
      </c>
      <c r="D213" s="174" t="s">
        <v>348</v>
      </c>
      <c r="E213" s="175">
        <v>57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5.0000000000000002E-5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257</v>
      </c>
      <c r="T213" s="178" t="s">
        <v>258</v>
      </c>
      <c r="U213" s="158">
        <v>0</v>
      </c>
      <c r="V213" s="158">
        <f>ROUND(E213*U213,2)</f>
        <v>0</v>
      </c>
      <c r="W213" s="158"/>
      <c r="X213" s="158" t="s">
        <v>442</v>
      </c>
      <c r="Y213" s="158" t="s">
        <v>260</v>
      </c>
      <c r="Z213" s="148"/>
      <c r="AA213" s="148"/>
      <c r="AB213" s="148"/>
      <c r="AC213" s="148"/>
      <c r="AD213" s="148"/>
      <c r="AE213" s="148"/>
      <c r="AF213" s="148"/>
      <c r="AG213" s="148" t="s">
        <v>950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73" t="s">
        <v>2257</v>
      </c>
      <c r="D214" s="274"/>
      <c r="E214" s="274"/>
      <c r="F214" s="274"/>
      <c r="G214" s="274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45" outlineLevel="1" x14ac:dyDescent="0.2">
      <c r="A215" s="172">
        <v>81</v>
      </c>
      <c r="B215" s="173" t="s">
        <v>2258</v>
      </c>
      <c r="C215" s="181" t="s">
        <v>2259</v>
      </c>
      <c r="D215" s="174" t="s">
        <v>348</v>
      </c>
      <c r="E215" s="175">
        <v>48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6.0000000000000002E-5</v>
      </c>
      <c r="O215" s="175">
        <f>ROUND(E215*N215,2)</f>
        <v>0</v>
      </c>
      <c r="P215" s="175">
        <v>0</v>
      </c>
      <c r="Q215" s="175">
        <f>ROUND(E215*P215,2)</f>
        <v>0</v>
      </c>
      <c r="R215" s="177" t="s">
        <v>477</v>
      </c>
      <c r="S215" s="177" t="s">
        <v>689</v>
      </c>
      <c r="T215" s="178" t="s">
        <v>689</v>
      </c>
      <c r="U215" s="158">
        <v>0</v>
      </c>
      <c r="V215" s="158">
        <f>ROUND(E215*U215,2)</f>
        <v>0</v>
      </c>
      <c r="W215" s="158"/>
      <c r="X215" s="158" t="s">
        <v>442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950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73" t="s">
        <v>2260</v>
      </c>
      <c r="D216" s="274"/>
      <c r="E216" s="274"/>
      <c r="F216" s="274"/>
      <c r="G216" s="274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2">
        <v>82</v>
      </c>
      <c r="B217" s="173" t="s">
        <v>2261</v>
      </c>
      <c r="C217" s="181" t="s">
        <v>2262</v>
      </c>
      <c r="D217" s="174" t="s">
        <v>363</v>
      </c>
      <c r="E217" s="175">
        <v>2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1E-4</v>
      </c>
      <c r="O217" s="175">
        <f>ROUND(E217*N217,2)</f>
        <v>0</v>
      </c>
      <c r="P217" s="175">
        <v>0</v>
      </c>
      <c r="Q217" s="175">
        <f>ROUND(E217*P217,2)</f>
        <v>0</v>
      </c>
      <c r="R217" s="177"/>
      <c r="S217" s="177" t="s">
        <v>257</v>
      </c>
      <c r="T217" s="178" t="s">
        <v>258</v>
      </c>
      <c r="U217" s="158">
        <v>0</v>
      </c>
      <c r="V217" s="158">
        <f>ROUND(E217*U217,2)</f>
        <v>0</v>
      </c>
      <c r="W217" s="158"/>
      <c r="X217" s="158" t="s">
        <v>442</v>
      </c>
      <c r="Y217" s="158" t="s">
        <v>260</v>
      </c>
      <c r="Z217" s="148"/>
      <c r="AA217" s="148"/>
      <c r="AB217" s="148"/>
      <c r="AC217" s="148"/>
      <c r="AD217" s="148"/>
      <c r="AE217" s="148"/>
      <c r="AF217" s="148"/>
      <c r="AG217" s="148" t="s">
        <v>950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73" t="s">
        <v>2263</v>
      </c>
      <c r="D218" s="274"/>
      <c r="E218" s="274"/>
      <c r="F218" s="274"/>
      <c r="G218" s="274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263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2">
        <v>83</v>
      </c>
      <c r="B219" s="173" t="s">
        <v>2264</v>
      </c>
      <c r="C219" s="181" t="s">
        <v>2265</v>
      </c>
      <c r="D219" s="174" t="s">
        <v>363</v>
      </c>
      <c r="E219" s="175">
        <v>1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 t="s">
        <v>477</v>
      </c>
      <c r="S219" s="177" t="s">
        <v>325</v>
      </c>
      <c r="T219" s="178" t="s">
        <v>326</v>
      </c>
      <c r="U219" s="158">
        <v>0</v>
      </c>
      <c r="V219" s="158">
        <f>ROUND(E219*U219,2)</f>
        <v>0</v>
      </c>
      <c r="W219" s="158"/>
      <c r="X219" s="158" t="s">
        <v>442</v>
      </c>
      <c r="Y219" s="158" t="s">
        <v>260</v>
      </c>
      <c r="Z219" s="148"/>
      <c r="AA219" s="148"/>
      <c r="AB219" s="148"/>
      <c r="AC219" s="148"/>
      <c r="AD219" s="148"/>
      <c r="AE219" s="148"/>
      <c r="AF219" s="148"/>
      <c r="AG219" s="148" t="s">
        <v>950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273" t="s">
        <v>2233</v>
      </c>
      <c r="D220" s="274"/>
      <c r="E220" s="274"/>
      <c r="F220" s="274"/>
      <c r="G220" s="274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x14ac:dyDescent="0.2">
      <c r="A221" s="165" t="s">
        <v>252</v>
      </c>
      <c r="B221" s="166" t="s">
        <v>220</v>
      </c>
      <c r="C221" s="180" t="s">
        <v>221</v>
      </c>
      <c r="D221" s="167"/>
      <c r="E221" s="168"/>
      <c r="F221" s="169"/>
      <c r="G221" s="169">
        <f>SUMIF(AG222:AG231,"&lt;&gt;NOR",G222:G231)</f>
        <v>0</v>
      </c>
      <c r="H221" s="169"/>
      <c r="I221" s="169">
        <f>SUM(I222:I231)</f>
        <v>0</v>
      </c>
      <c r="J221" s="169"/>
      <c r="K221" s="169">
        <f>SUM(K222:K231)</f>
        <v>0</v>
      </c>
      <c r="L221" s="169"/>
      <c r="M221" s="169">
        <f>SUM(M222:M231)</f>
        <v>0</v>
      </c>
      <c r="N221" s="168"/>
      <c r="O221" s="168">
        <f>SUM(O222:O231)</f>
        <v>0</v>
      </c>
      <c r="P221" s="168"/>
      <c r="Q221" s="168">
        <f>SUM(Q222:Q231)</f>
        <v>0</v>
      </c>
      <c r="R221" s="169"/>
      <c r="S221" s="169"/>
      <c r="T221" s="170"/>
      <c r="U221" s="164"/>
      <c r="V221" s="164">
        <f>SUM(V222:V231)</f>
        <v>0</v>
      </c>
      <c r="W221" s="164"/>
      <c r="X221" s="164"/>
      <c r="Y221" s="164"/>
      <c r="AG221" t="s">
        <v>253</v>
      </c>
    </row>
    <row r="222" spans="1:60" ht="22.5" outlineLevel="1" x14ac:dyDescent="0.2">
      <c r="A222" s="172">
        <v>84</v>
      </c>
      <c r="B222" s="173" t="s">
        <v>512</v>
      </c>
      <c r="C222" s="181" t="s">
        <v>1995</v>
      </c>
      <c r="D222" s="174" t="s">
        <v>412</v>
      </c>
      <c r="E222" s="175">
        <v>1.3331999999999999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 t="s">
        <v>1996</v>
      </c>
      <c r="S222" s="177" t="s">
        <v>325</v>
      </c>
      <c r="T222" s="178" t="s">
        <v>326</v>
      </c>
      <c r="U222" s="158">
        <v>0</v>
      </c>
      <c r="V222" s="158">
        <f>ROUND(E222*U222,2)</f>
        <v>0</v>
      </c>
      <c r="W222" s="158"/>
      <c r="X222" s="158" t="s">
        <v>259</v>
      </c>
      <c r="Y222" s="158" t="s">
        <v>260</v>
      </c>
      <c r="Z222" s="148"/>
      <c r="AA222" s="148"/>
      <c r="AB222" s="148"/>
      <c r="AC222" s="148"/>
      <c r="AD222" s="148"/>
      <c r="AE222" s="148"/>
      <c r="AF222" s="148"/>
      <c r="AG222" s="148" t="s">
        <v>287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275" t="s">
        <v>1997</v>
      </c>
      <c r="D223" s="276"/>
      <c r="E223" s="276"/>
      <c r="F223" s="276"/>
      <c r="G223" s="276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1942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79" t="str">
        <f>C223</f>
        <v>nebo vybouraných hmot nošením nebo přehazováním k místu nakládky přístupnému normálním dopravním prostředkům,</v>
      </c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64" t="s">
        <v>344</v>
      </c>
      <c r="D224" s="265"/>
      <c r="E224" s="265"/>
      <c r="F224" s="265"/>
      <c r="G224" s="265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263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87">
        <v>85</v>
      </c>
      <c r="B225" s="188" t="s">
        <v>514</v>
      </c>
      <c r="C225" s="194" t="s">
        <v>1998</v>
      </c>
      <c r="D225" s="189" t="s">
        <v>412</v>
      </c>
      <c r="E225" s="190">
        <v>1.3331999999999999</v>
      </c>
      <c r="F225" s="191"/>
      <c r="G225" s="192">
        <f t="shared" ref="G225:G230" si="0">ROUND(E225*F225,2)</f>
        <v>0</v>
      </c>
      <c r="H225" s="191"/>
      <c r="I225" s="192">
        <f t="shared" ref="I225:I230" si="1">ROUND(E225*H225,2)</f>
        <v>0</v>
      </c>
      <c r="J225" s="191"/>
      <c r="K225" s="192">
        <f t="shared" ref="K225:K230" si="2">ROUND(E225*J225,2)</f>
        <v>0</v>
      </c>
      <c r="L225" s="192">
        <v>21</v>
      </c>
      <c r="M225" s="192">
        <f t="shared" ref="M225:M230" si="3">G225*(1+L225/100)</f>
        <v>0</v>
      </c>
      <c r="N225" s="190">
        <v>0</v>
      </c>
      <c r="O225" s="190">
        <f t="shared" ref="O225:O230" si="4">ROUND(E225*N225,2)</f>
        <v>0</v>
      </c>
      <c r="P225" s="190">
        <v>0</v>
      </c>
      <c r="Q225" s="190">
        <f t="shared" ref="Q225:Q230" si="5">ROUND(E225*P225,2)</f>
        <v>0</v>
      </c>
      <c r="R225" s="192" t="s">
        <v>1953</v>
      </c>
      <c r="S225" s="192" t="s">
        <v>325</v>
      </c>
      <c r="T225" s="193" t="s">
        <v>326</v>
      </c>
      <c r="U225" s="158">
        <v>0</v>
      </c>
      <c r="V225" s="158">
        <f t="shared" ref="V225:V230" si="6">ROUND(E225*U225,2)</f>
        <v>0</v>
      </c>
      <c r="W225" s="158"/>
      <c r="X225" s="158" t="s">
        <v>259</v>
      </c>
      <c r="Y225" s="158" t="s">
        <v>260</v>
      </c>
      <c r="Z225" s="148"/>
      <c r="AA225" s="148"/>
      <c r="AB225" s="148"/>
      <c r="AC225" s="148"/>
      <c r="AD225" s="148"/>
      <c r="AE225" s="148"/>
      <c r="AF225" s="148"/>
      <c r="AG225" s="148" t="s">
        <v>261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87">
        <v>86</v>
      </c>
      <c r="B226" s="188" t="s">
        <v>516</v>
      </c>
      <c r="C226" s="194" t="s">
        <v>1999</v>
      </c>
      <c r="D226" s="189" t="s">
        <v>412</v>
      </c>
      <c r="E226" s="190">
        <v>25.3308</v>
      </c>
      <c r="F226" s="191"/>
      <c r="G226" s="192">
        <f t="shared" si="0"/>
        <v>0</v>
      </c>
      <c r="H226" s="191"/>
      <c r="I226" s="192">
        <f t="shared" si="1"/>
        <v>0</v>
      </c>
      <c r="J226" s="191"/>
      <c r="K226" s="192">
        <f t="shared" si="2"/>
        <v>0</v>
      </c>
      <c r="L226" s="192">
        <v>21</v>
      </c>
      <c r="M226" s="192">
        <f t="shared" si="3"/>
        <v>0</v>
      </c>
      <c r="N226" s="190">
        <v>0</v>
      </c>
      <c r="O226" s="190">
        <f t="shared" si="4"/>
        <v>0</v>
      </c>
      <c r="P226" s="190">
        <v>0</v>
      </c>
      <c r="Q226" s="190">
        <f t="shared" si="5"/>
        <v>0</v>
      </c>
      <c r="R226" s="192" t="s">
        <v>1953</v>
      </c>
      <c r="S226" s="192" t="s">
        <v>325</v>
      </c>
      <c r="T226" s="193" t="s">
        <v>326</v>
      </c>
      <c r="U226" s="158">
        <v>0</v>
      </c>
      <c r="V226" s="158">
        <f t="shared" si="6"/>
        <v>0</v>
      </c>
      <c r="W226" s="158"/>
      <c r="X226" s="158" t="s">
        <v>259</v>
      </c>
      <c r="Y226" s="158" t="s">
        <v>260</v>
      </c>
      <c r="Z226" s="148"/>
      <c r="AA226" s="148"/>
      <c r="AB226" s="148"/>
      <c r="AC226" s="148"/>
      <c r="AD226" s="148"/>
      <c r="AE226" s="148"/>
      <c r="AF226" s="148"/>
      <c r="AG226" s="148" t="s">
        <v>261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87">
        <v>87</v>
      </c>
      <c r="B227" s="188" t="s">
        <v>518</v>
      </c>
      <c r="C227" s="194" t="s">
        <v>2000</v>
      </c>
      <c r="D227" s="189" t="s">
        <v>412</v>
      </c>
      <c r="E227" s="190">
        <v>1.3331999999999999</v>
      </c>
      <c r="F227" s="191"/>
      <c r="G227" s="192">
        <f t="shared" si="0"/>
        <v>0</v>
      </c>
      <c r="H227" s="191"/>
      <c r="I227" s="192">
        <f t="shared" si="1"/>
        <v>0</v>
      </c>
      <c r="J227" s="191"/>
      <c r="K227" s="192">
        <f t="shared" si="2"/>
        <v>0</v>
      </c>
      <c r="L227" s="192">
        <v>21</v>
      </c>
      <c r="M227" s="192">
        <f t="shared" si="3"/>
        <v>0</v>
      </c>
      <c r="N227" s="190">
        <v>0</v>
      </c>
      <c r="O227" s="190">
        <f t="shared" si="4"/>
        <v>0</v>
      </c>
      <c r="P227" s="190">
        <v>0</v>
      </c>
      <c r="Q227" s="190">
        <f t="shared" si="5"/>
        <v>0</v>
      </c>
      <c r="R227" s="192" t="s">
        <v>1953</v>
      </c>
      <c r="S227" s="192" t="s">
        <v>325</v>
      </c>
      <c r="T227" s="193" t="s">
        <v>326</v>
      </c>
      <c r="U227" s="158">
        <v>0</v>
      </c>
      <c r="V227" s="158">
        <f t="shared" si="6"/>
        <v>0</v>
      </c>
      <c r="W227" s="158"/>
      <c r="X227" s="158" t="s">
        <v>259</v>
      </c>
      <c r="Y227" s="158" t="s">
        <v>260</v>
      </c>
      <c r="Z227" s="148"/>
      <c r="AA227" s="148"/>
      <c r="AB227" s="148"/>
      <c r="AC227" s="148"/>
      <c r="AD227" s="148"/>
      <c r="AE227" s="148"/>
      <c r="AF227" s="148"/>
      <c r="AG227" s="148" t="s">
        <v>261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87">
        <v>88</v>
      </c>
      <c r="B228" s="188" t="s">
        <v>520</v>
      </c>
      <c r="C228" s="194" t="s">
        <v>2001</v>
      </c>
      <c r="D228" s="189" t="s">
        <v>412</v>
      </c>
      <c r="E228" s="190">
        <v>7.9992000000000001</v>
      </c>
      <c r="F228" s="191"/>
      <c r="G228" s="192">
        <f t="shared" si="0"/>
        <v>0</v>
      </c>
      <c r="H228" s="191"/>
      <c r="I228" s="192">
        <f t="shared" si="1"/>
        <v>0</v>
      </c>
      <c r="J228" s="191"/>
      <c r="K228" s="192">
        <f t="shared" si="2"/>
        <v>0</v>
      </c>
      <c r="L228" s="192">
        <v>21</v>
      </c>
      <c r="M228" s="192">
        <f t="shared" si="3"/>
        <v>0</v>
      </c>
      <c r="N228" s="190">
        <v>0</v>
      </c>
      <c r="O228" s="190">
        <f t="shared" si="4"/>
        <v>0</v>
      </c>
      <c r="P228" s="190">
        <v>0</v>
      </c>
      <c r="Q228" s="190">
        <f t="shared" si="5"/>
        <v>0</v>
      </c>
      <c r="R228" s="192" t="s">
        <v>1953</v>
      </c>
      <c r="S228" s="192" t="s">
        <v>325</v>
      </c>
      <c r="T228" s="193" t="s">
        <v>326</v>
      </c>
      <c r="U228" s="158">
        <v>0</v>
      </c>
      <c r="V228" s="158">
        <f t="shared" si="6"/>
        <v>0</v>
      </c>
      <c r="W228" s="158"/>
      <c r="X228" s="158" t="s">
        <v>259</v>
      </c>
      <c r="Y228" s="158" t="s">
        <v>260</v>
      </c>
      <c r="Z228" s="148"/>
      <c r="AA228" s="148"/>
      <c r="AB228" s="148"/>
      <c r="AC228" s="148"/>
      <c r="AD228" s="148"/>
      <c r="AE228" s="148"/>
      <c r="AF228" s="148"/>
      <c r="AG228" s="148" t="s">
        <v>261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 x14ac:dyDescent="0.2">
      <c r="A229" s="187">
        <v>89</v>
      </c>
      <c r="B229" s="188" t="s">
        <v>524</v>
      </c>
      <c r="C229" s="194" t="s">
        <v>2002</v>
      </c>
      <c r="D229" s="189" t="s">
        <v>412</v>
      </c>
      <c r="E229" s="190">
        <v>1.3331999999999999</v>
      </c>
      <c r="F229" s="191"/>
      <c r="G229" s="192">
        <f t="shared" si="0"/>
        <v>0</v>
      </c>
      <c r="H229" s="191"/>
      <c r="I229" s="192">
        <f t="shared" si="1"/>
        <v>0</v>
      </c>
      <c r="J229" s="191"/>
      <c r="K229" s="192">
        <f t="shared" si="2"/>
        <v>0</v>
      </c>
      <c r="L229" s="192">
        <v>21</v>
      </c>
      <c r="M229" s="192">
        <f t="shared" si="3"/>
        <v>0</v>
      </c>
      <c r="N229" s="190">
        <v>0</v>
      </c>
      <c r="O229" s="190">
        <f t="shared" si="4"/>
        <v>0</v>
      </c>
      <c r="P229" s="190">
        <v>0</v>
      </c>
      <c r="Q229" s="190">
        <f t="shared" si="5"/>
        <v>0</v>
      </c>
      <c r="R229" s="192" t="s">
        <v>1953</v>
      </c>
      <c r="S229" s="192" t="s">
        <v>325</v>
      </c>
      <c r="T229" s="193" t="s">
        <v>326</v>
      </c>
      <c r="U229" s="158">
        <v>0</v>
      </c>
      <c r="V229" s="158">
        <f t="shared" si="6"/>
        <v>0</v>
      </c>
      <c r="W229" s="158"/>
      <c r="X229" s="158" t="s">
        <v>259</v>
      </c>
      <c r="Y229" s="158" t="s">
        <v>260</v>
      </c>
      <c r="Z229" s="148"/>
      <c r="AA229" s="148"/>
      <c r="AB229" s="148"/>
      <c r="AC229" s="148"/>
      <c r="AD229" s="148"/>
      <c r="AE229" s="148"/>
      <c r="AF229" s="148"/>
      <c r="AG229" s="148" t="s">
        <v>287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90</v>
      </c>
      <c r="B230" s="173" t="s">
        <v>599</v>
      </c>
      <c r="C230" s="181" t="s">
        <v>523</v>
      </c>
      <c r="D230" s="174" t="s">
        <v>412</v>
      </c>
      <c r="E230" s="175">
        <v>1.3331999999999999</v>
      </c>
      <c r="F230" s="176"/>
      <c r="G230" s="177">
        <f t="shared" si="0"/>
        <v>0</v>
      </c>
      <c r="H230" s="176"/>
      <c r="I230" s="177">
        <f t="shared" si="1"/>
        <v>0</v>
      </c>
      <c r="J230" s="176"/>
      <c r="K230" s="177">
        <f t="shared" si="2"/>
        <v>0</v>
      </c>
      <c r="L230" s="177">
        <v>21</v>
      </c>
      <c r="M230" s="177">
        <f t="shared" si="3"/>
        <v>0</v>
      </c>
      <c r="N230" s="175">
        <v>0</v>
      </c>
      <c r="O230" s="175">
        <f t="shared" si="4"/>
        <v>0</v>
      </c>
      <c r="P230" s="175">
        <v>0</v>
      </c>
      <c r="Q230" s="175">
        <f t="shared" si="5"/>
        <v>0</v>
      </c>
      <c r="R230" s="177"/>
      <c r="S230" s="177" t="s">
        <v>257</v>
      </c>
      <c r="T230" s="178" t="s">
        <v>258</v>
      </c>
      <c r="U230" s="158">
        <v>0</v>
      </c>
      <c r="V230" s="158">
        <f t="shared" si="6"/>
        <v>0</v>
      </c>
      <c r="W230" s="158"/>
      <c r="X230" s="158" t="s">
        <v>259</v>
      </c>
      <c r="Y230" s="158" t="s">
        <v>260</v>
      </c>
      <c r="Z230" s="148"/>
      <c r="AA230" s="148"/>
      <c r="AB230" s="148"/>
      <c r="AC230" s="148"/>
      <c r="AD230" s="148"/>
      <c r="AE230" s="148"/>
      <c r="AF230" s="148"/>
      <c r="AG230" s="148" t="s">
        <v>287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273" t="s">
        <v>344</v>
      </c>
      <c r="D231" s="274"/>
      <c r="E231" s="274"/>
      <c r="F231" s="274"/>
      <c r="G231" s="274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263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3"/>
      <c r="B232" s="4"/>
      <c r="C232" s="184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v>15</v>
      </c>
      <c r="AF232">
        <v>21</v>
      </c>
      <c r="AG232" t="s">
        <v>238</v>
      </c>
    </row>
    <row r="233" spans="1:60" x14ac:dyDescent="0.2">
      <c r="A233" s="151"/>
      <c r="B233" s="152" t="s">
        <v>29</v>
      </c>
      <c r="C233" s="185"/>
      <c r="D233" s="153"/>
      <c r="E233" s="154"/>
      <c r="F233" s="154"/>
      <c r="G233" s="171">
        <f>G8+G19+G34+G37+G39+G185+G221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E233">
        <f>SUMIF(L7:L231,AE232,G7:G231)</f>
        <v>0</v>
      </c>
      <c r="AF233">
        <f>SUMIF(L7:L231,AF232,G7:G231)</f>
        <v>0</v>
      </c>
      <c r="AG233" t="s">
        <v>293</v>
      </c>
    </row>
    <row r="234" spans="1:60" x14ac:dyDescent="0.2">
      <c r="C234" s="186"/>
      <c r="D234" s="10"/>
      <c r="AG234" t="s">
        <v>294</v>
      </c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+Cc5yS+QiYKdL3EsrKogA5WFNhhF06vJ8JRZdfSYMOHMajapWyO+YhinfbDKT3jKu2bl/1kltA59UGscob+UA==" saltValue="X0mC8bImNBydivJFMjphqA==" spinCount="100000" sheet="1" formatRows="0"/>
  <mergeCells count="85">
    <mergeCell ref="C231:G231"/>
    <mergeCell ref="C214:G214"/>
    <mergeCell ref="C216:G216"/>
    <mergeCell ref="C218:G218"/>
    <mergeCell ref="C220:G220"/>
    <mergeCell ref="C223:G223"/>
    <mergeCell ref="C224:G224"/>
    <mergeCell ref="C212:G212"/>
    <mergeCell ref="C187:G187"/>
    <mergeCell ref="C189:G189"/>
    <mergeCell ref="C193:G193"/>
    <mergeCell ref="C195:G195"/>
    <mergeCell ref="C197:G197"/>
    <mergeCell ref="C199:G199"/>
    <mergeCell ref="C201:G201"/>
    <mergeCell ref="C203:G203"/>
    <mergeCell ref="C205:G205"/>
    <mergeCell ref="C207:G207"/>
    <mergeCell ref="C210:G210"/>
    <mergeCell ref="C184:G184"/>
    <mergeCell ref="C164:G164"/>
    <mergeCell ref="C166:G166"/>
    <mergeCell ref="C168:G168"/>
    <mergeCell ref="C170:G170"/>
    <mergeCell ref="C172:G172"/>
    <mergeCell ref="C174:G174"/>
    <mergeCell ref="C176:G176"/>
    <mergeCell ref="C177:G177"/>
    <mergeCell ref="C179:G179"/>
    <mergeCell ref="C180:G180"/>
    <mergeCell ref="C183:G183"/>
    <mergeCell ref="C159:G159"/>
    <mergeCell ref="C134:G134"/>
    <mergeCell ref="C137:G137"/>
    <mergeCell ref="C139:G139"/>
    <mergeCell ref="C141:G141"/>
    <mergeCell ref="C143:G143"/>
    <mergeCell ref="C145:G145"/>
    <mergeCell ref="C146:G146"/>
    <mergeCell ref="C148:G148"/>
    <mergeCell ref="C150:G150"/>
    <mergeCell ref="C152:G152"/>
    <mergeCell ref="C156:G156"/>
    <mergeCell ref="C127:G127"/>
    <mergeCell ref="C97:G97"/>
    <mergeCell ref="C99:G99"/>
    <mergeCell ref="C101:G101"/>
    <mergeCell ref="C109:G109"/>
    <mergeCell ref="C111:G111"/>
    <mergeCell ref="C113:G113"/>
    <mergeCell ref="C115:G115"/>
    <mergeCell ref="C117:G117"/>
    <mergeCell ref="C121:G121"/>
    <mergeCell ref="C123:G123"/>
    <mergeCell ref="C125:G125"/>
    <mergeCell ref="C93:G93"/>
    <mergeCell ref="C56:G56"/>
    <mergeCell ref="C57:G57"/>
    <mergeCell ref="C59:G59"/>
    <mergeCell ref="C60:G60"/>
    <mergeCell ref="C77:G77"/>
    <mergeCell ref="C78:G78"/>
    <mergeCell ref="C80:G80"/>
    <mergeCell ref="C81:G81"/>
    <mergeCell ref="C83:G83"/>
    <mergeCell ref="C89:G89"/>
    <mergeCell ref="C91:G91"/>
    <mergeCell ref="C47:G47"/>
    <mergeCell ref="C16:G16"/>
    <mergeCell ref="C17:G17"/>
    <mergeCell ref="C21:G21"/>
    <mergeCell ref="C22:G22"/>
    <mergeCell ref="C24:G24"/>
    <mergeCell ref="C26:G26"/>
    <mergeCell ref="C28:G28"/>
    <mergeCell ref="C30:G30"/>
    <mergeCell ref="C36:G36"/>
    <mergeCell ref="C41:G41"/>
    <mergeCell ref="C46:G46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1F2E-55C2-4A83-BE1D-DEB1504C45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86</v>
      </c>
      <c r="C4" s="270" t="s">
        <v>87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8.1999999999999993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87">
        <v>1</v>
      </c>
      <c r="B9" s="188" t="s">
        <v>1572</v>
      </c>
      <c r="C9" s="194" t="s">
        <v>1573</v>
      </c>
      <c r="D9" s="189" t="s">
        <v>348</v>
      </c>
      <c r="E9" s="190">
        <v>210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1.56E-3</v>
      </c>
      <c r="O9" s="190">
        <f>ROUND(E9*N9,2)</f>
        <v>0.33</v>
      </c>
      <c r="P9" s="190">
        <v>0</v>
      </c>
      <c r="Q9" s="190">
        <f>ROUND(E9*P9,2)</f>
        <v>0</v>
      </c>
      <c r="R9" s="192"/>
      <c r="S9" s="192" t="s">
        <v>325</v>
      </c>
      <c r="T9" s="193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1419</v>
      </c>
      <c r="C10" s="194" t="s">
        <v>1420</v>
      </c>
      <c r="D10" s="189" t="s">
        <v>348</v>
      </c>
      <c r="E10" s="190">
        <v>30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8.4899999999999993E-3</v>
      </c>
      <c r="O10" s="190">
        <f>ROUND(E10*N10,2)</f>
        <v>0.25</v>
      </c>
      <c r="P10" s="190">
        <v>0</v>
      </c>
      <c r="Q10" s="190">
        <f>ROUND(E10*P10,2)</f>
        <v>0</v>
      </c>
      <c r="R10" s="192"/>
      <c r="S10" s="192" t="s">
        <v>1421</v>
      </c>
      <c r="T10" s="193" t="s">
        <v>1421</v>
      </c>
      <c r="U10" s="158">
        <v>0</v>
      </c>
      <c r="V10" s="158">
        <f>ROUND(E10*U10,2)</f>
        <v>0</v>
      </c>
      <c r="W10" s="158"/>
      <c r="X10" s="158" t="s">
        <v>259</v>
      </c>
      <c r="Y10" s="158" t="s">
        <v>260</v>
      </c>
      <c r="Z10" s="148"/>
      <c r="AA10" s="148"/>
      <c r="AB10" s="148"/>
      <c r="AC10" s="148"/>
      <c r="AD10" s="148"/>
      <c r="AE10" s="148"/>
      <c r="AF10" s="148"/>
      <c r="AG10" s="148" t="s">
        <v>261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342</v>
      </c>
      <c r="C11" s="181" t="s">
        <v>343</v>
      </c>
      <c r="D11" s="174" t="s">
        <v>324</v>
      </c>
      <c r="E11" s="175">
        <v>112.06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6.8000000000000005E-2</v>
      </c>
      <c r="O11" s="175">
        <f>ROUND(E11*N11,2)</f>
        <v>7.62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73" t="s">
        <v>344</v>
      </c>
      <c r="D12" s="274"/>
      <c r="E12" s="274"/>
      <c r="F12" s="274"/>
      <c r="G12" s="27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2267</v>
      </c>
      <c r="D13" s="162"/>
      <c r="E13" s="163">
        <v>112.06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145</v>
      </c>
      <c r="C14" s="180" t="s">
        <v>146</v>
      </c>
      <c r="D14" s="167"/>
      <c r="E14" s="168"/>
      <c r="F14" s="169"/>
      <c r="G14" s="169">
        <f>SUMIF(AG15:AG27,"&lt;&gt;NOR",G15:G27)</f>
        <v>0</v>
      </c>
      <c r="H14" s="169"/>
      <c r="I14" s="169">
        <f>SUM(I15:I27)</f>
        <v>0</v>
      </c>
      <c r="J14" s="169"/>
      <c r="K14" s="169">
        <f>SUM(K15:K27)</f>
        <v>0</v>
      </c>
      <c r="L14" s="169"/>
      <c r="M14" s="169">
        <f>SUM(M15:M27)</f>
        <v>0</v>
      </c>
      <c r="N14" s="168"/>
      <c r="O14" s="168">
        <f>SUM(O15:O27)</f>
        <v>0.26</v>
      </c>
      <c r="P14" s="168"/>
      <c r="Q14" s="168">
        <f>SUM(Q15:Q27)</f>
        <v>9.1999999999999993</v>
      </c>
      <c r="R14" s="169"/>
      <c r="S14" s="169"/>
      <c r="T14" s="170"/>
      <c r="U14" s="164"/>
      <c r="V14" s="164">
        <f>SUM(V15:V27)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4</v>
      </c>
      <c r="B15" s="173" t="s">
        <v>401</v>
      </c>
      <c r="C15" s="181" t="s">
        <v>402</v>
      </c>
      <c r="D15" s="174" t="s">
        <v>363</v>
      </c>
      <c r="E15" s="175">
        <v>80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5.9999999999999995E-4</v>
      </c>
      <c r="Q15" s="175">
        <f>ROUND(E15*P15,2)</f>
        <v>0.05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73" t="s">
        <v>2011</v>
      </c>
      <c r="D16" s="274"/>
      <c r="E16" s="274"/>
      <c r="F16" s="274"/>
      <c r="G16" s="27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2019</v>
      </c>
      <c r="C17" s="181" t="s">
        <v>2020</v>
      </c>
      <c r="D17" s="174" t="s">
        <v>363</v>
      </c>
      <c r="E17" s="175">
        <v>89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2E-3</v>
      </c>
      <c r="Q17" s="175">
        <f>ROUND(E17*P17,2)</f>
        <v>0.18</v>
      </c>
      <c r="R17" s="177"/>
      <c r="S17" s="177" t="s">
        <v>257</v>
      </c>
      <c r="T17" s="178" t="s">
        <v>258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3" t="s">
        <v>2021</v>
      </c>
      <c r="D18" s="274"/>
      <c r="E18" s="274"/>
      <c r="F18" s="274"/>
      <c r="G18" s="27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1584</v>
      </c>
      <c r="C19" s="181" t="s">
        <v>1585</v>
      </c>
      <c r="D19" s="174" t="s">
        <v>348</v>
      </c>
      <c r="E19" s="175">
        <v>210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4.8999999999999998E-4</v>
      </c>
      <c r="O19" s="175">
        <f>ROUND(E19*N19,2)</f>
        <v>0.1</v>
      </c>
      <c r="P19" s="175">
        <v>2E-3</v>
      </c>
      <c r="Q19" s="175">
        <f>ROUND(E19*P19,2)</f>
        <v>0.42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73" t="s">
        <v>2013</v>
      </c>
      <c r="D20" s="274"/>
      <c r="E20" s="274"/>
      <c r="F20" s="274"/>
      <c r="G20" s="27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2268</v>
      </c>
      <c r="D21" s="162"/>
      <c r="E21" s="163">
        <v>125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2269</v>
      </c>
      <c r="D22" s="162"/>
      <c r="E22" s="163">
        <v>35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2270</v>
      </c>
      <c r="D23" s="162"/>
      <c r="E23" s="163">
        <v>50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7</v>
      </c>
      <c r="B24" s="173" t="s">
        <v>1439</v>
      </c>
      <c r="C24" s="181" t="s">
        <v>1440</v>
      </c>
      <c r="D24" s="174" t="s">
        <v>348</v>
      </c>
      <c r="E24" s="175">
        <v>30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4.8999999999999998E-4</v>
      </c>
      <c r="O24" s="175">
        <f>ROUND(E24*N24,2)</f>
        <v>0.01</v>
      </c>
      <c r="P24" s="175">
        <v>6.0000000000000001E-3</v>
      </c>
      <c r="Q24" s="175">
        <f>ROUND(E24*P24,2)</f>
        <v>0.18</v>
      </c>
      <c r="R24" s="177"/>
      <c r="S24" s="177" t="s">
        <v>325</v>
      </c>
      <c r="T24" s="178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261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73" t="s">
        <v>2015</v>
      </c>
      <c r="D25" s="274"/>
      <c r="E25" s="274"/>
      <c r="F25" s="274"/>
      <c r="G25" s="27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8</v>
      </c>
      <c r="B26" s="173" t="s">
        <v>2016</v>
      </c>
      <c r="C26" s="181" t="s">
        <v>2271</v>
      </c>
      <c r="D26" s="174" t="s">
        <v>348</v>
      </c>
      <c r="E26" s="175">
        <v>310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4.8999999999999998E-4</v>
      </c>
      <c r="O26" s="175">
        <f>ROUND(E26*N26,2)</f>
        <v>0.15</v>
      </c>
      <c r="P26" s="175">
        <v>2.7E-2</v>
      </c>
      <c r="Q26" s="175">
        <f>ROUND(E26*P26,2)</f>
        <v>8.3699999999999992</v>
      </c>
      <c r="R26" s="177"/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3" t="s">
        <v>2018</v>
      </c>
      <c r="D27" s="274"/>
      <c r="E27" s="274"/>
      <c r="F27" s="274"/>
      <c r="G27" s="27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252</v>
      </c>
      <c r="B28" s="166" t="s">
        <v>147</v>
      </c>
      <c r="C28" s="180" t="s">
        <v>148</v>
      </c>
      <c r="D28" s="167"/>
      <c r="E28" s="168"/>
      <c r="F28" s="169"/>
      <c r="G28" s="169">
        <f>SUMIF(AG29:AG29,"&lt;&gt;NOR",G29:G29)</f>
        <v>0</v>
      </c>
      <c r="H28" s="169"/>
      <c r="I28" s="169">
        <f>SUM(I29:I29)</f>
        <v>0</v>
      </c>
      <c r="J28" s="169"/>
      <c r="K28" s="169">
        <f>SUM(K29:K29)</f>
        <v>0</v>
      </c>
      <c r="L28" s="169"/>
      <c r="M28" s="169">
        <f>SUM(M29:M29)</f>
        <v>0</v>
      </c>
      <c r="N28" s="168"/>
      <c r="O28" s="168">
        <f>SUM(O29:O29)</f>
        <v>0</v>
      </c>
      <c r="P28" s="168"/>
      <c r="Q28" s="168">
        <f>SUM(Q29:Q29)</f>
        <v>0</v>
      </c>
      <c r="R28" s="169"/>
      <c r="S28" s="169"/>
      <c r="T28" s="170"/>
      <c r="U28" s="164"/>
      <c r="V28" s="164">
        <f>SUM(V29:V29)</f>
        <v>0</v>
      </c>
      <c r="W28" s="164"/>
      <c r="X28" s="164"/>
      <c r="Y28" s="164"/>
      <c r="AG28" t="s">
        <v>253</v>
      </c>
    </row>
    <row r="29" spans="1:60" outlineLevel="1" x14ac:dyDescent="0.2">
      <c r="A29" s="187">
        <v>9</v>
      </c>
      <c r="B29" s="188" t="s">
        <v>410</v>
      </c>
      <c r="C29" s="194" t="s">
        <v>411</v>
      </c>
      <c r="D29" s="189" t="s">
        <v>412</v>
      </c>
      <c r="E29" s="190">
        <v>8.4718800000000005</v>
      </c>
      <c r="F29" s="191"/>
      <c r="G29" s="192">
        <f>ROUND(E29*F29,2)</f>
        <v>0</v>
      </c>
      <c r="H29" s="191"/>
      <c r="I29" s="192">
        <f>ROUND(E29*H29,2)</f>
        <v>0</v>
      </c>
      <c r="J29" s="191"/>
      <c r="K29" s="192">
        <f>ROUND(E29*J29,2)</f>
        <v>0</v>
      </c>
      <c r="L29" s="192">
        <v>21</v>
      </c>
      <c r="M29" s="192">
        <f>G29*(1+L29/100)</f>
        <v>0</v>
      </c>
      <c r="N29" s="190">
        <v>0</v>
      </c>
      <c r="O29" s="190">
        <f>ROUND(E29*N29,2)</f>
        <v>0</v>
      </c>
      <c r="P29" s="190">
        <v>0</v>
      </c>
      <c r="Q29" s="190">
        <f>ROUND(E29*P29,2)</f>
        <v>0</v>
      </c>
      <c r="R29" s="192"/>
      <c r="S29" s="192" t="s">
        <v>325</v>
      </c>
      <c r="T29" s="193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5" t="s">
        <v>252</v>
      </c>
      <c r="B30" s="166" t="s">
        <v>154</v>
      </c>
      <c r="C30" s="180" t="s">
        <v>155</v>
      </c>
      <c r="D30" s="167"/>
      <c r="E30" s="168"/>
      <c r="F30" s="169"/>
      <c r="G30" s="169">
        <f>SUMIF(AG31:AG31,"&lt;&gt;NOR",G31:G31)</f>
        <v>0</v>
      </c>
      <c r="H30" s="169"/>
      <c r="I30" s="169">
        <f>SUM(I31:I31)</f>
        <v>0</v>
      </c>
      <c r="J30" s="169"/>
      <c r="K30" s="169">
        <f>SUM(K31:K31)</f>
        <v>0</v>
      </c>
      <c r="L30" s="169"/>
      <c r="M30" s="169">
        <f>SUM(M31:M31)</f>
        <v>0</v>
      </c>
      <c r="N30" s="168"/>
      <c r="O30" s="168">
        <f>SUM(O31:O31)</f>
        <v>0.01</v>
      </c>
      <c r="P30" s="168"/>
      <c r="Q30" s="168">
        <f>SUM(Q31:Q31)</f>
        <v>0</v>
      </c>
      <c r="R30" s="169"/>
      <c r="S30" s="169"/>
      <c r="T30" s="170"/>
      <c r="U30" s="164"/>
      <c r="V30" s="164">
        <f>SUM(V31:V31)</f>
        <v>0</v>
      </c>
      <c r="W30" s="164"/>
      <c r="X30" s="164"/>
      <c r="Y30" s="164"/>
      <c r="AG30" t="s">
        <v>253</v>
      </c>
    </row>
    <row r="31" spans="1:60" outlineLevel="1" x14ac:dyDescent="0.2">
      <c r="A31" s="187">
        <v>10</v>
      </c>
      <c r="B31" s="188" t="s">
        <v>416</v>
      </c>
      <c r="C31" s="194" t="s">
        <v>417</v>
      </c>
      <c r="D31" s="189" t="s">
        <v>363</v>
      </c>
      <c r="E31" s="190">
        <v>6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0">
        <v>1.91E-3</v>
      </c>
      <c r="O31" s="190">
        <f>ROUND(E31*N31,2)</f>
        <v>0.01</v>
      </c>
      <c r="P31" s="190">
        <v>0</v>
      </c>
      <c r="Q31" s="190">
        <f>ROUND(E31*P31,2)</f>
        <v>0</v>
      </c>
      <c r="R31" s="192"/>
      <c r="S31" s="192" t="s">
        <v>325</v>
      </c>
      <c r="T31" s="193" t="s">
        <v>326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415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252</v>
      </c>
      <c r="B32" s="166" t="s">
        <v>206</v>
      </c>
      <c r="C32" s="180" t="s">
        <v>207</v>
      </c>
      <c r="D32" s="167"/>
      <c r="E32" s="168"/>
      <c r="F32" s="169"/>
      <c r="G32" s="169">
        <f>SUMIF(AG33:AG184,"&lt;&gt;NOR",G33:G184)</f>
        <v>0</v>
      </c>
      <c r="H32" s="169"/>
      <c r="I32" s="169">
        <f>SUM(I33:I184)</f>
        <v>0</v>
      </c>
      <c r="J32" s="169"/>
      <c r="K32" s="169">
        <f>SUM(K33:K184)</f>
        <v>0</v>
      </c>
      <c r="L32" s="169"/>
      <c r="M32" s="169">
        <f>SUM(M33:M184)</f>
        <v>0</v>
      </c>
      <c r="N32" s="168"/>
      <c r="O32" s="168">
        <f>SUM(O33:O184)</f>
        <v>0.28000000000000003</v>
      </c>
      <c r="P32" s="168"/>
      <c r="Q32" s="168">
        <f>SUM(Q33:Q184)</f>
        <v>0</v>
      </c>
      <c r="R32" s="169"/>
      <c r="S32" s="169"/>
      <c r="T32" s="170"/>
      <c r="U32" s="164"/>
      <c r="V32" s="164">
        <f>SUM(V33:V184)</f>
        <v>0</v>
      </c>
      <c r="W32" s="164"/>
      <c r="X32" s="164"/>
      <c r="Y32" s="164"/>
      <c r="AG32" t="s">
        <v>253</v>
      </c>
    </row>
    <row r="33" spans="1:60" outlineLevel="1" x14ac:dyDescent="0.2">
      <c r="A33" s="172">
        <v>11</v>
      </c>
      <c r="B33" s="173" t="s">
        <v>2027</v>
      </c>
      <c r="C33" s="181" t="s">
        <v>2272</v>
      </c>
      <c r="D33" s="174" t="s">
        <v>348</v>
      </c>
      <c r="E33" s="175">
        <v>50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321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3" t="s">
        <v>2273</v>
      </c>
      <c r="D34" s="274"/>
      <c r="E34" s="274"/>
      <c r="F34" s="274"/>
      <c r="G34" s="27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2274</v>
      </c>
      <c r="C35" s="181" t="s">
        <v>2275</v>
      </c>
      <c r="D35" s="174" t="s">
        <v>348</v>
      </c>
      <c r="E35" s="175">
        <v>50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1.1E-4</v>
      </c>
      <c r="O35" s="175">
        <f>ROUND(E35*N35,2)</f>
        <v>0.01</v>
      </c>
      <c r="P35" s="175">
        <v>0</v>
      </c>
      <c r="Q35" s="175">
        <f>ROUND(E35*P35,2)</f>
        <v>0</v>
      </c>
      <c r="R35" s="177"/>
      <c r="S35" s="177" t="s">
        <v>2079</v>
      </c>
      <c r="T35" s="178" t="s">
        <v>2079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73" t="s">
        <v>2276</v>
      </c>
      <c r="D36" s="274"/>
      <c r="E36" s="274"/>
      <c r="F36" s="274"/>
      <c r="G36" s="27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13</v>
      </c>
      <c r="B37" s="173" t="s">
        <v>2040</v>
      </c>
      <c r="C37" s="181" t="s">
        <v>2277</v>
      </c>
      <c r="D37" s="174" t="s">
        <v>363</v>
      </c>
      <c r="E37" s="175">
        <v>89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325</v>
      </c>
      <c r="T37" s="178" t="s">
        <v>326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321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2278</v>
      </c>
      <c r="D38" s="162"/>
      <c r="E38" s="163">
        <v>39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2279</v>
      </c>
      <c r="D39" s="162"/>
      <c r="E39" s="163">
        <v>25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2280</v>
      </c>
      <c r="D40" s="162"/>
      <c r="E40" s="163">
        <v>25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14</v>
      </c>
      <c r="B41" s="173" t="s">
        <v>2045</v>
      </c>
      <c r="C41" s="181" t="s">
        <v>2281</v>
      </c>
      <c r="D41" s="174" t="s">
        <v>363</v>
      </c>
      <c r="E41" s="175">
        <v>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3.2000000000000003E-4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321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73" t="s">
        <v>2282</v>
      </c>
      <c r="D42" s="274"/>
      <c r="E42" s="274"/>
      <c r="F42" s="274"/>
      <c r="G42" s="27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64" t="s">
        <v>2047</v>
      </c>
      <c r="D43" s="265"/>
      <c r="E43" s="265"/>
      <c r="F43" s="265"/>
      <c r="G43" s="26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2048</v>
      </c>
      <c r="C44" s="181" t="s">
        <v>2283</v>
      </c>
      <c r="D44" s="174" t="s">
        <v>348</v>
      </c>
      <c r="E44" s="175">
        <v>3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325</v>
      </c>
      <c r="T44" s="178" t="s">
        <v>326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321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73" t="s">
        <v>2050</v>
      </c>
      <c r="D45" s="274"/>
      <c r="E45" s="274"/>
      <c r="F45" s="274"/>
      <c r="G45" s="274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64" t="s">
        <v>2401</v>
      </c>
      <c r="D46" s="265"/>
      <c r="E46" s="265"/>
      <c r="F46" s="265"/>
      <c r="G46" s="26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64" t="s">
        <v>2284</v>
      </c>
      <c r="D47" s="265"/>
      <c r="E47" s="265"/>
      <c r="F47" s="265"/>
      <c r="G47" s="26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16</v>
      </c>
      <c r="B48" s="173" t="s">
        <v>2052</v>
      </c>
      <c r="C48" s="181" t="s">
        <v>2285</v>
      </c>
      <c r="D48" s="174" t="s">
        <v>363</v>
      </c>
      <c r="E48" s="175">
        <v>12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325</v>
      </c>
      <c r="T48" s="178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321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2286</v>
      </c>
      <c r="D49" s="162"/>
      <c r="E49" s="163">
        <v>12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17</v>
      </c>
      <c r="B50" s="173" t="s">
        <v>2057</v>
      </c>
      <c r="C50" s="181" t="s">
        <v>2287</v>
      </c>
      <c r="D50" s="174" t="s">
        <v>363</v>
      </c>
      <c r="E50" s="175">
        <v>16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325</v>
      </c>
      <c r="T50" s="178" t="s">
        <v>326</v>
      </c>
      <c r="U50" s="158">
        <v>0</v>
      </c>
      <c r="V50" s="158">
        <f>ROUND(E50*U50,2)</f>
        <v>0</v>
      </c>
      <c r="W50" s="158"/>
      <c r="X50" s="158" t="s">
        <v>259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321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2288</v>
      </c>
      <c r="D51" s="162"/>
      <c r="E51" s="163">
        <v>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2068</v>
      </c>
      <c r="D52" s="162"/>
      <c r="E52" s="163">
        <v>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2061</v>
      </c>
      <c r="D53" s="162"/>
      <c r="E53" s="163">
        <v>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2063</v>
      </c>
      <c r="C54" s="181" t="s">
        <v>2289</v>
      </c>
      <c r="D54" s="174" t="s">
        <v>363</v>
      </c>
      <c r="E54" s="175">
        <v>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321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73" t="s">
        <v>2090</v>
      </c>
      <c r="D55" s="274"/>
      <c r="E55" s="274"/>
      <c r="F55" s="274"/>
      <c r="G55" s="27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19</v>
      </c>
      <c r="B56" s="173" t="s">
        <v>2290</v>
      </c>
      <c r="C56" s="181" t="s">
        <v>2291</v>
      </c>
      <c r="D56" s="174" t="s">
        <v>363</v>
      </c>
      <c r="E56" s="175">
        <v>40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321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2292</v>
      </c>
      <c r="D57" s="162"/>
      <c r="E57" s="163">
        <v>25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2" t="s">
        <v>2293</v>
      </c>
      <c r="D58" s="162"/>
      <c r="E58" s="163">
        <v>6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2" t="s">
        <v>2294</v>
      </c>
      <c r="D59" s="162"/>
      <c r="E59" s="163">
        <v>9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20</v>
      </c>
      <c r="B60" s="173" t="s">
        <v>2295</v>
      </c>
      <c r="C60" s="181" t="s">
        <v>2296</v>
      </c>
      <c r="D60" s="174" t="s">
        <v>363</v>
      </c>
      <c r="E60" s="175">
        <v>32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1.0000000000000001E-5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1012</v>
      </c>
      <c r="T60" s="178" t="s">
        <v>1012</v>
      </c>
      <c r="U60" s="158">
        <v>0</v>
      </c>
      <c r="V60" s="158">
        <f>ROUND(E60*U60,2)</f>
        <v>0</v>
      </c>
      <c r="W60" s="158"/>
      <c r="X60" s="158" t="s">
        <v>259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321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73" t="s">
        <v>2297</v>
      </c>
      <c r="D61" s="274"/>
      <c r="E61" s="274"/>
      <c r="F61" s="274"/>
      <c r="G61" s="274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2298</v>
      </c>
      <c r="D62" s="162"/>
      <c r="E62" s="163">
        <v>15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2" t="s">
        <v>2299</v>
      </c>
      <c r="D63" s="162"/>
      <c r="E63" s="163">
        <v>11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2" t="s">
        <v>2044</v>
      </c>
      <c r="D64" s="162"/>
      <c r="E64" s="163">
        <v>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21</v>
      </c>
      <c r="B65" s="173" t="s">
        <v>2300</v>
      </c>
      <c r="C65" s="181" t="s">
        <v>2301</v>
      </c>
      <c r="D65" s="174" t="s">
        <v>363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4.0000000000000003E-5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321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73" t="s">
        <v>2302</v>
      </c>
      <c r="D66" s="274"/>
      <c r="E66" s="274"/>
      <c r="F66" s="274"/>
      <c r="G66" s="274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22</v>
      </c>
      <c r="B67" s="173" t="s">
        <v>2303</v>
      </c>
      <c r="C67" s="181" t="s">
        <v>2304</v>
      </c>
      <c r="D67" s="174" t="s">
        <v>363</v>
      </c>
      <c r="E67" s="175">
        <v>6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257</v>
      </c>
      <c r="T67" s="178" t="s">
        <v>258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321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73" t="s">
        <v>2305</v>
      </c>
      <c r="D68" s="274"/>
      <c r="E68" s="274"/>
      <c r="F68" s="274"/>
      <c r="G68" s="274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2306</v>
      </c>
      <c r="D69" s="162"/>
      <c r="E69" s="163">
        <v>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2" t="s">
        <v>2307</v>
      </c>
      <c r="D70" s="162"/>
      <c r="E70" s="163">
        <v>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23</v>
      </c>
      <c r="B71" s="173" t="s">
        <v>2308</v>
      </c>
      <c r="C71" s="181" t="s">
        <v>2309</v>
      </c>
      <c r="D71" s="174" t="s">
        <v>363</v>
      </c>
      <c r="E71" s="175">
        <v>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257</v>
      </c>
      <c r="T71" s="178" t="s">
        <v>258</v>
      </c>
      <c r="U71" s="158">
        <v>0</v>
      </c>
      <c r="V71" s="158">
        <f>ROUND(E71*U71,2)</f>
        <v>0</v>
      </c>
      <c r="W71" s="158"/>
      <c r="X71" s="158" t="s">
        <v>259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321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73" t="s">
        <v>2310</v>
      </c>
      <c r="D72" s="274"/>
      <c r="E72" s="274"/>
      <c r="F72" s="274"/>
      <c r="G72" s="274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2306</v>
      </c>
      <c r="D73" s="162"/>
      <c r="E73" s="163">
        <v>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2" t="s">
        <v>2307</v>
      </c>
      <c r="D74" s="162"/>
      <c r="E74" s="163">
        <v>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24</v>
      </c>
      <c r="B75" s="173" t="s">
        <v>2311</v>
      </c>
      <c r="C75" s="181" t="s">
        <v>2312</v>
      </c>
      <c r="D75" s="174" t="s">
        <v>363</v>
      </c>
      <c r="E75" s="175">
        <v>155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321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73" t="s">
        <v>2313</v>
      </c>
      <c r="D76" s="274"/>
      <c r="E76" s="274"/>
      <c r="F76" s="274"/>
      <c r="G76" s="274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2314</v>
      </c>
      <c r="D77" s="162"/>
      <c r="E77" s="163">
        <v>50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2" t="s">
        <v>2315</v>
      </c>
      <c r="D78" s="162"/>
      <c r="E78" s="163">
        <v>75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2" t="s">
        <v>2316</v>
      </c>
      <c r="D79" s="162"/>
      <c r="E79" s="163">
        <v>25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2" t="s">
        <v>2317</v>
      </c>
      <c r="D80" s="162"/>
      <c r="E80" s="163">
        <v>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25</v>
      </c>
      <c r="B81" s="173" t="s">
        <v>2137</v>
      </c>
      <c r="C81" s="181" t="s">
        <v>2318</v>
      </c>
      <c r="D81" s="174" t="s">
        <v>363</v>
      </c>
      <c r="E81" s="175">
        <v>9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1.2E-4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321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73" t="s">
        <v>2133</v>
      </c>
      <c r="D82" s="274"/>
      <c r="E82" s="274"/>
      <c r="F82" s="274"/>
      <c r="G82" s="274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2319</v>
      </c>
      <c r="D83" s="162"/>
      <c r="E83" s="163">
        <v>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2" t="s">
        <v>2317</v>
      </c>
      <c r="D84" s="162"/>
      <c r="E84" s="163">
        <v>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26</v>
      </c>
      <c r="B85" s="173" t="s">
        <v>2320</v>
      </c>
      <c r="C85" s="181" t="s">
        <v>2321</v>
      </c>
      <c r="D85" s="174" t="s">
        <v>363</v>
      </c>
      <c r="E85" s="175">
        <v>50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321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73" t="s">
        <v>2322</v>
      </c>
      <c r="D86" s="274"/>
      <c r="E86" s="274"/>
      <c r="F86" s="274"/>
      <c r="G86" s="27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27</v>
      </c>
      <c r="B87" s="173" t="s">
        <v>2323</v>
      </c>
      <c r="C87" s="181" t="s">
        <v>2324</v>
      </c>
      <c r="D87" s="174" t="s">
        <v>363</v>
      </c>
      <c r="E87" s="175">
        <v>50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257</v>
      </c>
      <c r="T87" s="178" t="s">
        <v>258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321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73" t="s">
        <v>2325</v>
      </c>
      <c r="D88" s="274"/>
      <c r="E88" s="274"/>
      <c r="F88" s="274"/>
      <c r="G88" s="274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79" t="str">
        <f>C88</f>
        <v>Propojení systému SS přivolání pomoci nad postelemi do nových ramp. V ceně veškerý potřebný materiál pro propojení</v>
      </c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28</v>
      </c>
      <c r="B89" s="173" t="s">
        <v>2070</v>
      </c>
      <c r="C89" s="181" t="s">
        <v>2326</v>
      </c>
      <c r="D89" s="174" t="s">
        <v>363</v>
      </c>
      <c r="E89" s="175">
        <v>25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325</v>
      </c>
      <c r="T89" s="178" t="s">
        <v>258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321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2" x14ac:dyDescent="0.2">
      <c r="A90" s="155"/>
      <c r="B90" s="156"/>
      <c r="C90" s="273" t="s">
        <v>2327</v>
      </c>
      <c r="D90" s="274"/>
      <c r="E90" s="274"/>
      <c r="F90" s="274"/>
      <c r="G90" s="274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79" t="str">
        <f>C90</f>
        <v>Kompletní montáž el rampy. Tj. propojení ze stávajících vývodů na rampu + osazení rampy. Cena včetně potřebného materiálu na propojení atp.</v>
      </c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29</v>
      </c>
      <c r="B91" s="173" t="s">
        <v>2074</v>
      </c>
      <c r="C91" s="181" t="s">
        <v>2328</v>
      </c>
      <c r="D91" s="174" t="s">
        <v>363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325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321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73" t="s">
        <v>2329</v>
      </c>
      <c r="D92" s="274"/>
      <c r="E92" s="274"/>
      <c r="F92" s="274"/>
      <c r="G92" s="274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30</v>
      </c>
      <c r="B93" s="173" t="s">
        <v>2162</v>
      </c>
      <c r="C93" s="181" t="s">
        <v>2163</v>
      </c>
      <c r="D93" s="174" t="s">
        <v>363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257</v>
      </c>
      <c r="T93" s="178" t="s">
        <v>258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321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73" t="s">
        <v>2330</v>
      </c>
      <c r="D94" s="274"/>
      <c r="E94" s="274"/>
      <c r="F94" s="274"/>
      <c r="G94" s="274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31</v>
      </c>
      <c r="B95" s="173" t="s">
        <v>2331</v>
      </c>
      <c r="C95" s="181" t="s">
        <v>2332</v>
      </c>
      <c r="D95" s="174" t="s">
        <v>363</v>
      </c>
      <c r="E95" s="175">
        <v>33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2079</v>
      </c>
      <c r="T95" s="178" t="s">
        <v>2079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321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73" t="s">
        <v>2333</v>
      </c>
      <c r="D96" s="274"/>
      <c r="E96" s="274"/>
      <c r="F96" s="274"/>
      <c r="G96" s="27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2334</v>
      </c>
      <c r="D97" s="162"/>
      <c r="E97" s="163">
        <v>26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2" t="s">
        <v>2335</v>
      </c>
      <c r="D98" s="162"/>
      <c r="E98" s="163">
        <v>7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32</v>
      </c>
      <c r="B99" s="173" t="s">
        <v>2077</v>
      </c>
      <c r="C99" s="181" t="s">
        <v>2336</v>
      </c>
      <c r="D99" s="174" t="s">
        <v>363</v>
      </c>
      <c r="E99" s="175">
        <v>62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2079</v>
      </c>
      <c r="T99" s="178" t="s">
        <v>2079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321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73" t="s">
        <v>2080</v>
      </c>
      <c r="D100" s="274"/>
      <c r="E100" s="274"/>
      <c r="F100" s="274"/>
      <c r="G100" s="274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2337</v>
      </c>
      <c r="D101" s="162"/>
      <c r="E101" s="163">
        <v>4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2" t="s">
        <v>2338</v>
      </c>
      <c r="D102" s="162"/>
      <c r="E102" s="163">
        <v>4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2" t="s">
        <v>2339</v>
      </c>
      <c r="D103" s="162"/>
      <c r="E103" s="163">
        <v>12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2340</v>
      </c>
      <c r="D104" s="162"/>
      <c r="E104" s="163">
        <v>23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2341</v>
      </c>
      <c r="D105" s="162"/>
      <c r="E105" s="163">
        <v>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2342</v>
      </c>
      <c r="D106" s="162"/>
      <c r="E106" s="163">
        <v>3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2" t="s">
        <v>2343</v>
      </c>
      <c r="D107" s="162"/>
      <c r="E107" s="163">
        <v>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2" t="s">
        <v>2344</v>
      </c>
      <c r="D108" s="162"/>
      <c r="E108" s="163">
        <v>1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2" t="s">
        <v>2345</v>
      </c>
      <c r="D109" s="162"/>
      <c r="E109" s="163">
        <v>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2346</v>
      </c>
      <c r="D110" s="162"/>
      <c r="E110" s="163">
        <v>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33</v>
      </c>
      <c r="B111" s="173" t="s">
        <v>2085</v>
      </c>
      <c r="C111" s="181" t="s">
        <v>2347</v>
      </c>
      <c r="D111" s="174" t="s">
        <v>348</v>
      </c>
      <c r="E111" s="175">
        <v>138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4.0000000000000003E-5</v>
      </c>
      <c r="O111" s="175">
        <f>ROUND(E111*N111,2)</f>
        <v>0.01</v>
      </c>
      <c r="P111" s="175">
        <v>0</v>
      </c>
      <c r="Q111" s="175">
        <f>ROUND(E111*P111,2)</f>
        <v>0</v>
      </c>
      <c r="R111" s="177"/>
      <c r="S111" s="177" t="s">
        <v>325</v>
      </c>
      <c r="T111" s="178" t="s">
        <v>326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321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73" t="s">
        <v>2087</v>
      </c>
      <c r="D112" s="274"/>
      <c r="E112" s="274"/>
      <c r="F112" s="274"/>
      <c r="G112" s="274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2348</v>
      </c>
      <c r="D113" s="162"/>
      <c r="E113" s="163">
        <v>68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2" t="s">
        <v>2349</v>
      </c>
      <c r="D114" s="162"/>
      <c r="E114" s="163">
        <v>70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34</v>
      </c>
      <c r="B115" s="173" t="s">
        <v>2088</v>
      </c>
      <c r="C115" s="181" t="s">
        <v>2350</v>
      </c>
      <c r="D115" s="174" t="s">
        <v>348</v>
      </c>
      <c r="E115" s="175">
        <v>40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2.7999999999999998E-4</v>
      </c>
      <c r="O115" s="175">
        <f>ROUND(E115*N115,2)</f>
        <v>0.01</v>
      </c>
      <c r="P115" s="175">
        <v>0</v>
      </c>
      <c r="Q115" s="175">
        <f>ROUND(E115*P115,2)</f>
        <v>0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321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73" t="s">
        <v>2351</v>
      </c>
      <c r="D116" s="274"/>
      <c r="E116" s="274"/>
      <c r="F116" s="274"/>
      <c r="G116" s="274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35</v>
      </c>
      <c r="B117" s="173" t="s">
        <v>2102</v>
      </c>
      <c r="C117" s="181" t="s">
        <v>2352</v>
      </c>
      <c r="D117" s="174" t="s">
        <v>363</v>
      </c>
      <c r="E117" s="175">
        <v>15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2.5000000000000001E-4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321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73" t="s">
        <v>2090</v>
      </c>
      <c r="D118" s="274"/>
      <c r="E118" s="274"/>
      <c r="F118" s="274"/>
      <c r="G118" s="274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36</v>
      </c>
      <c r="B119" s="173" t="s">
        <v>2172</v>
      </c>
      <c r="C119" s="181" t="s">
        <v>2173</v>
      </c>
      <c r="D119" s="174" t="s">
        <v>1742</v>
      </c>
      <c r="E119" s="175">
        <v>24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257</v>
      </c>
      <c r="T119" s="178" t="s">
        <v>258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321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73" t="s">
        <v>2174</v>
      </c>
      <c r="D120" s="274"/>
      <c r="E120" s="274"/>
      <c r="F120" s="274"/>
      <c r="G120" s="27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2">
        <v>37</v>
      </c>
      <c r="B121" s="173" t="s">
        <v>2353</v>
      </c>
      <c r="C121" s="181" t="s">
        <v>2354</v>
      </c>
      <c r="D121" s="174" t="s">
        <v>363</v>
      </c>
      <c r="E121" s="175">
        <v>6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325</v>
      </c>
      <c r="T121" s="178" t="s">
        <v>258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321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73" t="s">
        <v>2355</v>
      </c>
      <c r="D122" s="274"/>
      <c r="E122" s="274"/>
      <c r="F122" s="274"/>
      <c r="G122" s="274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2306</v>
      </c>
      <c r="D123" s="162"/>
      <c r="E123" s="163">
        <v>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268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2" t="s">
        <v>2307</v>
      </c>
      <c r="D124" s="162"/>
      <c r="E124" s="163">
        <v>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38</v>
      </c>
      <c r="B125" s="173" t="s">
        <v>2111</v>
      </c>
      <c r="C125" s="181" t="s">
        <v>2356</v>
      </c>
      <c r="D125" s="174" t="s">
        <v>348</v>
      </c>
      <c r="E125" s="175">
        <v>50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325</v>
      </c>
      <c r="T125" s="178" t="s">
        <v>326</v>
      </c>
      <c r="U125" s="158">
        <v>0</v>
      </c>
      <c r="V125" s="158">
        <f>ROUND(E125*U125,2)</f>
        <v>0</v>
      </c>
      <c r="W125" s="158"/>
      <c r="X125" s="158" t="s">
        <v>259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321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73" t="s">
        <v>2357</v>
      </c>
      <c r="D126" s="274"/>
      <c r="E126" s="274"/>
      <c r="F126" s="274"/>
      <c r="G126" s="274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39</v>
      </c>
      <c r="B127" s="173" t="s">
        <v>2116</v>
      </c>
      <c r="C127" s="181" t="s">
        <v>2358</v>
      </c>
      <c r="D127" s="174" t="s">
        <v>348</v>
      </c>
      <c r="E127" s="175">
        <v>590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1.7000000000000001E-4</v>
      </c>
      <c r="O127" s="175">
        <f>ROUND(E127*N127,2)</f>
        <v>0.1</v>
      </c>
      <c r="P127" s="175">
        <v>0</v>
      </c>
      <c r="Q127" s="175">
        <f>ROUND(E127*P127,2)</f>
        <v>0</v>
      </c>
      <c r="R127" s="177"/>
      <c r="S127" s="177" t="s">
        <v>2118</v>
      </c>
      <c r="T127" s="178" t="s">
        <v>2118</v>
      </c>
      <c r="U127" s="158">
        <v>0</v>
      </c>
      <c r="V127" s="158">
        <f>ROUND(E127*U127,2)</f>
        <v>0</v>
      </c>
      <c r="W127" s="158"/>
      <c r="X127" s="158" t="s">
        <v>259</v>
      </c>
      <c r="Y127" s="158" t="s">
        <v>260</v>
      </c>
      <c r="Z127" s="148"/>
      <c r="AA127" s="148"/>
      <c r="AB127" s="148"/>
      <c r="AC127" s="148"/>
      <c r="AD127" s="148"/>
      <c r="AE127" s="148"/>
      <c r="AF127" s="148"/>
      <c r="AG127" s="148" t="s">
        <v>321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73" t="s">
        <v>2119</v>
      </c>
      <c r="D128" s="274"/>
      <c r="E128" s="274"/>
      <c r="F128" s="274"/>
      <c r="G128" s="274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2359</v>
      </c>
      <c r="D129" s="162"/>
      <c r="E129" s="163">
        <v>430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268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2" t="s">
        <v>2360</v>
      </c>
      <c r="D130" s="162"/>
      <c r="E130" s="163">
        <v>110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268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2" t="s">
        <v>2361</v>
      </c>
      <c r="D131" s="162"/>
      <c r="E131" s="163">
        <v>50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40</v>
      </c>
      <c r="B132" s="173" t="s">
        <v>2120</v>
      </c>
      <c r="C132" s="181" t="s">
        <v>2362</v>
      </c>
      <c r="D132" s="174" t="s">
        <v>348</v>
      </c>
      <c r="E132" s="175">
        <v>120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2.3000000000000001E-4</v>
      </c>
      <c r="O132" s="175">
        <f>ROUND(E132*N132,2)</f>
        <v>0.03</v>
      </c>
      <c r="P132" s="175">
        <v>0</v>
      </c>
      <c r="Q132" s="175">
        <f>ROUND(E132*P132,2)</f>
        <v>0</v>
      </c>
      <c r="R132" s="177"/>
      <c r="S132" s="177" t="s">
        <v>2118</v>
      </c>
      <c r="T132" s="178" t="s">
        <v>2118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321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2363</v>
      </c>
      <c r="D133" s="162"/>
      <c r="E133" s="163">
        <v>60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2" t="s">
        <v>2364</v>
      </c>
      <c r="D134" s="162"/>
      <c r="E134" s="163">
        <v>50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268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2365</v>
      </c>
      <c r="D135" s="162"/>
      <c r="E135" s="163">
        <v>10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268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41</v>
      </c>
      <c r="B136" s="173" t="s">
        <v>2113</v>
      </c>
      <c r="C136" s="181" t="s">
        <v>2366</v>
      </c>
      <c r="D136" s="174" t="s">
        <v>348</v>
      </c>
      <c r="E136" s="175">
        <v>55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2.2000000000000001E-4</v>
      </c>
      <c r="O136" s="175">
        <f>ROUND(E136*N136,2)</f>
        <v>0.01</v>
      </c>
      <c r="P136" s="175">
        <v>0</v>
      </c>
      <c r="Q136" s="175">
        <f>ROUND(E136*P136,2)</f>
        <v>0</v>
      </c>
      <c r="R136" s="177"/>
      <c r="S136" s="177" t="s">
        <v>325</v>
      </c>
      <c r="T136" s="178" t="s">
        <v>326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321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73" t="s">
        <v>2367</v>
      </c>
      <c r="D137" s="274"/>
      <c r="E137" s="274"/>
      <c r="F137" s="274"/>
      <c r="G137" s="274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42</v>
      </c>
      <c r="B138" s="173" t="s">
        <v>2175</v>
      </c>
      <c r="C138" s="181" t="s">
        <v>2176</v>
      </c>
      <c r="D138" s="174" t="s">
        <v>348</v>
      </c>
      <c r="E138" s="175">
        <v>420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257</v>
      </c>
      <c r="T138" s="178" t="s">
        <v>258</v>
      </c>
      <c r="U138" s="158">
        <v>0</v>
      </c>
      <c r="V138" s="158">
        <f>ROUND(E138*U138,2)</f>
        <v>0</v>
      </c>
      <c r="W138" s="158"/>
      <c r="X138" s="158" t="s">
        <v>259</v>
      </c>
      <c r="Y138" s="158" t="s">
        <v>260</v>
      </c>
      <c r="Z138" s="148"/>
      <c r="AA138" s="148"/>
      <c r="AB138" s="148"/>
      <c r="AC138" s="148"/>
      <c r="AD138" s="148"/>
      <c r="AE138" s="148"/>
      <c r="AF138" s="148"/>
      <c r="AG138" s="148" t="s">
        <v>321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73" t="s">
        <v>2177</v>
      </c>
      <c r="D139" s="274"/>
      <c r="E139" s="274"/>
      <c r="F139" s="274"/>
      <c r="G139" s="274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43</v>
      </c>
      <c r="B140" s="173" t="s">
        <v>2180</v>
      </c>
      <c r="C140" s="181" t="s">
        <v>2181</v>
      </c>
      <c r="D140" s="174" t="s">
        <v>2182</v>
      </c>
      <c r="E140" s="175">
        <v>3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257</v>
      </c>
      <c r="T140" s="178" t="s">
        <v>258</v>
      </c>
      <c r="U140" s="158">
        <v>0</v>
      </c>
      <c r="V140" s="158">
        <f>ROUND(E140*U140,2)</f>
        <v>0</v>
      </c>
      <c r="W140" s="158"/>
      <c r="X140" s="158" t="s">
        <v>259</v>
      </c>
      <c r="Y140" s="158" t="s">
        <v>260</v>
      </c>
      <c r="Z140" s="148"/>
      <c r="AA140" s="148"/>
      <c r="AB140" s="148"/>
      <c r="AC140" s="148"/>
      <c r="AD140" s="148"/>
      <c r="AE140" s="148"/>
      <c r="AF140" s="148"/>
      <c r="AG140" s="148" t="s">
        <v>321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73" t="s">
        <v>2183</v>
      </c>
      <c r="D141" s="274"/>
      <c r="E141" s="274"/>
      <c r="F141" s="274"/>
      <c r="G141" s="274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87">
        <v>44</v>
      </c>
      <c r="B142" s="188" t="s">
        <v>2184</v>
      </c>
      <c r="C142" s="194" t="s">
        <v>2368</v>
      </c>
      <c r="D142" s="189" t="s">
        <v>348</v>
      </c>
      <c r="E142" s="190">
        <v>50</v>
      </c>
      <c r="F142" s="191"/>
      <c r="G142" s="192">
        <f>ROUND(E142*F142,2)</f>
        <v>0</v>
      </c>
      <c r="H142" s="191"/>
      <c r="I142" s="192">
        <f>ROUND(E142*H142,2)</f>
        <v>0</v>
      </c>
      <c r="J142" s="191"/>
      <c r="K142" s="192">
        <f>ROUND(E142*J142,2)</f>
        <v>0</v>
      </c>
      <c r="L142" s="192">
        <v>21</v>
      </c>
      <c r="M142" s="192">
        <f>G142*(1+L142/100)</f>
        <v>0</v>
      </c>
      <c r="N142" s="190">
        <v>5.2999999999999998E-4</v>
      </c>
      <c r="O142" s="190">
        <f>ROUND(E142*N142,2)</f>
        <v>0.03</v>
      </c>
      <c r="P142" s="190">
        <v>0</v>
      </c>
      <c r="Q142" s="190">
        <f>ROUND(E142*P142,2)</f>
        <v>0</v>
      </c>
      <c r="R142" s="192" t="s">
        <v>477</v>
      </c>
      <c r="S142" s="192" t="s">
        <v>325</v>
      </c>
      <c r="T142" s="193" t="s">
        <v>258</v>
      </c>
      <c r="U142" s="158">
        <v>0</v>
      </c>
      <c r="V142" s="158">
        <f>ROUND(E142*U142,2)</f>
        <v>0</v>
      </c>
      <c r="W142" s="158"/>
      <c r="X142" s="158" t="s">
        <v>442</v>
      </c>
      <c r="Y142" s="158" t="s">
        <v>260</v>
      </c>
      <c r="Z142" s="148"/>
      <c r="AA142" s="148"/>
      <c r="AB142" s="148"/>
      <c r="AC142" s="148"/>
      <c r="AD142" s="148"/>
      <c r="AE142" s="148"/>
      <c r="AF142" s="148"/>
      <c r="AG142" s="148" t="s">
        <v>950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45</v>
      </c>
      <c r="B143" s="173" t="s">
        <v>2186</v>
      </c>
      <c r="C143" s="181" t="s">
        <v>2187</v>
      </c>
      <c r="D143" s="174" t="s">
        <v>363</v>
      </c>
      <c r="E143" s="175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1.5E-3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257</v>
      </c>
      <c r="T143" s="178" t="s">
        <v>258</v>
      </c>
      <c r="U143" s="158">
        <v>0</v>
      </c>
      <c r="V143" s="158">
        <f>ROUND(E143*U143,2)</f>
        <v>0</v>
      </c>
      <c r="W143" s="158"/>
      <c r="X143" s="158" t="s">
        <v>442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950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73" t="s">
        <v>2369</v>
      </c>
      <c r="D144" s="274"/>
      <c r="E144" s="274"/>
      <c r="F144" s="274"/>
      <c r="G144" s="274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7">
        <v>46</v>
      </c>
      <c r="B145" s="188" t="s">
        <v>2189</v>
      </c>
      <c r="C145" s="194" t="s">
        <v>2370</v>
      </c>
      <c r="D145" s="189" t="s">
        <v>363</v>
      </c>
      <c r="E145" s="190">
        <v>50</v>
      </c>
      <c r="F145" s="191"/>
      <c r="G145" s="192">
        <f>ROUND(E145*F145,2)</f>
        <v>0</v>
      </c>
      <c r="H145" s="191"/>
      <c r="I145" s="192">
        <f>ROUND(E145*H145,2)</f>
        <v>0</v>
      </c>
      <c r="J145" s="191"/>
      <c r="K145" s="192">
        <f>ROUND(E145*J145,2)</f>
        <v>0</v>
      </c>
      <c r="L145" s="192">
        <v>21</v>
      </c>
      <c r="M145" s="192">
        <f>G145*(1+L145/100)</f>
        <v>0</v>
      </c>
      <c r="N145" s="190">
        <v>0</v>
      </c>
      <c r="O145" s="190">
        <f>ROUND(E145*N145,2)</f>
        <v>0</v>
      </c>
      <c r="P145" s="190">
        <v>0</v>
      </c>
      <c r="Q145" s="190">
        <f>ROUND(E145*P145,2)</f>
        <v>0</v>
      </c>
      <c r="R145" s="192" t="s">
        <v>477</v>
      </c>
      <c r="S145" s="192" t="s">
        <v>325</v>
      </c>
      <c r="T145" s="193" t="s">
        <v>326</v>
      </c>
      <c r="U145" s="158">
        <v>0</v>
      </c>
      <c r="V145" s="158">
        <f>ROUND(E145*U145,2)</f>
        <v>0</v>
      </c>
      <c r="W145" s="158"/>
      <c r="X145" s="158" t="s">
        <v>442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950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87">
        <v>47</v>
      </c>
      <c r="B146" s="188" t="s">
        <v>2191</v>
      </c>
      <c r="C146" s="194" t="s">
        <v>2371</v>
      </c>
      <c r="D146" s="189" t="s">
        <v>363</v>
      </c>
      <c r="E146" s="190">
        <v>30</v>
      </c>
      <c r="F146" s="191"/>
      <c r="G146" s="192">
        <f>ROUND(E146*F146,2)</f>
        <v>0</v>
      </c>
      <c r="H146" s="191"/>
      <c r="I146" s="192">
        <f>ROUND(E146*H146,2)</f>
        <v>0</v>
      </c>
      <c r="J146" s="191"/>
      <c r="K146" s="192">
        <f>ROUND(E146*J146,2)</f>
        <v>0</v>
      </c>
      <c r="L146" s="192">
        <v>21</v>
      </c>
      <c r="M146" s="192">
        <f>G146*(1+L146/100)</f>
        <v>0</v>
      </c>
      <c r="N146" s="190">
        <v>0</v>
      </c>
      <c r="O146" s="190">
        <f>ROUND(E146*N146,2)</f>
        <v>0</v>
      </c>
      <c r="P146" s="190">
        <v>0</v>
      </c>
      <c r="Q146" s="190">
        <f>ROUND(E146*P146,2)</f>
        <v>0</v>
      </c>
      <c r="R146" s="192" t="s">
        <v>477</v>
      </c>
      <c r="S146" s="192" t="s">
        <v>325</v>
      </c>
      <c r="T146" s="193" t="s">
        <v>326</v>
      </c>
      <c r="U146" s="158">
        <v>0</v>
      </c>
      <c r="V146" s="158">
        <f>ROUND(E146*U146,2)</f>
        <v>0</v>
      </c>
      <c r="W146" s="158"/>
      <c r="X146" s="158" t="s">
        <v>442</v>
      </c>
      <c r="Y146" s="158" t="s">
        <v>260</v>
      </c>
      <c r="Z146" s="148"/>
      <c r="AA146" s="148"/>
      <c r="AB146" s="148"/>
      <c r="AC146" s="148"/>
      <c r="AD146" s="148"/>
      <c r="AE146" s="148"/>
      <c r="AF146" s="148"/>
      <c r="AG146" s="148" t="s">
        <v>950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87">
        <v>48</v>
      </c>
      <c r="B147" s="188" t="s">
        <v>2193</v>
      </c>
      <c r="C147" s="194" t="s">
        <v>2372</v>
      </c>
      <c r="D147" s="189" t="s">
        <v>363</v>
      </c>
      <c r="E147" s="190">
        <v>120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21</v>
      </c>
      <c r="M147" s="192">
        <f>G147*(1+L147/100)</f>
        <v>0</v>
      </c>
      <c r="N147" s="190">
        <v>0</v>
      </c>
      <c r="O147" s="190">
        <f>ROUND(E147*N147,2)</f>
        <v>0</v>
      </c>
      <c r="P147" s="190">
        <v>0</v>
      </c>
      <c r="Q147" s="190">
        <f>ROUND(E147*P147,2)</f>
        <v>0</v>
      </c>
      <c r="R147" s="192" t="s">
        <v>477</v>
      </c>
      <c r="S147" s="192" t="s">
        <v>325</v>
      </c>
      <c r="T147" s="193" t="s">
        <v>326</v>
      </c>
      <c r="U147" s="158">
        <v>0</v>
      </c>
      <c r="V147" s="158">
        <f>ROUND(E147*U147,2)</f>
        <v>0</v>
      </c>
      <c r="W147" s="158"/>
      <c r="X147" s="158" t="s">
        <v>442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950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49</v>
      </c>
      <c r="B148" s="173" t="s">
        <v>2195</v>
      </c>
      <c r="C148" s="181" t="s">
        <v>2196</v>
      </c>
      <c r="D148" s="174" t="s">
        <v>363</v>
      </c>
      <c r="E148" s="175">
        <v>4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7"/>
      <c r="S148" s="177" t="s">
        <v>257</v>
      </c>
      <c r="T148" s="178" t="s">
        <v>258</v>
      </c>
      <c r="U148" s="158">
        <v>0</v>
      </c>
      <c r="V148" s="158">
        <f>ROUND(E148*U148,2)</f>
        <v>0</v>
      </c>
      <c r="W148" s="158"/>
      <c r="X148" s="158" t="s">
        <v>442</v>
      </c>
      <c r="Y148" s="158" t="s">
        <v>260</v>
      </c>
      <c r="Z148" s="148"/>
      <c r="AA148" s="148"/>
      <c r="AB148" s="148"/>
      <c r="AC148" s="148"/>
      <c r="AD148" s="148"/>
      <c r="AE148" s="148"/>
      <c r="AF148" s="148"/>
      <c r="AG148" s="148" t="s">
        <v>612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273" t="s">
        <v>2197</v>
      </c>
      <c r="D149" s="274"/>
      <c r="E149" s="274"/>
      <c r="F149" s="274"/>
      <c r="G149" s="274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263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2">
        <v>50</v>
      </c>
      <c r="B150" s="173" t="s">
        <v>2198</v>
      </c>
      <c r="C150" s="181" t="s">
        <v>2199</v>
      </c>
      <c r="D150" s="174" t="s">
        <v>363</v>
      </c>
      <c r="E150" s="175">
        <v>12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257</v>
      </c>
      <c r="T150" s="178" t="s">
        <v>258</v>
      </c>
      <c r="U150" s="158">
        <v>0</v>
      </c>
      <c r="V150" s="158">
        <f>ROUND(E150*U150,2)</f>
        <v>0</v>
      </c>
      <c r="W150" s="158"/>
      <c r="X150" s="158" t="s">
        <v>442</v>
      </c>
      <c r="Y150" s="158" t="s">
        <v>260</v>
      </c>
      <c r="Z150" s="148"/>
      <c r="AA150" s="148"/>
      <c r="AB150" s="148"/>
      <c r="AC150" s="148"/>
      <c r="AD150" s="148"/>
      <c r="AE150" s="148"/>
      <c r="AF150" s="148"/>
      <c r="AG150" s="148" t="s">
        <v>612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273" t="s">
        <v>2197</v>
      </c>
      <c r="D151" s="274"/>
      <c r="E151" s="274"/>
      <c r="F151" s="274"/>
      <c r="G151" s="274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51</v>
      </c>
      <c r="B152" s="173" t="s">
        <v>2200</v>
      </c>
      <c r="C152" s="181" t="s">
        <v>2201</v>
      </c>
      <c r="D152" s="174" t="s">
        <v>363</v>
      </c>
      <c r="E152" s="175">
        <v>23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257</v>
      </c>
      <c r="T152" s="178" t="s">
        <v>258</v>
      </c>
      <c r="U152" s="158">
        <v>0</v>
      </c>
      <c r="V152" s="158">
        <f>ROUND(E152*U152,2)</f>
        <v>0</v>
      </c>
      <c r="W152" s="158"/>
      <c r="X152" s="158" t="s">
        <v>442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612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73" t="s">
        <v>2197</v>
      </c>
      <c r="D153" s="274"/>
      <c r="E153" s="274"/>
      <c r="F153" s="274"/>
      <c r="G153" s="274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52</v>
      </c>
      <c r="B154" s="173" t="s">
        <v>2202</v>
      </c>
      <c r="C154" s="181" t="s">
        <v>2203</v>
      </c>
      <c r="D154" s="174" t="s">
        <v>363</v>
      </c>
      <c r="E154" s="175">
        <v>6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257</v>
      </c>
      <c r="T154" s="178" t="s">
        <v>258</v>
      </c>
      <c r="U154" s="158">
        <v>0</v>
      </c>
      <c r="V154" s="158">
        <f>ROUND(E154*U154,2)</f>
        <v>0</v>
      </c>
      <c r="W154" s="158"/>
      <c r="X154" s="158" t="s">
        <v>442</v>
      </c>
      <c r="Y154" s="158" t="s">
        <v>260</v>
      </c>
      <c r="Z154" s="148"/>
      <c r="AA154" s="148"/>
      <c r="AB154" s="148"/>
      <c r="AC154" s="148"/>
      <c r="AD154" s="148"/>
      <c r="AE154" s="148"/>
      <c r="AF154" s="148"/>
      <c r="AG154" s="148" t="s">
        <v>612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73" t="s">
        <v>2204</v>
      </c>
      <c r="D155" s="274"/>
      <c r="E155" s="274"/>
      <c r="F155" s="274"/>
      <c r="G155" s="274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263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2">
        <v>53</v>
      </c>
      <c r="B156" s="173" t="s">
        <v>2373</v>
      </c>
      <c r="C156" s="181" t="s">
        <v>2374</v>
      </c>
      <c r="D156" s="174" t="s">
        <v>363</v>
      </c>
      <c r="E156" s="175">
        <v>2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5">
        <v>7.4999999999999997E-3</v>
      </c>
      <c r="O156" s="175">
        <f>ROUND(E156*N156,2)</f>
        <v>0.02</v>
      </c>
      <c r="P156" s="175">
        <v>0</v>
      </c>
      <c r="Q156" s="175">
        <f>ROUND(E156*P156,2)</f>
        <v>0</v>
      </c>
      <c r="R156" s="177"/>
      <c r="S156" s="177" t="s">
        <v>257</v>
      </c>
      <c r="T156" s="178" t="s">
        <v>258</v>
      </c>
      <c r="U156" s="158">
        <v>0</v>
      </c>
      <c r="V156" s="158">
        <f>ROUND(E156*U156,2)</f>
        <v>0</v>
      </c>
      <c r="W156" s="158"/>
      <c r="X156" s="158" t="s">
        <v>442</v>
      </c>
      <c r="Y156" s="158" t="s">
        <v>260</v>
      </c>
      <c r="Z156" s="148"/>
      <c r="AA156" s="148"/>
      <c r="AB156" s="148"/>
      <c r="AC156" s="148"/>
      <c r="AD156" s="148"/>
      <c r="AE156" s="148"/>
      <c r="AF156" s="148"/>
      <c r="AG156" s="148" t="s">
        <v>950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273" t="s">
        <v>2197</v>
      </c>
      <c r="D157" s="274"/>
      <c r="E157" s="274"/>
      <c r="F157" s="274"/>
      <c r="G157" s="274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263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54</v>
      </c>
      <c r="B158" s="173" t="s">
        <v>2375</v>
      </c>
      <c r="C158" s="181" t="s">
        <v>2376</v>
      </c>
      <c r="D158" s="174" t="s">
        <v>363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7.4999999999999997E-3</v>
      </c>
      <c r="O158" s="175">
        <f>ROUND(E158*N158,2)</f>
        <v>0.01</v>
      </c>
      <c r="P158" s="175">
        <v>0</v>
      </c>
      <c r="Q158" s="175">
        <f>ROUND(E158*P158,2)</f>
        <v>0</v>
      </c>
      <c r="R158" s="177"/>
      <c r="S158" s="177" t="s">
        <v>257</v>
      </c>
      <c r="T158" s="178" t="s">
        <v>258</v>
      </c>
      <c r="U158" s="158">
        <v>0</v>
      </c>
      <c r="V158" s="158">
        <f>ROUND(E158*U158,2)</f>
        <v>0</v>
      </c>
      <c r="W158" s="158"/>
      <c r="X158" s="158" t="s">
        <v>442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950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73" t="s">
        <v>2197</v>
      </c>
      <c r="D159" s="274"/>
      <c r="E159" s="274"/>
      <c r="F159" s="274"/>
      <c r="G159" s="274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55</v>
      </c>
      <c r="B160" s="173" t="s">
        <v>2377</v>
      </c>
      <c r="C160" s="181" t="s">
        <v>2378</v>
      </c>
      <c r="D160" s="174" t="s">
        <v>363</v>
      </c>
      <c r="E160" s="175">
        <v>4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2.5999999999999999E-3</v>
      </c>
      <c r="O160" s="175">
        <f>ROUND(E160*N160,2)</f>
        <v>0.01</v>
      </c>
      <c r="P160" s="175">
        <v>0</v>
      </c>
      <c r="Q160" s="175">
        <f>ROUND(E160*P160,2)</f>
        <v>0</v>
      </c>
      <c r="R160" s="177"/>
      <c r="S160" s="177" t="s">
        <v>257</v>
      </c>
      <c r="T160" s="178" t="s">
        <v>258</v>
      </c>
      <c r="U160" s="158">
        <v>0</v>
      </c>
      <c r="V160" s="158">
        <f>ROUND(E160*U160,2)</f>
        <v>0</v>
      </c>
      <c r="W160" s="158"/>
      <c r="X160" s="158" t="s">
        <v>442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950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73" t="s">
        <v>2197</v>
      </c>
      <c r="D161" s="274"/>
      <c r="E161" s="274"/>
      <c r="F161" s="274"/>
      <c r="G161" s="274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56</v>
      </c>
      <c r="B162" s="173" t="s">
        <v>2379</v>
      </c>
      <c r="C162" s="181" t="s">
        <v>2380</v>
      </c>
      <c r="D162" s="174" t="s">
        <v>363</v>
      </c>
      <c r="E162" s="175">
        <v>3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5.0000000000000001E-3</v>
      </c>
      <c r="O162" s="175">
        <f>ROUND(E162*N162,2)</f>
        <v>0.02</v>
      </c>
      <c r="P162" s="175">
        <v>0</v>
      </c>
      <c r="Q162" s="175">
        <f>ROUND(E162*P162,2)</f>
        <v>0</v>
      </c>
      <c r="R162" s="177"/>
      <c r="S162" s="177" t="s">
        <v>257</v>
      </c>
      <c r="T162" s="178" t="s">
        <v>258</v>
      </c>
      <c r="U162" s="158">
        <v>0</v>
      </c>
      <c r="V162" s="158">
        <f>ROUND(E162*U162,2)</f>
        <v>0</v>
      </c>
      <c r="W162" s="158"/>
      <c r="X162" s="158" t="s">
        <v>442</v>
      </c>
      <c r="Y162" s="158" t="s">
        <v>260</v>
      </c>
      <c r="Z162" s="148"/>
      <c r="AA162" s="148"/>
      <c r="AB162" s="148"/>
      <c r="AC162" s="148"/>
      <c r="AD162" s="148"/>
      <c r="AE162" s="148"/>
      <c r="AF162" s="148"/>
      <c r="AG162" s="148" t="s">
        <v>950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273" t="s">
        <v>2197</v>
      </c>
      <c r="D163" s="274"/>
      <c r="E163" s="274"/>
      <c r="F163" s="274"/>
      <c r="G163" s="274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57</v>
      </c>
      <c r="B164" s="173" t="s">
        <v>2381</v>
      </c>
      <c r="C164" s="181" t="s">
        <v>2382</v>
      </c>
      <c r="D164" s="174" t="s">
        <v>363</v>
      </c>
      <c r="E164" s="175">
        <v>2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5.0000000000000001E-3</v>
      </c>
      <c r="O164" s="175">
        <f>ROUND(E164*N164,2)</f>
        <v>0.01</v>
      </c>
      <c r="P164" s="175">
        <v>0</v>
      </c>
      <c r="Q164" s="175">
        <f>ROUND(E164*P164,2)</f>
        <v>0</v>
      </c>
      <c r="R164" s="177"/>
      <c r="S164" s="177" t="s">
        <v>257</v>
      </c>
      <c r="T164" s="178" t="s">
        <v>258</v>
      </c>
      <c r="U164" s="158">
        <v>0</v>
      </c>
      <c r="V164" s="158">
        <f>ROUND(E164*U164,2)</f>
        <v>0</v>
      </c>
      <c r="W164" s="158"/>
      <c r="X164" s="158" t="s">
        <v>442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950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73" t="s">
        <v>2197</v>
      </c>
      <c r="D165" s="274"/>
      <c r="E165" s="274"/>
      <c r="F165" s="274"/>
      <c r="G165" s="274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58</v>
      </c>
      <c r="B166" s="173" t="s">
        <v>2383</v>
      </c>
      <c r="C166" s="181" t="s">
        <v>2384</v>
      </c>
      <c r="D166" s="174" t="s">
        <v>363</v>
      </c>
      <c r="E166" s="175">
        <v>5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2.2000000000000001E-3</v>
      </c>
      <c r="O166" s="175">
        <f>ROUND(E166*N166,2)</f>
        <v>0.01</v>
      </c>
      <c r="P166" s="175">
        <v>0</v>
      </c>
      <c r="Q166" s="175">
        <f>ROUND(E166*P166,2)</f>
        <v>0</v>
      </c>
      <c r="R166" s="177"/>
      <c r="S166" s="177" t="s">
        <v>257</v>
      </c>
      <c r="T166" s="178" t="s">
        <v>258</v>
      </c>
      <c r="U166" s="158">
        <v>0</v>
      </c>
      <c r="V166" s="158">
        <f>ROUND(E166*U166,2)</f>
        <v>0</v>
      </c>
      <c r="W166" s="158"/>
      <c r="X166" s="158" t="s">
        <v>442</v>
      </c>
      <c r="Y166" s="158" t="s">
        <v>260</v>
      </c>
      <c r="Z166" s="148"/>
      <c r="AA166" s="148"/>
      <c r="AB166" s="148"/>
      <c r="AC166" s="148"/>
      <c r="AD166" s="148"/>
      <c r="AE166" s="148"/>
      <c r="AF166" s="148"/>
      <c r="AG166" s="148" t="s">
        <v>950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273" t="s">
        <v>2385</v>
      </c>
      <c r="D167" s="274"/>
      <c r="E167" s="274"/>
      <c r="F167" s="274"/>
      <c r="G167" s="274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82" t="s">
        <v>2319</v>
      </c>
      <c r="D168" s="162"/>
      <c r="E168" s="163">
        <v>4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2" t="s">
        <v>2386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59</v>
      </c>
      <c r="B170" s="173" t="s">
        <v>2387</v>
      </c>
      <c r="C170" s="181" t="s">
        <v>2304</v>
      </c>
      <c r="D170" s="174" t="s">
        <v>363</v>
      </c>
      <c r="E170" s="175">
        <v>6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257</v>
      </c>
      <c r="T170" s="178" t="s">
        <v>258</v>
      </c>
      <c r="U170" s="158">
        <v>0</v>
      </c>
      <c r="V170" s="158">
        <f>ROUND(E170*U170,2)</f>
        <v>0</v>
      </c>
      <c r="W170" s="158"/>
      <c r="X170" s="158" t="s">
        <v>442</v>
      </c>
      <c r="Y170" s="158" t="s">
        <v>260</v>
      </c>
      <c r="Z170" s="148"/>
      <c r="AA170" s="148"/>
      <c r="AB170" s="148"/>
      <c r="AC170" s="148"/>
      <c r="AD170" s="148"/>
      <c r="AE170" s="148"/>
      <c r="AF170" s="148"/>
      <c r="AG170" s="148" t="s">
        <v>950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73" t="s">
        <v>2388</v>
      </c>
      <c r="D171" s="274"/>
      <c r="E171" s="274"/>
      <c r="F171" s="274"/>
      <c r="G171" s="274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263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2306</v>
      </c>
      <c r="D172" s="162"/>
      <c r="E172" s="163">
        <v>2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2" t="s">
        <v>2307</v>
      </c>
      <c r="D173" s="162"/>
      <c r="E173" s="163">
        <v>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2">
        <v>60</v>
      </c>
      <c r="B174" s="173" t="s">
        <v>2389</v>
      </c>
      <c r="C174" s="181" t="s">
        <v>2309</v>
      </c>
      <c r="D174" s="174" t="s">
        <v>363</v>
      </c>
      <c r="E174" s="175">
        <v>6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7"/>
      <c r="S174" s="177" t="s">
        <v>257</v>
      </c>
      <c r="T174" s="178" t="s">
        <v>258</v>
      </c>
      <c r="U174" s="158">
        <v>0</v>
      </c>
      <c r="V174" s="158">
        <f>ROUND(E174*U174,2)</f>
        <v>0</v>
      </c>
      <c r="W174" s="158"/>
      <c r="X174" s="158" t="s">
        <v>442</v>
      </c>
      <c r="Y174" s="158" t="s">
        <v>260</v>
      </c>
      <c r="Z174" s="148"/>
      <c r="AA174" s="148"/>
      <c r="AB174" s="148"/>
      <c r="AC174" s="148"/>
      <c r="AD174" s="148"/>
      <c r="AE174" s="148"/>
      <c r="AF174" s="148"/>
      <c r="AG174" s="148" t="s">
        <v>950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273" t="s">
        <v>2388</v>
      </c>
      <c r="D175" s="274"/>
      <c r="E175" s="274"/>
      <c r="F175" s="274"/>
      <c r="G175" s="274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263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2306</v>
      </c>
      <c r="D176" s="162"/>
      <c r="E176" s="163">
        <v>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268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2" t="s">
        <v>2307</v>
      </c>
      <c r="D177" s="162"/>
      <c r="E177" s="163">
        <v>4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268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87">
        <v>61</v>
      </c>
      <c r="B178" s="188" t="s">
        <v>2208</v>
      </c>
      <c r="C178" s="194" t="s">
        <v>2390</v>
      </c>
      <c r="D178" s="189" t="s">
        <v>363</v>
      </c>
      <c r="E178" s="190">
        <v>3</v>
      </c>
      <c r="F178" s="191"/>
      <c r="G178" s="192">
        <f>ROUND(E178*F178,2)</f>
        <v>0</v>
      </c>
      <c r="H178" s="191"/>
      <c r="I178" s="192">
        <f>ROUND(E178*H178,2)</f>
        <v>0</v>
      </c>
      <c r="J178" s="191"/>
      <c r="K178" s="192">
        <f>ROUND(E178*J178,2)</f>
        <v>0</v>
      </c>
      <c r="L178" s="192">
        <v>21</v>
      </c>
      <c r="M178" s="192">
        <f>G178*(1+L178/100)</f>
        <v>0</v>
      </c>
      <c r="N178" s="190">
        <v>0</v>
      </c>
      <c r="O178" s="190">
        <f>ROUND(E178*N178,2)</f>
        <v>0</v>
      </c>
      <c r="P178" s="190">
        <v>0</v>
      </c>
      <c r="Q178" s="190">
        <f>ROUND(E178*P178,2)</f>
        <v>0</v>
      </c>
      <c r="R178" s="192" t="s">
        <v>477</v>
      </c>
      <c r="S178" s="192" t="s">
        <v>325</v>
      </c>
      <c r="T178" s="193" t="s">
        <v>326</v>
      </c>
      <c r="U178" s="158">
        <v>0</v>
      </c>
      <c r="V178" s="158">
        <f>ROUND(E178*U178,2)</f>
        <v>0</v>
      </c>
      <c r="W178" s="158"/>
      <c r="X178" s="158" t="s">
        <v>442</v>
      </c>
      <c r="Y178" s="158" t="s">
        <v>260</v>
      </c>
      <c r="Z178" s="148"/>
      <c r="AA178" s="148"/>
      <c r="AB178" s="148"/>
      <c r="AC178" s="148"/>
      <c r="AD178" s="148"/>
      <c r="AE178" s="148"/>
      <c r="AF178" s="148"/>
      <c r="AG178" s="148" t="s">
        <v>950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62</v>
      </c>
      <c r="B179" s="173" t="s">
        <v>2214</v>
      </c>
      <c r="C179" s="181" t="s">
        <v>2391</v>
      </c>
      <c r="D179" s="174" t="s">
        <v>363</v>
      </c>
      <c r="E179" s="175">
        <v>1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4.8000000000000001E-4</v>
      </c>
      <c r="O179" s="175">
        <f>ROUND(E179*N179,2)</f>
        <v>0</v>
      </c>
      <c r="P179" s="175">
        <v>0</v>
      </c>
      <c r="Q179" s="175">
        <f>ROUND(E179*P179,2)</f>
        <v>0</v>
      </c>
      <c r="R179" s="177" t="s">
        <v>477</v>
      </c>
      <c r="S179" s="177" t="s">
        <v>325</v>
      </c>
      <c r="T179" s="178" t="s">
        <v>326</v>
      </c>
      <c r="U179" s="158">
        <v>0</v>
      </c>
      <c r="V179" s="158">
        <f>ROUND(E179*U179,2)</f>
        <v>0</v>
      </c>
      <c r="W179" s="158"/>
      <c r="X179" s="158" t="s">
        <v>442</v>
      </c>
      <c r="Y179" s="158" t="s">
        <v>260</v>
      </c>
      <c r="Z179" s="148"/>
      <c r="AA179" s="148"/>
      <c r="AB179" s="148"/>
      <c r="AC179" s="148"/>
      <c r="AD179" s="148"/>
      <c r="AE179" s="148"/>
      <c r="AF179" s="148"/>
      <c r="AG179" s="148" t="s">
        <v>950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73" t="s">
        <v>2047</v>
      </c>
      <c r="D180" s="274"/>
      <c r="E180" s="274"/>
      <c r="F180" s="274"/>
      <c r="G180" s="274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264" t="s">
        <v>2213</v>
      </c>
      <c r="D181" s="265"/>
      <c r="E181" s="265"/>
      <c r="F181" s="265"/>
      <c r="G181" s="265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263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63</v>
      </c>
      <c r="B182" s="173" t="s">
        <v>2218</v>
      </c>
      <c r="C182" s="181" t="s">
        <v>2219</v>
      </c>
      <c r="D182" s="174" t="s">
        <v>348</v>
      </c>
      <c r="E182" s="175">
        <v>3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1.2999999999999999E-3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257</v>
      </c>
      <c r="T182" s="178" t="s">
        <v>258</v>
      </c>
      <c r="U182" s="158">
        <v>0</v>
      </c>
      <c r="V182" s="158">
        <f>ROUND(E182*U182,2)</f>
        <v>0</v>
      </c>
      <c r="W182" s="158"/>
      <c r="X182" s="158" t="s">
        <v>442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612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73" t="s">
        <v>2050</v>
      </c>
      <c r="D183" s="274"/>
      <c r="E183" s="274"/>
      <c r="F183" s="274"/>
      <c r="G183" s="274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264" t="s">
        <v>2220</v>
      </c>
      <c r="D184" s="265"/>
      <c r="E184" s="265"/>
      <c r="F184" s="265"/>
      <c r="G184" s="265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x14ac:dyDescent="0.2">
      <c r="A185" s="165" t="s">
        <v>252</v>
      </c>
      <c r="B185" s="166" t="s">
        <v>208</v>
      </c>
      <c r="C185" s="180" t="s">
        <v>209</v>
      </c>
      <c r="D185" s="167"/>
      <c r="E185" s="168"/>
      <c r="F185" s="169"/>
      <c r="G185" s="169">
        <f>SUMIF(AG186:AG216,"&lt;&gt;NOR",G186:G216)</f>
        <v>0</v>
      </c>
      <c r="H185" s="169"/>
      <c r="I185" s="169">
        <f>SUM(I186:I216)</f>
        <v>0</v>
      </c>
      <c r="J185" s="169"/>
      <c r="K185" s="169">
        <f>SUM(K186:K216)</f>
        <v>0</v>
      </c>
      <c r="L185" s="169"/>
      <c r="M185" s="169">
        <f>SUM(M186:M216)</f>
        <v>0</v>
      </c>
      <c r="N185" s="168"/>
      <c r="O185" s="168">
        <f>SUM(O186:O216)</f>
        <v>0</v>
      </c>
      <c r="P185" s="168"/>
      <c r="Q185" s="168">
        <f>SUM(Q186:Q216)</f>
        <v>0</v>
      </c>
      <c r="R185" s="169"/>
      <c r="S185" s="169"/>
      <c r="T185" s="170"/>
      <c r="U185" s="164"/>
      <c r="V185" s="164">
        <f>SUM(V186:V216)</f>
        <v>0</v>
      </c>
      <c r="W185" s="164"/>
      <c r="X185" s="164"/>
      <c r="Y185" s="164"/>
      <c r="AG185" t="s">
        <v>253</v>
      </c>
    </row>
    <row r="186" spans="1:60" outlineLevel="1" x14ac:dyDescent="0.2">
      <c r="A186" s="172">
        <v>64</v>
      </c>
      <c r="B186" s="173" t="s">
        <v>2221</v>
      </c>
      <c r="C186" s="181" t="s">
        <v>2222</v>
      </c>
      <c r="D186" s="174" t="s">
        <v>363</v>
      </c>
      <c r="E186" s="175">
        <v>4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325</v>
      </c>
      <c r="T186" s="178" t="s">
        <v>326</v>
      </c>
      <c r="U186" s="158">
        <v>0</v>
      </c>
      <c r="V186" s="158">
        <f>ROUND(E186*U186,2)</f>
        <v>0</v>
      </c>
      <c r="W186" s="158"/>
      <c r="X186" s="158" t="s">
        <v>259</v>
      </c>
      <c r="Y186" s="158" t="s">
        <v>260</v>
      </c>
      <c r="Z186" s="148"/>
      <c r="AA186" s="148"/>
      <c r="AB186" s="148"/>
      <c r="AC186" s="148"/>
      <c r="AD186" s="148"/>
      <c r="AE186" s="148"/>
      <c r="AF186" s="148"/>
      <c r="AG186" s="148" t="s">
        <v>321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73" t="s">
        <v>2223</v>
      </c>
      <c r="D187" s="274"/>
      <c r="E187" s="274"/>
      <c r="F187" s="274"/>
      <c r="G187" s="274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65</v>
      </c>
      <c r="B188" s="173" t="s">
        <v>2243</v>
      </c>
      <c r="C188" s="181" t="s">
        <v>2244</v>
      </c>
      <c r="D188" s="174" t="s">
        <v>348</v>
      </c>
      <c r="E188" s="175">
        <v>105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257</v>
      </c>
      <c r="T188" s="178" t="s">
        <v>258</v>
      </c>
      <c r="U188" s="158">
        <v>0</v>
      </c>
      <c r="V188" s="158">
        <f>ROUND(E188*U188,2)</f>
        <v>0</v>
      </c>
      <c r="W188" s="158"/>
      <c r="X188" s="158" t="s">
        <v>259</v>
      </c>
      <c r="Y188" s="158" t="s">
        <v>260</v>
      </c>
      <c r="Z188" s="148"/>
      <c r="AA188" s="148"/>
      <c r="AB188" s="148"/>
      <c r="AC188" s="148"/>
      <c r="AD188" s="148"/>
      <c r="AE188" s="148"/>
      <c r="AF188" s="148"/>
      <c r="AG188" s="148" t="s">
        <v>321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273" t="s">
        <v>2177</v>
      </c>
      <c r="D189" s="274"/>
      <c r="E189" s="274"/>
      <c r="F189" s="274"/>
      <c r="G189" s="274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263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2392</v>
      </c>
      <c r="D190" s="162"/>
      <c r="E190" s="163">
        <v>20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2" t="s">
        <v>2393</v>
      </c>
      <c r="D191" s="162"/>
      <c r="E191" s="163">
        <v>85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268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66</v>
      </c>
      <c r="B192" s="173" t="s">
        <v>2245</v>
      </c>
      <c r="C192" s="181" t="s">
        <v>2246</v>
      </c>
      <c r="D192" s="174" t="s">
        <v>348</v>
      </c>
      <c r="E192" s="175">
        <v>45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257</v>
      </c>
      <c r="T192" s="178" t="s">
        <v>258</v>
      </c>
      <c r="U192" s="158">
        <v>0</v>
      </c>
      <c r="V192" s="158">
        <f>ROUND(E192*U192,2)</f>
        <v>0</v>
      </c>
      <c r="W192" s="158"/>
      <c r="X192" s="158" t="s">
        <v>259</v>
      </c>
      <c r="Y192" s="158" t="s">
        <v>260</v>
      </c>
      <c r="Z192" s="148"/>
      <c r="AA192" s="148"/>
      <c r="AB192" s="148"/>
      <c r="AC192" s="148"/>
      <c r="AD192" s="148"/>
      <c r="AE192" s="148"/>
      <c r="AF192" s="148"/>
      <c r="AG192" s="148" t="s">
        <v>321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73" t="s">
        <v>2177</v>
      </c>
      <c r="D193" s="274"/>
      <c r="E193" s="274"/>
      <c r="F193" s="274"/>
      <c r="G193" s="274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67</v>
      </c>
      <c r="B194" s="173" t="s">
        <v>2224</v>
      </c>
      <c r="C194" s="181" t="s">
        <v>2225</v>
      </c>
      <c r="D194" s="174" t="s">
        <v>363</v>
      </c>
      <c r="E194" s="175">
        <v>5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325</v>
      </c>
      <c r="T194" s="178" t="s">
        <v>326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321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73" t="s">
        <v>2177</v>
      </c>
      <c r="D195" s="274"/>
      <c r="E195" s="274"/>
      <c r="F195" s="274"/>
      <c r="G195" s="274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263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68</v>
      </c>
      <c r="B196" s="173" t="s">
        <v>2394</v>
      </c>
      <c r="C196" s="181" t="s">
        <v>2395</v>
      </c>
      <c r="D196" s="174" t="s">
        <v>1789</v>
      </c>
      <c r="E196" s="175">
        <v>1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257</v>
      </c>
      <c r="T196" s="178" t="s">
        <v>258</v>
      </c>
      <c r="U196" s="158">
        <v>0</v>
      </c>
      <c r="V196" s="158">
        <f>ROUND(E196*U196,2)</f>
        <v>0</v>
      </c>
      <c r="W196" s="158"/>
      <c r="X196" s="158" t="s">
        <v>259</v>
      </c>
      <c r="Y196" s="158" t="s">
        <v>260</v>
      </c>
      <c r="Z196" s="148"/>
      <c r="AA196" s="148"/>
      <c r="AB196" s="148"/>
      <c r="AC196" s="148"/>
      <c r="AD196" s="148"/>
      <c r="AE196" s="148"/>
      <c r="AF196" s="148"/>
      <c r="AG196" s="148" t="s">
        <v>321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73" t="s">
        <v>2396</v>
      </c>
      <c r="D197" s="274"/>
      <c r="E197" s="274"/>
      <c r="F197" s="274"/>
      <c r="G197" s="274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69</v>
      </c>
      <c r="B198" s="173" t="s">
        <v>2228</v>
      </c>
      <c r="C198" s="181" t="s">
        <v>2229</v>
      </c>
      <c r="D198" s="174" t="s">
        <v>363</v>
      </c>
      <c r="E198" s="175">
        <v>8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325</v>
      </c>
      <c r="T198" s="178" t="s">
        <v>326</v>
      </c>
      <c r="U198" s="158">
        <v>0</v>
      </c>
      <c r="V198" s="158">
        <f>ROUND(E198*U198,2)</f>
        <v>0</v>
      </c>
      <c r="W198" s="158"/>
      <c r="X198" s="158" t="s">
        <v>259</v>
      </c>
      <c r="Y198" s="158" t="s">
        <v>260</v>
      </c>
      <c r="Z198" s="148"/>
      <c r="AA198" s="148"/>
      <c r="AB198" s="148"/>
      <c r="AC198" s="148"/>
      <c r="AD198" s="148"/>
      <c r="AE198" s="148"/>
      <c r="AF198" s="148"/>
      <c r="AG198" s="148" t="s">
        <v>321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73" t="s">
        <v>2230</v>
      </c>
      <c r="D199" s="274"/>
      <c r="E199" s="274"/>
      <c r="F199" s="274"/>
      <c r="G199" s="274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263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2" t="s">
        <v>2397</v>
      </c>
      <c r="D200" s="162"/>
      <c r="E200" s="163">
        <v>3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268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5"/>
      <c r="B201" s="156"/>
      <c r="C201" s="182" t="s">
        <v>2398</v>
      </c>
      <c r="D201" s="162"/>
      <c r="E201" s="163">
        <v>3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268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82" t="s">
        <v>2399</v>
      </c>
      <c r="D202" s="162"/>
      <c r="E202" s="163">
        <v>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2">
        <v>70</v>
      </c>
      <c r="B203" s="173" t="s">
        <v>2234</v>
      </c>
      <c r="C203" s="181" t="s">
        <v>2235</v>
      </c>
      <c r="D203" s="174" t="s">
        <v>363</v>
      </c>
      <c r="E203" s="175">
        <v>6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325</v>
      </c>
      <c r="T203" s="178" t="s">
        <v>258</v>
      </c>
      <c r="U203" s="158">
        <v>0</v>
      </c>
      <c r="V203" s="158">
        <f>ROUND(E203*U203,2)</f>
        <v>0</v>
      </c>
      <c r="W203" s="158"/>
      <c r="X203" s="158" t="s">
        <v>259</v>
      </c>
      <c r="Y203" s="158" t="s">
        <v>260</v>
      </c>
      <c r="Z203" s="148"/>
      <c r="AA203" s="148"/>
      <c r="AB203" s="148"/>
      <c r="AC203" s="148"/>
      <c r="AD203" s="148"/>
      <c r="AE203" s="148"/>
      <c r="AF203" s="148"/>
      <c r="AG203" s="148" t="s">
        <v>321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273" t="s">
        <v>2177</v>
      </c>
      <c r="D204" s="274"/>
      <c r="E204" s="274"/>
      <c r="F204" s="274"/>
      <c r="G204" s="274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263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2">
        <v>71</v>
      </c>
      <c r="B205" s="173" t="s">
        <v>2236</v>
      </c>
      <c r="C205" s="181" t="s">
        <v>2237</v>
      </c>
      <c r="D205" s="174" t="s">
        <v>363</v>
      </c>
      <c r="E205" s="175">
        <v>6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325</v>
      </c>
      <c r="T205" s="178" t="s">
        <v>326</v>
      </c>
      <c r="U205" s="158">
        <v>0</v>
      </c>
      <c r="V205" s="158">
        <f>ROUND(E205*U205,2)</f>
        <v>0</v>
      </c>
      <c r="W205" s="158"/>
      <c r="X205" s="158" t="s">
        <v>259</v>
      </c>
      <c r="Y205" s="158" t="s">
        <v>260</v>
      </c>
      <c r="Z205" s="148"/>
      <c r="AA205" s="148"/>
      <c r="AB205" s="148"/>
      <c r="AC205" s="148"/>
      <c r="AD205" s="148"/>
      <c r="AE205" s="148"/>
      <c r="AF205" s="148"/>
      <c r="AG205" s="148" t="s">
        <v>321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273" t="s">
        <v>2177</v>
      </c>
      <c r="D206" s="274"/>
      <c r="E206" s="274"/>
      <c r="F206" s="274"/>
      <c r="G206" s="274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72</v>
      </c>
      <c r="B207" s="173" t="s">
        <v>2238</v>
      </c>
      <c r="C207" s="181" t="s">
        <v>2239</v>
      </c>
      <c r="D207" s="174" t="s">
        <v>363</v>
      </c>
      <c r="E207" s="175">
        <v>6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0</v>
      </c>
      <c r="O207" s="175">
        <f>ROUND(E207*N207,2)</f>
        <v>0</v>
      </c>
      <c r="P207" s="175">
        <v>0</v>
      </c>
      <c r="Q207" s="175">
        <f>ROUND(E207*P207,2)</f>
        <v>0</v>
      </c>
      <c r="R207" s="177"/>
      <c r="S207" s="177" t="s">
        <v>325</v>
      </c>
      <c r="T207" s="178" t="s">
        <v>326</v>
      </c>
      <c r="U207" s="158">
        <v>0</v>
      </c>
      <c r="V207" s="158">
        <f>ROUND(E207*U207,2)</f>
        <v>0</v>
      </c>
      <c r="W207" s="158"/>
      <c r="X207" s="158" t="s">
        <v>259</v>
      </c>
      <c r="Y207" s="158" t="s">
        <v>260</v>
      </c>
      <c r="Z207" s="148"/>
      <c r="AA207" s="148"/>
      <c r="AB207" s="148"/>
      <c r="AC207" s="148"/>
      <c r="AD207" s="148"/>
      <c r="AE207" s="148"/>
      <c r="AF207" s="148"/>
      <c r="AG207" s="148" t="s">
        <v>321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73" t="s">
        <v>2177</v>
      </c>
      <c r="D208" s="274"/>
      <c r="E208" s="274"/>
      <c r="F208" s="274"/>
      <c r="G208" s="274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263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73</v>
      </c>
      <c r="B209" s="173" t="s">
        <v>2240</v>
      </c>
      <c r="C209" s="181" t="s">
        <v>2241</v>
      </c>
      <c r="D209" s="174" t="s">
        <v>1742</v>
      </c>
      <c r="E209" s="175">
        <v>5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0</v>
      </c>
      <c r="O209" s="175">
        <f>ROUND(E209*N209,2)</f>
        <v>0</v>
      </c>
      <c r="P209" s="175">
        <v>0</v>
      </c>
      <c r="Q209" s="175">
        <f>ROUND(E209*P209,2)</f>
        <v>0</v>
      </c>
      <c r="R209" s="177"/>
      <c r="S209" s="177" t="s">
        <v>325</v>
      </c>
      <c r="T209" s="178" t="s">
        <v>326</v>
      </c>
      <c r="U209" s="158">
        <v>0</v>
      </c>
      <c r="V209" s="158">
        <f>ROUND(E209*U209,2)</f>
        <v>0</v>
      </c>
      <c r="W209" s="158"/>
      <c r="X209" s="158" t="s">
        <v>259</v>
      </c>
      <c r="Y209" s="158" t="s">
        <v>260</v>
      </c>
      <c r="Z209" s="148"/>
      <c r="AA209" s="148"/>
      <c r="AB209" s="148"/>
      <c r="AC209" s="148"/>
      <c r="AD209" s="148"/>
      <c r="AE209" s="148"/>
      <c r="AF209" s="148"/>
      <c r="AG209" s="148" t="s">
        <v>321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73" t="s">
        <v>2242</v>
      </c>
      <c r="D210" s="274"/>
      <c r="E210" s="274"/>
      <c r="F210" s="274"/>
      <c r="G210" s="274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2">
        <v>74</v>
      </c>
      <c r="B211" s="173" t="s">
        <v>2252</v>
      </c>
      <c r="C211" s="181" t="s">
        <v>2400</v>
      </c>
      <c r="D211" s="174" t="s">
        <v>348</v>
      </c>
      <c r="E211" s="175">
        <v>80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 t="s">
        <v>477</v>
      </c>
      <c r="S211" s="177" t="s">
        <v>325</v>
      </c>
      <c r="T211" s="178" t="s">
        <v>326</v>
      </c>
      <c r="U211" s="158">
        <v>0</v>
      </c>
      <c r="V211" s="158">
        <f>ROUND(E211*U211,2)</f>
        <v>0</v>
      </c>
      <c r="W211" s="158"/>
      <c r="X211" s="158" t="s">
        <v>442</v>
      </c>
      <c r="Y211" s="158" t="s">
        <v>260</v>
      </c>
      <c r="Z211" s="148"/>
      <c r="AA211" s="148"/>
      <c r="AB211" s="148"/>
      <c r="AC211" s="148"/>
      <c r="AD211" s="148"/>
      <c r="AE211" s="148"/>
      <c r="AF211" s="148"/>
      <c r="AG211" s="148" t="s">
        <v>950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73" t="s">
        <v>2254</v>
      </c>
      <c r="D212" s="274"/>
      <c r="E212" s="274"/>
      <c r="F212" s="274"/>
      <c r="G212" s="274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75</v>
      </c>
      <c r="B213" s="173" t="s">
        <v>2255</v>
      </c>
      <c r="C213" s="181" t="s">
        <v>2256</v>
      </c>
      <c r="D213" s="174" t="s">
        <v>348</v>
      </c>
      <c r="E213" s="175">
        <v>85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5.0000000000000002E-5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257</v>
      </c>
      <c r="T213" s="178" t="s">
        <v>258</v>
      </c>
      <c r="U213" s="158">
        <v>0</v>
      </c>
      <c r="V213" s="158">
        <f>ROUND(E213*U213,2)</f>
        <v>0</v>
      </c>
      <c r="W213" s="158"/>
      <c r="X213" s="158" t="s">
        <v>442</v>
      </c>
      <c r="Y213" s="158" t="s">
        <v>260</v>
      </c>
      <c r="Z213" s="148"/>
      <c r="AA213" s="148"/>
      <c r="AB213" s="148"/>
      <c r="AC213" s="148"/>
      <c r="AD213" s="148"/>
      <c r="AE213" s="148"/>
      <c r="AF213" s="148"/>
      <c r="AG213" s="148" t="s">
        <v>950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73" t="s">
        <v>2177</v>
      </c>
      <c r="D214" s="274"/>
      <c r="E214" s="274"/>
      <c r="F214" s="274"/>
      <c r="G214" s="274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263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76</v>
      </c>
      <c r="B215" s="173" t="s">
        <v>2261</v>
      </c>
      <c r="C215" s="181" t="s">
        <v>2262</v>
      </c>
      <c r="D215" s="174" t="s">
        <v>363</v>
      </c>
      <c r="E215" s="175">
        <v>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1E-4</v>
      </c>
      <c r="O215" s="175">
        <f>ROUND(E215*N215,2)</f>
        <v>0</v>
      </c>
      <c r="P215" s="175">
        <v>0</v>
      </c>
      <c r="Q215" s="175">
        <f>ROUND(E215*P215,2)</f>
        <v>0</v>
      </c>
      <c r="R215" s="177"/>
      <c r="S215" s="177" t="s">
        <v>257</v>
      </c>
      <c r="T215" s="178" t="s">
        <v>258</v>
      </c>
      <c r="U215" s="158">
        <v>0</v>
      </c>
      <c r="V215" s="158">
        <f>ROUND(E215*U215,2)</f>
        <v>0</v>
      </c>
      <c r="W215" s="158"/>
      <c r="X215" s="158" t="s">
        <v>442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950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73" t="s">
        <v>2263</v>
      </c>
      <c r="D216" s="274"/>
      <c r="E216" s="274"/>
      <c r="F216" s="274"/>
      <c r="G216" s="274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5" t="s">
        <v>252</v>
      </c>
      <c r="B217" s="166" t="s">
        <v>220</v>
      </c>
      <c r="C217" s="180" t="s">
        <v>221</v>
      </c>
      <c r="D217" s="167"/>
      <c r="E217" s="168"/>
      <c r="F217" s="169"/>
      <c r="G217" s="169">
        <f>SUMIF(AG218:AG226,"&lt;&gt;NOR",G218:G226)</f>
        <v>0</v>
      </c>
      <c r="H217" s="169"/>
      <c r="I217" s="169">
        <f>SUM(I218:I226)</f>
        <v>0</v>
      </c>
      <c r="J217" s="169"/>
      <c r="K217" s="169">
        <f>SUM(K218:K226)</f>
        <v>0</v>
      </c>
      <c r="L217" s="169"/>
      <c r="M217" s="169">
        <f>SUM(M218:M226)</f>
        <v>0</v>
      </c>
      <c r="N217" s="168"/>
      <c r="O217" s="168">
        <f>SUM(O218:O226)</f>
        <v>0</v>
      </c>
      <c r="P217" s="168"/>
      <c r="Q217" s="168">
        <f>SUM(Q218:Q226)</f>
        <v>0</v>
      </c>
      <c r="R217" s="169"/>
      <c r="S217" s="169"/>
      <c r="T217" s="170"/>
      <c r="U217" s="164"/>
      <c r="V217" s="164">
        <f>SUM(V218:V226)</f>
        <v>0</v>
      </c>
      <c r="W217" s="164"/>
      <c r="X217" s="164"/>
      <c r="Y217" s="164"/>
      <c r="AG217" t="s">
        <v>253</v>
      </c>
    </row>
    <row r="218" spans="1:60" outlineLevel="1" x14ac:dyDescent="0.2">
      <c r="A218" s="172">
        <v>77</v>
      </c>
      <c r="B218" s="173" t="s">
        <v>512</v>
      </c>
      <c r="C218" s="181" t="s">
        <v>513</v>
      </c>
      <c r="D218" s="174" t="s">
        <v>412</v>
      </c>
      <c r="E218" s="175">
        <v>9.1959999999999997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7"/>
      <c r="S218" s="177" t="s">
        <v>325</v>
      </c>
      <c r="T218" s="178" t="s">
        <v>326</v>
      </c>
      <c r="U218" s="158">
        <v>0</v>
      </c>
      <c r="V218" s="158">
        <f>ROUND(E218*U218,2)</f>
        <v>0</v>
      </c>
      <c r="W218" s="158"/>
      <c r="X218" s="158" t="s">
        <v>259</v>
      </c>
      <c r="Y218" s="158" t="s">
        <v>260</v>
      </c>
      <c r="Z218" s="148"/>
      <c r="AA218" s="148"/>
      <c r="AB218" s="148"/>
      <c r="AC218" s="148"/>
      <c r="AD218" s="148"/>
      <c r="AE218" s="148"/>
      <c r="AF218" s="148"/>
      <c r="AG218" s="148" t="s">
        <v>287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273" t="s">
        <v>344</v>
      </c>
      <c r="D219" s="274"/>
      <c r="E219" s="274"/>
      <c r="F219" s="274"/>
      <c r="G219" s="274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87">
        <v>78</v>
      </c>
      <c r="B220" s="188" t="s">
        <v>514</v>
      </c>
      <c r="C220" s="194" t="s">
        <v>515</v>
      </c>
      <c r="D220" s="189" t="s">
        <v>412</v>
      </c>
      <c r="E220" s="190">
        <v>9.1959999999999997</v>
      </c>
      <c r="F220" s="191"/>
      <c r="G220" s="192">
        <f>ROUND(E220*F220,2)</f>
        <v>0</v>
      </c>
      <c r="H220" s="191"/>
      <c r="I220" s="192">
        <f>ROUND(E220*H220,2)</f>
        <v>0</v>
      </c>
      <c r="J220" s="191"/>
      <c r="K220" s="192">
        <f>ROUND(E220*J220,2)</f>
        <v>0</v>
      </c>
      <c r="L220" s="192">
        <v>21</v>
      </c>
      <c r="M220" s="192">
        <f>G220*(1+L220/100)</f>
        <v>0</v>
      </c>
      <c r="N220" s="190">
        <v>0</v>
      </c>
      <c r="O220" s="190">
        <f>ROUND(E220*N220,2)</f>
        <v>0</v>
      </c>
      <c r="P220" s="190">
        <v>0</v>
      </c>
      <c r="Q220" s="190">
        <f>ROUND(E220*P220,2)</f>
        <v>0</v>
      </c>
      <c r="R220" s="192"/>
      <c r="S220" s="192" t="s">
        <v>325</v>
      </c>
      <c r="T220" s="193" t="s">
        <v>326</v>
      </c>
      <c r="U220" s="158">
        <v>0</v>
      </c>
      <c r="V220" s="158">
        <f>ROUND(E220*U220,2)</f>
        <v>0</v>
      </c>
      <c r="W220" s="158"/>
      <c r="X220" s="158" t="s">
        <v>259</v>
      </c>
      <c r="Y220" s="158" t="s">
        <v>260</v>
      </c>
      <c r="Z220" s="148"/>
      <c r="AA220" s="148"/>
      <c r="AB220" s="148"/>
      <c r="AC220" s="148"/>
      <c r="AD220" s="148"/>
      <c r="AE220" s="148"/>
      <c r="AF220" s="148"/>
      <c r="AG220" s="148" t="s">
        <v>261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87">
        <v>79</v>
      </c>
      <c r="B221" s="188" t="s">
        <v>516</v>
      </c>
      <c r="C221" s="194" t="s">
        <v>517</v>
      </c>
      <c r="D221" s="189" t="s">
        <v>412</v>
      </c>
      <c r="E221" s="190">
        <v>174.72399999999999</v>
      </c>
      <c r="F221" s="191"/>
      <c r="G221" s="192">
        <f>ROUND(E221*F221,2)</f>
        <v>0</v>
      </c>
      <c r="H221" s="191"/>
      <c r="I221" s="192">
        <f>ROUND(E221*H221,2)</f>
        <v>0</v>
      </c>
      <c r="J221" s="191"/>
      <c r="K221" s="192">
        <f>ROUND(E221*J221,2)</f>
        <v>0</v>
      </c>
      <c r="L221" s="192">
        <v>21</v>
      </c>
      <c r="M221" s="192">
        <f>G221*(1+L221/100)</f>
        <v>0</v>
      </c>
      <c r="N221" s="190">
        <v>0</v>
      </c>
      <c r="O221" s="190">
        <f>ROUND(E221*N221,2)</f>
        <v>0</v>
      </c>
      <c r="P221" s="190">
        <v>0</v>
      </c>
      <c r="Q221" s="190">
        <f>ROUND(E221*P221,2)</f>
        <v>0</v>
      </c>
      <c r="R221" s="192"/>
      <c r="S221" s="192" t="s">
        <v>325</v>
      </c>
      <c r="T221" s="193" t="s">
        <v>326</v>
      </c>
      <c r="U221" s="158">
        <v>0</v>
      </c>
      <c r="V221" s="158">
        <f>ROUND(E221*U221,2)</f>
        <v>0</v>
      </c>
      <c r="W221" s="158"/>
      <c r="X221" s="158" t="s">
        <v>259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261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87">
        <v>80</v>
      </c>
      <c r="B222" s="188" t="s">
        <v>518</v>
      </c>
      <c r="C222" s="194" t="s">
        <v>519</v>
      </c>
      <c r="D222" s="189" t="s">
        <v>412</v>
      </c>
      <c r="E222" s="190">
        <v>9.1959999999999997</v>
      </c>
      <c r="F222" s="191"/>
      <c r="G222" s="192">
        <f>ROUND(E222*F222,2)</f>
        <v>0</v>
      </c>
      <c r="H222" s="191"/>
      <c r="I222" s="192">
        <f>ROUND(E222*H222,2)</f>
        <v>0</v>
      </c>
      <c r="J222" s="191"/>
      <c r="K222" s="192">
        <f>ROUND(E222*J222,2)</f>
        <v>0</v>
      </c>
      <c r="L222" s="192">
        <v>21</v>
      </c>
      <c r="M222" s="192">
        <f>G222*(1+L222/100)</f>
        <v>0</v>
      </c>
      <c r="N222" s="190">
        <v>0</v>
      </c>
      <c r="O222" s="190">
        <f>ROUND(E222*N222,2)</f>
        <v>0</v>
      </c>
      <c r="P222" s="190">
        <v>0</v>
      </c>
      <c r="Q222" s="190">
        <f>ROUND(E222*P222,2)</f>
        <v>0</v>
      </c>
      <c r="R222" s="192"/>
      <c r="S222" s="192" t="s">
        <v>325</v>
      </c>
      <c r="T222" s="193" t="s">
        <v>326</v>
      </c>
      <c r="U222" s="158">
        <v>0</v>
      </c>
      <c r="V222" s="158">
        <f>ROUND(E222*U222,2)</f>
        <v>0</v>
      </c>
      <c r="W222" s="158"/>
      <c r="X222" s="158" t="s">
        <v>259</v>
      </c>
      <c r="Y222" s="158" t="s">
        <v>260</v>
      </c>
      <c r="Z222" s="148"/>
      <c r="AA222" s="148"/>
      <c r="AB222" s="148"/>
      <c r="AC222" s="148"/>
      <c r="AD222" s="148"/>
      <c r="AE222" s="148"/>
      <c r="AF222" s="148"/>
      <c r="AG222" s="148" t="s">
        <v>261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87">
        <v>81</v>
      </c>
      <c r="B223" s="188" t="s">
        <v>520</v>
      </c>
      <c r="C223" s="194" t="s">
        <v>521</v>
      </c>
      <c r="D223" s="189" t="s">
        <v>412</v>
      </c>
      <c r="E223" s="190">
        <v>55.176000000000002</v>
      </c>
      <c r="F223" s="191"/>
      <c r="G223" s="192">
        <f>ROUND(E223*F223,2)</f>
        <v>0</v>
      </c>
      <c r="H223" s="191"/>
      <c r="I223" s="192">
        <f>ROUND(E223*H223,2)</f>
        <v>0</v>
      </c>
      <c r="J223" s="191"/>
      <c r="K223" s="192">
        <f>ROUND(E223*J223,2)</f>
        <v>0</v>
      </c>
      <c r="L223" s="192">
        <v>21</v>
      </c>
      <c r="M223" s="192">
        <f>G223*(1+L223/100)</f>
        <v>0</v>
      </c>
      <c r="N223" s="190">
        <v>0</v>
      </c>
      <c r="O223" s="190">
        <f>ROUND(E223*N223,2)</f>
        <v>0</v>
      </c>
      <c r="P223" s="190">
        <v>0</v>
      </c>
      <c r="Q223" s="190">
        <f>ROUND(E223*P223,2)</f>
        <v>0</v>
      </c>
      <c r="R223" s="192"/>
      <c r="S223" s="192" t="s">
        <v>325</v>
      </c>
      <c r="T223" s="193" t="s">
        <v>326</v>
      </c>
      <c r="U223" s="158">
        <v>0</v>
      </c>
      <c r="V223" s="158">
        <f>ROUND(E223*U223,2)</f>
        <v>0</v>
      </c>
      <c r="W223" s="158"/>
      <c r="X223" s="158" t="s">
        <v>259</v>
      </c>
      <c r="Y223" s="158" t="s">
        <v>260</v>
      </c>
      <c r="Z223" s="148"/>
      <c r="AA223" s="148"/>
      <c r="AB223" s="148"/>
      <c r="AC223" s="148"/>
      <c r="AD223" s="148"/>
      <c r="AE223" s="148"/>
      <c r="AF223" s="148"/>
      <c r="AG223" s="148" t="s">
        <v>261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82</v>
      </c>
      <c r="B224" s="173" t="s">
        <v>599</v>
      </c>
      <c r="C224" s="181" t="s">
        <v>523</v>
      </c>
      <c r="D224" s="174" t="s">
        <v>412</v>
      </c>
      <c r="E224" s="175">
        <v>9.1959999999999997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7"/>
      <c r="S224" s="177" t="s">
        <v>257</v>
      </c>
      <c r="T224" s="178" t="s">
        <v>258</v>
      </c>
      <c r="U224" s="158">
        <v>0</v>
      </c>
      <c r="V224" s="158">
        <f>ROUND(E224*U224,2)</f>
        <v>0</v>
      </c>
      <c r="W224" s="158"/>
      <c r="X224" s="158" t="s">
        <v>259</v>
      </c>
      <c r="Y224" s="158" t="s">
        <v>260</v>
      </c>
      <c r="Z224" s="148"/>
      <c r="AA224" s="148"/>
      <c r="AB224" s="148"/>
      <c r="AC224" s="148"/>
      <c r="AD224" s="148"/>
      <c r="AE224" s="148"/>
      <c r="AF224" s="148"/>
      <c r="AG224" s="148" t="s">
        <v>287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273" t="s">
        <v>344</v>
      </c>
      <c r="D225" s="274"/>
      <c r="E225" s="274"/>
      <c r="F225" s="274"/>
      <c r="G225" s="274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263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83</v>
      </c>
      <c r="B226" s="173" t="s">
        <v>524</v>
      </c>
      <c r="C226" s="181" t="s">
        <v>525</v>
      </c>
      <c r="D226" s="174" t="s">
        <v>412</v>
      </c>
      <c r="E226" s="175">
        <v>9.1959999999999997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325</v>
      </c>
      <c r="T226" s="178" t="s">
        <v>326</v>
      </c>
      <c r="U226" s="158">
        <v>0</v>
      </c>
      <c r="V226" s="158">
        <f>ROUND(E226*U226,2)</f>
        <v>0</v>
      </c>
      <c r="W226" s="158"/>
      <c r="X226" s="158" t="s">
        <v>259</v>
      </c>
      <c r="Y226" s="158" t="s">
        <v>260</v>
      </c>
      <c r="Z226" s="148"/>
      <c r="AA226" s="148"/>
      <c r="AB226" s="148"/>
      <c r="AC226" s="148"/>
      <c r="AD226" s="148"/>
      <c r="AE226" s="148"/>
      <c r="AF226" s="148"/>
      <c r="AG226" s="148" t="s">
        <v>287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x14ac:dyDescent="0.2">
      <c r="A227" s="3"/>
      <c r="B227" s="4"/>
      <c r="C227" s="184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AE227">
        <v>15</v>
      </c>
      <c r="AF227">
        <v>21</v>
      </c>
      <c r="AG227" t="s">
        <v>238</v>
      </c>
    </row>
    <row r="228" spans="1:60" x14ac:dyDescent="0.2">
      <c r="A228" s="151"/>
      <c r="B228" s="152" t="s">
        <v>29</v>
      </c>
      <c r="C228" s="185"/>
      <c r="D228" s="153"/>
      <c r="E228" s="154"/>
      <c r="F228" s="154"/>
      <c r="G228" s="171">
        <f>G8+G14+G28+G30+G32+G185+G217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E228">
        <f>SUMIF(L7:L226,AE227,G7:G226)</f>
        <v>0</v>
      </c>
      <c r="AF228">
        <f>SUMIF(L7:L226,AF227,G7:G226)</f>
        <v>0</v>
      </c>
      <c r="AG228" t="s">
        <v>293</v>
      </c>
    </row>
    <row r="229" spans="1:60" x14ac:dyDescent="0.2">
      <c r="C229" s="186"/>
      <c r="D229" s="10"/>
      <c r="AG229" t="s">
        <v>294</v>
      </c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Do9k3E1DAQZZfiKqXVWyZa/Wa5Xuf8HiZKmg5Svh1+2RpYInuT0BEdD+k3zrw9FGDsw7PlnXt80WoqS/XHBHw==" saltValue="zOjoX71TcH4kZvqc2JUb4w==" spinCount="100000" sheet="1" formatRows="0"/>
  <mergeCells count="73">
    <mergeCell ref="C225:G225"/>
    <mergeCell ref="C208:G208"/>
    <mergeCell ref="C210:G210"/>
    <mergeCell ref="C212:G212"/>
    <mergeCell ref="C214:G214"/>
    <mergeCell ref="C216:G216"/>
    <mergeCell ref="C219:G219"/>
    <mergeCell ref="C206:G206"/>
    <mergeCell ref="C180:G180"/>
    <mergeCell ref="C181:G181"/>
    <mergeCell ref="C183:G183"/>
    <mergeCell ref="C184:G184"/>
    <mergeCell ref="C187:G187"/>
    <mergeCell ref="C189:G189"/>
    <mergeCell ref="C193:G193"/>
    <mergeCell ref="C195:G195"/>
    <mergeCell ref="C197:G197"/>
    <mergeCell ref="C199:G199"/>
    <mergeCell ref="C204:G204"/>
    <mergeCell ref="C175:G175"/>
    <mergeCell ref="C149:G149"/>
    <mergeCell ref="C151:G151"/>
    <mergeCell ref="C153:G153"/>
    <mergeCell ref="C155:G155"/>
    <mergeCell ref="C157:G157"/>
    <mergeCell ref="C159:G159"/>
    <mergeCell ref="C161:G161"/>
    <mergeCell ref="C163:G163"/>
    <mergeCell ref="C165:G165"/>
    <mergeCell ref="C167:G167"/>
    <mergeCell ref="C171:G171"/>
    <mergeCell ref="C144:G144"/>
    <mergeCell ref="C100:G100"/>
    <mergeCell ref="C112:G112"/>
    <mergeCell ref="C116:G116"/>
    <mergeCell ref="C118:G118"/>
    <mergeCell ref="C120:G120"/>
    <mergeCell ref="C122:G122"/>
    <mergeCell ref="C126:G126"/>
    <mergeCell ref="C128:G128"/>
    <mergeCell ref="C137:G137"/>
    <mergeCell ref="C139:G139"/>
    <mergeCell ref="C141:G141"/>
    <mergeCell ref="C96:G96"/>
    <mergeCell ref="C61:G61"/>
    <mergeCell ref="C66:G66"/>
    <mergeCell ref="C68:G68"/>
    <mergeCell ref="C72:G72"/>
    <mergeCell ref="C76:G76"/>
    <mergeCell ref="C82:G82"/>
    <mergeCell ref="C86:G86"/>
    <mergeCell ref="C88:G88"/>
    <mergeCell ref="C90:G90"/>
    <mergeCell ref="C92:G92"/>
    <mergeCell ref="C94:G94"/>
    <mergeCell ref="C55:G55"/>
    <mergeCell ref="C18:G18"/>
    <mergeCell ref="C20:G20"/>
    <mergeCell ref="C25:G25"/>
    <mergeCell ref="C27:G27"/>
    <mergeCell ref="C34:G34"/>
    <mergeCell ref="C36:G36"/>
    <mergeCell ref="C42:G42"/>
    <mergeCell ref="C43:G43"/>
    <mergeCell ref="C45:G45"/>
    <mergeCell ref="C46:G46"/>
    <mergeCell ref="C47:G47"/>
    <mergeCell ref="C16:G16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36D0-9CBC-42C2-A615-C65E1ECA8E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88</v>
      </c>
      <c r="C4" s="270" t="s">
        <v>89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2.9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87">
        <v>1</v>
      </c>
      <c r="B9" s="188" t="s">
        <v>1572</v>
      </c>
      <c r="C9" s="194" t="s">
        <v>1573</v>
      </c>
      <c r="D9" s="189" t="s">
        <v>348</v>
      </c>
      <c r="E9" s="190">
        <v>115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1.56E-3</v>
      </c>
      <c r="O9" s="190">
        <f>ROUND(E9*N9,2)</f>
        <v>0.18</v>
      </c>
      <c r="P9" s="190">
        <v>0</v>
      </c>
      <c r="Q9" s="190">
        <f>ROUND(E9*P9,2)</f>
        <v>0</v>
      </c>
      <c r="R9" s="192"/>
      <c r="S9" s="192" t="s">
        <v>325</v>
      </c>
      <c r="T9" s="193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1419</v>
      </c>
      <c r="C10" s="194" t="s">
        <v>1420</v>
      </c>
      <c r="D10" s="189" t="s">
        <v>348</v>
      </c>
      <c r="E10" s="190">
        <v>315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8.4899999999999993E-3</v>
      </c>
      <c r="O10" s="190">
        <f>ROUND(E10*N10,2)</f>
        <v>2.67</v>
      </c>
      <c r="P10" s="190">
        <v>0</v>
      </c>
      <c r="Q10" s="190">
        <f>ROUND(E10*P10,2)</f>
        <v>0</v>
      </c>
      <c r="R10" s="192"/>
      <c r="S10" s="192" t="s">
        <v>1421</v>
      </c>
      <c r="T10" s="193" t="s">
        <v>1421</v>
      </c>
      <c r="U10" s="158">
        <v>0</v>
      </c>
      <c r="V10" s="158">
        <f>ROUND(E10*U10,2)</f>
        <v>0</v>
      </c>
      <c r="W10" s="158"/>
      <c r="X10" s="158" t="s">
        <v>259</v>
      </c>
      <c r="Y10" s="158" t="s">
        <v>260</v>
      </c>
      <c r="Z10" s="148"/>
      <c r="AA10" s="148"/>
      <c r="AB10" s="148"/>
      <c r="AC10" s="148"/>
      <c r="AD10" s="148"/>
      <c r="AE10" s="148"/>
      <c r="AF10" s="148"/>
      <c r="AG10" s="148" t="s">
        <v>261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342</v>
      </c>
      <c r="C11" s="181" t="s">
        <v>343</v>
      </c>
      <c r="D11" s="174" t="s">
        <v>324</v>
      </c>
      <c r="E11" s="175">
        <v>0.8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6.8000000000000005E-2</v>
      </c>
      <c r="O11" s="175">
        <f>ROUND(E11*N11,2)</f>
        <v>0.05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73" t="s">
        <v>344</v>
      </c>
      <c r="D12" s="274"/>
      <c r="E12" s="274"/>
      <c r="F12" s="274"/>
      <c r="G12" s="27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2402</v>
      </c>
      <c r="D13" s="162"/>
      <c r="E13" s="163">
        <v>0.8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145</v>
      </c>
      <c r="C14" s="180" t="s">
        <v>146</v>
      </c>
      <c r="D14" s="167"/>
      <c r="E14" s="168"/>
      <c r="F14" s="169"/>
      <c r="G14" s="169">
        <f>SUMIF(AG15:AG20,"&lt;&gt;NOR",G15:G20)</f>
        <v>0</v>
      </c>
      <c r="H14" s="169"/>
      <c r="I14" s="169">
        <f>SUM(I15:I20)</f>
        <v>0</v>
      </c>
      <c r="J14" s="169"/>
      <c r="K14" s="169">
        <f>SUM(K15:K20)</f>
        <v>0</v>
      </c>
      <c r="L14" s="169"/>
      <c r="M14" s="169">
        <f>SUM(M15:M20)</f>
        <v>0</v>
      </c>
      <c r="N14" s="168"/>
      <c r="O14" s="168">
        <f>SUM(O15:O20)</f>
        <v>0.21</v>
      </c>
      <c r="P14" s="168"/>
      <c r="Q14" s="168">
        <f>SUM(Q15:Q20)</f>
        <v>3.1399999999999997</v>
      </c>
      <c r="R14" s="169"/>
      <c r="S14" s="169"/>
      <c r="T14" s="170"/>
      <c r="U14" s="164"/>
      <c r="V14" s="164">
        <f>SUM(V15:V20)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4</v>
      </c>
      <c r="B15" s="173" t="s">
        <v>401</v>
      </c>
      <c r="C15" s="181" t="s">
        <v>402</v>
      </c>
      <c r="D15" s="174" t="s">
        <v>363</v>
      </c>
      <c r="E15" s="175">
        <v>45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5.9999999999999995E-4</v>
      </c>
      <c r="Q15" s="175">
        <f>ROUND(E15*P15,2)</f>
        <v>0.03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73" t="s">
        <v>2011</v>
      </c>
      <c r="D16" s="274"/>
      <c r="E16" s="274"/>
      <c r="F16" s="274"/>
      <c r="G16" s="27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2019</v>
      </c>
      <c r="C17" s="181" t="s">
        <v>2020</v>
      </c>
      <c r="D17" s="174" t="s">
        <v>363</v>
      </c>
      <c r="E17" s="175">
        <v>20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2E-3</v>
      </c>
      <c r="Q17" s="175">
        <f>ROUND(E17*P17,2)</f>
        <v>0.04</v>
      </c>
      <c r="R17" s="177"/>
      <c r="S17" s="177" t="s">
        <v>257</v>
      </c>
      <c r="T17" s="178" t="s">
        <v>258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3" t="s">
        <v>2021</v>
      </c>
      <c r="D18" s="274"/>
      <c r="E18" s="274"/>
      <c r="F18" s="274"/>
      <c r="G18" s="27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7">
        <v>6</v>
      </c>
      <c r="B19" s="188" t="s">
        <v>1584</v>
      </c>
      <c r="C19" s="194" t="s">
        <v>1585</v>
      </c>
      <c r="D19" s="189" t="s">
        <v>348</v>
      </c>
      <c r="E19" s="190">
        <v>115</v>
      </c>
      <c r="F19" s="191"/>
      <c r="G19" s="192">
        <f>ROUND(E19*F19,2)</f>
        <v>0</v>
      </c>
      <c r="H19" s="191"/>
      <c r="I19" s="192">
        <f>ROUND(E19*H19,2)</f>
        <v>0</v>
      </c>
      <c r="J19" s="191"/>
      <c r="K19" s="192">
        <f>ROUND(E19*J19,2)</f>
        <v>0</v>
      </c>
      <c r="L19" s="192">
        <v>21</v>
      </c>
      <c r="M19" s="192">
        <f>G19*(1+L19/100)</f>
        <v>0</v>
      </c>
      <c r="N19" s="190">
        <v>4.8999999999999998E-4</v>
      </c>
      <c r="O19" s="190">
        <f>ROUND(E19*N19,2)</f>
        <v>0.06</v>
      </c>
      <c r="P19" s="190">
        <v>2E-3</v>
      </c>
      <c r="Q19" s="190">
        <f>ROUND(E19*P19,2)</f>
        <v>0.23</v>
      </c>
      <c r="R19" s="192"/>
      <c r="S19" s="192" t="s">
        <v>325</v>
      </c>
      <c r="T19" s="193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7">
        <v>7</v>
      </c>
      <c r="B20" s="188" t="s">
        <v>1586</v>
      </c>
      <c r="C20" s="194" t="s">
        <v>1587</v>
      </c>
      <c r="D20" s="189" t="s">
        <v>348</v>
      </c>
      <c r="E20" s="190">
        <v>315</v>
      </c>
      <c r="F20" s="191"/>
      <c r="G20" s="192">
        <f>ROUND(E20*F20,2)</f>
        <v>0</v>
      </c>
      <c r="H20" s="191"/>
      <c r="I20" s="192">
        <f>ROUND(E20*H20,2)</f>
        <v>0</v>
      </c>
      <c r="J20" s="191"/>
      <c r="K20" s="192">
        <f>ROUND(E20*J20,2)</f>
        <v>0</v>
      </c>
      <c r="L20" s="192">
        <v>21</v>
      </c>
      <c r="M20" s="192">
        <f>G20*(1+L20/100)</f>
        <v>0</v>
      </c>
      <c r="N20" s="190">
        <v>4.8999999999999998E-4</v>
      </c>
      <c r="O20" s="190">
        <f>ROUND(E20*N20,2)</f>
        <v>0.15</v>
      </c>
      <c r="P20" s="190">
        <v>8.9999999999999993E-3</v>
      </c>
      <c r="Q20" s="190">
        <f>ROUND(E20*P20,2)</f>
        <v>2.84</v>
      </c>
      <c r="R20" s="192"/>
      <c r="S20" s="192" t="s">
        <v>325</v>
      </c>
      <c r="T20" s="193" t="s">
        <v>326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252</v>
      </c>
      <c r="B21" s="166" t="s">
        <v>147</v>
      </c>
      <c r="C21" s="180" t="s">
        <v>148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253</v>
      </c>
    </row>
    <row r="22" spans="1:60" outlineLevel="1" x14ac:dyDescent="0.2">
      <c r="A22" s="187">
        <v>8</v>
      </c>
      <c r="B22" s="188" t="s">
        <v>410</v>
      </c>
      <c r="C22" s="194" t="s">
        <v>411</v>
      </c>
      <c r="D22" s="189" t="s">
        <v>412</v>
      </c>
      <c r="E22" s="190">
        <v>3.1188500000000001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325</v>
      </c>
      <c r="T22" s="193" t="s">
        <v>326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252</v>
      </c>
      <c r="B23" s="166" t="s">
        <v>154</v>
      </c>
      <c r="C23" s="180" t="s">
        <v>155</v>
      </c>
      <c r="D23" s="167"/>
      <c r="E23" s="168"/>
      <c r="F23" s="169"/>
      <c r="G23" s="169">
        <f>SUMIF(AG24:AG24,"&lt;&gt;NOR",G24:G24)</f>
        <v>0</v>
      </c>
      <c r="H23" s="169"/>
      <c r="I23" s="169">
        <f>SUM(I24:I24)</f>
        <v>0</v>
      </c>
      <c r="J23" s="169"/>
      <c r="K23" s="169">
        <f>SUM(K24:K24)</f>
        <v>0</v>
      </c>
      <c r="L23" s="169"/>
      <c r="M23" s="169">
        <f>SUM(M24:M24)</f>
        <v>0</v>
      </c>
      <c r="N23" s="168"/>
      <c r="O23" s="168">
        <f>SUM(O24:O24)</f>
        <v>0.02</v>
      </c>
      <c r="P23" s="168"/>
      <c r="Q23" s="168">
        <f>SUM(Q24:Q24)</f>
        <v>0</v>
      </c>
      <c r="R23" s="169"/>
      <c r="S23" s="169"/>
      <c r="T23" s="170"/>
      <c r="U23" s="164"/>
      <c r="V23" s="164">
        <f>SUM(V24:V24)</f>
        <v>0</v>
      </c>
      <c r="W23" s="164"/>
      <c r="X23" s="164"/>
      <c r="Y23" s="164"/>
      <c r="AG23" t="s">
        <v>253</v>
      </c>
    </row>
    <row r="24" spans="1:60" outlineLevel="1" x14ac:dyDescent="0.2">
      <c r="A24" s="187">
        <v>9</v>
      </c>
      <c r="B24" s="188" t="s">
        <v>416</v>
      </c>
      <c r="C24" s="194" t="s">
        <v>417</v>
      </c>
      <c r="D24" s="189" t="s">
        <v>363</v>
      </c>
      <c r="E24" s="190">
        <v>8</v>
      </c>
      <c r="F24" s="191"/>
      <c r="G24" s="192">
        <f>ROUND(E24*F24,2)</f>
        <v>0</v>
      </c>
      <c r="H24" s="191"/>
      <c r="I24" s="192">
        <f>ROUND(E24*H24,2)</f>
        <v>0</v>
      </c>
      <c r="J24" s="191"/>
      <c r="K24" s="192">
        <f>ROUND(E24*J24,2)</f>
        <v>0</v>
      </c>
      <c r="L24" s="192">
        <v>21</v>
      </c>
      <c r="M24" s="192">
        <f>G24*(1+L24/100)</f>
        <v>0</v>
      </c>
      <c r="N24" s="190">
        <v>1.91E-3</v>
      </c>
      <c r="O24" s="190">
        <f>ROUND(E24*N24,2)</f>
        <v>0.02</v>
      </c>
      <c r="P24" s="190">
        <v>0</v>
      </c>
      <c r="Q24" s="190">
        <f>ROUND(E24*P24,2)</f>
        <v>0</v>
      </c>
      <c r="R24" s="192"/>
      <c r="S24" s="192" t="s">
        <v>325</v>
      </c>
      <c r="T24" s="193" t="s">
        <v>326</v>
      </c>
      <c r="U24" s="158">
        <v>0</v>
      </c>
      <c r="V24" s="158">
        <f>ROUND(E24*U24,2)</f>
        <v>0</v>
      </c>
      <c r="W24" s="158"/>
      <c r="X24" s="158" t="s">
        <v>259</v>
      </c>
      <c r="Y24" s="158" t="s">
        <v>260</v>
      </c>
      <c r="Z24" s="148"/>
      <c r="AA24" s="148"/>
      <c r="AB24" s="148"/>
      <c r="AC24" s="148"/>
      <c r="AD24" s="148"/>
      <c r="AE24" s="148"/>
      <c r="AF24" s="148"/>
      <c r="AG24" s="148" t="s">
        <v>415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5" t="s">
        <v>252</v>
      </c>
      <c r="B25" s="166" t="s">
        <v>206</v>
      </c>
      <c r="C25" s="180" t="s">
        <v>207</v>
      </c>
      <c r="D25" s="167"/>
      <c r="E25" s="168"/>
      <c r="F25" s="169"/>
      <c r="G25" s="169">
        <f>SUMIF(AG26:AG27,"&lt;&gt;NOR",G26:G27)</f>
        <v>0</v>
      </c>
      <c r="H25" s="169"/>
      <c r="I25" s="169">
        <f>SUM(I26:I27)</f>
        <v>0</v>
      </c>
      <c r="J25" s="169"/>
      <c r="K25" s="169">
        <f>SUM(K26:K27)</f>
        <v>0</v>
      </c>
      <c r="L25" s="169"/>
      <c r="M25" s="169">
        <f>SUM(M26:M27)</f>
        <v>0</v>
      </c>
      <c r="N25" s="168"/>
      <c r="O25" s="168">
        <f>SUM(O26:O27)</f>
        <v>0</v>
      </c>
      <c r="P25" s="168"/>
      <c r="Q25" s="168">
        <f>SUM(Q26:Q27)</f>
        <v>0</v>
      </c>
      <c r="R25" s="169"/>
      <c r="S25" s="169"/>
      <c r="T25" s="170"/>
      <c r="U25" s="164"/>
      <c r="V25" s="164">
        <f>SUM(V26:V27)</f>
        <v>0</v>
      </c>
      <c r="W25" s="164"/>
      <c r="X25" s="164"/>
      <c r="Y25" s="164"/>
      <c r="AG25" t="s">
        <v>253</v>
      </c>
    </row>
    <row r="26" spans="1:60" outlineLevel="1" x14ac:dyDescent="0.2">
      <c r="A26" s="172">
        <v>10</v>
      </c>
      <c r="B26" s="173" t="s">
        <v>2403</v>
      </c>
      <c r="C26" s="181" t="s">
        <v>2404</v>
      </c>
      <c r="D26" s="174" t="s">
        <v>363</v>
      </c>
      <c r="E26" s="175">
        <v>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321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73" t="s">
        <v>2405</v>
      </c>
      <c r="D27" s="274"/>
      <c r="E27" s="274"/>
      <c r="F27" s="274"/>
      <c r="G27" s="27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252</v>
      </c>
      <c r="B28" s="166" t="s">
        <v>208</v>
      </c>
      <c r="C28" s="180" t="s">
        <v>209</v>
      </c>
      <c r="D28" s="167"/>
      <c r="E28" s="168"/>
      <c r="F28" s="169"/>
      <c r="G28" s="169">
        <f>SUMIF(AG29:AG73,"&lt;&gt;NOR",G29:G73)</f>
        <v>0</v>
      </c>
      <c r="H28" s="169"/>
      <c r="I28" s="169">
        <f>SUM(I29:I73)</f>
        <v>0</v>
      </c>
      <c r="J28" s="169"/>
      <c r="K28" s="169">
        <f>SUM(K29:K73)</f>
        <v>0</v>
      </c>
      <c r="L28" s="169"/>
      <c r="M28" s="169">
        <f>SUM(M29:M73)</f>
        <v>0</v>
      </c>
      <c r="N28" s="168"/>
      <c r="O28" s="168">
        <f>SUM(O29:O73)</f>
        <v>14.709999999999999</v>
      </c>
      <c r="P28" s="168"/>
      <c r="Q28" s="168">
        <f>SUM(Q29:Q73)</f>
        <v>0</v>
      </c>
      <c r="R28" s="169"/>
      <c r="S28" s="169"/>
      <c r="T28" s="170"/>
      <c r="U28" s="164"/>
      <c r="V28" s="164">
        <f>SUM(V29:V73)</f>
        <v>0</v>
      </c>
      <c r="W28" s="164"/>
      <c r="X28" s="164"/>
      <c r="Y28" s="164"/>
      <c r="AG28" t="s">
        <v>253</v>
      </c>
    </row>
    <row r="29" spans="1:60" outlineLevel="1" x14ac:dyDescent="0.2">
      <c r="A29" s="172">
        <v>11</v>
      </c>
      <c r="B29" s="173" t="s">
        <v>2406</v>
      </c>
      <c r="C29" s="181" t="s">
        <v>2407</v>
      </c>
      <c r="D29" s="174" t="s">
        <v>363</v>
      </c>
      <c r="E29" s="175">
        <v>20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1.2E-4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73" t="s">
        <v>2408</v>
      </c>
      <c r="D30" s="274"/>
      <c r="E30" s="274"/>
      <c r="F30" s="274"/>
      <c r="G30" s="27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12</v>
      </c>
      <c r="B31" s="173" t="s">
        <v>2409</v>
      </c>
      <c r="C31" s="181" t="s">
        <v>2410</v>
      </c>
      <c r="D31" s="174" t="s">
        <v>348</v>
      </c>
      <c r="E31" s="175">
        <v>115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3.356E-2</v>
      </c>
      <c r="O31" s="175">
        <f>ROUND(E31*N31,2)</f>
        <v>3.86</v>
      </c>
      <c r="P31" s="175">
        <v>0</v>
      </c>
      <c r="Q31" s="175">
        <f>ROUND(E31*P31,2)</f>
        <v>0</v>
      </c>
      <c r="R31" s="177"/>
      <c r="S31" s="177" t="s">
        <v>325</v>
      </c>
      <c r="T31" s="178" t="s">
        <v>326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73" t="s">
        <v>2411</v>
      </c>
      <c r="D32" s="274"/>
      <c r="E32" s="274"/>
      <c r="F32" s="274"/>
      <c r="G32" s="274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2412</v>
      </c>
      <c r="D33" s="162"/>
      <c r="E33" s="163">
        <v>105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2" t="s">
        <v>2365</v>
      </c>
      <c r="D34" s="162"/>
      <c r="E34" s="163">
        <v>10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13</v>
      </c>
      <c r="B35" s="173" t="s">
        <v>2413</v>
      </c>
      <c r="C35" s="181" t="s">
        <v>2414</v>
      </c>
      <c r="D35" s="174" t="s">
        <v>348</v>
      </c>
      <c r="E35" s="175">
        <v>315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3.3739999999999999E-2</v>
      </c>
      <c r="O35" s="175">
        <f>ROUND(E35*N35,2)</f>
        <v>10.63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73" t="s">
        <v>2415</v>
      </c>
      <c r="D36" s="274"/>
      <c r="E36" s="274"/>
      <c r="F36" s="274"/>
      <c r="G36" s="27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2416</v>
      </c>
      <c r="D37" s="162"/>
      <c r="E37" s="163">
        <v>210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2417</v>
      </c>
      <c r="D38" s="162"/>
      <c r="E38" s="163">
        <v>75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2418</v>
      </c>
      <c r="D39" s="162"/>
      <c r="E39" s="163">
        <v>30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7">
        <v>14</v>
      </c>
      <c r="B40" s="188" t="s">
        <v>2245</v>
      </c>
      <c r="C40" s="194" t="s">
        <v>2419</v>
      </c>
      <c r="D40" s="189" t="s">
        <v>348</v>
      </c>
      <c r="E40" s="190">
        <v>430</v>
      </c>
      <c r="F40" s="191"/>
      <c r="G40" s="192">
        <f>ROUND(E40*F40,2)</f>
        <v>0</v>
      </c>
      <c r="H40" s="191"/>
      <c r="I40" s="192">
        <f>ROUND(E40*H40,2)</f>
        <v>0</v>
      </c>
      <c r="J40" s="191"/>
      <c r="K40" s="192">
        <f>ROUND(E40*J40,2)</f>
        <v>0</v>
      </c>
      <c r="L40" s="192">
        <v>21</v>
      </c>
      <c r="M40" s="192">
        <f>G40*(1+L40/100)</f>
        <v>0</v>
      </c>
      <c r="N40" s="190">
        <v>0</v>
      </c>
      <c r="O40" s="190">
        <f>ROUND(E40*N40,2)</f>
        <v>0</v>
      </c>
      <c r="P40" s="190">
        <v>0</v>
      </c>
      <c r="Q40" s="190">
        <f>ROUND(E40*P40,2)</f>
        <v>0</v>
      </c>
      <c r="R40" s="192"/>
      <c r="S40" s="192" t="s">
        <v>257</v>
      </c>
      <c r="T40" s="193" t="s">
        <v>258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321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15</v>
      </c>
      <c r="B41" s="173" t="s">
        <v>2420</v>
      </c>
      <c r="C41" s="181" t="s">
        <v>2421</v>
      </c>
      <c r="D41" s="174" t="s">
        <v>363</v>
      </c>
      <c r="E41" s="175">
        <v>104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257</v>
      </c>
      <c r="T41" s="178" t="s">
        <v>258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321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73" t="s">
        <v>2422</v>
      </c>
      <c r="D42" s="274"/>
      <c r="E42" s="274"/>
      <c r="F42" s="274"/>
      <c r="G42" s="27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2423</v>
      </c>
      <c r="D43" s="162"/>
      <c r="E43" s="163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2424</v>
      </c>
      <c r="D44" s="162"/>
      <c r="E44" s="163">
        <v>52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2" t="s">
        <v>2425</v>
      </c>
      <c r="D45" s="162"/>
      <c r="E45" s="163">
        <v>50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7">
        <v>16</v>
      </c>
      <c r="B46" s="188" t="s">
        <v>2426</v>
      </c>
      <c r="C46" s="194" t="s">
        <v>2427</v>
      </c>
      <c r="D46" s="189" t="s">
        <v>363</v>
      </c>
      <c r="E46" s="190">
        <v>3</v>
      </c>
      <c r="F46" s="191"/>
      <c r="G46" s="192">
        <f>ROUND(E46*F46,2)</f>
        <v>0</v>
      </c>
      <c r="H46" s="191"/>
      <c r="I46" s="192">
        <f>ROUND(E46*H46,2)</f>
        <v>0</v>
      </c>
      <c r="J46" s="191"/>
      <c r="K46" s="192">
        <f>ROUND(E46*J46,2)</f>
        <v>0</v>
      </c>
      <c r="L46" s="192">
        <v>21</v>
      </c>
      <c r="M46" s="192">
        <f>G46*(1+L46/100)</f>
        <v>0</v>
      </c>
      <c r="N46" s="190">
        <v>0</v>
      </c>
      <c r="O46" s="190">
        <f>ROUND(E46*N46,2)</f>
        <v>0</v>
      </c>
      <c r="P46" s="190">
        <v>0</v>
      </c>
      <c r="Q46" s="190">
        <f>ROUND(E46*P46,2)</f>
        <v>0</v>
      </c>
      <c r="R46" s="192"/>
      <c r="S46" s="192" t="s">
        <v>325</v>
      </c>
      <c r="T46" s="193" t="s">
        <v>326</v>
      </c>
      <c r="U46" s="158">
        <v>0</v>
      </c>
      <c r="V46" s="158">
        <f>ROUND(E46*U46,2)</f>
        <v>0</v>
      </c>
      <c r="W46" s="158"/>
      <c r="X46" s="158" t="s">
        <v>259</v>
      </c>
      <c r="Y46" s="158" t="s">
        <v>260</v>
      </c>
      <c r="Z46" s="148"/>
      <c r="AA46" s="148"/>
      <c r="AB46" s="148"/>
      <c r="AC46" s="148"/>
      <c r="AD46" s="148"/>
      <c r="AE46" s="148"/>
      <c r="AF46" s="148"/>
      <c r="AG46" s="148" t="s">
        <v>321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7">
        <v>17</v>
      </c>
      <c r="B47" s="188" t="s">
        <v>2428</v>
      </c>
      <c r="C47" s="194" t="s">
        <v>2429</v>
      </c>
      <c r="D47" s="189" t="s">
        <v>363</v>
      </c>
      <c r="E47" s="190">
        <v>3</v>
      </c>
      <c r="F47" s="191"/>
      <c r="G47" s="192">
        <f>ROUND(E47*F47,2)</f>
        <v>0</v>
      </c>
      <c r="H47" s="191"/>
      <c r="I47" s="192">
        <f>ROUND(E47*H47,2)</f>
        <v>0</v>
      </c>
      <c r="J47" s="191"/>
      <c r="K47" s="192">
        <f>ROUND(E47*J47,2)</f>
        <v>0</v>
      </c>
      <c r="L47" s="192">
        <v>21</v>
      </c>
      <c r="M47" s="192">
        <f>G47*(1+L47/100)</f>
        <v>0</v>
      </c>
      <c r="N47" s="190">
        <v>0</v>
      </c>
      <c r="O47" s="190">
        <f>ROUND(E47*N47,2)</f>
        <v>0</v>
      </c>
      <c r="P47" s="190">
        <v>0</v>
      </c>
      <c r="Q47" s="190">
        <f>ROUND(E47*P47,2)</f>
        <v>0</v>
      </c>
      <c r="R47" s="192"/>
      <c r="S47" s="192" t="s">
        <v>325</v>
      </c>
      <c r="T47" s="193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321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7">
        <v>18</v>
      </c>
      <c r="B48" s="188" t="s">
        <v>2430</v>
      </c>
      <c r="C48" s="194" t="s">
        <v>2431</v>
      </c>
      <c r="D48" s="189" t="s">
        <v>363</v>
      </c>
      <c r="E48" s="190">
        <v>1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325</v>
      </c>
      <c r="T48" s="193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321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7">
        <v>19</v>
      </c>
      <c r="B49" s="188" t="s">
        <v>2432</v>
      </c>
      <c r="C49" s="194" t="s">
        <v>2433</v>
      </c>
      <c r="D49" s="189" t="s">
        <v>363</v>
      </c>
      <c r="E49" s="190">
        <v>1</v>
      </c>
      <c r="F49" s="191"/>
      <c r="G49" s="192">
        <f>ROUND(E49*F49,2)</f>
        <v>0</v>
      </c>
      <c r="H49" s="191"/>
      <c r="I49" s="192">
        <f>ROUND(E49*H49,2)</f>
        <v>0</v>
      </c>
      <c r="J49" s="191"/>
      <c r="K49" s="192">
        <f>ROUND(E49*J49,2)</f>
        <v>0</v>
      </c>
      <c r="L49" s="192">
        <v>21</v>
      </c>
      <c r="M49" s="192">
        <f>G49*(1+L49/100)</f>
        <v>0</v>
      </c>
      <c r="N49" s="190">
        <v>0</v>
      </c>
      <c r="O49" s="190">
        <f>ROUND(E49*N49,2)</f>
        <v>0</v>
      </c>
      <c r="P49" s="190">
        <v>0</v>
      </c>
      <c r="Q49" s="190">
        <f>ROUND(E49*P49,2)</f>
        <v>0</v>
      </c>
      <c r="R49" s="192"/>
      <c r="S49" s="192" t="s">
        <v>257</v>
      </c>
      <c r="T49" s="193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321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20</v>
      </c>
      <c r="B50" s="173" t="s">
        <v>2434</v>
      </c>
      <c r="C50" s="181" t="s">
        <v>2435</v>
      </c>
      <c r="D50" s="174" t="s">
        <v>363</v>
      </c>
      <c r="E50" s="175">
        <v>54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325</v>
      </c>
      <c r="T50" s="178" t="s">
        <v>326</v>
      </c>
      <c r="U50" s="158">
        <v>0</v>
      </c>
      <c r="V50" s="158">
        <f>ROUND(E50*U50,2)</f>
        <v>0</v>
      </c>
      <c r="W50" s="158"/>
      <c r="X50" s="158" t="s">
        <v>259</v>
      </c>
      <c r="Y50" s="158" t="s">
        <v>260</v>
      </c>
      <c r="Z50" s="148"/>
      <c r="AA50" s="148"/>
      <c r="AB50" s="148"/>
      <c r="AC50" s="148"/>
      <c r="AD50" s="148"/>
      <c r="AE50" s="148"/>
      <c r="AF50" s="148"/>
      <c r="AG50" s="148" t="s">
        <v>321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2425</v>
      </c>
      <c r="D51" s="162"/>
      <c r="E51" s="163">
        <v>50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2436</v>
      </c>
      <c r="D52" s="162"/>
      <c r="E52" s="163">
        <v>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7">
        <v>21</v>
      </c>
      <c r="B53" s="188" t="s">
        <v>2437</v>
      </c>
      <c r="C53" s="194" t="s">
        <v>2438</v>
      </c>
      <c r="D53" s="189" t="s">
        <v>363</v>
      </c>
      <c r="E53" s="190">
        <v>54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0</v>
      </c>
      <c r="O53" s="190">
        <f>ROUND(E53*N53,2)</f>
        <v>0</v>
      </c>
      <c r="P53" s="190">
        <v>0</v>
      </c>
      <c r="Q53" s="190">
        <f>ROUND(E53*P53,2)</f>
        <v>0</v>
      </c>
      <c r="R53" s="192"/>
      <c r="S53" s="192" t="s">
        <v>325</v>
      </c>
      <c r="T53" s="193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321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22</v>
      </c>
      <c r="B54" s="188" t="s">
        <v>2439</v>
      </c>
      <c r="C54" s="194" t="s">
        <v>2440</v>
      </c>
      <c r="D54" s="189" t="s">
        <v>363</v>
      </c>
      <c r="E54" s="190">
        <v>54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0</v>
      </c>
      <c r="O54" s="190">
        <f>ROUND(E54*N54,2)</f>
        <v>0</v>
      </c>
      <c r="P54" s="190">
        <v>0</v>
      </c>
      <c r="Q54" s="190">
        <f>ROUND(E54*P54,2)</f>
        <v>0</v>
      </c>
      <c r="R54" s="192"/>
      <c r="S54" s="192" t="s">
        <v>325</v>
      </c>
      <c r="T54" s="193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321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23</v>
      </c>
      <c r="B55" s="173" t="s">
        <v>2441</v>
      </c>
      <c r="C55" s="181" t="s">
        <v>2241</v>
      </c>
      <c r="D55" s="174" t="s">
        <v>1742</v>
      </c>
      <c r="E55" s="175">
        <v>32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325</v>
      </c>
      <c r="T55" s="178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73" t="s">
        <v>2442</v>
      </c>
      <c r="D56" s="274"/>
      <c r="E56" s="274"/>
      <c r="F56" s="274"/>
      <c r="G56" s="27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24</v>
      </c>
      <c r="B57" s="173" t="s">
        <v>2443</v>
      </c>
      <c r="C57" s="181" t="s">
        <v>2444</v>
      </c>
      <c r="D57" s="174" t="s">
        <v>348</v>
      </c>
      <c r="E57" s="175">
        <v>1480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2.0000000000000002E-5</v>
      </c>
      <c r="O57" s="175">
        <f>ROUND(E57*N57,2)</f>
        <v>0.03</v>
      </c>
      <c r="P57" s="175">
        <v>0</v>
      </c>
      <c r="Q57" s="175">
        <f>ROUND(E57*P57,2)</f>
        <v>0</v>
      </c>
      <c r="R57" s="177"/>
      <c r="S57" s="177" t="s">
        <v>257</v>
      </c>
      <c r="T57" s="178" t="s">
        <v>258</v>
      </c>
      <c r="U57" s="158">
        <v>0</v>
      </c>
      <c r="V57" s="158">
        <f>ROUND(E57*U57,2)</f>
        <v>0</v>
      </c>
      <c r="W57" s="158"/>
      <c r="X57" s="158" t="s">
        <v>442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950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73" t="s">
        <v>2357</v>
      </c>
      <c r="D58" s="274"/>
      <c r="E58" s="274"/>
      <c r="F58" s="274"/>
      <c r="G58" s="27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2445</v>
      </c>
      <c r="D59" s="162"/>
      <c r="E59" s="163">
        <v>1180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2" t="s">
        <v>2446</v>
      </c>
      <c r="D60" s="162"/>
      <c r="E60" s="163">
        <v>160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2" t="s">
        <v>2447</v>
      </c>
      <c r="D61" s="162"/>
      <c r="E61" s="163">
        <v>140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268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25</v>
      </c>
      <c r="B62" s="173" t="s">
        <v>2448</v>
      </c>
      <c r="C62" s="181" t="s">
        <v>2449</v>
      </c>
      <c r="D62" s="174" t="s">
        <v>348</v>
      </c>
      <c r="E62" s="175">
        <v>315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1.2999999999999999E-4</v>
      </c>
      <c r="O62" s="175">
        <f>ROUND(E62*N62,2)</f>
        <v>0.04</v>
      </c>
      <c r="P62" s="175">
        <v>0</v>
      </c>
      <c r="Q62" s="175">
        <f>ROUND(E62*P62,2)</f>
        <v>0</v>
      </c>
      <c r="R62" s="177" t="s">
        <v>477</v>
      </c>
      <c r="S62" s="177" t="s">
        <v>689</v>
      </c>
      <c r="T62" s="178" t="s">
        <v>689</v>
      </c>
      <c r="U62" s="158">
        <v>0</v>
      </c>
      <c r="V62" s="158">
        <f>ROUND(E62*U62,2)</f>
        <v>0</v>
      </c>
      <c r="W62" s="158"/>
      <c r="X62" s="158" t="s">
        <v>442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950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73" t="s">
        <v>2415</v>
      </c>
      <c r="D63" s="274"/>
      <c r="E63" s="274"/>
      <c r="F63" s="274"/>
      <c r="G63" s="274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7">
        <v>26</v>
      </c>
      <c r="B64" s="188" t="s">
        <v>2450</v>
      </c>
      <c r="C64" s="194" t="s">
        <v>2451</v>
      </c>
      <c r="D64" s="189" t="s">
        <v>348</v>
      </c>
      <c r="E64" s="190">
        <v>115</v>
      </c>
      <c r="F64" s="191"/>
      <c r="G64" s="192">
        <f>ROUND(E64*F64,2)</f>
        <v>0</v>
      </c>
      <c r="H64" s="191"/>
      <c r="I64" s="192">
        <f>ROUND(E64*H64,2)</f>
        <v>0</v>
      </c>
      <c r="J64" s="191"/>
      <c r="K64" s="192">
        <f>ROUND(E64*J64,2)</f>
        <v>0</v>
      </c>
      <c r="L64" s="192">
        <v>21</v>
      </c>
      <c r="M64" s="192">
        <f>G64*(1+L64/100)</f>
        <v>0</v>
      </c>
      <c r="N64" s="190">
        <v>6.0000000000000002E-5</v>
      </c>
      <c r="O64" s="190">
        <f>ROUND(E64*N64,2)</f>
        <v>0.01</v>
      </c>
      <c r="P64" s="190">
        <v>0</v>
      </c>
      <c r="Q64" s="190">
        <f>ROUND(E64*P64,2)</f>
        <v>0</v>
      </c>
      <c r="R64" s="192" t="s">
        <v>477</v>
      </c>
      <c r="S64" s="192" t="s">
        <v>689</v>
      </c>
      <c r="T64" s="193" t="s">
        <v>689</v>
      </c>
      <c r="U64" s="158">
        <v>0</v>
      </c>
      <c r="V64" s="158">
        <f>ROUND(E64*U64,2)</f>
        <v>0</v>
      </c>
      <c r="W64" s="158"/>
      <c r="X64" s="158" t="s">
        <v>442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950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7">
        <v>27</v>
      </c>
      <c r="B65" s="188" t="s">
        <v>2452</v>
      </c>
      <c r="C65" s="194" t="s">
        <v>2453</v>
      </c>
      <c r="D65" s="189" t="s">
        <v>363</v>
      </c>
      <c r="E65" s="190">
        <v>3</v>
      </c>
      <c r="F65" s="191"/>
      <c r="G65" s="192">
        <f>ROUND(E65*F65,2)</f>
        <v>0</v>
      </c>
      <c r="H65" s="191"/>
      <c r="I65" s="192">
        <f>ROUND(E65*H65,2)</f>
        <v>0</v>
      </c>
      <c r="J65" s="191"/>
      <c r="K65" s="192">
        <f>ROUND(E65*J65,2)</f>
        <v>0</v>
      </c>
      <c r="L65" s="192">
        <v>21</v>
      </c>
      <c r="M65" s="192">
        <f>G65*(1+L65/100)</f>
        <v>0</v>
      </c>
      <c r="N65" s="190">
        <v>1.1999999999999999E-3</v>
      </c>
      <c r="O65" s="190">
        <f>ROUND(E65*N65,2)</f>
        <v>0</v>
      </c>
      <c r="P65" s="190">
        <v>0</v>
      </c>
      <c r="Q65" s="190">
        <f>ROUND(E65*P65,2)</f>
        <v>0</v>
      </c>
      <c r="R65" s="192"/>
      <c r="S65" s="192" t="s">
        <v>257</v>
      </c>
      <c r="T65" s="193" t="s">
        <v>258</v>
      </c>
      <c r="U65" s="158">
        <v>0</v>
      </c>
      <c r="V65" s="158">
        <f>ROUND(E65*U65,2)</f>
        <v>0</v>
      </c>
      <c r="W65" s="158"/>
      <c r="X65" s="158" t="s">
        <v>442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950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28</v>
      </c>
      <c r="B66" s="173" t="s">
        <v>2454</v>
      </c>
      <c r="C66" s="181" t="s">
        <v>2455</v>
      </c>
      <c r="D66" s="174" t="s">
        <v>363</v>
      </c>
      <c r="E66" s="175">
        <v>120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257</v>
      </c>
      <c r="T66" s="178" t="s">
        <v>258</v>
      </c>
      <c r="U66" s="158">
        <v>0</v>
      </c>
      <c r="V66" s="158">
        <f>ROUND(E66*U66,2)</f>
        <v>0</v>
      </c>
      <c r="W66" s="158"/>
      <c r="X66" s="158" t="s">
        <v>442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950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73" t="s">
        <v>2456</v>
      </c>
      <c r="D67" s="274"/>
      <c r="E67" s="274"/>
      <c r="F67" s="274"/>
      <c r="G67" s="27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29</v>
      </c>
      <c r="B68" s="188" t="s">
        <v>2457</v>
      </c>
      <c r="C68" s="194" t="s">
        <v>2458</v>
      </c>
      <c r="D68" s="189" t="s">
        <v>363</v>
      </c>
      <c r="E68" s="190">
        <v>1</v>
      </c>
      <c r="F68" s="191"/>
      <c r="G68" s="192">
        <f>ROUND(E68*F68,2)</f>
        <v>0</v>
      </c>
      <c r="H68" s="191"/>
      <c r="I68" s="192">
        <f>ROUND(E68*H68,2)</f>
        <v>0</v>
      </c>
      <c r="J68" s="191"/>
      <c r="K68" s="192">
        <f>ROUND(E68*J68,2)</f>
        <v>0</v>
      </c>
      <c r="L68" s="192">
        <v>21</v>
      </c>
      <c r="M68" s="192">
        <f>G68*(1+L68/100)</f>
        <v>0</v>
      </c>
      <c r="N68" s="190">
        <v>5.5000000000000003E-4</v>
      </c>
      <c r="O68" s="190">
        <f>ROUND(E68*N68,2)</f>
        <v>0</v>
      </c>
      <c r="P68" s="190">
        <v>0</v>
      </c>
      <c r="Q68" s="190">
        <f>ROUND(E68*P68,2)</f>
        <v>0</v>
      </c>
      <c r="R68" s="192"/>
      <c r="S68" s="192" t="s">
        <v>257</v>
      </c>
      <c r="T68" s="193" t="s">
        <v>258</v>
      </c>
      <c r="U68" s="158">
        <v>0</v>
      </c>
      <c r="V68" s="158">
        <f>ROUND(E68*U68,2)</f>
        <v>0</v>
      </c>
      <c r="W68" s="158"/>
      <c r="X68" s="158" t="s">
        <v>442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950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7">
        <v>30</v>
      </c>
      <c r="B69" s="188" t="s">
        <v>2459</v>
      </c>
      <c r="C69" s="194" t="s">
        <v>2460</v>
      </c>
      <c r="D69" s="189" t="s">
        <v>363</v>
      </c>
      <c r="E69" s="190">
        <v>3</v>
      </c>
      <c r="F69" s="191"/>
      <c r="G69" s="192">
        <f>ROUND(E69*F69,2)</f>
        <v>0</v>
      </c>
      <c r="H69" s="191"/>
      <c r="I69" s="192">
        <f>ROUND(E69*H69,2)</f>
        <v>0</v>
      </c>
      <c r="J69" s="191"/>
      <c r="K69" s="192">
        <f>ROUND(E69*J69,2)</f>
        <v>0</v>
      </c>
      <c r="L69" s="192">
        <v>21</v>
      </c>
      <c r="M69" s="192">
        <f>G69*(1+L69/100)</f>
        <v>0</v>
      </c>
      <c r="N69" s="190">
        <v>1.5E-3</v>
      </c>
      <c r="O69" s="190">
        <f>ROUND(E69*N69,2)</f>
        <v>0</v>
      </c>
      <c r="P69" s="190">
        <v>0</v>
      </c>
      <c r="Q69" s="190">
        <f>ROUND(E69*P69,2)</f>
        <v>0</v>
      </c>
      <c r="R69" s="192"/>
      <c r="S69" s="192" t="s">
        <v>257</v>
      </c>
      <c r="T69" s="193" t="s">
        <v>258</v>
      </c>
      <c r="U69" s="158">
        <v>0</v>
      </c>
      <c r="V69" s="158">
        <f>ROUND(E69*U69,2)</f>
        <v>0</v>
      </c>
      <c r="W69" s="158"/>
      <c r="X69" s="158" t="s">
        <v>442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950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7">
        <v>31</v>
      </c>
      <c r="B70" s="188" t="s">
        <v>2461</v>
      </c>
      <c r="C70" s="194" t="s">
        <v>2462</v>
      </c>
      <c r="D70" s="189" t="s">
        <v>363</v>
      </c>
      <c r="E70" s="190">
        <v>1</v>
      </c>
      <c r="F70" s="191"/>
      <c r="G70" s="192">
        <f>ROUND(E70*F70,2)</f>
        <v>0</v>
      </c>
      <c r="H70" s="191"/>
      <c r="I70" s="192">
        <f>ROUND(E70*H70,2)</f>
        <v>0</v>
      </c>
      <c r="J70" s="191"/>
      <c r="K70" s="192">
        <f>ROUND(E70*J70,2)</f>
        <v>0</v>
      </c>
      <c r="L70" s="192">
        <v>21</v>
      </c>
      <c r="M70" s="192">
        <f>G70*(1+L70/100)</f>
        <v>0</v>
      </c>
      <c r="N70" s="190">
        <v>1.0500000000000001E-2</v>
      </c>
      <c r="O70" s="190">
        <f>ROUND(E70*N70,2)</f>
        <v>0.01</v>
      </c>
      <c r="P70" s="190">
        <v>0</v>
      </c>
      <c r="Q70" s="190">
        <f>ROUND(E70*P70,2)</f>
        <v>0</v>
      </c>
      <c r="R70" s="192"/>
      <c r="S70" s="192" t="s">
        <v>257</v>
      </c>
      <c r="T70" s="193" t="s">
        <v>258</v>
      </c>
      <c r="U70" s="158">
        <v>0</v>
      </c>
      <c r="V70" s="158">
        <f>ROUND(E70*U70,2)</f>
        <v>0</v>
      </c>
      <c r="W70" s="158"/>
      <c r="X70" s="158" t="s">
        <v>442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950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32</v>
      </c>
      <c r="B71" s="173" t="s">
        <v>2463</v>
      </c>
      <c r="C71" s="181" t="s">
        <v>2464</v>
      </c>
      <c r="D71" s="174" t="s">
        <v>363</v>
      </c>
      <c r="E71" s="175">
        <v>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0.126</v>
      </c>
      <c r="O71" s="175">
        <f>ROUND(E71*N71,2)</f>
        <v>0.13</v>
      </c>
      <c r="P71" s="175">
        <v>0</v>
      </c>
      <c r="Q71" s="175">
        <f>ROUND(E71*P71,2)</f>
        <v>0</v>
      </c>
      <c r="R71" s="177"/>
      <c r="S71" s="177" t="s">
        <v>257</v>
      </c>
      <c r="T71" s="178" t="s">
        <v>258</v>
      </c>
      <c r="U71" s="158">
        <v>0</v>
      </c>
      <c r="V71" s="158">
        <f>ROUND(E71*U71,2)</f>
        <v>0</v>
      </c>
      <c r="W71" s="158"/>
      <c r="X71" s="158" t="s">
        <v>442</v>
      </c>
      <c r="Y71" s="158" t="s">
        <v>260</v>
      </c>
      <c r="Z71" s="148"/>
      <c r="AA71" s="148"/>
      <c r="AB71" s="148"/>
      <c r="AC71" s="148"/>
      <c r="AD71" s="148"/>
      <c r="AE71" s="148"/>
      <c r="AF71" s="148"/>
      <c r="AG71" s="148" t="s">
        <v>950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73" t="s">
        <v>2465</v>
      </c>
      <c r="D72" s="274"/>
      <c r="E72" s="274"/>
      <c r="F72" s="274"/>
      <c r="G72" s="274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7">
        <v>33</v>
      </c>
      <c r="B73" s="188" t="s">
        <v>2466</v>
      </c>
      <c r="C73" s="194" t="s">
        <v>2467</v>
      </c>
      <c r="D73" s="189" t="s">
        <v>363</v>
      </c>
      <c r="E73" s="190">
        <v>1</v>
      </c>
      <c r="F73" s="191"/>
      <c r="G73" s="192">
        <f>ROUND(E73*F73,2)</f>
        <v>0</v>
      </c>
      <c r="H73" s="191"/>
      <c r="I73" s="192">
        <f>ROUND(E73*H73,2)</f>
        <v>0</v>
      </c>
      <c r="J73" s="191"/>
      <c r="K73" s="192">
        <f>ROUND(E73*J73,2)</f>
        <v>0</v>
      </c>
      <c r="L73" s="192">
        <v>21</v>
      </c>
      <c r="M73" s="192">
        <f>G73*(1+L73/100)</f>
        <v>0</v>
      </c>
      <c r="N73" s="190">
        <v>0</v>
      </c>
      <c r="O73" s="190">
        <f>ROUND(E73*N73,2)</f>
        <v>0</v>
      </c>
      <c r="P73" s="190">
        <v>0</v>
      </c>
      <c r="Q73" s="190">
        <f>ROUND(E73*P73,2)</f>
        <v>0</v>
      </c>
      <c r="R73" s="192"/>
      <c r="S73" s="192" t="s">
        <v>257</v>
      </c>
      <c r="T73" s="193" t="s">
        <v>258</v>
      </c>
      <c r="U73" s="158">
        <v>0</v>
      </c>
      <c r="V73" s="158">
        <f>ROUND(E73*U73,2)</f>
        <v>0</v>
      </c>
      <c r="W73" s="158"/>
      <c r="X73" s="158" t="s">
        <v>442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950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5" t="s">
        <v>252</v>
      </c>
      <c r="B74" s="166" t="s">
        <v>220</v>
      </c>
      <c r="C74" s="180" t="s">
        <v>221</v>
      </c>
      <c r="D74" s="167"/>
      <c r="E74" s="168"/>
      <c r="F74" s="169"/>
      <c r="G74" s="169">
        <f>SUMIF(AG75:AG83,"&lt;&gt;NOR",G75:G83)</f>
        <v>0</v>
      </c>
      <c r="H74" s="169"/>
      <c r="I74" s="169">
        <f>SUM(I75:I83)</f>
        <v>0</v>
      </c>
      <c r="J74" s="169"/>
      <c r="K74" s="169">
        <f>SUM(K75:K83)</f>
        <v>0</v>
      </c>
      <c r="L74" s="169"/>
      <c r="M74" s="169">
        <f>SUM(M75:M83)</f>
        <v>0</v>
      </c>
      <c r="N74" s="168"/>
      <c r="O74" s="168">
        <f>SUM(O75:O83)</f>
        <v>0</v>
      </c>
      <c r="P74" s="168"/>
      <c r="Q74" s="168">
        <f>SUM(Q75:Q83)</f>
        <v>0</v>
      </c>
      <c r="R74" s="169"/>
      <c r="S74" s="169"/>
      <c r="T74" s="170"/>
      <c r="U74" s="164"/>
      <c r="V74" s="164">
        <f>SUM(V75:V83)</f>
        <v>0</v>
      </c>
      <c r="W74" s="164"/>
      <c r="X74" s="164"/>
      <c r="Y74" s="164"/>
      <c r="AG74" t="s">
        <v>253</v>
      </c>
    </row>
    <row r="75" spans="1:60" outlineLevel="1" x14ac:dyDescent="0.2">
      <c r="A75" s="172">
        <v>34</v>
      </c>
      <c r="B75" s="173" t="s">
        <v>512</v>
      </c>
      <c r="C75" s="181" t="s">
        <v>513</v>
      </c>
      <c r="D75" s="174" t="s">
        <v>412</v>
      </c>
      <c r="E75" s="175">
        <v>3.1320000000000001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287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73" t="s">
        <v>344</v>
      </c>
      <c r="D76" s="274"/>
      <c r="E76" s="274"/>
      <c r="F76" s="274"/>
      <c r="G76" s="274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7">
        <v>35</v>
      </c>
      <c r="B77" s="188" t="s">
        <v>514</v>
      </c>
      <c r="C77" s="194" t="s">
        <v>515</v>
      </c>
      <c r="D77" s="189" t="s">
        <v>412</v>
      </c>
      <c r="E77" s="190">
        <v>3.1320000000000001</v>
      </c>
      <c r="F77" s="191"/>
      <c r="G77" s="192">
        <f>ROUND(E77*F77,2)</f>
        <v>0</v>
      </c>
      <c r="H77" s="191"/>
      <c r="I77" s="192">
        <f>ROUND(E77*H77,2)</f>
        <v>0</v>
      </c>
      <c r="J77" s="191"/>
      <c r="K77" s="192">
        <f>ROUND(E77*J77,2)</f>
        <v>0</v>
      </c>
      <c r="L77" s="192">
        <v>21</v>
      </c>
      <c r="M77" s="192">
        <f>G77*(1+L77/100)</f>
        <v>0</v>
      </c>
      <c r="N77" s="190">
        <v>0</v>
      </c>
      <c r="O77" s="190">
        <f>ROUND(E77*N77,2)</f>
        <v>0</v>
      </c>
      <c r="P77" s="190">
        <v>0</v>
      </c>
      <c r="Q77" s="190">
        <f>ROUND(E77*P77,2)</f>
        <v>0</v>
      </c>
      <c r="R77" s="192"/>
      <c r="S77" s="192" t="s">
        <v>325</v>
      </c>
      <c r="T77" s="193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261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7">
        <v>36</v>
      </c>
      <c r="B78" s="188" t="s">
        <v>516</v>
      </c>
      <c r="C78" s="194" t="s">
        <v>517</v>
      </c>
      <c r="D78" s="189" t="s">
        <v>412</v>
      </c>
      <c r="E78" s="190">
        <v>59.508000000000003</v>
      </c>
      <c r="F78" s="191"/>
      <c r="G78" s="192">
        <f>ROUND(E78*F78,2)</f>
        <v>0</v>
      </c>
      <c r="H78" s="191"/>
      <c r="I78" s="192">
        <f>ROUND(E78*H78,2)</f>
        <v>0</v>
      </c>
      <c r="J78" s="191"/>
      <c r="K78" s="192">
        <f>ROUND(E78*J78,2)</f>
        <v>0</v>
      </c>
      <c r="L78" s="192">
        <v>21</v>
      </c>
      <c r="M78" s="192">
        <f>G78*(1+L78/100)</f>
        <v>0</v>
      </c>
      <c r="N78" s="190">
        <v>0</v>
      </c>
      <c r="O78" s="190">
        <f>ROUND(E78*N78,2)</f>
        <v>0</v>
      </c>
      <c r="P78" s="190">
        <v>0</v>
      </c>
      <c r="Q78" s="190">
        <f>ROUND(E78*P78,2)</f>
        <v>0</v>
      </c>
      <c r="R78" s="192"/>
      <c r="S78" s="192" t="s">
        <v>325</v>
      </c>
      <c r="T78" s="193" t="s">
        <v>326</v>
      </c>
      <c r="U78" s="158">
        <v>0</v>
      </c>
      <c r="V78" s="158">
        <f>ROUND(E78*U78,2)</f>
        <v>0</v>
      </c>
      <c r="W78" s="158"/>
      <c r="X78" s="158" t="s">
        <v>259</v>
      </c>
      <c r="Y78" s="158" t="s">
        <v>260</v>
      </c>
      <c r="Z78" s="148"/>
      <c r="AA78" s="148"/>
      <c r="AB78" s="148"/>
      <c r="AC78" s="148"/>
      <c r="AD78" s="148"/>
      <c r="AE78" s="148"/>
      <c r="AF78" s="148"/>
      <c r="AG78" s="148" t="s">
        <v>261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7">
        <v>37</v>
      </c>
      <c r="B79" s="188" t="s">
        <v>518</v>
      </c>
      <c r="C79" s="194" t="s">
        <v>519</v>
      </c>
      <c r="D79" s="189" t="s">
        <v>412</v>
      </c>
      <c r="E79" s="190">
        <v>3.1320000000000001</v>
      </c>
      <c r="F79" s="191"/>
      <c r="G79" s="192">
        <f>ROUND(E79*F79,2)</f>
        <v>0</v>
      </c>
      <c r="H79" s="191"/>
      <c r="I79" s="192">
        <f>ROUND(E79*H79,2)</f>
        <v>0</v>
      </c>
      <c r="J79" s="191"/>
      <c r="K79" s="192">
        <f>ROUND(E79*J79,2)</f>
        <v>0</v>
      </c>
      <c r="L79" s="192">
        <v>21</v>
      </c>
      <c r="M79" s="192">
        <f>G79*(1+L79/100)</f>
        <v>0</v>
      </c>
      <c r="N79" s="190">
        <v>0</v>
      </c>
      <c r="O79" s="190">
        <f>ROUND(E79*N79,2)</f>
        <v>0</v>
      </c>
      <c r="P79" s="190">
        <v>0</v>
      </c>
      <c r="Q79" s="190">
        <f>ROUND(E79*P79,2)</f>
        <v>0</v>
      </c>
      <c r="R79" s="192"/>
      <c r="S79" s="192" t="s">
        <v>325</v>
      </c>
      <c r="T79" s="193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261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87">
        <v>38</v>
      </c>
      <c r="B80" s="188" t="s">
        <v>520</v>
      </c>
      <c r="C80" s="194" t="s">
        <v>521</v>
      </c>
      <c r="D80" s="189" t="s">
        <v>412</v>
      </c>
      <c r="E80" s="190">
        <v>18.792000000000002</v>
      </c>
      <c r="F80" s="191"/>
      <c r="G80" s="192">
        <f>ROUND(E80*F80,2)</f>
        <v>0</v>
      </c>
      <c r="H80" s="191"/>
      <c r="I80" s="192">
        <f>ROUND(E80*H80,2)</f>
        <v>0</v>
      </c>
      <c r="J80" s="191"/>
      <c r="K80" s="192">
        <f>ROUND(E80*J80,2)</f>
        <v>0</v>
      </c>
      <c r="L80" s="192">
        <v>21</v>
      </c>
      <c r="M80" s="192">
        <f>G80*(1+L80/100)</f>
        <v>0</v>
      </c>
      <c r="N80" s="190">
        <v>0</v>
      </c>
      <c r="O80" s="190">
        <f>ROUND(E80*N80,2)</f>
        <v>0</v>
      </c>
      <c r="P80" s="190">
        <v>0</v>
      </c>
      <c r="Q80" s="190">
        <f>ROUND(E80*P80,2)</f>
        <v>0</v>
      </c>
      <c r="R80" s="192"/>
      <c r="S80" s="192" t="s">
        <v>325</v>
      </c>
      <c r="T80" s="193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39</v>
      </c>
      <c r="B81" s="173" t="s">
        <v>599</v>
      </c>
      <c r="C81" s="181" t="s">
        <v>523</v>
      </c>
      <c r="D81" s="174" t="s">
        <v>412</v>
      </c>
      <c r="E81" s="175">
        <v>3.1320000000000001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287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73" t="s">
        <v>344</v>
      </c>
      <c r="D82" s="274"/>
      <c r="E82" s="274"/>
      <c r="F82" s="274"/>
      <c r="G82" s="274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40</v>
      </c>
      <c r="B83" s="173" t="s">
        <v>524</v>
      </c>
      <c r="C83" s="181" t="s">
        <v>525</v>
      </c>
      <c r="D83" s="174" t="s">
        <v>412</v>
      </c>
      <c r="E83" s="175">
        <v>3.1320000000000001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287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3"/>
      <c r="B84" s="4"/>
      <c r="C84" s="18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238</v>
      </c>
    </row>
    <row r="85" spans="1:60" x14ac:dyDescent="0.2">
      <c r="A85" s="151"/>
      <c r="B85" s="152" t="s">
        <v>29</v>
      </c>
      <c r="C85" s="185"/>
      <c r="D85" s="153"/>
      <c r="E85" s="154"/>
      <c r="F85" s="154"/>
      <c r="G85" s="171">
        <f>G8+G14+G21+G23+G25+G28+G74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293</v>
      </c>
    </row>
    <row r="86" spans="1:60" x14ac:dyDescent="0.2">
      <c r="C86" s="186"/>
      <c r="D86" s="10"/>
      <c r="AG86" t="s">
        <v>294</v>
      </c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CK9nRst1wyTwlqWOCEj3mQAPm6vqPppF/um7BoYGD8cGw16/QzrwzYyqZl9+QJfRZRDW2V+7lkVtJ27sQ9ejA==" saltValue="X0IDvZnCwXPTtanBR8oitg==" spinCount="100000" sheet="1" formatRows="0"/>
  <mergeCells count="19">
    <mergeCell ref="C82:G82"/>
    <mergeCell ref="C56:G56"/>
    <mergeCell ref="C58:G58"/>
    <mergeCell ref="C63:G63"/>
    <mergeCell ref="C67:G67"/>
    <mergeCell ref="C72:G72"/>
    <mergeCell ref="C76:G76"/>
    <mergeCell ref="C42:G42"/>
    <mergeCell ref="A1:G1"/>
    <mergeCell ref="C2:G2"/>
    <mergeCell ref="C3:G3"/>
    <mergeCell ref="C4:G4"/>
    <mergeCell ref="C12:G12"/>
    <mergeCell ref="C16:G16"/>
    <mergeCell ref="C18:G18"/>
    <mergeCell ref="C27:G27"/>
    <mergeCell ref="C30:G30"/>
    <mergeCell ref="C32:G32"/>
    <mergeCell ref="C36:G3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6E31-4BAC-48E3-9971-8545CA95C3E6}">
  <sheetPr>
    <outlinePr summaryBelow="0"/>
  </sheetPr>
  <dimension ref="A1:BH5000"/>
  <sheetViews>
    <sheetView workbookViewId="0">
      <pane ySplit="7" topLeftCell="A8" activePane="bottomLeft" state="frozen"/>
      <selection pane="bottomLeft" activeCell="E27" sqref="E27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90</v>
      </c>
      <c r="C4" s="270" t="s">
        <v>91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214</v>
      </c>
      <c r="C8" s="180" t="s">
        <v>215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2468</v>
      </c>
      <c r="C9" s="181" t="s">
        <v>2469</v>
      </c>
      <c r="D9" s="174" t="s">
        <v>256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18.75" customHeight="1" outlineLevel="2" x14ac:dyDescent="0.2">
      <c r="A10" s="155"/>
      <c r="B10" s="156"/>
      <c r="C10" s="273"/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117</v>
      </c>
      <c r="D11" s="162"/>
      <c r="E11" s="163">
        <v>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2470</v>
      </c>
      <c r="C12" s="181" t="s">
        <v>2471</v>
      </c>
      <c r="D12" s="174" t="s">
        <v>256</v>
      </c>
      <c r="E12" s="175">
        <v>11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321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66</v>
      </c>
      <c r="D13" s="162"/>
      <c r="E13" s="163">
        <v>11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3"/>
      <c r="B14" s="4"/>
      <c r="C14" s="18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238</v>
      </c>
    </row>
    <row r="15" spans="1:60" x14ac:dyDescent="0.2">
      <c r="A15" s="151"/>
      <c r="B15" s="152" t="s">
        <v>29</v>
      </c>
      <c r="C15" s="185"/>
      <c r="D15" s="153"/>
      <c r="E15" s="154"/>
      <c r="F15" s="154"/>
      <c r="G15" s="17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293</v>
      </c>
    </row>
    <row r="16" spans="1:60" x14ac:dyDescent="0.2">
      <c r="C16" s="186"/>
      <c r="D16" s="10"/>
      <c r="AG16" t="s">
        <v>294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Qotbz6RgMWc7F3yKwim7uTekqUTbp5J+604KYsE5eFrrWwEd7Ff2+XIqHOSuX5MzRfsMjvU7Ti/O6puMQ+GLA==" saltValue="WasE0yhsUMxXtOcQ6N9gVg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BB95-42EE-4DC0-898F-24FE71F203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92</v>
      </c>
      <c r="C4" s="270" t="s">
        <v>93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117</v>
      </c>
      <c r="C8" s="180" t="s">
        <v>118</v>
      </c>
      <c r="D8" s="167"/>
      <c r="E8" s="168"/>
      <c r="F8" s="169"/>
      <c r="G8" s="169">
        <f>SUMIF(AG9:AG24,"&lt;&gt;NOR",G9:G24)</f>
        <v>0</v>
      </c>
      <c r="H8" s="169"/>
      <c r="I8" s="169">
        <f>SUM(I9:I24)</f>
        <v>0</v>
      </c>
      <c r="J8" s="169"/>
      <c r="K8" s="169">
        <f>SUM(K9:K24)</f>
        <v>0</v>
      </c>
      <c r="L8" s="169"/>
      <c r="M8" s="169">
        <f>SUM(M9:M24)</f>
        <v>0</v>
      </c>
      <c r="N8" s="168"/>
      <c r="O8" s="168">
        <f>SUM(O9:O24)</f>
        <v>0</v>
      </c>
      <c r="P8" s="168"/>
      <c r="Q8" s="168">
        <f>SUM(Q9:Q24)</f>
        <v>0</v>
      </c>
      <c r="R8" s="169"/>
      <c r="S8" s="169"/>
      <c r="T8" s="170"/>
      <c r="U8" s="164"/>
      <c r="V8" s="164">
        <f>SUM(V9:V24)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1392</v>
      </c>
      <c r="C9" s="181" t="s">
        <v>1393</v>
      </c>
      <c r="D9" s="174" t="s">
        <v>549</v>
      </c>
      <c r="E9" s="175">
        <v>33.624499999999998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2472</v>
      </c>
      <c r="D10" s="162"/>
      <c r="E10" s="163">
        <v>33.619999999999997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1395</v>
      </c>
      <c r="C11" s="181" t="s">
        <v>1396</v>
      </c>
      <c r="D11" s="174" t="s">
        <v>549</v>
      </c>
      <c r="E11" s="175">
        <v>33.624499999999998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2472</v>
      </c>
      <c r="D12" s="162"/>
      <c r="E12" s="163">
        <v>33.619999999999997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1397</v>
      </c>
      <c r="C13" s="181" t="s">
        <v>1398</v>
      </c>
      <c r="D13" s="174" t="s">
        <v>549</v>
      </c>
      <c r="E13" s="175">
        <v>33.624499999999998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2472</v>
      </c>
      <c r="D14" s="162"/>
      <c r="E14" s="163">
        <v>33.619999999999997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1399</v>
      </c>
      <c r="C15" s="181" t="s">
        <v>1400</v>
      </c>
      <c r="D15" s="174" t="s">
        <v>549</v>
      </c>
      <c r="E15" s="175">
        <v>33.624499999999998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2472</v>
      </c>
      <c r="D16" s="162"/>
      <c r="E16" s="163">
        <v>33.619999999999997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1401</v>
      </c>
      <c r="C17" s="181" t="s">
        <v>1402</v>
      </c>
      <c r="D17" s="174" t="s">
        <v>549</v>
      </c>
      <c r="E17" s="175">
        <v>33.624499999999998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2472</v>
      </c>
      <c r="D18" s="162"/>
      <c r="E18" s="163">
        <v>33.619999999999997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1403</v>
      </c>
      <c r="C19" s="181" t="s">
        <v>1404</v>
      </c>
      <c r="D19" s="174" t="s">
        <v>549</v>
      </c>
      <c r="E19" s="175">
        <v>33.624499999999998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2472</v>
      </c>
      <c r="D20" s="162"/>
      <c r="E20" s="163">
        <v>33.619999999999997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1405</v>
      </c>
      <c r="C21" s="181" t="s">
        <v>1406</v>
      </c>
      <c r="D21" s="174" t="s">
        <v>549</v>
      </c>
      <c r="E21" s="175">
        <v>33.624499999999998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257</v>
      </c>
      <c r="T21" s="178" t="s">
        <v>258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73" t="s">
        <v>1407</v>
      </c>
      <c r="D22" s="274"/>
      <c r="E22" s="274"/>
      <c r="F22" s="274"/>
      <c r="G22" s="27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64" t="s">
        <v>1408</v>
      </c>
      <c r="D23" s="265"/>
      <c r="E23" s="265"/>
      <c r="F23" s="265"/>
      <c r="G23" s="26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2472</v>
      </c>
      <c r="D24" s="162"/>
      <c r="E24" s="163">
        <v>33.619999999999997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5" t="s">
        <v>252</v>
      </c>
      <c r="B25" s="166" t="s">
        <v>119</v>
      </c>
      <c r="C25" s="180" t="s">
        <v>120</v>
      </c>
      <c r="D25" s="167"/>
      <c r="E25" s="168"/>
      <c r="F25" s="169"/>
      <c r="G25" s="169">
        <f>SUMIF(AG26:AG38,"&lt;&gt;NOR",G26:G38)</f>
        <v>0</v>
      </c>
      <c r="H25" s="169"/>
      <c r="I25" s="169">
        <f>SUM(I26:I38)</f>
        <v>0</v>
      </c>
      <c r="J25" s="169"/>
      <c r="K25" s="169">
        <f>SUM(K26:K38)</f>
        <v>0</v>
      </c>
      <c r="L25" s="169"/>
      <c r="M25" s="169">
        <f>SUM(M26:M38)</f>
        <v>0</v>
      </c>
      <c r="N25" s="168"/>
      <c r="O25" s="168">
        <f>SUM(O26:O38)</f>
        <v>32.989999999999995</v>
      </c>
      <c r="P25" s="168"/>
      <c r="Q25" s="168">
        <f>SUM(Q26:Q38)</f>
        <v>0</v>
      </c>
      <c r="R25" s="169"/>
      <c r="S25" s="169"/>
      <c r="T25" s="170"/>
      <c r="U25" s="164"/>
      <c r="V25" s="164">
        <f>SUM(V26:V38)</f>
        <v>0</v>
      </c>
      <c r="W25" s="164"/>
      <c r="X25" s="164"/>
      <c r="Y25" s="164"/>
      <c r="AG25" t="s">
        <v>253</v>
      </c>
    </row>
    <row r="26" spans="1:60" outlineLevel="1" x14ac:dyDescent="0.2">
      <c r="A26" s="172">
        <v>8</v>
      </c>
      <c r="B26" s="173" t="s">
        <v>2473</v>
      </c>
      <c r="C26" s="181" t="s">
        <v>2474</v>
      </c>
      <c r="D26" s="174" t="s">
        <v>549</v>
      </c>
      <c r="E26" s="175">
        <v>7.9595000000000002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1.9397</v>
      </c>
      <c r="O26" s="175">
        <f>ROUND(E26*N26,2)</f>
        <v>15.44</v>
      </c>
      <c r="P26" s="175">
        <v>0</v>
      </c>
      <c r="Q26" s="175">
        <f>ROUND(E26*P26,2)</f>
        <v>0</v>
      </c>
      <c r="R26" s="177"/>
      <c r="S26" s="177" t="s">
        <v>325</v>
      </c>
      <c r="T26" s="178" t="s">
        <v>326</v>
      </c>
      <c r="U26" s="158">
        <v>0</v>
      </c>
      <c r="V26" s="158">
        <f>ROUND(E26*U26,2)</f>
        <v>0</v>
      </c>
      <c r="W26" s="158"/>
      <c r="X26" s="158" t="s">
        <v>259</v>
      </c>
      <c r="Y26" s="158" t="s">
        <v>260</v>
      </c>
      <c r="Z26" s="148"/>
      <c r="AA26" s="148"/>
      <c r="AB26" s="148"/>
      <c r="AC26" s="148"/>
      <c r="AD26" s="148"/>
      <c r="AE26" s="148"/>
      <c r="AF26" s="148"/>
      <c r="AG26" s="148" t="s">
        <v>261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2475</v>
      </c>
      <c r="D27" s="162"/>
      <c r="E27" s="163">
        <v>7.76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2" t="s">
        <v>2476</v>
      </c>
      <c r="D28" s="162"/>
      <c r="E28" s="163">
        <v>0.2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9</v>
      </c>
      <c r="B29" s="173" t="s">
        <v>2477</v>
      </c>
      <c r="C29" s="181" t="s">
        <v>2478</v>
      </c>
      <c r="D29" s="174" t="s">
        <v>549</v>
      </c>
      <c r="E29" s="175">
        <v>5.173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2.5855999999999999</v>
      </c>
      <c r="O29" s="175">
        <f>ROUND(E29*N29,2)</f>
        <v>13.38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73" t="s">
        <v>1431</v>
      </c>
      <c r="D30" s="274"/>
      <c r="E30" s="274"/>
      <c r="F30" s="274"/>
      <c r="G30" s="27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2479</v>
      </c>
      <c r="D31" s="162"/>
      <c r="E31" s="163">
        <v>5.17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2480</v>
      </c>
      <c r="C32" s="181" t="s">
        <v>2481</v>
      </c>
      <c r="D32" s="174" t="s">
        <v>324</v>
      </c>
      <c r="E32" s="175">
        <v>3.75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0.96299999999999997</v>
      </c>
      <c r="O32" s="175">
        <f>ROUND(E32*N32,2)</f>
        <v>3.61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287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2482</v>
      </c>
      <c r="D33" s="162"/>
      <c r="E33" s="163">
        <v>3.75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2483</v>
      </c>
      <c r="C34" s="181" t="s">
        <v>2484</v>
      </c>
      <c r="D34" s="174" t="s">
        <v>549</v>
      </c>
      <c r="E34" s="175">
        <v>0.2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2.5249999999999999</v>
      </c>
      <c r="O34" s="175">
        <f>ROUND(E34*N34,2)</f>
        <v>0.51</v>
      </c>
      <c r="P34" s="175">
        <v>0</v>
      </c>
      <c r="Q34" s="175">
        <f>ROUND(E34*P34,2)</f>
        <v>0</v>
      </c>
      <c r="R34" s="177"/>
      <c r="S34" s="177" t="s">
        <v>325</v>
      </c>
      <c r="T34" s="178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261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2476</v>
      </c>
      <c r="D35" s="162"/>
      <c r="E35" s="163">
        <v>0.2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12</v>
      </c>
      <c r="B36" s="173" t="s">
        <v>2485</v>
      </c>
      <c r="C36" s="181" t="s">
        <v>2486</v>
      </c>
      <c r="D36" s="174" t="s">
        <v>412</v>
      </c>
      <c r="E36" s="175">
        <v>4.8099999999999997E-2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1.0211600000000001</v>
      </c>
      <c r="O36" s="175">
        <f>ROUND(E36*N36,2)</f>
        <v>0.05</v>
      </c>
      <c r="P36" s="175">
        <v>0</v>
      </c>
      <c r="Q36" s="175">
        <f>ROUND(E36*P36,2)</f>
        <v>0</v>
      </c>
      <c r="R36" s="177"/>
      <c r="S36" s="177" t="s">
        <v>325</v>
      </c>
      <c r="T36" s="178" t="s">
        <v>326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261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2487</v>
      </c>
      <c r="D37" s="162"/>
      <c r="E37" s="163">
        <v>0.03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2488</v>
      </c>
      <c r="D38" s="162"/>
      <c r="E38" s="163">
        <v>0.02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252</v>
      </c>
      <c r="B39" s="166" t="s">
        <v>121</v>
      </c>
      <c r="C39" s="180" t="s">
        <v>122</v>
      </c>
      <c r="D39" s="167"/>
      <c r="E39" s="168"/>
      <c r="F39" s="169"/>
      <c r="G39" s="169">
        <f>SUMIF(AG40:AG95,"&lt;&gt;NOR",G40:G95)</f>
        <v>0</v>
      </c>
      <c r="H39" s="169"/>
      <c r="I39" s="169">
        <f>SUM(I40:I95)</f>
        <v>0</v>
      </c>
      <c r="J39" s="169"/>
      <c r="K39" s="169">
        <f>SUM(K40:K95)</f>
        <v>0</v>
      </c>
      <c r="L39" s="169"/>
      <c r="M39" s="169">
        <f>SUM(M40:M95)</f>
        <v>0</v>
      </c>
      <c r="N39" s="168"/>
      <c r="O39" s="168">
        <f>SUM(O40:O95)</f>
        <v>27.299999999999994</v>
      </c>
      <c r="P39" s="168"/>
      <c r="Q39" s="168">
        <f>SUM(Q40:Q95)</f>
        <v>0</v>
      </c>
      <c r="R39" s="169"/>
      <c r="S39" s="169"/>
      <c r="T39" s="170"/>
      <c r="U39" s="164"/>
      <c r="V39" s="164">
        <f>SUM(V40:V95)</f>
        <v>0</v>
      </c>
      <c r="W39" s="164"/>
      <c r="X39" s="164"/>
      <c r="Y39" s="164"/>
      <c r="AG39" t="s">
        <v>253</v>
      </c>
    </row>
    <row r="40" spans="1:60" outlineLevel="1" x14ac:dyDescent="0.2">
      <c r="A40" s="172">
        <v>13</v>
      </c>
      <c r="B40" s="173" t="s">
        <v>2489</v>
      </c>
      <c r="C40" s="181" t="s">
        <v>2490</v>
      </c>
      <c r="D40" s="174" t="s">
        <v>363</v>
      </c>
      <c r="E40" s="175">
        <v>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5.1499999999999997E-2</v>
      </c>
      <c r="O40" s="175">
        <f>ROUND(E40*N40,2)</f>
        <v>0.31</v>
      </c>
      <c r="P40" s="175">
        <v>0</v>
      </c>
      <c r="Q40" s="175">
        <f>ROUND(E40*P40,2)</f>
        <v>0</v>
      </c>
      <c r="R40" s="177"/>
      <c r="S40" s="177" t="s">
        <v>325</v>
      </c>
      <c r="T40" s="178" t="s">
        <v>326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261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1488</v>
      </c>
      <c r="D41" s="162"/>
      <c r="E41" s="163">
        <v>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600</v>
      </c>
      <c r="C42" s="181" t="s">
        <v>601</v>
      </c>
      <c r="D42" s="174" t="s">
        <v>363</v>
      </c>
      <c r="E42" s="175">
        <v>4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0.10434</v>
      </c>
      <c r="O42" s="175">
        <f>ROUND(E42*N42,2)</f>
        <v>0.42</v>
      </c>
      <c r="P42" s="175">
        <v>0</v>
      </c>
      <c r="Q42" s="175">
        <f>ROUND(E42*P42,2)</f>
        <v>0</v>
      </c>
      <c r="R42" s="177"/>
      <c r="S42" s="177" t="s">
        <v>325</v>
      </c>
      <c r="T42" s="178" t="s">
        <v>326</v>
      </c>
      <c r="U42" s="158">
        <v>0</v>
      </c>
      <c r="V42" s="158">
        <f>ROUND(E42*U42,2)</f>
        <v>0</v>
      </c>
      <c r="W42" s="158"/>
      <c r="X42" s="158" t="s">
        <v>259</v>
      </c>
      <c r="Y42" s="158" t="s">
        <v>260</v>
      </c>
      <c r="Z42" s="148"/>
      <c r="AA42" s="148"/>
      <c r="AB42" s="148"/>
      <c r="AC42" s="148"/>
      <c r="AD42" s="148"/>
      <c r="AE42" s="148"/>
      <c r="AF42" s="148"/>
      <c r="AG42" s="148" t="s">
        <v>261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123</v>
      </c>
      <c r="D43" s="162"/>
      <c r="E43" s="163">
        <v>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955</v>
      </c>
      <c r="C44" s="181" t="s">
        <v>956</v>
      </c>
      <c r="D44" s="174" t="s">
        <v>549</v>
      </c>
      <c r="E44" s="175">
        <v>5.1318000000000001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1.79356</v>
      </c>
      <c r="O44" s="175">
        <f>ROUND(E44*N44,2)</f>
        <v>9.1999999999999993</v>
      </c>
      <c r="P44" s="175">
        <v>0</v>
      </c>
      <c r="Q44" s="175">
        <f>ROUND(E44*P44,2)</f>
        <v>0</v>
      </c>
      <c r="R44" s="177"/>
      <c r="S44" s="177" t="s">
        <v>325</v>
      </c>
      <c r="T44" s="178" t="s">
        <v>326</v>
      </c>
      <c r="U44" s="158">
        <v>0</v>
      </c>
      <c r="V44" s="158">
        <f>ROUND(E44*U44,2)</f>
        <v>0</v>
      </c>
      <c r="W44" s="158"/>
      <c r="X44" s="158" t="s">
        <v>259</v>
      </c>
      <c r="Y44" s="158" t="s">
        <v>260</v>
      </c>
      <c r="Z44" s="148"/>
      <c r="AA44" s="148"/>
      <c r="AB44" s="148"/>
      <c r="AC44" s="148"/>
      <c r="AD44" s="148"/>
      <c r="AE44" s="148"/>
      <c r="AF44" s="148"/>
      <c r="AG44" s="148" t="s">
        <v>261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2491</v>
      </c>
      <c r="D45" s="162"/>
      <c r="E45" s="163">
        <v>4.08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2492</v>
      </c>
      <c r="D46" s="162"/>
      <c r="E46" s="163">
        <v>0.2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2" t="s">
        <v>2493</v>
      </c>
      <c r="D47" s="162"/>
      <c r="E47" s="163">
        <v>0.85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16</v>
      </c>
      <c r="B48" s="173" t="s">
        <v>2494</v>
      </c>
      <c r="C48" s="181" t="s">
        <v>2495</v>
      </c>
      <c r="D48" s="174" t="s">
        <v>549</v>
      </c>
      <c r="E48" s="175">
        <v>5.0214999999999996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1.79484</v>
      </c>
      <c r="O48" s="175">
        <f>ROUND(E48*N48,2)</f>
        <v>9.01</v>
      </c>
      <c r="P48" s="175">
        <v>0</v>
      </c>
      <c r="Q48" s="175">
        <f>ROUND(E48*P48,2)</f>
        <v>0</v>
      </c>
      <c r="R48" s="177"/>
      <c r="S48" s="177" t="s">
        <v>325</v>
      </c>
      <c r="T48" s="178" t="s">
        <v>326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261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73" t="s">
        <v>2496</v>
      </c>
      <c r="D49" s="274"/>
      <c r="E49" s="274"/>
      <c r="F49" s="274"/>
      <c r="G49" s="274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2497</v>
      </c>
      <c r="D50" s="162"/>
      <c r="E50" s="163">
        <v>2.5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2" t="s">
        <v>2498</v>
      </c>
      <c r="D51" s="162"/>
      <c r="E51" s="163">
        <v>1.89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2499</v>
      </c>
      <c r="D52" s="162"/>
      <c r="E52" s="163">
        <v>0.63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17</v>
      </c>
      <c r="B53" s="173" t="s">
        <v>730</v>
      </c>
      <c r="C53" s="181" t="s">
        <v>2500</v>
      </c>
      <c r="D53" s="174" t="s">
        <v>363</v>
      </c>
      <c r="E53" s="175">
        <v>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9.7699999999999992E-3</v>
      </c>
      <c r="O53" s="175">
        <f>ROUND(E53*N53,2)</f>
        <v>0.02</v>
      </c>
      <c r="P53" s="175">
        <v>0</v>
      </c>
      <c r="Q53" s="175">
        <f>ROUND(E53*P53,2)</f>
        <v>0</v>
      </c>
      <c r="R53" s="177"/>
      <c r="S53" s="177" t="s">
        <v>257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287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73" t="s">
        <v>2501</v>
      </c>
      <c r="D54" s="274"/>
      <c r="E54" s="274"/>
      <c r="F54" s="274"/>
      <c r="G54" s="274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119</v>
      </c>
      <c r="D55" s="162"/>
      <c r="E55" s="163">
        <v>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18</v>
      </c>
      <c r="B56" s="173" t="s">
        <v>734</v>
      </c>
      <c r="C56" s="181" t="s">
        <v>735</v>
      </c>
      <c r="D56" s="174" t="s">
        <v>549</v>
      </c>
      <c r="E56" s="175">
        <v>0.79949999999999999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1.8196000000000001</v>
      </c>
      <c r="O56" s="175">
        <f>ROUND(E56*N56,2)</f>
        <v>1.45</v>
      </c>
      <c r="P56" s="175">
        <v>0</v>
      </c>
      <c r="Q56" s="175">
        <f>ROUND(E56*P56,2)</f>
        <v>0</v>
      </c>
      <c r="R56" s="177"/>
      <c r="S56" s="177" t="s">
        <v>325</v>
      </c>
      <c r="T56" s="178" t="s">
        <v>326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261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2502</v>
      </c>
      <c r="D57" s="162"/>
      <c r="E57" s="163">
        <v>0.13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2" t="s">
        <v>2503</v>
      </c>
      <c r="D58" s="162"/>
      <c r="E58" s="163">
        <v>0.67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19</v>
      </c>
      <c r="B59" s="173" t="s">
        <v>606</v>
      </c>
      <c r="C59" s="181" t="s">
        <v>607</v>
      </c>
      <c r="D59" s="174" t="s">
        <v>412</v>
      </c>
      <c r="E59" s="175">
        <v>1.9900000000000001E-2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1.09954</v>
      </c>
      <c r="O59" s="175">
        <f>ROUND(E59*N59,2)</f>
        <v>0.02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261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2504</v>
      </c>
      <c r="D60" s="162"/>
      <c r="E60" s="163">
        <v>0.02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2505</v>
      </c>
      <c r="C61" s="181" t="s">
        <v>2506</v>
      </c>
      <c r="D61" s="174" t="s">
        <v>412</v>
      </c>
      <c r="E61" s="175">
        <v>0.40200000000000002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1.09954</v>
      </c>
      <c r="O61" s="175">
        <f>ROUND(E61*N61,2)</f>
        <v>0.44</v>
      </c>
      <c r="P61" s="175">
        <v>0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2507</v>
      </c>
      <c r="D62" s="162"/>
      <c r="E62" s="163">
        <v>0.4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21</v>
      </c>
      <c r="B63" s="173" t="s">
        <v>739</v>
      </c>
      <c r="C63" s="181" t="s">
        <v>740</v>
      </c>
      <c r="D63" s="174" t="s">
        <v>412</v>
      </c>
      <c r="E63" s="175">
        <v>7.2900000000000006E-2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1.0970899999999999</v>
      </c>
      <c r="O63" s="175">
        <f>ROUND(E63*N63,2)</f>
        <v>0.08</v>
      </c>
      <c r="P63" s="175">
        <v>0</v>
      </c>
      <c r="Q63" s="175">
        <f>ROUND(E63*P63,2)</f>
        <v>0</v>
      </c>
      <c r="R63" s="177"/>
      <c r="S63" s="177" t="s">
        <v>325</v>
      </c>
      <c r="T63" s="178" t="s">
        <v>326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261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2508</v>
      </c>
      <c r="D64" s="162"/>
      <c r="E64" s="163">
        <v>7.0000000000000007E-2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22</v>
      </c>
      <c r="B65" s="173" t="s">
        <v>991</v>
      </c>
      <c r="C65" s="181" t="s">
        <v>992</v>
      </c>
      <c r="D65" s="174" t="s">
        <v>412</v>
      </c>
      <c r="E65" s="175">
        <v>0.32629999999999998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1.0970899999999999</v>
      </c>
      <c r="O65" s="175">
        <f>ROUND(E65*N65,2)</f>
        <v>0.36</v>
      </c>
      <c r="P65" s="175">
        <v>0</v>
      </c>
      <c r="Q65" s="175">
        <f>ROUND(E65*P65,2)</f>
        <v>0</v>
      </c>
      <c r="R65" s="177"/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261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2509</v>
      </c>
      <c r="D66" s="162"/>
      <c r="E66" s="163">
        <v>0.33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23</v>
      </c>
      <c r="B67" s="173" t="s">
        <v>2510</v>
      </c>
      <c r="C67" s="181" t="s">
        <v>2511</v>
      </c>
      <c r="D67" s="174" t="s">
        <v>412</v>
      </c>
      <c r="E67" s="175">
        <v>0.58689999999999998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1.0970899999999999</v>
      </c>
      <c r="O67" s="175">
        <f>ROUND(E67*N67,2)</f>
        <v>0.64</v>
      </c>
      <c r="P67" s="175">
        <v>0</v>
      </c>
      <c r="Q67" s="175">
        <f>ROUND(E67*P67,2)</f>
        <v>0</v>
      </c>
      <c r="R67" s="177"/>
      <c r="S67" s="177" t="s">
        <v>325</v>
      </c>
      <c r="T67" s="178" t="s">
        <v>326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261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2512</v>
      </c>
      <c r="D68" s="162"/>
      <c r="E68" s="163">
        <v>0.59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24</v>
      </c>
      <c r="B69" s="173" t="s">
        <v>322</v>
      </c>
      <c r="C69" s="181" t="s">
        <v>323</v>
      </c>
      <c r="D69" s="174" t="s">
        <v>324</v>
      </c>
      <c r="E69" s="175">
        <v>4.01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0.25492999999999999</v>
      </c>
      <c r="O69" s="175">
        <f>ROUND(E69*N69,2)</f>
        <v>1.02</v>
      </c>
      <c r="P69" s="175">
        <v>0</v>
      </c>
      <c r="Q69" s="175">
        <f>ROUND(E69*P69,2)</f>
        <v>0</v>
      </c>
      <c r="R69" s="177"/>
      <c r="S69" s="177" t="s">
        <v>325</v>
      </c>
      <c r="T69" s="178" t="s">
        <v>326</v>
      </c>
      <c r="U69" s="158">
        <v>0</v>
      </c>
      <c r="V69" s="158">
        <f>ROUND(E69*U69,2)</f>
        <v>0</v>
      </c>
      <c r="W69" s="158"/>
      <c r="X69" s="158" t="s">
        <v>259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261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2513</v>
      </c>
      <c r="D70" s="162"/>
      <c r="E70" s="163">
        <v>1.89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2" t="s">
        <v>2514</v>
      </c>
      <c r="D71" s="162"/>
      <c r="E71" s="163">
        <v>2.12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25</v>
      </c>
      <c r="B72" s="173" t="s">
        <v>2515</v>
      </c>
      <c r="C72" s="181" t="s">
        <v>2516</v>
      </c>
      <c r="D72" s="174" t="s">
        <v>324</v>
      </c>
      <c r="E72" s="175">
        <v>11.7216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9.1350000000000001E-2</v>
      </c>
      <c r="O72" s="175">
        <f>ROUND(E72*N72,2)</f>
        <v>1.07</v>
      </c>
      <c r="P72" s="175">
        <v>0</v>
      </c>
      <c r="Q72" s="175">
        <f>ROUND(E72*P72,2)</f>
        <v>0</v>
      </c>
      <c r="R72" s="177"/>
      <c r="S72" s="177" t="s">
        <v>257</v>
      </c>
      <c r="T72" s="178" t="s">
        <v>258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287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73" t="s">
        <v>2517</v>
      </c>
      <c r="D73" s="274"/>
      <c r="E73" s="274"/>
      <c r="F73" s="274"/>
      <c r="G73" s="27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3" t="s">
        <v>291</v>
      </c>
      <c r="D74" s="159"/>
      <c r="E74" s="160"/>
      <c r="F74" s="161"/>
      <c r="G74" s="161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3" x14ac:dyDescent="0.2">
      <c r="A75" s="155"/>
      <c r="B75" s="156"/>
      <c r="C75" s="264" t="s">
        <v>2518</v>
      </c>
      <c r="D75" s="265"/>
      <c r="E75" s="265"/>
      <c r="F75" s="265"/>
      <c r="G75" s="26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79" t="str">
        <f>C75</f>
        <v>tepelněizolační minerální desky pro vnitřní zateplení budov - tepelněizolační deska je kalcium silikátový materiál - dodávka a montáž včetně vnitřního ostění u otvorů, vynesení nadpraží otvorů, řešení dilatací s okolními konstrukcemi</v>
      </c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2519</v>
      </c>
      <c r="D76" s="162"/>
      <c r="E76" s="163">
        <v>11.72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2">
        <v>26</v>
      </c>
      <c r="B77" s="173" t="s">
        <v>2520</v>
      </c>
      <c r="C77" s="181" t="s">
        <v>2521</v>
      </c>
      <c r="D77" s="174" t="s">
        <v>363</v>
      </c>
      <c r="E77" s="175">
        <v>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1.729E-2</v>
      </c>
      <c r="O77" s="175">
        <f>ROUND(E77*N77,2)</f>
        <v>0.03</v>
      </c>
      <c r="P77" s="175">
        <v>0</v>
      </c>
      <c r="Q77" s="175">
        <f>ROUND(E77*P77,2)</f>
        <v>0</v>
      </c>
      <c r="R77" s="177"/>
      <c r="S77" s="177" t="s">
        <v>257</v>
      </c>
      <c r="T77" s="178" t="s">
        <v>258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287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73" t="s">
        <v>2522</v>
      </c>
      <c r="D78" s="274"/>
      <c r="E78" s="274"/>
      <c r="F78" s="274"/>
      <c r="G78" s="274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119</v>
      </c>
      <c r="D79" s="162"/>
      <c r="E79" s="163">
        <v>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268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2">
        <v>27</v>
      </c>
      <c r="B80" s="173" t="s">
        <v>2523</v>
      </c>
      <c r="C80" s="181" t="s">
        <v>2524</v>
      </c>
      <c r="D80" s="174" t="s">
        <v>363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1.729E-2</v>
      </c>
      <c r="O80" s="175">
        <f>ROUND(E80*N80,2)</f>
        <v>0.02</v>
      </c>
      <c r="P80" s="175">
        <v>0</v>
      </c>
      <c r="Q80" s="175">
        <f>ROUND(E80*P80,2)</f>
        <v>0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73" t="s">
        <v>2522</v>
      </c>
      <c r="D81" s="274"/>
      <c r="E81" s="274"/>
      <c r="F81" s="274"/>
      <c r="G81" s="274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264" t="s">
        <v>2525</v>
      </c>
      <c r="D82" s="265"/>
      <c r="E82" s="265"/>
      <c r="F82" s="265"/>
      <c r="G82" s="26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117</v>
      </c>
      <c r="D83" s="162"/>
      <c r="E83" s="163">
        <v>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268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28</v>
      </c>
      <c r="B84" s="173" t="s">
        <v>761</v>
      </c>
      <c r="C84" s="181" t="s">
        <v>762</v>
      </c>
      <c r="D84" s="174" t="s">
        <v>324</v>
      </c>
      <c r="E84" s="175">
        <v>2.972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0.17444000000000001</v>
      </c>
      <c r="O84" s="175">
        <f>ROUND(E84*N84,2)</f>
        <v>0.52</v>
      </c>
      <c r="P84" s="175">
        <v>0</v>
      </c>
      <c r="Q84" s="175">
        <f>ROUND(E84*P84,2)</f>
        <v>0</v>
      </c>
      <c r="R84" s="177"/>
      <c r="S84" s="177" t="s">
        <v>325</v>
      </c>
      <c r="T84" s="178" t="s">
        <v>326</v>
      </c>
      <c r="U84" s="158">
        <v>0</v>
      </c>
      <c r="V84" s="158">
        <f>ROUND(E84*U84,2)</f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261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2526</v>
      </c>
      <c r="D85" s="162"/>
      <c r="E85" s="163">
        <v>0.48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2527</v>
      </c>
      <c r="D86" s="162"/>
      <c r="E86" s="163">
        <v>2.02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2528</v>
      </c>
      <c r="D87" s="162"/>
      <c r="E87" s="163">
        <v>0.48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29</v>
      </c>
      <c r="B88" s="173" t="s">
        <v>765</v>
      </c>
      <c r="C88" s="181" t="s">
        <v>766</v>
      </c>
      <c r="D88" s="174" t="s">
        <v>324</v>
      </c>
      <c r="E88" s="175">
        <v>2.65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0.28155999999999998</v>
      </c>
      <c r="O88" s="175">
        <f>ROUND(E88*N88,2)</f>
        <v>0.75</v>
      </c>
      <c r="P88" s="175">
        <v>0</v>
      </c>
      <c r="Q88" s="175">
        <f>ROUND(E88*P88,2)</f>
        <v>0</v>
      </c>
      <c r="R88" s="177"/>
      <c r="S88" s="177" t="s">
        <v>325</v>
      </c>
      <c r="T88" s="178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261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2529</v>
      </c>
      <c r="D89" s="162"/>
      <c r="E89" s="163">
        <v>2.65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30</v>
      </c>
      <c r="B90" s="173" t="s">
        <v>1021</v>
      </c>
      <c r="C90" s="181" t="s">
        <v>1022</v>
      </c>
      <c r="D90" s="174" t="s">
        <v>324</v>
      </c>
      <c r="E90" s="175">
        <v>4.03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0.47738000000000003</v>
      </c>
      <c r="O90" s="175">
        <f>ROUND(E90*N90,2)</f>
        <v>1.92</v>
      </c>
      <c r="P90" s="175">
        <v>0</v>
      </c>
      <c r="Q90" s="175">
        <f>ROUND(E90*P90,2)</f>
        <v>0</v>
      </c>
      <c r="R90" s="177"/>
      <c r="S90" s="177" t="s">
        <v>325</v>
      </c>
      <c r="T90" s="178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261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73" t="s">
        <v>2530</v>
      </c>
      <c r="D91" s="274"/>
      <c r="E91" s="274"/>
      <c r="F91" s="274"/>
      <c r="G91" s="274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2531</v>
      </c>
      <c r="D92" s="162"/>
      <c r="E92" s="163">
        <v>4.03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31</v>
      </c>
      <c r="B93" s="173" t="s">
        <v>2532</v>
      </c>
      <c r="C93" s="181" t="s">
        <v>2533</v>
      </c>
      <c r="D93" s="174" t="s">
        <v>2534</v>
      </c>
      <c r="E93" s="175">
        <v>1.9599999999999999E-2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1</v>
      </c>
      <c r="O93" s="175">
        <f>ROUND(E93*N93,2)</f>
        <v>0.02</v>
      </c>
      <c r="P93" s="175">
        <v>0</v>
      </c>
      <c r="Q93" s="175">
        <f>ROUND(E93*P93,2)</f>
        <v>0</v>
      </c>
      <c r="R93" s="177" t="s">
        <v>477</v>
      </c>
      <c r="S93" s="177" t="s">
        <v>2079</v>
      </c>
      <c r="T93" s="178" t="s">
        <v>2079</v>
      </c>
      <c r="U93" s="158">
        <v>0</v>
      </c>
      <c r="V93" s="158">
        <f>ROUND(E93*U93,2)</f>
        <v>0</v>
      </c>
      <c r="W93" s="158"/>
      <c r="X93" s="158" t="s">
        <v>442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612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73" t="s">
        <v>2535</v>
      </c>
      <c r="D94" s="274"/>
      <c r="E94" s="274"/>
      <c r="F94" s="274"/>
      <c r="G94" s="274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2536</v>
      </c>
      <c r="D95" s="162"/>
      <c r="E95" s="163">
        <v>0.02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5" t="s">
        <v>252</v>
      </c>
      <c r="B96" s="166" t="s">
        <v>123</v>
      </c>
      <c r="C96" s="180" t="s">
        <v>124</v>
      </c>
      <c r="D96" s="167"/>
      <c r="E96" s="168"/>
      <c r="F96" s="169"/>
      <c r="G96" s="169">
        <f>SUMIF(AG97:AG132,"&lt;&gt;NOR",G97:G132)</f>
        <v>0</v>
      </c>
      <c r="H96" s="169"/>
      <c r="I96" s="169">
        <f>SUM(I97:I132)</f>
        <v>0</v>
      </c>
      <c r="J96" s="169"/>
      <c r="K96" s="169">
        <f>SUM(K97:K132)</f>
        <v>0</v>
      </c>
      <c r="L96" s="169"/>
      <c r="M96" s="169">
        <f>SUM(M97:M132)</f>
        <v>0</v>
      </c>
      <c r="N96" s="168"/>
      <c r="O96" s="168">
        <f>SUM(O97:O132)</f>
        <v>25.91</v>
      </c>
      <c r="P96" s="168"/>
      <c r="Q96" s="168">
        <f>SUM(Q97:Q132)</f>
        <v>0</v>
      </c>
      <c r="R96" s="169"/>
      <c r="S96" s="169"/>
      <c r="T96" s="170"/>
      <c r="U96" s="164"/>
      <c r="V96" s="164">
        <f>SUM(V97:V132)</f>
        <v>0</v>
      </c>
      <c r="W96" s="164"/>
      <c r="X96" s="164"/>
      <c r="Y96" s="164"/>
      <c r="AG96" t="s">
        <v>253</v>
      </c>
    </row>
    <row r="97" spans="1:60" outlineLevel="1" x14ac:dyDescent="0.2">
      <c r="A97" s="172">
        <v>32</v>
      </c>
      <c r="B97" s="173" t="s">
        <v>2537</v>
      </c>
      <c r="C97" s="181" t="s">
        <v>2538</v>
      </c>
      <c r="D97" s="174" t="s">
        <v>363</v>
      </c>
      <c r="E97" s="175">
        <v>10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6.1190000000000001E-2</v>
      </c>
      <c r="O97" s="175">
        <f>ROUND(E97*N97,2)</f>
        <v>0.61</v>
      </c>
      <c r="P97" s="175">
        <v>0</v>
      </c>
      <c r="Q97" s="175">
        <f>ROUND(E97*P97,2)</f>
        <v>0</v>
      </c>
      <c r="R97" s="177"/>
      <c r="S97" s="177" t="s">
        <v>325</v>
      </c>
      <c r="T97" s="178" t="s">
        <v>326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261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64</v>
      </c>
      <c r="D98" s="162"/>
      <c r="E98" s="163">
        <v>10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33</v>
      </c>
      <c r="B99" s="173" t="s">
        <v>2539</v>
      </c>
      <c r="C99" s="181" t="s">
        <v>2540</v>
      </c>
      <c r="D99" s="174" t="s">
        <v>363</v>
      </c>
      <c r="E99" s="175">
        <v>4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6.2010000000000003E-2</v>
      </c>
      <c r="O99" s="175">
        <f>ROUND(E99*N99,2)</f>
        <v>0.25</v>
      </c>
      <c r="P99" s="175">
        <v>0</v>
      </c>
      <c r="Q99" s="175">
        <f>ROUND(E99*P99,2)</f>
        <v>0</v>
      </c>
      <c r="R99" s="177"/>
      <c r="S99" s="177" t="s">
        <v>325</v>
      </c>
      <c r="T99" s="178" t="s">
        <v>326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261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123</v>
      </c>
      <c r="D100" s="162"/>
      <c r="E100" s="163">
        <v>4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34</v>
      </c>
      <c r="B101" s="173" t="s">
        <v>2541</v>
      </c>
      <c r="C101" s="181" t="s">
        <v>2542</v>
      </c>
      <c r="D101" s="174" t="s">
        <v>324</v>
      </c>
      <c r="E101" s="175">
        <v>6.9695999999999998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1.8460000000000001E-2</v>
      </c>
      <c r="O101" s="175">
        <f>ROUND(E101*N101,2)</f>
        <v>0.13</v>
      </c>
      <c r="P101" s="175">
        <v>0</v>
      </c>
      <c r="Q101" s="175">
        <f>ROUND(E101*P101,2)</f>
        <v>0</v>
      </c>
      <c r="R101" s="177"/>
      <c r="S101" s="177" t="s">
        <v>325</v>
      </c>
      <c r="T101" s="178" t="s">
        <v>326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261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73" t="s">
        <v>2543</v>
      </c>
      <c r="D102" s="274"/>
      <c r="E102" s="274"/>
      <c r="F102" s="274"/>
      <c r="G102" s="274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2544</v>
      </c>
      <c r="D103" s="162"/>
      <c r="E103" s="163">
        <v>6.97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35</v>
      </c>
      <c r="B104" s="173" t="s">
        <v>2545</v>
      </c>
      <c r="C104" s="181" t="s">
        <v>2546</v>
      </c>
      <c r="D104" s="174" t="s">
        <v>324</v>
      </c>
      <c r="E104" s="175">
        <v>32.49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2.9499999999999998E-2</v>
      </c>
      <c r="O104" s="175">
        <f>ROUND(E104*N104,2)</f>
        <v>0.96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261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2" x14ac:dyDescent="0.2">
      <c r="A105" s="155"/>
      <c r="B105" s="156"/>
      <c r="C105" s="273" t="s">
        <v>2547</v>
      </c>
      <c r="D105" s="274"/>
      <c r="E105" s="274"/>
      <c r="F105" s="274"/>
      <c r="G105" s="27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9" t="str">
        <f>C105</f>
        <v>Podhledy - samostatný požární předěl Rigips, systém PK22 odpovídá D112, kovová konstrukce CD + UA + UD, 2x opláštěná, s minerální izolací tl. 40 mm, desky protipožární impregnované RFI (DFH2) tl. 12,5mm. Požární odolnost shora EI 60 a zdola EI 45.</v>
      </c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264" t="s">
        <v>2548</v>
      </c>
      <c r="D106" s="265"/>
      <c r="E106" s="265"/>
      <c r="F106" s="265"/>
      <c r="G106" s="265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2549</v>
      </c>
      <c r="D107" s="162"/>
      <c r="E107" s="163">
        <v>32.49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268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36</v>
      </c>
      <c r="B108" s="173" t="s">
        <v>1033</v>
      </c>
      <c r="C108" s="181" t="s">
        <v>1034</v>
      </c>
      <c r="D108" s="174" t="s">
        <v>324</v>
      </c>
      <c r="E108" s="175">
        <v>6.9695999999999998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325</v>
      </c>
      <c r="T108" s="178" t="s">
        <v>326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261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2550</v>
      </c>
      <c r="D109" s="162"/>
      <c r="E109" s="163">
        <v>6.97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37</v>
      </c>
      <c r="B110" s="173" t="s">
        <v>2551</v>
      </c>
      <c r="C110" s="181" t="s">
        <v>2552</v>
      </c>
      <c r="D110" s="174" t="s">
        <v>549</v>
      </c>
      <c r="E110" s="175">
        <v>0.29699999999999999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2.5251100000000002</v>
      </c>
      <c r="O110" s="175">
        <f>ROUND(E110*N110,2)</f>
        <v>0.75</v>
      </c>
      <c r="P110" s="175">
        <v>0</v>
      </c>
      <c r="Q110" s="175">
        <f>ROUND(E110*P110,2)</f>
        <v>0</v>
      </c>
      <c r="R110" s="177"/>
      <c r="S110" s="177" t="s">
        <v>325</v>
      </c>
      <c r="T110" s="178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261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73" t="s">
        <v>2553</v>
      </c>
      <c r="D111" s="274"/>
      <c r="E111" s="274"/>
      <c r="F111" s="274"/>
      <c r="G111" s="274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3" t="s">
        <v>291</v>
      </c>
      <c r="D112" s="159"/>
      <c r="E112" s="160"/>
      <c r="F112" s="161"/>
      <c r="G112" s="161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263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264" t="s">
        <v>2554</v>
      </c>
      <c r="D113" s="265"/>
      <c r="E113" s="265"/>
      <c r="F113" s="265"/>
      <c r="G113" s="265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2555</v>
      </c>
      <c r="D114" s="162"/>
      <c r="E114" s="163">
        <v>0.3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268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38</v>
      </c>
      <c r="B115" s="173" t="s">
        <v>2556</v>
      </c>
      <c r="C115" s="181" t="s">
        <v>2557</v>
      </c>
      <c r="D115" s="174" t="s">
        <v>324</v>
      </c>
      <c r="E115" s="175">
        <v>0.66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7.8200000000000006E-3</v>
      </c>
      <c r="O115" s="175">
        <f>ROUND(E115*N115,2)</f>
        <v>0.01</v>
      </c>
      <c r="P115" s="175">
        <v>0</v>
      </c>
      <c r="Q115" s="175">
        <f>ROUND(E115*P115,2)</f>
        <v>0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287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2558</v>
      </c>
      <c r="D116" s="162"/>
      <c r="E116" s="163">
        <v>0.66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39</v>
      </c>
      <c r="B117" s="173" t="s">
        <v>2559</v>
      </c>
      <c r="C117" s="181" t="s">
        <v>2560</v>
      </c>
      <c r="D117" s="174" t="s">
        <v>324</v>
      </c>
      <c r="E117" s="175">
        <v>0.66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325</v>
      </c>
      <c r="T117" s="178" t="s">
        <v>326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261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2558</v>
      </c>
      <c r="D118" s="162"/>
      <c r="E118" s="163">
        <v>0.66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268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40</v>
      </c>
      <c r="B119" s="173" t="s">
        <v>2561</v>
      </c>
      <c r="C119" s="181" t="s">
        <v>2562</v>
      </c>
      <c r="D119" s="174" t="s">
        <v>412</v>
      </c>
      <c r="E119" s="175">
        <v>2.1600000000000001E-2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1.0166500000000001</v>
      </c>
      <c r="O119" s="175">
        <f>ROUND(E119*N119,2)</f>
        <v>0.02</v>
      </c>
      <c r="P119" s="175">
        <v>0</v>
      </c>
      <c r="Q119" s="175">
        <f>ROUND(E119*P119,2)</f>
        <v>0</v>
      </c>
      <c r="R119" s="177"/>
      <c r="S119" s="177" t="s">
        <v>325</v>
      </c>
      <c r="T119" s="178" t="s">
        <v>326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261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2563</v>
      </c>
      <c r="D120" s="162"/>
      <c r="E120" s="163">
        <v>0.02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2" t="s">
        <v>2564</v>
      </c>
      <c r="D121" s="162"/>
      <c r="E121" s="163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41</v>
      </c>
      <c r="B122" s="173" t="s">
        <v>2565</v>
      </c>
      <c r="C122" s="181" t="s">
        <v>2566</v>
      </c>
      <c r="D122" s="174" t="s">
        <v>1926</v>
      </c>
      <c r="E122" s="175">
        <v>20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5.0000000000000001E-4</v>
      </c>
      <c r="O122" s="175">
        <f>ROUND(E122*N122,2)</f>
        <v>0.01</v>
      </c>
      <c r="P122" s="175">
        <v>0</v>
      </c>
      <c r="Q122" s="175">
        <f>ROUND(E122*P122,2)</f>
        <v>0</v>
      </c>
      <c r="R122" s="177"/>
      <c r="S122" s="177" t="s">
        <v>257</v>
      </c>
      <c r="T122" s="178" t="s">
        <v>258</v>
      </c>
      <c r="U122" s="158">
        <v>0</v>
      </c>
      <c r="V122" s="158">
        <f>ROUND(E122*U122,2)</f>
        <v>0</v>
      </c>
      <c r="W122" s="158"/>
      <c r="X122" s="158" t="s">
        <v>259</v>
      </c>
      <c r="Y122" s="158" t="s">
        <v>260</v>
      </c>
      <c r="Z122" s="148"/>
      <c r="AA122" s="148"/>
      <c r="AB122" s="148"/>
      <c r="AC122" s="148"/>
      <c r="AD122" s="148"/>
      <c r="AE122" s="148"/>
      <c r="AF122" s="148"/>
      <c r="AG122" s="148" t="s">
        <v>261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73" t="s">
        <v>2567</v>
      </c>
      <c r="D123" s="274"/>
      <c r="E123" s="274"/>
      <c r="F123" s="274"/>
      <c r="G123" s="274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263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84</v>
      </c>
      <c r="D124" s="162"/>
      <c r="E124" s="163">
        <v>20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42</v>
      </c>
      <c r="B125" s="173" t="s">
        <v>2568</v>
      </c>
      <c r="C125" s="181" t="s">
        <v>2569</v>
      </c>
      <c r="D125" s="174" t="s">
        <v>324</v>
      </c>
      <c r="E125" s="175">
        <v>16.855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0.501</v>
      </c>
      <c r="O125" s="175">
        <f>ROUND(E125*N125,2)</f>
        <v>8.44</v>
      </c>
      <c r="P125" s="175">
        <v>0</v>
      </c>
      <c r="Q125" s="175">
        <f>ROUND(E125*P125,2)</f>
        <v>0</v>
      </c>
      <c r="R125" s="177"/>
      <c r="S125" s="177" t="s">
        <v>325</v>
      </c>
      <c r="T125" s="178" t="s">
        <v>326</v>
      </c>
      <c r="U125" s="158">
        <v>0</v>
      </c>
      <c r="V125" s="158">
        <f>ROUND(E125*U125,2)</f>
        <v>0</v>
      </c>
      <c r="W125" s="158"/>
      <c r="X125" s="158" t="s">
        <v>259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287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73" t="s">
        <v>2570</v>
      </c>
      <c r="D126" s="274"/>
      <c r="E126" s="274"/>
      <c r="F126" s="274"/>
      <c r="G126" s="274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264" t="s">
        <v>2571</v>
      </c>
      <c r="D127" s="265"/>
      <c r="E127" s="265"/>
      <c r="F127" s="265"/>
      <c r="G127" s="265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263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2572</v>
      </c>
      <c r="D128" s="162"/>
      <c r="E128" s="163">
        <v>16.86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268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43</v>
      </c>
      <c r="B129" s="173" t="s">
        <v>2573</v>
      </c>
      <c r="C129" s="181" t="s">
        <v>2574</v>
      </c>
      <c r="D129" s="174" t="s">
        <v>324</v>
      </c>
      <c r="E129" s="175">
        <v>31.704999999999998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0.46457999999999999</v>
      </c>
      <c r="O129" s="175">
        <f>ROUND(E129*N129,2)</f>
        <v>14.73</v>
      </c>
      <c r="P129" s="175">
        <v>0</v>
      </c>
      <c r="Q129" s="175">
        <f>ROUND(E129*P129,2)</f>
        <v>0</v>
      </c>
      <c r="R129" s="177"/>
      <c r="S129" s="177" t="s">
        <v>257</v>
      </c>
      <c r="T129" s="178" t="s">
        <v>258</v>
      </c>
      <c r="U129" s="158">
        <v>0</v>
      </c>
      <c r="V129" s="158">
        <f>ROUND(E129*U129,2)</f>
        <v>0</v>
      </c>
      <c r="W129" s="158"/>
      <c r="X129" s="158" t="s">
        <v>259</v>
      </c>
      <c r="Y129" s="158" t="s">
        <v>260</v>
      </c>
      <c r="Z129" s="148"/>
      <c r="AA129" s="148"/>
      <c r="AB129" s="148"/>
      <c r="AC129" s="148"/>
      <c r="AD129" s="148"/>
      <c r="AE129" s="148"/>
      <c r="AF129" s="148"/>
      <c r="AG129" s="148" t="s">
        <v>261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73" t="s">
        <v>2575</v>
      </c>
      <c r="D130" s="274"/>
      <c r="E130" s="274"/>
      <c r="F130" s="274"/>
      <c r="G130" s="274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2576</v>
      </c>
      <c r="D131" s="162"/>
      <c r="E131" s="163">
        <v>16.855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2577</v>
      </c>
      <c r="D132" s="162"/>
      <c r="E132" s="163">
        <v>14.85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5" t="s">
        <v>252</v>
      </c>
      <c r="B133" s="166" t="s">
        <v>127</v>
      </c>
      <c r="C133" s="180" t="s">
        <v>128</v>
      </c>
      <c r="D133" s="167"/>
      <c r="E133" s="168"/>
      <c r="F133" s="169"/>
      <c r="G133" s="169">
        <f>SUMIF(AG134:AG188,"&lt;&gt;NOR",G134:G188)</f>
        <v>0</v>
      </c>
      <c r="H133" s="169"/>
      <c r="I133" s="169">
        <f>SUM(I134:I188)</f>
        <v>0</v>
      </c>
      <c r="J133" s="169"/>
      <c r="K133" s="169">
        <f>SUM(K134:K188)</f>
        <v>0</v>
      </c>
      <c r="L133" s="169"/>
      <c r="M133" s="169">
        <f>SUM(M134:M188)</f>
        <v>0</v>
      </c>
      <c r="N133" s="168"/>
      <c r="O133" s="168">
        <f>SUM(O134:O188)</f>
        <v>17.43</v>
      </c>
      <c r="P133" s="168"/>
      <c r="Q133" s="168">
        <f>SUM(Q134:Q188)</f>
        <v>0</v>
      </c>
      <c r="R133" s="169"/>
      <c r="S133" s="169"/>
      <c r="T133" s="170"/>
      <c r="U133" s="164"/>
      <c r="V133" s="164">
        <f>SUM(V134:V188)</f>
        <v>0</v>
      </c>
      <c r="W133" s="164"/>
      <c r="X133" s="164"/>
      <c r="Y133" s="164"/>
      <c r="AG133" t="s">
        <v>253</v>
      </c>
    </row>
    <row r="134" spans="1:60" outlineLevel="1" x14ac:dyDescent="0.2">
      <c r="A134" s="172">
        <v>44</v>
      </c>
      <c r="B134" s="173" t="s">
        <v>2578</v>
      </c>
      <c r="C134" s="181" t="s">
        <v>2579</v>
      </c>
      <c r="D134" s="174" t="s">
        <v>324</v>
      </c>
      <c r="E134" s="175">
        <v>14.352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9.6640000000000004E-2</v>
      </c>
      <c r="O134" s="175">
        <f>ROUND(E134*N134,2)</f>
        <v>1.39</v>
      </c>
      <c r="P134" s="175">
        <v>0</v>
      </c>
      <c r="Q134" s="175">
        <f>ROUND(E134*P134,2)</f>
        <v>0</v>
      </c>
      <c r="R134" s="177"/>
      <c r="S134" s="177" t="s">
        <v>325</v>
      </c>
      <c r="T134" s="178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261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73" t="s">
        <v>2580</v>
      </c>
      <c r="D135" s="274"/>
      <c r="E135" s="274"/>
      <c r="F135" s="274"/>
      <c r="G135" s="274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263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2581</v>
      </c>
      <c r="D136" s="162"/>
      <c r="E136" s="163">
        <v>14.35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45</v>
      </c>
      <c r="B137" s="173" t="s">
        <v>333</v>
      </c>
      <c r="C137" s="181" t="s">
        <v>334</v>
      </c>
      <c r="D137" s="174" t="s">
        <v>324</v>
      </c>
      <c r="E137" s="175">
        <v>396.61149999999998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257</v>
      </c>
      <c r="T137" s="178" t="s">
        <v>258</v>
      </c>
      <c r="U137" s="158">
        <v>0</v>
      </c>
      <c r="V137" s="158">
        <f>ROUND(E137*U137,2)</f>
        <v>0</v>
      </c>
      <c r="W137" s="158"/>
      <c r="X137" s="158" t="s">
        <v>259</v>
      </c>
      <c r="Y137" s="158" t="s">
        <v>260</v>
      </c>
      <c r="Z137" s="148"/>
      <c r="AA137" s="148"/>
      <c r="AB137" s="148"/>
      <c r="AC137" s="148"/>
      <c r="AD137" s="148"/>
      <c r="AE137" s="148"/>
      <c r="AF137" s="148"/>
      <c r="AG137" s="148" t="s">
        <v>287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73" t="s">
        <v>2582</v>
      </c>
      <c r="D138" s="274"/>
      <c r="E138" s="274"/>
      <c r="F138" s="274"/>
      <c r="G138" s="274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2583</v>
      </c>
      <c r="D139" s="162"/>
      <c r="E139" s="163">
        <v>139.04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268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2" t="s">
        <v>2584</v>
      </c>
      <c r="D140" s="162"/>
      <c r="E140" s="163">
        <v>49.176499999999997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268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2585</v>
      </c>
      <c r="D141" s="162"/>
      <c r="E141" s="163">
        <v>47.259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268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2" t="s">
        <v>2586</v>
      </c>
      <c r="D142" s="162"/>
      <c r="E142" s="163">
        <v>34.451999999999998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2587</v>
      </c>
      <c r="D143" s="162"/>
      <c r="E143" s="163">
        <v>33.176000000000002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268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2" t="s">
        <v>2588</v>
      </c>
      <c r="D144" s="162"/>
      <c r="E144" s="163">
        <v>47.908000000000001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268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2" t="s">
        <v>2589</v>
      </c>
      <c r="D145" s="162"/>
      <c r="E145" s="163">
        <v>45.6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2">
        <v>46</v>
      </c>
      <c r="B146" s="173" t="s">
        <v>337</v>
      </c>
      <c r="C146" s="181" t="s">
        <v>338</v>
      </c>
      <c r="D146" s="174" t="s">
        <v>324</v>
      </c>
      <c r="E146" s="175">
        <v>396.61149999999998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5">
        <v>3.5E-4</v>
      </c>
      <c r="O146" s="175">
        <f>ROUND(E146*N146,2)</f>
        <v>0.14000000000000001</v>
      </c>
      <c r="P146" s="175">
        <v>0</v>
      </c>
      <c r="Q146" s="175">
        <f>ROUND(E146*P146,2)</f>
        <v>0</v>
      </c>
      <c r="R146" s="177"/>
      <c r="S146" s="177" t="s">
        <v>257</v>
      </c>
      <c r="T146" s="178" t="s">
        <v>258</v>
      </c>
      <c r="U146" s="158">
        <v>0</v>
      </c>
      <c r="V146" s="158">
        <f>ROUND(E146*U146,2)</f>
        <v>0</v>
      </c>
      <c r="W146" s="158"/>
      <c r="X146" s="158" t="s">
        <v>259</v>
      </c>
      <c r="Y146" s="158" t="s">
        <v>260</v>
      </c>
      <c r="Z146" s="148"/>
      <c r="AA146" s="148"/>
      <c r="AB146" s="148"/>
      <c r="AC146" s="148"/>
      <c r="AD146" s="148"/>
      <c r="AE146" s="148"/>
      <c r="AF146" s="148"/>
      <c r="AG146" s="148" t="s">
        <v>287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73" t="s">
        <v>339</v>
      </c>
      <c r="D147" s="274"/>
      <c r="E147" s="274"/>
      <c r="F147" s="274"/>
      <c r="G147" s="274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263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2583</v>
      </c>
      <c r="D148" s="162"/>
      <c r="E148" s="163">
        <v>139.04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2" t="s">
        <v>2584</v>
      </c>
      <c r="D149" s="162"/>
      <c r="E149" s="163">
        <v>49.18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268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2" t="s">
        <v>2585</v>
      </c>
      <c r="D150" s="162"/>
      <c r="E150" s="163">
        <v>47.26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268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5"/>
      <c r="B151" s="156"/>
      <c r="C151" s="182" t="s">
        <v>2586</v>
      </c>
      <c r="D151" s="162"/>
      <c r="E151" s="163">
        <v>34.450000000000003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268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2" t="s">
        <v>2587</v>
      </c>
      <c r="D152" s="162"/>
      <c r="E152" s="163">
        <v>33.18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268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82" t="s">
        <v>2588</v>
      </c>
      <c r="D153" s="162"/>
      <c r="E153" s="163">
        <v>47.91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2" t="s">
        <v>2589</v>
      </c>
      <c r="D154" s="162"/>
      <c r="E154" s="163">
        <v>45.6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268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47</v>
      </c>
      <c r="B155" s="173" t="s">
        <v>619</v>
      </c>
      <c r="C155" s="181" t="s">
        <v>620</v>
      </c>
      <c r="D155" s="174" t="s">
        <v>324</v>
      </c>
      <c r="E155" s="175">
        <v>106.7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1.7680000000000001E-2</v>
      </c>
      <c r="O155" s="175">
        <f>ROUND(E155*N155,2)</f>
        <v>1.89</v>
      </c>
      <c r="P155" s="175">
        <v>0</v>
      </c>
      <c r="Q155" s="175">
        <f>ROUND(E155*P155,2)</f>
        <v>0</v>
      </c>
      <c r="R155" s="177"/>
      <c r="S155" s="177" t="s">
        <v>325</v>
      </c>
      <c r="T155" s="178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261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2590</v>
      </c>
      <c r="D156" s="162"/>
      <c r="E156" s="163">
        <v>51.48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2" t="s">
        <v>2591</v>
      </c>
      <c r="D157" s="162"/>
      <c r="E157" s="163">
        <v>15.5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268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2" t="s">
        <v>2592</v>
      </c>
      <c r="D158" s="162"/>
      <c r="E158" s="163">
        <v>15.81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268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2" t="s">
        <v>2593</v>
      </c>
      <c r="D159" s="162"/>
      <c r="E159" s="163">
        <v>7.84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268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82" t="s">
        <v>2594</v>
      </c>
      <c r="D160" s="162"/>
      <c r="E160" s="163">
        <v>16.07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268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48</v>
      </c>
      <c r="B161" s="173" t="s">
        <v>342</v>
      </c>
      <c r="C161" s="181" t="s">
        <v>343</v>
      </c>
      <c r="D161" s="174" t="s">
        <v>324</v>
      </c>
      <c r="E161" s="175">
        <v>2.4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6.8000000000000005E-2</v>
      </c>
      <c r="O161" s="175">
        <f>ROUND(E161*N161,2)</f>
        <v>0.16</v>
      </c>
      <c r="P161" s="175">
        <v>0</v>
      </c>
      <c r="Q161" s="175">
        <f>ROUND(E161*P161,2)</f>
        <v>0</v>
      </c>
      <c r="R161" s="177"/>
      <c r="S161" s="177" t="s">
        <v>325</v>
      </c>
      <c r="T161" s="178" t="s">
        <v>326</v>
      </c>
      <c r="U161" s="158">
        <v>0</v>
      </c>
      <c r="V161" s="158">
        <f>ROUND(E161*U161,2)</f>
        <v>0</v>
      </c>
      <c r="W161" s="158"/>
      <c r="X161" s="158" t="s">
        <v>259</v>
      </c>
      <c r="Y161" s="158" t="s">
        <v>260</v>
      </c>
      <c r="Z161" s="148"/>
      <c r="AA161" s="148"/>
      <c r="AB161" s="148"/>
      <c r="AC161" s="148"/>
      <c r="AD161" s="148"/>
      <c r="AE161" s="148"/>
      <c r="AF161" s="148"/>
      <c r="AG161" s="148" t="s">
        <v>261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73" t="s">
        <v>344</v>
      </c>
      <c r="D162" s="274"/>
      <c r="E162" s="274"/>
      <c r="F162" s="274"/>
      <c r="G162" s="274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2595</v>
      </c>
      <c r="D163" s="162"/>
      <c r="E163" s="163">
        <v>2.4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268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49</v>
      </c>
      <c r="B164" s="173" t="s">
        <v>346</v>
      </c>
      <c r="C164" s="181" t="s">
        <v>347</v>
      </c>
      <c r="D164" s="174" t="s">
        <v>348</v>
      </c>
      <c r="E164" s="175">
        <v>176.59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3.7100000000000002E-3</v>
      </c>
      <c r="O164" s="175">
        <f>ROUND(E164*N164,2)</f>
        <v>0.66</v>
      </c>
      <c r="P164" s="175">
        <v>0</v>
      </c>
      <c r="Q164" s="175">
        <f>ROUND(E164*P164,2)</f>
        <v>0</v>
      </c>
      <c r="R164" s="177"/>
      <c r="S164" s="177" t="s">
        <v>325</v>
      </c>
      <c r="T164" s="178" t="s">
        <v>326</v>
      </c>
      <c r="U164" s="158">
        <v>0</v>
      </c>
      <c r="V164" s="158">
        <f>ROUND(E164*U164,2)</f>
        <v>0</v>
      </c>
      <c r="W164" s="158"/>
      <c r="X164" s="158" t="s">
        <v>259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261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2596</v>
      </c>
      <c r="D165" s="162"/>
      <c r="E165" s="163">
        <v>57.46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2" t="s">
        <v>2597</v>
      </c>
      <c r="D166" s="162"/>
      <c r="E166" s="163">
        <v>8.0399999999999991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268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2" t="s">
        <v>2598</v>
      </c>
      <c r="D167" s="162"/>
      <c r="E167" s="163">
        <v>7.69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2" t="s">
        <v>2599</v>
      </c>
      <c r="D168" s="162"/>
      <c r="E168" s="163">
        <v>6.35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2" t="s">
        <v>2600</v>
      </c>
      <c r="D169" s="162"/>
      <c r="E169" s="163">
        <v>6.7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268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2" t="s">
        <v>2601</v>
      </c>
      <c r="D170" s="162"/>
      <c r="E170" s="163">
        <v>6.45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268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2" t="s">
        <v>2602</v>
      </c>
      <c r="D171" s="162"/>
      <c r="E171" s="163">
        <v>11.2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2" t="s">
        <v>2603</v>
      </c>
      <c r="D172" s="162"/>
      <c r="E172" s="163">
        <v>9.8000000000000007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268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2" t="s">
        <v>2604</v>
      </c>
      <c r="D173" s="162"/>
      <c r="E173" s="163">
        <v>5.3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2" t="s">
        <v>2605</v>
      </c>
      <c r="D174" s="162"/>
      <c r="E174" s="163">
        <v>57.6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50</v>
      </c>
      <c r="B175" s="173" t="s">
        <v>2606</v>
      </c>
      <c r="C175" s="181" t="s">
        <v>2607</v>
      </c>
      <c r="D175" s="174" t="s">
        <v>324</v>
      </c>
      <c r="E175" s="175">
        <v>342.11149999999998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2.606E-2</v>
      </c>
      <c r="O175" s="175">
        <f>ROUND(E175*N175,2)</f>
        <v>8.92</v>
      </c>
      <c r="P175" s="175">
        <v>0</v>
      </c>
      <c r="Q175" s="175">
        <f>ROUND(E175*P175,2)</f>
        <v>0</v>
      </c>
      <c r="R175" s="177"/>
      <c r="S175" s="177" t="s">
        <v>325</v>
      </c>
      <c r="T175" s="178" t="s">
        <v>326</v>
      </c>
      <c r="U175" s="158">
        <v>0</v>
      </c>
      <c r="V175" s="158">
        <f>ROUND(E175*U175,2)</f>
        <v>0</v>
      </c>
      <c r="W175" s="158"/>
      <c r="X175" s="158" t="s">
        <v>259</v>
      </c>
      <c r="Y175" s="158" t="s">
        <v>260</v>
      </c>
      <c r="Z175" s="148"/>
      <c r="AA175" s="148"/>
      <c r="AB175" s="148"/>
      <c r="AC175" s="148"/>
      <c r="AD175" s="148"/>
      <c r="AE175" s="148"/>
      <c r="AF175" s="148"/>
      <c r="AG175" s="148" t="s">
        <v>261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2608</v>
      </c>
      <c r="D176" s="162"/>
      <c r="E176" s="163">
        <v>130.13999999999999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268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2" t="s">
        <v>2584</v>
      </c>
      <c r="D177" s="162"/>
      <c r="E177" s="163">
        <v>49.18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268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2" t="s">
        <v>2585</v>
      </c>
      <c r="D178" s="162"/>
      <c r="E178" s="163">
        <v>47.26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2" t="s">
        <v>2586</v>
      </c>
      <c r="D179" s="162"/>
      <c r="E179" s="163">
        <v>34.450000000000003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268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2" t="s">
        <v>2587</v>
      </c>
      <c r="D180" s="162"/>
      <c r="E180" s="163">
        <v>33.18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2" t="s">
        <v>2588</v>
      </c>
      <c r="D181" s="162"/>
      <c r="E181" s="163">
        <v>47.91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268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51</v>
      </c>
      <c r="B182" s="173" t="s">
        <v>624</v>
      </c>
      <c r="C182" s="181" t="s">
        <v>625</v>
      </c>
      <c r="D182" s="174" t="s">
        <v>324</v>
      </c>
      <c r="E182" s="175">
        <v>89.57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4.7660000000000001E-2</v>
      </c>
      <c r="O182" s="175">
        <f>ROUND(E182*N182,2)</f>
        <v>4.2699999999999996</v>
      </c>
      <c r="P182" s="175">
        <v>0</v>
      </c>
      <c r="Q182" s="175">
        <f>ROUND(E182*P182,2)</f>
        <v>0</v>
      </c>
      <c r="R182" s="177"/>
      <c r="S182" s="177" t="s">
        <v>325</v>
      </c>
      <c r="T182" s="178" t="s">
        <v>326</v>
      </c>
      <c r="U182" s="158">
        <v>0</v>
      </c>
      <c r="V182" s="158">
        <f>ROUND(E182*U182,2)</f>
        <v>0</v>
      </c>
      <c r="W182" s="158"/>
      <c r="X182" s="158" t="s">
        <v>259</v>
      </c>
      <c r="Y182" s="158" t="s">
        <v>260</v>
      </c>
      <c r="Z182" s="148"/>
      <c r="AA182" s="148"/>
      <c r="AB182" s="148"/>
      <c r="AC182" s="148"/>
      <c r="AD182" s="148"/>
      <c r="AE182" s="148"/>
      <c r="AF182" s="148"/>
      <c r="AG182" s="148" t="s">
        <v>261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73" t="s">
        <v>2609</v>
      </c>
      <c r="D183" s="274"/>
      <c r="E183" s="274"/>
      <c r="F183" s="274"/>
      <c r="G183" s="274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263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182" t="s">
        <v>2610</v>
      </c>
      <c r="D184" s="162"/>
      <c r="E184" s="163">
        <v>16.100000000000001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268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2" t="s">
        <v>2611</v>
      </c>
      <c r="D185" s="162"/>
      <c r="E185" s="163">
        <v>14.46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268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3" x14ac:dyDescent="0.2">
      <c r="A186" s="155"/>
      <c r="B186" s="156"/>
      <c r="C186" s="182" t="s">
        <v>2612</v>
      </c>
      <c r="D186" s="162"/>
      <c r="E186" s="163">
        <v>4.51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268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2589</v>
      </c>
      <c r="D187" s="162"/>
      <c r="E187" s="163">
        <v>45.6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268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2" t="s">
        <v>2613</v>
      </c>
      <c r="D188" s="162"/>
      <c r="E188" s="163">
        <v>8.9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268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5" t="s">
        <v>252</v>
      </c>
      <c r="B189" s="166" t="s">
        <v>129</v>
      </c>
      <c r="C189" s="180" t="s">
        <v>130</v>
      </c>
      <c r="D189" s="167"/>
      <c r="E189" s="168"/>
      <c r="F189" s="169"/>
      <c r="G189" s="169">
        <f>SUMIF(AG190:AG255,"&lt;&gt;NOR",G190:G255)</f>
        <v>0</v>
      </c>
      <c r="H189" s="169"/>
      <c r="I189" s="169">
        <f>SUM(I190:I255)</f>
        <v>0</v>
      </c>
      <c r="J189" s="169"/>
      <c r="K189" s="169">
        <f>SUM(K190:K255)</f>
        <v>0</v>
      </c>
      <c r="L189" s="169"/>
      <c r="M189" s="169">
        <f>SUM(M190:M255)</f>
        <v>0</v>
      </c>
      <c r="N189" s="168"/>
      <c r="O189" s="168">
        <f>SUM(O190:O255)</f>
        <v>16.25</v>
      </c>
      <c r="P189" s="168"/>
      <c r="Q189" s="168">
        <f>SUM(Q190:Q255)</f>
        <v>0</v>
      </c>
      <c r="R189" s="169"/>
      <c r="S189" s="169"/>
      <c r="T189" s="170"/>
      <c r="U189" s="164"/>
      <c r="V189" s="164">
        <f>SUM(V190:V255)</f>
        <v>0</v>
      </c>
      <c r="W189" s="164"/>
      <c r="X189" s="164"/>
      <c r="Y189" s="164"/>
      <c r="AG189" t="s">
        <v>253</v>
      </c>
    </row>
    <row r="190" spans="1:60" outlineLevel="1" x14ac:dyDescent="0.2">
      <c r="A190" s="172">
        <v>52</v>
      </c>
      <c r="B190" s="173" t="s">
        <v>2614</v>
      </c>
      <c r="C190" s="181" t="s">
        <v>2615</v>
      </c>
      <c r="D190" s="174" t="s">
        <v>324</v>
      </c>
      <c r="E190" s="175">
        <v>41.8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2.1000000000000001E-4</v>
      </c>
      <c r="O190" s="175">
        <f>ROUND(E190*N190,2)</f>
        <v>0.01</v>
      </c>
      <c r="P190" s="175">
        <v>0</v>
      </c>
      <c r="Q190" s="175">
        <f>ROUND(E190*P190,2)</f>
        <v>0</v>
      </c>
      <c r="R190" s="177"/>
      <c r="S190" s="177" t="s">
        <v>257</v>
      </c>
      <c r="T190" s="178" t="s">
        <v>258</v>
      </c>
      <c r="U190" s="158">
        <v>0</v>
      </c>
      <c r="V190" s="158">
        <f>ROUND(E190*U190,2)</f>
        <v>0</v>
      </c>
      <c r="W190" s="158"/>
      <c r="X190" s="158" t="s">
        <v>259</v>
      </c>
      <c r="Y190" s="158" t="s">
        <v>260</v>
      </c>
      <c r="Z190" s="148"/>
      <c r="AA190" s="148"/>
      <c r="AB190" s="148"/>
      <c r="AC190" s="148"/>
      <c r="AD190" s="148"/>
      <c r="AE190" s="148"/>
      <c r="AF190" s="148"/>
      <c r="AG190" s="148" t="s">
        <v>287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73" t="s">
        <v>2616</v>
      </c>
      <c r="D191" s="274"/>
      <c r="E191" s="274"/>
      <c r="F191" s="274"/>
      <c r="G191" s="274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263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2617</v>
      </c>
      <c r="D192" s="162"/>
      <c r="E192" s="163">
        <v>35.5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268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2" t="s">
        <v>2618</v>
      </c>
      <c r="D193" s="162"/>
      <c r="E193" s="163">
        <v>6.3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268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53</v>
      </c>
      <c r="B194" s="173" t="s">
        <v>358</v>
      </c>
      <c r="C194" s="181" t="s">
        <v>359</v>
      </c>
      <c r="D194" s="174" t="s">
        <v>324</v>
      </c>
      <c r="E194" s="175">
        <v>53.6327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1E-4</v>
      </c>
      <c r="O194" s="175">
        <f>ROUND(E194*N194,2)</f>
        <v>0.01</v>
      </c>
      <c r="P194" s="175">
        <v>0</v>
      </c>
      <c r="Q194" s="175">
        <f>ROUND(E194*P194,2)</f>
        <v>0</v>
      </c>
      <c r="R194" s="177"/>
      <c r="S194" s="177" t="s">
        <v>325</v>
      </c>
      <c r="T194" s="178" t="s">
        <v>326</v>
      </c>
      <c r="U194" s="158">
        <v>0</v>
      </c>
      <c r="V194" s="158">
        <f>ROUND(E194*U194,2)</f>
        <v>0</v>
      </c>
      <c r="W194" s="158"/>
      <c r="X194" s="158" t="s">
        <v>259</v>
      </c>
      <c r="Y194" s="158" t="s">
        <v>260</v>
      </c>
      <c r="Z194" s="148"/>
      <c r="AA194" s="148"/>
      <c r="AB194" s="148"/>
      <c r="AC194" s="148"/>
      <c r="AD194" s="148"/>
      <c r="AE194" s="148"/>
      <c r="AF194" s="148"/>
      <c r="AG194" s="148" t="s">
        <v>287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2" t="s">
        <v>2619</v>
      </c>
      <c r="D195" s="162"/>
      <c r="E195" s="163">
        <v>9.5399999999999991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268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5"/>
      <c r="B196" s="156"/>
      <c r="C196" s="182" t="s">
        <v>2620</v>
      </c>
      <c r="D196" s="162"/>
      <c r="E196" s="163">
        <v>15.5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268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82" t="s">
        <v>2621</v>
      </c>
      <c r="D197" s="162"/>
      <c r="E197" s="163">
        <v>14.5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268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3" x14ac:dyDescent="0.2">
      <c r="A198" s="155"/>
      <c r="B198" s="156"/>
      <c r="C198" s="182" t="s">
        <v>2622</v>
      </c>
      <c r="D198" s="162"/>
      <c r="E198" s="163">
        <v>3.92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268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3" x14ac:dyDescent="0.2">
      <c r="A199" s="155"/>
      <c r="B199" s="156"/>
      <c r="C199" s="182" t="s">
        <v>2623</v>
      </c>
      <c r="D199" s="162"/>
      <c r="E199" s="163">
        <v>10.17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268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54</v>
      </c>
      <c r="B200" s="173" t="s">
        <v>2624</v>
      </c>
      <c r="C200" s="181" t="s">
        <v>2625</v>
      </c>
      <c r="D200" s="174" t="s">
        <v>324</v>
      </c>
      <c r="E200" s="175">
        <v>401.8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3.5E-4</v>
      </c>
      <c r="O200" s="175">
        <f>ROUND(E200*N200,2)</f>
        <v>0.14000000000000001</v>
      </c>
      <c r="P200" s="175">
        <v>0</v>
      </c>
      <c r="Q200" s="175">
        <f>ROUND(E200*P200,2)</f>
        <v>0</v>
      </c>
      <c r="R200" s="177"/>
      <c r="S200" s="177" t="s">
        <v>257</v>
      </c>
      <c r="T200" s="178" t="s">
        <v>258</v>
      </c>
      <c r="U200" s="158">
        <v>0</v>
      </c>
      <c r="V200" s="158">
        <f>ROUND(E200*U200,2)</f>
        <v>0</v>
      </c>
      <c r="W200" s="158"/>
      <c r="X200" s="158" t="s">
        <v>259</v>
      </c>
      <c r="Y200" s="158" t="s">
        <v>260</v>
      </c>
      <c r="Z200" s="148"/>
      <c r="AA200" s="148"/>
      <c r="AB200" s="148"/>
      <c r="AC200" s="148"/>
      <c r="AD200" s="148"/>
      <c r="AE200" s="148"/>
      <c r="AF200" s="148"/>
      <c r="AG200" s="148" t="s">
        <v>287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82" t="s">
        <v>2626</v>
      </c>
      <c r="D201" s="162"/>
      <c r="E201" s="163">
        <v>119.2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268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82" t="s">
        <v>2627</v>
      </c>
      <c r="D202" s="162"/>
      <c r="E202" s="163">
        <v>51.35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2" t="s">
        <v>2628</v>
      </c>
      <c r="D203" s="162"/>
      <c r="E203" s="163">
        <v>123.2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268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2" t="s">
        <v>2629</v>
      </c>
      <c r="D204" s="162"/>
      <c r="E204" s="163">
        <v>51.35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268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2" t="s">
        <v>2630</v>
      </c>
      <c r="D205" s="162"/>
      <c r="E205" s="163">
        <v>50.4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268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2" t="s">
        <v>2618</v>
      </c>
      <c r="D206" s="162"/>
      <c r="E206" s="163">
        <v>6.3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268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55</v>
      </c>
      <c r="B207" s="173" t="s">
        <v>2631</v>
      </c>
      <c r="C207" s="181" t="s">
        <v>2632</v>
      </c>
      <c r="D207" s="174" t="s">
        <v>324</v>
      </c>
      <c r="E207" s="175">
        <v>401.8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6.2E-4</v>
      </c>
      <c r="O207" s="175">
        <f>ROUND(E207*N207,2)</f>
        <v>0.25</v>
      </c>
      <c r="P207" s="175">
        <v>0</v>
      </c>
      <c r="Q207" s="175">
        <f>ROUND(E207*P207,2)</f>
        <v>0</v>
      </c>
      <c r="R207" s="177"/>
      <c r="S207" s="177" t="s">
        <v>257</v>
      </c>
      <c r="T207" s="178" t="s">
        <v>258</v>
      </c>
      <c r="U207" s="158">
        <v>0</v>
      </c>
      <c r="V207" s="158">
        <f>ROUND(E207*U207,2)</f>
        <v>0</v>
      </c>
      <c r="W207" s="158"/>
      <c r="X207" s="158" t="s">
        <v>259</v>
      </c>
      <c r="Y207" s="158" t="s">
        <v>260</v>
      </c>
      <c r="Z207" s="148"/>
      <c r="AA207" s="148"/>
      <c r="AB207" s="148"/>
      <c r="AC207" s="148"/>
      <c r="AD207" s="148"/>
      <c r="AE207" s="148"/>
      <c r="AF207" s="148"/>
      <c r="AG207" s="148" t="s">
        <v>287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73" t="s">
        <v>2633</v>
      </c>
      <c r="D208" s="274"/>
      <c r="E208" s="274"/>
      <c r="F208" s="274"/>
      <c r="G208" s="274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263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2626</v>
      </c>
      <c r="D209" s="162"/>
      <c r="E209" s="163">
        <v>119.2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268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182" t="s">
        <v>2627</v>
      </c>
      <c r="D210" s="162"/>
      <c r="E210" s="163">
        <v>51.35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268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182" t="s">
        <v>2628</v>
      </c>
      <c r="D211" s="162"/>
      <c r="E211" s="163">
        <v>123.2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268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3" x14ac:dyDescent="0.2">
      <c r="A212" s="155"/>
      <c r="B212" s="156"/>
      <c r="C212" s="182" t="s">
        <v>2629</v>
      </c>
      <c r="D212" s="162"/>
      <c r="E212" s="163">
        <v>51.35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268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5"/>
      <c r="B213" s="156"/>
      <c r="C213" s="182" t="s">
        <v>2630</v>
      </c>
      <c r="D213" s="162"/>
      <c r="E213" s="163">
        <v>50.4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268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2" t="s">
        <v>2618</v>
      </c>
      <c r="D214" s="162"/>
      <c r="E214" s="163">
        <v>6.3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268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56</v>
      </c>
      <c r="B215" s="173" t="s">
        <v>2634</v>
      </c>
      <c r="C215" s="181" t="s">
        <v>2635</v>
      </c>
      <c r="D215" s="174" t="s">
        <v>324</v>
      </c>
      <c r="E215" s="175">
        <v>6.3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6.1890000000000001E-2</v>
      </c>
      <c r="O215" s="175">
        <f>ROUND(E215*N215,2)</f>
        <v>0.39</v>
      </c>
      <c r="P215" s="175">
        <v>0</v>
      </c>
      <c r="Q215" s="175">
        <f>ROUND(E215*P215,2)</f>
        <v>0</v>
      </c>
      <c r="R215" s="177"/>
      <c r="S215" s="177" t="s">
        <v>257</v>
      </c>
      <c r="T215" s="178" t="s">
        <v>258</v>
      </c>
      <c r="U215" s="158">
        <v>0</v>
      </c>
      <c r="V215" s="158">
        <f>ROUND(E215*U215,2)</f>
        <v>0</v>
      </c>
      <c r="W215" s="158"/>
      <c r="X215" s="158" t="s">
        <v>259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287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73" t="s">
        <v>2636</v>
      </c>
      <c r="D216" s="274"/>
      <c r="E216" s="274"/>
      <c r="F216" s="274"/>
      <c r="G216" s="274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263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5"/>
      <c r="B217" s="156"/>
      <c r="C217" s="183" t="s">
        <v>291</v>
      </c>
      <c r="D217" s="159"/>
      <c r="E217" s="160"/>
      <c r="F217" s="161"/>
      <c r="G217" s="161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263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5"/>
      <c r="B218" s="156"/>
      <c r="C218" s="264" t="s">
        <v>2637</v>
      </c>
      <c r="D218" s="265"/>
      <c r="E218" s="265"/>
      <c r="F218" s="265"/>
      <c r="G218" s="265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263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264" t="s">
        <v>2638</v>
      </c>
      <c r="D219" s="265"/>
      <c r="E219" s="265"/>
      <c r="F219" s="265"/>
      <c r="G219" s="265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263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182" t="s">
        <v>2639</v>
      </c>
      <c r="D220" s="162"/>
      <c r="E220" s="163">
        <v>6.3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268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57</v>
      </c>
      <c r="B221" s="173" t="s">
        <v>2640</v>
      </c>
      <c r="C221" s="181" t="s">
        <v>2641</v>
      </c>
      <c r="D221" s="174" t="s">
        <v>324</v>
      </c>
      <c r="E221" s="175">
        <v>395.5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3.5979999999999998E-2</v>
      </c>
      <c r="O221" s="175">
        <f>ROUND(E221*N221,2)</f>
        <v>14.23</v>
      </c>
      <c r="P221" s="175">
        <v>0</v>
      </c>
      <c r="Q221" s="175">
        <f>ROUND(E221*P221,2)</f>
        <v>0</v>
      </c>
      <c r="R221" s="177"/>
      <c r="S221" s="177" t="s">
        <v>325</v>
      </c>
      <c r="T221" s="178" t="s">
        <v>326</v>
      </c>
      <c r="U221" s="158">
        <v>0</v>
      </c>
      <c r="V221" s="158">
        <f>ROUND(E221*U221,2)</f>
        <v>0</v>
      </c>
      <c r="W221" s="158"/>
      <c r="X221" s="158" t="s">
        <v>259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261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2" t="s">
        <v>2626</v>
      </c>
      <c r="D222" s="162"/>
      <c r="E222" s="163">
        <v>119.2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268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2" t="s">
        <v>2627</v>
      </c>
      <c r="D223" s="162"/>
      <c r="E223" s="163">
        <v>51.35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268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5"/>
      <c r="B224" s="156"/>
      <c r="C224" s="182" t="s">
        <v>2628</v>
      </c>
      <c r="D224" s="162"/>
      <c r="E224" s="163">
        <v>123.2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268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5"/>
      <c r="B225" s="156"/>
      <c r="C225" s="182" t="s">
        <v>2629</v>
      </c>
      <c r="D225" s="162"/>
      <c r="E225" s="163">
        <v>51.35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268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5"/>
      <c r="B226" s="156"/>
      <c r="C226" s="182" t="s">
        <v>2630</v>
      </c>
      <c r="D226" s="162"/>
      <c r="E226" s="163">
        <v>50.4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268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2">
        <v>58</v>
      </c>
      <c r="B227" s="173" t="s">
        <v>2642</v>
      </c>
      <c r="C227" s="181" t="s">
        <v>2643</v>
      </c>
      <c r="D227" s="174" t="s">
        <v>324</v>
      </c>
      <c r="E227" s="175">
        <v>401.8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5">
        <v>7.6000000000000004E-4</v>
      </c>
      <c r="O227" s="175">
        <f>ROUND(E227*N227,2)</f>
        <v>0.31</v>
      </c>
      <c r="P227" s="175">
        <v>0</v>
      </c>
      <c r="Q227" s="175">
        <f>ROUND(E227*P227,2)</f>
        <v>0</v>
      </c>
      <c r="R227" s="177"/>
      <c r="S227" s="177" t="s">
        <v>325</v>
      </c>
      <c r="T227" s="178" t="s">
        <v>326</v>
      </c>
      <c r="U227" s="158">
        <v>0</v>
      </c>
      <c r="V227" s="158">
        <f>ROUND(E227*U227,2)</f>
        <v>0</v>
      </c>
      <c r="W227" s="158"/>
      <c r="X227" s="158" t="s">
        <v>259</v>
      </c>
      <c r="Y227" s="158" t="s">
        <v>260</v>
      </c>
      <c r="Z227" s="148"/>
      <c r="AA227" s="148"/>
      <c r="AB227" s="148"/>
      <c r="AC227" s="148"/>
      <c r="AD227" s="148"/>
      <c r="AE227" s="148"/>
      <c r="AF227" s="148"/>
      <c r="AG227" s="148" t="s">
        <v>261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182" t="s">
        <v>2626</v>
      </c>
      <c r="D228" s="162"/>
      <c r="E228" s="163">
        <v>119.2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268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5"/>
      <c r="B229" s="156"/>
      <c r="C229" s="182" t="s">
        <v>2627</v>
      </c>
      <c r="D229" s="162"/>
      <c r="E229" s="163">
        <v>51.35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268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5"/>
      <c r="B230" s="156"/>
      <c r="C230" s="182" t="s">
        <v>2628</v>
      </c>
      <c r="D230" s="162"/>
      <c r="E230" s="163">
        <v>123.2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268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5"/>
      <c r="B231" s="156"/>
      <c r="C231" s="182" t="s">
        <v>2629</v>
      </c>
      <c r="D231" s="162"/>
      <c r="E231" s="163">
        <v>51.35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268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5"/>
      <c r="B232" s="156"/>
      <c r="C232" s="182" t="s">
        <v>2630</v>
      </c>
      <c r="D232" s="162"/>
      <c r="E232" s="163">
        <v>50.4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8"/>
      <c r="AA232" s="148"/>
      <c r="AB232" s="148"/>
      <c r="AC232" s="148"/>
      <c r="AD232" s="148"/>
      <c r="AE232" s="148"/>
      <c r="AF232" s="148"/>
      <c r="AG232" s="148" t="s">
        <v>268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3" x14ac:dyDescent="0.2">
      <c r="A233" s="155"/>
      <c r="B233" s="156"/>
      <c r="C233" s="182" t="s">
        <v>2618</v>
      </c>
      <c r="D233" s="162"/>
      <c r="E233" s="163">
        <v>6.3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268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2">
        <v>59</v>
      </c>
      <c r="B234" s="173" t="s">
        <v>2644</v>
      </c>
      <c r="C234" s="181" t="s">
        <v>2645</v>
      </c>
      <c r="D234" s="174" t="s">
        <v>324</v>
      </c>
      <c r="E234" s="175">
        <v>401.8</v>
      </c>
      <c r="F234" s="176"/>
      <c r="G234" s="177">
        <f>ROUND(E234*F234,2)</f>
        <v>0</v>
      </c>
      <c r="H234" s="176"/>
      <c r="I234" s="177">
        <f>ROUND(E234*H234,2)</f>
        <v>0</v>
      </c>
      <c r="J234" s="176"/>
      <c r="K234" s="177">
        <f>ROUND(E234*J234,2)</f>
        <v>0</v>
      </c>
      <c r="L234" s="177">
        <v>21</v>
      </c>
      <c r="M234" s="177">
        <f>G234*(1+L234/100)</f>
        <v>0</v>
      </c>
      <c r="N234" s="175">
        <v>2.0000000000000002E-5</v>
      </c>
      <c r="O234" s="175">
        <f>ROUND(E234*N234,2)</f>
        <v>0.01</v>
      </c>
      <c r="P234" s="175">
        <v>0</v>
      </c>
      <c r="Q234" s="175">
        <f>ROUND(E234*P234,2)</f>
        <v>0</v>
      </c>
      <c r="R234" s="177"/>
      <c r="S234" s="177" t="s">
        <v>325</v>
      </c>
      <c r="T234" s="178" t="s">
        <v>326</v>
      </c>
      <c r="U234" s="158">
        <v>0</v>
      </c>
      <c r="V234" s="158">
        <f>ROUND(E234*U234,2)</f>
        <v>0</v>
      </c>
      <c r="W234" s="158"/>
      <c r="X234" s="158" t="s">
        <v>259</v>
      </c>
      <c r="Y234" s="158" t="s">
        <v>260</v>
      </c>
      <c r="Z234" s="148"/>
      <c r="AA234" s="148"/>
      <c r="AB234" s="148"/>
      <c r="AC234" s="148"/>
      <c r="AD234" s="148"/>
      <c r="AE234" s="148"/>
      <c r="AF234" s="148"/>
      <c r="AG234" s="148" t="s">
        <v>261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2" x14ac:dyDescent="0.2">
      <c r="A235" s="155"/>
      <c r="B235" s="156"/>
      <c r="C235" s="182" t="s">
        <v>2626</v>
      </c>
      <c r="D235" s="162"/>
      <c r="E235" s="163">
        <v>119.2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8"/>
      <c r="AA235" s="148"/>
      <c r="AB235" s="148"/>
      <c r="AC235" s="148"/>
      <c r="AD235" s="148"/>
      <c r="AE235" s="148"/>
      <c r="AF235" s="148"/>
      <c r="AG235" s="148" t="s">
        <v>268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3" x14ac:dyDescent="0.2">
      <c r="A236" s="155"/>
      <c r="B236" s="156"/>
      <c r="C236" s="182" t="s">
        <v>2627</v>
      </c>
      <c r="D236" s="162"/>
      <c r="E236" s="163">
        <v>51.35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268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3" x14ac:dyDescent="0.2">
      <c r="A237" s="155"/>
      <c r="B237" s="156"/>
      <c r="C237" s="182" t="s">
        <v>2628</v>
      </c>
      <c r="D237" s="162"/>
      <c r="E237" s="163">
        <v>123.2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268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3" x14ac:dyDescent="0.2">
      <c r="A238" s="155"/>
      <c r="B238" s="156"/>
      <c r="C238" s="182" t="s">
        <v>2629</v>
      </c>
      <c r="D238" s="162"/>
      <c r="E238" s="163">
        <v>51.35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268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5"/>
      <c r="B239" s="156"/>
      <c r="C239" s="182" t="s">
        <v>2630</v>
      </c>
      <c r="D239" s="162"/>
      <c r="E239" s="163">
        <v>50.4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268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3" x14ac:dyDescent="0.2">
      <c r="A240" s="155"/>
      <c r="B240" s="156"/>
      <c r="C240" s="182" t="s">
        <v>2618</v>
      </c>
      <c r="D240" s="162"/>
      <c r="E240" s="163">
        <v>6.3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268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60</v>
      </c>
      <c r="B241" s="173" t="s">
        <v>2646</v>
      </c>
      <c r="C241" s="181" t="s">
        <v>2647</v>
      </c>
      <c r="D241" s="174" t="s">
        <v>324</v>
      </c>
      <c r="E241" s="175">
        <v>204.05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</v>
      </c>
      <c r="Q241" s="175">
        <f>ROUND(E241*P241,2)</f>
        <v>0</v>
      </c>
      <c r="R241" s="177"/>
      <c r="S241" s="177" t="s">
        <v>325</v>
      </c>
      <c r="T241" s="178" t="s">
        <v>326</v>
      </c>
      <c r="U241" s="158">
        <v>0</v>
      </c>
      <c r="V241" s="158">
        <f>ROUND(E241*U241,2)</f>
        <v>0</v>
      </c>
      <c r="W241" s="158"/>
      <c r="X241" s="158" t="s">
        <v>259</v>
      </c>
      <c r="Y241" s="158" t="s">
        <v>260</v>
      </c>
      <c r="Z241" s="148"/>
      <c r="AA241" s="148"/>
      <c r="AB241" s="148"/>
      <c r="AC241" s="148"/>
      <c r="AD241" s="148"/>
      <c r="AE241" s="148"/>
      <c r="AF241" s="148"/>
      <c r="AG241" s="148" t="s">
        <v>287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273" t="s">
        <v>2648</v>
      </c>
      <c r="D242" s="274"/>
      <c r="E242" s="274"/>
      <c r="F242" s="274"/>
      <c r="G242" s="274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263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2649</v>
      </c>
      <c r="D243" s="162"/>
      <c r="E243" s="163">
        <v>59.6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268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2" t="s">
        <v>2650</v>
      </c>
      <c r="D244" s="162"/>
      <c r="E244" s="163">
        <v>25.68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268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3" x14ac:dyDescent="0.2">
      <c r="A245" s="155"/>
      <c r="B245" s="156"/>
      <c r="C245" s="182" t="s">
        <v>2651</v>
      </c>
      <c r="D245" s="162"/>
      <c r="E245" s="163">
        <v>61.6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268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3" x14ac:dyDescent="0.2">
      <c r="A246" s="155"/>
      <c r="B246" s="156"/>
      <c r="C246" s="182" t="s">
        <v>2652</v>
      </c>
      <c r="D246" s="162"/>
      <c r="E246" s="163">
        <v>25.68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8"/>
      <c r="AA246" s="148"/>
      <c r="AB246" s="148"/>
      <c r="AC246" s="148"/>
      <c r="AD246" s="148"/>
      <c r="AE246" s="148"/>
      <c r="AF246" s="148"/>
      <c r="AG246" s="148" t="s">
        <v>268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5"/>
      <c r="B247" s="156"/>
      <c r="C247" s="182" t="s">
        <v>2653</v>
      </c>
      <c r="D247" s="162"/>
      <c r="E247" s="163">
        <v>25.2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268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2" t="s">
        <v>2618</v>
      </c>
      <c r="D248" s="162"/>
      <c r="E248" s="163">
        <v>6.3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8"/>
      <c r="AA248" s="148"/>
      <c r="AB248" s="148"/>
      <c r="AC248" s="148"/>
      <c r="AD248" s="148"/>
      <c r="AE248" s="148"/>
      <c r="AF248" s="148"/>
      <c r="AG248" s="148" t="s">
        <v>268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72">
        <v>61</v>
      </c>
      <c r="B249" s="173" t="s">
        <v>2654</v>
      </c>
      <c r="C249" s="181" t="s">
        <v>2655</v>
      </c>
      <c r="D249" s="174" t="s">
        <v>324</v>
      </c>
      <c r="E249" s="175">
        <v>2.7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21</v>
      </c>
      <c r="M249" s="177">
        <f>G249*(1+L249/100)</f>
        <v>0</v>
      </c>
      <c r="N249" s="175">
        <v>7.6299999999999996E-3</v>
      </c>
      <c r="O249" s="175">
        <f>ROUND(E249*N249,2)</f>
        <v>0.02</v>
      </c>
      <c r="P249" s="175">
        <v>0</v>
      </c>
      <c r="Q249" s="175">
        <f>ROUND(E249*P249,2)</f>
        <v>0</v>
      </c>
      <c r="R249" s="177"/>
      <c r="S249" s="177" t="s">
        <v>257</v>
      </c>
      <c r="T249" s="178" t="s">
        <v>258</v>
      </c>
      <c r="U249" s="158">
        <v>0</v>
      </c>
      <c r="V249" s="158">
        <f>ROUND(E249*U249,2)</f>
        <v>0</v>
      </c>
      <c r="W249" s="158"/>
      <c r="X249" s="158" t="s">
        <v>259</v>
      </c>
      <c r="Y249" s="158" t="s">
        <v>260</v>
      </c>
      <c r="Z249" s="148"/>
      <c r="AA249" s="148"/>
      <c r="AB249" s="148"/>
      <c r="AC249" s="148"/>
      <c r="AD249" s="148"/>
      <c r="AE249" s="148"/>
      <c r="AF249" s="148"/>
      <c r="AG249" s="148" t="s">
        <v>287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2" x14ac:dyDescent="0.2">
      <c r="A250" s="155"/>
      <c r="B250" s="156"/>
      <c r="C250" s="182" t="s">
        <v>2656</v>
      </c>
      <c r="D250" s="162"/>
      <c r="E250" s="163">
        <v>2.7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268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72">
        <v>62</v>
      </c>
      <c r="B251" s="173" t="s">
        <v>2657</v>
      </c>
      <c r="C251" s="181" t="s">
        <v>2658</v>
      </c>
      <c r="D251" s="174" t="s">
        <v>348</v>
      </c>
      <c r="E251" s="175">
        <v>41.38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21</v>
      </c>
      <c r="M251" s="177">
        <f>G251*(1+L251/100)</f>
        <v>0</v>
      </c>
      <c r="N251" s="175">
        <v>2.12E-2</v>
      </c>
      <c r="O251" s="175">
        <f>ROUND(E251*N251,2)</f>
        <v>0.88</v>
      </c>
      <c r="P251" s="175">
        <v>0</v>
      </c>
      <c r="Q251" s="175">
        <f>ROUND(E251*P251,2)</f>
        <v>0</v>
      </c>
      <c r="R251" s="177"/>
      <c r="S251" s="177" t="s">
        <v>325</v>
      </c>
      <c r="T251" s="178" t="s">
        <v>326</v>
      </c>
      <c r="U251" s="158">
        <v>0</v>
      </c>
      <c r="V251" s="158">
        <f>ROUND(E251*U251,2)</f>
        <v>0</v>
      </c>
      <c r="W251" s="158"/>
      <c r="X251" s="158" t="s">
        <v>259</v>
      </c>
      <c r="Y251" s="158" t="s">
        <v>260</v>
      </c>
      <c r="Z251" s="148"/>
      <c r="AA251" s="148"/>
      <c r="AB251" s="148"/>
      <c r="AC251" s="148"/>
      <c r="AD251" s="148"/>
      <c r="AE251" s="148"/>
      <c r="AF251" s="148"/>
      <c r="AG251" s="148" t="s">
        <v>261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273" t="s">
        <v>2659</v>
      </c>
      <c r="D252" s="274"/>
      <c r="E252" s="274"/>
      <c r="F252" s="274"/>
      <c r="G252" s="274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263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2" x14ac:dyDescent="0.2">
      <c r="A253" s="155"/>
      <c r="B253" s="156"/>
      <c r="C253" s="182" t="s">
        <v>2660</v>
      </c>
      <c r="D253" s="162"/>
      <c r="E253" s="163">
        <v>20.28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8"/>
      <c r="AA253" s="148"/>
      <c r="AB253" s="148"/>
      <c r="AC253" s="148"/>
      <c r="AD253" s="148"/>
      <c r="AE253" s="148"/>
      <c r="AF253" s="148"/>
      <c r="AG253" s="148" t="s">
        <v>268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5"/>
      <c r="B254" s="156"/>
      <c r="C254" s="182" t="s">
        <v>2661</v>
      </c>
      <c r="D254" s="162"/>
      <c r="E254" s="163">
        <v>4.7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268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5"/>
      <c r="B255" s="156"/>
      <c r="C255" s="182" t="s">
        <v>2662</v>
      </c>
      <c r="D255" s="162"/>
      <c r="E255" s="163">
        <v>16.399999999999999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268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x14ac:dyDescent="0.2">
      <c r="A256" s="165" t="s">
        <v>252</v>
      </c>
      <c r="B256" s="166" t="s">
        <v>131</v>
      </c>
      <c r="C256" s="180" t="s">
        <v>132</v>
      </c>
      <c r="D256" s="167"/>
      <c r="E256" s="168"/>
      <c r="F256" s="169"/>
      <c r="G256" s="169">
        <f>SUMIF(AG257:AG275,"&lt;&gt;NOR",G257:G275)</f>
        <v>0</v>
      </c>
      <c r="H256" s="169"/>
      <c r="I256" s="169">
        <f>SUM(I257:I275)</f>
        <v>0</v>
      </c>
      <c r="J256" s="169"/>
      <c r="K256" s="169">
        <f>SUM(K257:K275)</f>
        <v>0</v>
      </c>
      <c r="L256" s="169"/>
      <c r="M256" s="169">
        <f>SUM(M257:M275)</f>
        <v>0</v>
      </c>
      <c r="N256" s="168"/>
      <c r="O256" s="168">
        <f>SUM(O257:O275)</f>
        <v>34.04</v>
      </c>
      <c r="P256" s="168"/>
      <c r="Q256" s="168">
        <f>SUM(Q257:Q275)</f>
        <v>0</v>
      </c>
      <c r="R256" s="169"/>
      <c r="S256" s="169"/>
      <c r="T256" s="170"/>
      <c r="U256" s="164"/>
      <c r="V256" s="164">
        <f>SUM(V257:V275)</f>
        <v>0</v>
      </c>
      <c r="W256" s="164"/>
      <c r="X256" s="164"/>
      <c r="Y256" s="164"/>
      <c r="AG256" t="s">
        <v>253</v>
      </c>
    </row>
    <row r="257" spans="1:60" outlineLevel="1" x14ac:dyDescent="0.2">
      <c r="A257" s="172">
        <v>63</v>
      </c>
      <c r="B257" s="173" t="s">
        <v>2663</v>
      </c>
      <c r="C257" s="181" t="s">
        <v>2664</v>
      </c>
      <c r="D257" s="174" t="s">
        <v>549</v>
      </c>
      <c r="E257" s="175">
        <v>7.8697999999999997</v>
      </c>
      <c r="F257" s="176"/>
      <c r="G257" s="177">
        <f>ROUND(E257*F257,2)</f>
        <v>0</v>
      </c>
      <c r="H257" s="176"/>
      <c r="I257" s="177">
        <f>ROUND(E257*H257,2)</f>
        <v>0</v>
      </c>
      <c r="J257" s="176"/>
      <c r="K257" s="177">
        <f>ROUND(E257*J257,2)</f>
        <v>0</v>
      </c>
      <c r="L257" s="177">
        <v>21</v>
      </c>
      <c r="M257" s="177">
        <f>G257*(1+L257/100)</f>
        <v>0</v>
      </c>
      <c r="N257" s="175">
        <v>2.5249999999999999</v>
      </c>
      <c r="O257" s="175">
        <f>ROUND(E257*N257,2)</f>
        <v>19.87</v>
      </c>
      <c r="P257" s="175">
        <v>0</v>
      </c>
      <c r="Q257" s="175">
        <f>ROUND(E257*P257,2)</f>
        <v>0</v>
      </c>
      <c r="R257" s="177"/>
      <c r="S257" s="177" t="s">
        <v>325</v>
      </c>
      <c r="T257" s="178" t="s">
        <v>326</v>
      </c>
      <c r="U257" s="158">
        <v>0</v>
      </c>
      <c r="V257" s="158">
        <f>ROUND(E257*U257,2)</f>
        <v>0</v>
      </c>
      <c r="W257" s="158"/>
      <c r="X257" s="158" t="s">
        <v>259</v>
      </c>
      <c r="Y257" s="158" t="s">
        <v>260</v>
      </c>
      <c r="Z257" s="148"/>
      <c r="AA257" s="148"/>
      <c r="AB257" s="148"/>
      <c r="AC257" s="148"/>
      <c r="AD257" s="148"/>
      <c r="AE257" s="148"/>
      <c r="AF257" s="148"/>
      <c r="AG257" s="148" t="s">
        <v>261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2" x14ac:dyDescent="0.2">
      <c r="A258" s="155"/>
      <c r="B258" s="156"/>
      <c r="C258" s="182" t="s">
        <v>2665</v>
      </c>
      <c r="D258" s="162"/>
      <c r="E258" s="163">
        <v>0.93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268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182" t="s">
        <v>2666</v>
      </c>
      <c r="D259" s="162"/>
      <c r="E259" s="163">
        <v>0.95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8"/>
      <c r="AA259" s="148"/>
      <c r="AB259" s="148"/>
      <c r="AC259" s="148"/>
      <c r="AD259" s="148"/>
      <c r="AE259" s="148"/>
      <c r="AF259" s="148"/>
      <c r="AG259" s="148" t="s">
        <v>268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5"/>
      <c r="B260" s="156"/>
      <c r="C260" s="182" t="s">
        <v>2667</v>
      </c>
      <c r="D260" s="162"/>
      <c r="E260" s="163">
        <v>0.47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268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5"/>
      <c r="B261" s="156"/>
      <c r="C261" s="182" t="s">
        <v>2668</v>
      </c>
      <c r="D261" s="162"/>
      <c r="E261" s="163">
        <v>0.42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8"/>
      <c r="AA261" s="148"/>
      <c r="AB261" s="148"/>
      <c r="AC261" s="148"/>
      <c r="AD261" s="148"/>
      <c r="AE261" s="148"/>
      <c r="AF261" s="148"/>
      <c r="AG261" s="148" t="s">
        <v>268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5"/>
      <c r="B262" s="156"/>
      <c r="C262" s="182" t="s">
        <v>2669</v>
      </c>
      <c r="D262" s="162"/>
      <c r="E262" s="163">
        <v>0.96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268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5"/>
      <c r="B263" s="156"/>
      <c r="C263" s="182" t="s">
        <v>2670</v>
      </c>
      <c r="D263" s="162"/>
      <c r="E263" s="163">
        <v>4.1399999999999997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268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64</v>
      </c>
      <c r="B264" s="173" t="s">
        <v>2671</v>
      </c>
      <c r="C264" s="181" t="s">
        <v>2672</v>
      </c>
      <c r="D264" s="174" t="s">
        <v>549</v>
      </c>
      <c r="E264" s="175">
        <v>5.173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2.5249999999999999</v>
      </c>
      <c r="O264" s="175">
        <f>ROUND(E264*N264,2)</f>
        <v>13.06</v>
      </c>
      <c r="P264" s="175">
        <v>0</v>
      </c>
      <c r="Q264" s="175">
        <f>ROUND(E264*P264,2)</f>
        <v>0</v>
      </c>
      <c r="R264" s="177"/>
      <c r="S264" s="177" t="s">
        <v>325</v>
      </c>
      <c r="T264" s="178" t="s">
        <v>326</v>
      </c>
      <c r="U264" s="158">
        <v>0</v>
      </c>
      <c r="V264" s="158">
        <f>ROUND(E264*U264,2)</f>
        <v>0</v>
      </c>
      <c r="W264" s="158"/>
      <c r="X264" s="158" t="s">
        <v>259</v>
      </c>
      <c r="Y264" s="158" t="s">
        <v>260</v>
      </c>
      <c r="Z264" s="148"/>
      <c r="AA264" s="148"/>
      <c r="AB264" s="148"/>
      <c r="AC264" s="148"/>
      <c r="AD264" s="148"/>
      <c r="AE264" s="148"/>
      <c r="AF264" s="148"/>
      <c r="AG264" s="148" t="s">
        <v>261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182" t="s">
        <v>2479</v>
      </c>
      <c r="D265" s="162"/>
      <c r="E265" s="163">
        <v>5.17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268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72">
        <v>65</v>
      </c>
      <c r="B266" s="173" t="s">
        <v>633</v>
      </c>
      <c r="C266" s="181" t="s">
        <v>634</v>
      </c>
      <c r="D266" s="174" t="s">
        <v>549</v>
      </c>
      <c r="E266" s="175">
        <v>13.0428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5">
        <v>2.5000000000000001E-2</v>
      </c>
      <c r="O266" s="175">
        <f>ROUND(E266*N266,2)</f>
        <v>0.33</v>
      </c>
      <c r="P266" s="175">
        <v>0</v>
      </c>
      <c r="Q266" s="175">
        <f>ROUND(E266*P266,2)</f>
        <v>0</v>
      </c>
      <c r="R266" s="177"/>
      <c r="S266" s="177" t="s">
        <v>635</v>
      </c>
      <c r="T266" s="178" t="s">
        <v>258</v>
      </c>
      <c r="U266" s="158">
        <v>0</v>
      </c>
      <c r="V266" s="158">
        <f>ROUND(E266*U266,2)</f>
        <v>0</v>
      </c>
      <c r="W266" s="158"/>
      <c r="X266" s="158" t="s">
        <v>259</v>
      </c>
      <c r="Y266" s="158" t="s">
        <v>260</v>
      </c>
      <c r="Z266" s="148"/>
      <c r="AA266" s="148"/>
      <c r="AB266" s="148"/>
      <c r="AC266" s="148"/>
      <c r="AD266" s="148"/>
      <c r="AE266" s="148"/>
      <c r="AF266" s="148"/>
      <c r="AG266" s="148" t="s">
        <v>261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2" x14ac:dyDescent="0.2">
      <c r="A267" s="155"/>
      <c r="B267" s="156"/>
      <c r="C267" s="182" t="s">
        <v>2673</v>
      </c>
      <c r="D267" s="162"/>
      <c r="E267" s="163">
        <v>7.8697999999999997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268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182" t="s">
        <v>2674</v>
      </c>
      <c r="D268" s="162"/>
      <c r="E268" s="163">
        <v>5.173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268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72">
        <v>66</v>
      </c>
      <c r="B269" s="173" t="s">
        <v>636</v>
      </c>
      <c r="C269" s="181" t="s">
        <v>637</v>
      </c>
      <c r="D269" s="174" t="s">
        <v>549</v>
      </c>
      <c r="E269" s="175">
        <v>13.0428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7"/>
      <c r="S269" s="177" t="s">
        <v>635</v>
      </c>
      <c r="T269" s="178" t="s">
        <v>258</v>
      </c>
      <c r="U269" s="158">
        <v>0</v>
      </c>
      <c r="V269" s="158">
        <f>ROUND(E269*U269,2)</f>
        <v>0</v>
      </c>
      <c r="W269" s="158"/>
      <c r="X269" s="158" t="s">
        <v>259</v>
      </c>
      <c r="Y269" s="158" t="s">
        <v>260</v>
      </c>
      <c r="Z269" s="148"/>
      <c r="AA269" s="148"/>
      <c r="AB269" s="148"/>
      <c r="AC269" s="148"/>
      <c r="AD269" s="148"/>
      <c r="AE269" s="148"/>
      <c r="AF269" s="148"/>
      <c r="AG269" s="148" t="s">
        <v>261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182" t="s">
        <v>2673</v>
      </c>
      <c r="D270" s="162"/>
      <c r="E270" s="163">
        <v>7.8697999999999997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268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3" x14ac:dyDescent="0.2">
      <c r="A271" s="155"/>
      <c r="B271" s="156"/>
      <c r="C271" s="182" t="s">
        <v>2674</v>
      </c>
      <c r="D271" s="162"/>
      <c r="E271" s="163">
        <v>5.173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268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72">
        <v>67</v>
      </c>
      <c r="B272" s="173" t="s">
        <v>638</v>
      </c>
      <c r="C272" s="181" t="s">
        <v>639</v>
      </c>
      <c r="D272" s="174" t="s">
        <v>412</v>
      </c>
      <c r="E272" s="175">
        <v>0.22989999999999999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1.0662499999999999</v>
      </c>
      <c r="O272" s="175">
        <f>ROUND(E272*N272,2)</f>
        <v>0.25</v>
      </c>
      <c r="P272" s="175">
        <v>0</v>
      </c>
      <c r="Q272" s="175">
        <f>ROUND(E272*P272,2)</f>
        <v>0</v>
      </c>
      <c r="R272" s="177"/>
      <c r="S272" s="177" t="s">
        <v>325</v>
      </c>
      <c r="T272" s="178" t="s">
        <v>326</v>
      </c>
      <c r="U272" s="158">
        <v>0</v>
      </c>
      <c r="V272" s="158">
        <f>ROUND(E272*U272,2)</f>
        <v>0</v>
      </c>
      <c r="W272" s="158"/>
      <c r="X272" s="158" t="s">
        <v>259</v>
      </c>
      <c r="Y272" s="158" t="s">
        <v>260</v>
      </c>
      <c r="Z272" s="148"/>
      <c r="AA272" s="148"/>
      <c r="AB272" s="148"/>
      <c r="AC272" s="148"/>
      <c r="AD272" s="148"/>
      <c r="AE272" s="148"/>
      <c r="AF272" s="148"/>
      <c r="AG272" s="148" t="s">
        <v>287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182" t="s">
        <v>2675</v>
      </c>
      <c r="D273" s="162"/>
      <c r="E273" s="163">
        <v>0.23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268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2">
        <v>68</v>
      </c>
      <c r="B274" s="173" t="s">
        <v>2676</v>
      </c>
      <c r="C274" s="181" t="s">
        <v>2677</v>
      </c>
      <c r="D274" s="174" t="s">
        <v>412</v>
      </c>
      <c r="E274" s="175">
        <v>0.496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5">
        <v>1.0662499999999999</v>
      </c>
      <c r="O274" s="175">
        <f>ROUND(E274*N274,2)</f>
        <v>0.53</v>
      </c>
      <c r="P274" s="175">
        <v>0</v>
      </c>
      <c r="Q274" s="175">
        <f>ROUND(E274*P274,2)</f>
        <v>0</v>
      </c>
      <c r="R274" s="177"/>
      <c r="S274" s="177" t="s">
        <v>325</v>
      </c>
      <c r="T274" s="178" t="s">
        <v>326</v>
      </c>
      <c r="U274" s="158">
        <v>0</v>
      </c>
      <c r="V274" s="158">
        <f>ROUND(E274*U274,2)</f>
        <v>0</v>
      </c>
      <c r="W274" s="158"/>
      <c r="X274" s="158" t="s">
        <v>259</v>
      </c>
      <c r="Y274" s="158" t="s">
        <v>260</v>
      </c>
      <c r="Z274" s="148"/>
      <c r="AA274" s="148"/>
      <c r="AB274" s="148"/>
      <c r="AC274" s="148"/>
      <c r="AD274" s="148"/>
      <c r="AE274" s="148"/>
      <c r="AF274" s="148"/>
      <c r="AG274" s="148" t="s">
        <v>287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5"/>
      <c r="B275" s="156"/>
      <c r="C275" s="182" t="s">
        <v>2678</v>
      </c>
      <c r="D275" s="162"/>
      <c r="E275" s="163">
        <v>0.5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268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x14ac:dyDescent="0.2">
      <c r="A276" s="165" t="s">
        <v>252</v>
      </c>
      <c r="B276" s="166" t="s">
        <v>133</v>
      </c>
      <c r="C276" s="180" t="s">
        <v>134</v>
      </c>
      <c r="D276" s="167"/>
      <c r="E276" s="168"/>
      <c r="F276" s="169"/>
      <c r="G276" s="169">
        <f>SUMIF(AG277:AG294,"&lt;&gt;NOR",G277:G294)</f>
        <v>0</v>
      </c>
      <c r="H276" s="169"/>
      <c r="I276" s="169">
        <f>SUM(I277:I294)</f>
        <v>0</v>
      </c>
      <c r="J276" s="169"/>
      <c r="K276" s="169">
        <f>SUM(K277:K294)</f>
        <v>0</v>
      </c>
      <c r="L276" s="169"/>
      <c r="M276" s="169">
        <f>SUM(M277:M294)</f>
        <v>0</v>
      </c>
      <c r="N276" s="168"/>
      <c r="O276" s="168">
        <f>SUM(O277:O294)</f>
        <v>0.31000000000000005</v>
      </c>
      <c r="P276" s="168"/>
      <c r="Q276" s="168">
        <f>SUM(Q277:Q294)</f>
        <v>0.06</v>
      </c>
      <c r="R276" s="169"/>
      <c r="S276" s="169"/>
      <c r="T276" s="170"/>
      <c r="U276" s="164"/>
      <c r="V276" s="164">
        <f>SUM(V277:V294)</f>
        <v>0</v>
      </c>
      <c r="W276" s="164"/>
      <c r="X276" s="164"/>
      <c r="Y276" s="164"/>
      <c r="AG276" t="s">
        <v>253</v>
      </c>
    </row>
    <row r="277" spans="1:60" outlineLevel="1" x14ac:dyDescent="0.2">
      <c r="A277" s="172">
        <v>69</v>
      </c>
      <c r="B277" s="173" t="s">
        <v>2679</v>
      </c>
      <c r="C277" s="181" t="s">
        <v>2680</v>
      </c>
      <c r="D277" s="174" t="s">
        <v>348</v>
      </c>
      <c r="E277" s="175">
        <v>150.29</v>
      </c>
      <c r="F277" s="176"/>
      <c r="G277" s="177">
        <f>ROUND(E277*F277,2)</f>
        <v>0</v>
      </c>
      <c r="H277" s="176"/>
      <c r="I277" s="177">
        <f>ROUND(E277*H277,2)</f>
        <v>0</v>
      </c>
      <c r="J277" s="176"/>
      <c r="K277" s="177">
        <f>ROUND(E277*J277,2)</f>
        <v>0</v>
      </c>
      <c r="L277" s="177">
        <v>21</v>
      </c>
      <c r="M277" s="177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7"/>
      <c r="S277" s="177" t="s">
        <v>325</v>
      </c>
      <c r="T277" s="178" t="s">
        <v>326</v>
      </c>
      <c r="U277" s="158">
        <v>0</v>
      </c>
      <c r="V277" s="158">
        <f>ROUND(E277*U277,2)</f>
        <v>0</v>
      </c>
      <c r="W277" s="158"/>
      <c r="X277" s="158" t="s">
        <v>259</v>
      </c>
      <c r="Y277" s="158" t="s">
        <v>260</v>
      </c>
      <c r="Z277" s="148"/>
      <c r="AA277" s="148"/>
      <c r="AB277" s="148"/>
      <c r="AC277" s="148"/>
      <c r="AD277" s="148"/>
      <c r="AE277" s="148"/>
      <c r="AF277" s="148"/>
      <c r="AG277" s="148" t="s">
        <v>261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">
      <c r="A278" s="155"/>
      <c r="B278" s="156"/>
      <c r="C278" s="182" t="s">
        <v>2681</v>
      </c>
      <c r="D278" s="162"/>
      <c r="E278" s="163">
        <v>57.46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8"/>
      <c r="AA278" s="148"/>
      <c r="AB278" s="148"/>
      <c r="AC278" s="148"/>
      <c r="AD278" s="148"/>
      <c r="AE278" s="148"/>
      <c r="AF278" s="148"/>
      <c r="AG278" s="148" t="s">
        <v>268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3" x14ac:dyDescent="0.2">
      <c r="A279" s="155"/>
      <c r="B279" s="156"/>
      <c r="C279" s="182" t="s">
        <v>2682</v>
      </c>
      <c r="D279" s="162"/>
      <c r="E279" s="163">
        <v>8.0399999999999991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268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3" x14ac:dyDescent="0.2">
      <c r="A280" s="155"/>
      <c r="B280" s="156"/>
      <c r="C280" s="182" t="s">
        <v>2683</v>
      </c>
      <c r="D280" s="162"/>
      <c r="E280" s="163">
        <v>6.7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8"/>
      <c r="AA280" s="148"/>
      <c r="AB280" s="148"/>
      <c r="AC280" s="148"/>
      <c r="AD280" s="148"/>
      <c r="AE280" s="148"/>
      <c r="AF280" s="148"/>
      <c r="AG280" s="148" t="s">
        <v>268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5"/>
      <c r="B281" s="156"/>
      <c r="C281" s="182" t="s">
        <v>2684</v>
      </c>
      <c r="D281" s="162"/>
      <c r="E281" s="163">
        <v>6.35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268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182" t="s">
        <v>2685</v>
      </c>
      <c r="D282" s="162"/>
      <c r="E282" s="163">
        <v>6.45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268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5"/>
      <c r="B283" s="156"/>
      <c r="C283" s="182" t="s">
        <v>2686</v>
      </c>
      <c r="D283" s="162"/>
      <c r="E283" s="163">
        <v>7.69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268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3" x14ac:dyDescent="0.2">
      <c r="A284" s="155"/>
      <c r="B284" s="156"/>
      <c r="C284" s="182" t="s">
        <v>2687</v>
      </c>
      <c r="D284" s="162"/>
      <c r="E284" s="163">
        <v>57.6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8"/>
      <c r="AA284" s="148"/>
      <c r="AB284" s="148"/>
      <c r="AC284" s="148"/>
      <c r="AD284" s="148"/>
      <c r="AE284" s="148"/>
      <c r="AF284" s="148"/>
      <c r="AG284" s="148" t="s">
        <v>268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72">
        <v>70</v>
      </c>
      <c r="B285" s="173" t="s">
        <v>642</v>
      </c>
      <c r="C285" s="181" t="s">
        <v>643</v>
      </c>
      <c r="D285" s="174" t="s">
        <v>363</v>
      </c>
      <c r="E285" s="175">
        <v>2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5">
        <v>3.4049999999999997E-2</v>
      </c>
      <c r="O285" s="175">
        <f>ROUND(E285*N285,2)</f>
        <v>7.0000000000000007E-2</v>
      </c>
      <c r="P285" s="175">
        <v>0</v>
      </c>
      <c r="Q285" s="175">
        <f>ROUND(E285*P285,2)</f>
        <v>0</v>
      </c>
      <c r="R285" s="177"/>
      <c r="S285" s="177" t="s">
        <v>325</v>
      </c>
      <c r="T285" s="178" t="s">
        <v>326</v>
      </c>
      <c r="U285" s="158">
        <v>0</v>
      </c>
      <c r="V285" s="158">
        <f>ROUND(E285*U285,2)</f>
        <v>0</v>
      </c>
      <c r="W285" s="158"/>
      <c r="X285" s="158" t="s">
        <v>259</v>
      </c>
      <c r="Y285" s="158" t="s">
        <v>260</v>
      </c>
      <c r="Z285" s="148"/>
      <c r="AA285" s="148"/>
      <c r="AB285" s="148"/>
      <c r="AC285" s="148"/>
      <c r="AD285" s="148"/>
      <c r="AE285" s="148"/>
      <c r="AF285" s="148"/>
      <c r="AG285" s="148" t="s">
        <v>261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2" x14ac:dyDescent="0.2">
      <c r="A286" s="155"/>
      <c r="B286" s="156"/>
      <c r="C286" s="182" t="s">
        <v>2688</v>
      </c>
      <c r="D286" s="162"/>
      <c r="E286" s="163">
        <v>2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268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1" x14ac:dyDescent="0.2">
      <c r="A287" s="172">
        <v>71</v>
      </c>
      <c r="B287" s="173" t="s">
        <v>2689</v>
      </c>
      <c r="C287" s="181" t="s">
        <v>2690</v>
      </c>
      <c r="D287" s="174" t="s">
        <v>348</v>
      </c>
      <c r="E287" s="175">
        <v>16.399999999999999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21</v>
      </c>
      <c r="M287" s="177">
        <f>G287*(1+L287/100)</f>
        <v>0</v>
      </c>
      <c r="N287" s="175">
        <v>4.2100000000000002E-3</v>
      </c>
      <c r="O287" s="175">
        <f>ROUND(E287*N287,2)</f>
        <v>7.0000000000000007E-2</v>
      </c>
      <c r="P287" s="175">
        <v>0</v>
      </c>
      <c r="Q287" s="175">
        <f>ROUND(E287*P287,2)</f>
        <v>0</v>
      </c>
      <c r="R287" s="177"/>
      <c r="S287" s="177" t="s">
        <v>325</v>
      </c>
      <c r="T287" s="178" t="s">
        <v>326</v>
      </c>
      <c r="U287" s="158">
        <v>0</v>
      </c>
      <c r="V287" s="158">
        <f>ROUND(E287*U287,2)</f>
        <v>0</v>
      </c>
      <c r="W287" s="158"/>
      <c r="X287" s="158" t="s">
        <v>259</v>
      </c>
      <c r="Y287" s="158" t="s">
        <v>260</v>
      </c>
      <c r="Z287" s="148"/>
      <c r="AA287" s="148"/>
      <c r="AB287" s="148"/>
      <c r="AC287" s="148"/>
      <c r="AD287" s="148"/>
      <c r="AE287" s="148"/>
      <c r="AF287" s="148"/>
      <c r="AG287" s="148" t="s">
        <v>261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2" x14ac:dyDescent="0.2">
      <c r="A288" s="155"/>
      <c r="B288" s="156"/>
      <c r="C288" s="182" t="s">
        <v>2691</v>
      </c>
      <c r="D288" s="162"/>
      <c r="E288" s="163">
        <v>16.399999999999999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8"/>
      <c r="AA288" s="148"/>
      <c r="AB288" s="148"/>
      <c r="AC288" s="148"/>
      <c r="AD288" s="148"/>
      <c r="AE288" s="148"/>
      <c r="AF288" s="148"/>
      <c r="AG288" s="148" t="s">
        <v>268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72">
        <v>72</v>
      </c>
      <c r="B289" s="173" t="s">
        <v>2692</v>
      </c>
      <c r="C289" s="181" t="s">
        <v>2693</v>
      </c>
      <c r="D289" s="174" t="s">
        <v>348</v>
      </c>
      <c r="E289" s="175">
        <v>12.49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6.1599999999999997E-3</v>
      </c>
      <c r="O289" s="175">
        <f>ROUND(E289*N289,2)</f>
        <v>0.08</v>
      </c>
      <c r="P289" s="175">
        <v>0</v>
      </c>
      <c r="Q289" s="175">
        <f>ROUND(E289*P289,2)</f>
        <v>0</v>
      </c>
      <c r="R289" s="177"/>
      <c r="S289" s="177" t="s">
        <v>325</v>
      </c>
      <c r="T289" s="178" t="s">
        <v>326</v>
      </c>
      <c r="U289" s="158">
        <v>0</v>
      </c>
      <c r="V289" s="158">
        <f>ROUND(E289*U289,2)</f>
        <v>0</v>
      </c>
      <c r="W289" s="158"/>
      <c r="X289" s="158" t="s">
        <v>259</v>
      </c>
      <c r="Y289" s="158" t="s">
        <v>260</v>
      </c>
      <c r="Z289" s="148"/>
      <c r="AA289" s="148"/>
      <c r="AB289" s="148"/>
      <c r="AC289" s="148"/>
      <c r="AD289" s="148"/>
      <c r="AE289" s="148"/>
      <c r="AF289" s="148"/>
      <c r="AG289" s="148" t="s">
        <v>261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2694</v>
      </c>
      <c r="D290" s="162"/>
      <c r="E290" s="163">
        <v>10.14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268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2" t="s">
        <v>2695</v>
      </c>
      <c r="D291" s="162"/>
      <c r="E291" s="163">
        <v>2.35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8"/>
      <c r="AA291" s="148"/>
      <c r="AB291" s="148"/>
      <c r="AC291" s="148"/>
      <c r="AD291" s="148"/>
      <c r="AE291" s="148"/>
      <c r="AF291" s="148"/>
      <c r="AG291" s="148" t="s">
        <v>268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72">
        <v>73</v>
      </c>
      <c r="B292" s="173" t="s">
        <v>2696</v>
      </c>
      <c r="C292" s="181" t="s">
        <v>2697</v>
      </c>
      <c r="D292" s="174" t="s">
        <v>348</v>
      </c>
      <c r="E292" s="175">
        <v>10.14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21</v>
      </c>
      <c r="M292" s="177">
        <f>G292*(1+L292/100)</f>
        <v>0</v>
      </c>
      <c r="N292" s="175">
        <v>8.9999999999999993E-3</v>
      </c>
      <c r="O292" s="175">
        <f>ROUND(E292*N292,2)</f>
        <v>0.09</v>
      </c>
      <c r="P292" s="175">
        <v>5.4999999999999997E-3</v>
      </c>
      <c r="Q292" s="175">
        <f>ROUND(E292*P292,2)</f>
        <v>0.06</v>
      </c>
      <c r="R292" s="177"/>
      <c r="S292" s="177" t="s">
        <v>257</v>
      </c>
      <c r="T292" s="178" t="s">
        <v>258</v>
      </c>
      <c r="U292" s="158">
        <v>0</v>
      </c>
      <c r="V292" s="158">
        <f>ROUND(E292*U292,2)</f>
        <v>0</v>
      </c>
      <c r="W292" s="158"/>
      <c r="X292" s="158" t="s">
        <v>259</v>
      </c>
      <c r="Y292" s="158" t="s">
        <v>260</v>
      </c>
      <c r="Z292" s="148"/>
      <c r="AA292" s="148"/>
      <c r="AB292" s="148"/>
      <c r="AC292" s="148"/>
      <c r="AD292" s="148"/>
      <c r="AE292" s="148"/>
      <c r="AF292" s="148"/>
      <c r="AG292" s="148" t="s">
        <v>287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5"/>
      <c r="B293" s="156"/>
      <c r="C293" s="273" t="s">
        <v>2698</v>
      </c>
      <c r="D293" s="274"/>
      <c r="E293" s="274"/>
      <c r="F293" s="274"/>
      <c r="G293" s="274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8"/>
      <c r="AA293" s="148"/>
      <c r="AB293" s="148"/>
      <c r="AC293" s="148"/>
      <c r="AD293" s="148"/>
      <c r="AE293" s="148"/>
      <c r="AF293" s="148"/>
      <c r="AG293" s="148" t="s">
        <v>263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182" t="s">
        <v>2699</v>
      </c>
      <c r="D294" s="162"/>
      <c r="E294" s="163">
        <v>10.14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268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x14ac:dyDescent="0.2">
      <c r="A295" s="165" t="s">
        <v>252</v>
      </c>
      <c r="B295" s="166" t="s">
        <v>139</v>
      </c>
      <c r="C295" s="180" t="s">
        <v>140</v>
      </c>
      <c r="D295" s="167"/>
      <c r="E295" s="168"/>
      <c r="F295" s="169"/>
      <c r="G295" s="169">
        <f>SUMIF(AG296:AG327,"&lt;&gt;NOR",G296:G327)</f>
        <v>0</v>
      </c>
      <c r="H295" s="169"/>
      <c r="I295" s="169">
        <f>SUM(I296:I327)</f>
        <v>0</v>
      </c>
      <c r="J295" s="169"/>
      <c r="K295" s="169">
        <f>SUM(K296:K327)</f>
        <v>0</v>
      </c>
      <c r="L295" s="169"/>
      <c r="M295" s="169">
        <f>SUM(M296:M327)</f>
        <v>0</v>
      </c>
      <c r="N295" s="168"/>
      <c r="O295" s="168">
        <f>SUM(O296:O327)</f>
        <v>8.76</v>
      </c>
      <c r="P295" s="168"/>
      <c r="Q295" s="168">
        <f>SUM(Q296:Q327)</f>
        <v>0</v>
      </c>
      <c r="R295" s="169"/>
      <c r="S295" s="169"/>
      <c r="T295" s="170"/>
      <c r="U295" s="164"/>
      <c r="V295" s="164">
        <f>SUM(V296:V327)</f>
        <v>0</v>
      </c>
      <c r="W295" s="164"/>
      <c r="X295" s="164"/>
      <c r="Y295" s="164"/>
      <c r="AG295" t="s">
        <v>253</v>
      </c>
    </row>
    <row r="296" spans="1:60" outlineLevel="1" x14ac:dyDescent="0.2">
      <c r="A296" s="172">
        <v>74</v>
      </c>
      <c r="B296" s="173" t="s">
        <v>2700</v>
      </c>
      <c r="C296" s="181" t="s">
        <v>2701</v>
      </c>
      <c r="D296" s="174" t="s">
        <v>324</v>
      </c>
      <c r="E296" s="175">
        <v>379.46</v>
      </c>
      <c r="F296" s="176"/>
      <c r="G296" s="177">
        <f>ROUND(E296*F296,2)</f>
        <v>0</v>
      </c>
      <c r="H296" s="176"/>
      <c r="I296" s="177">
        <f>ROUND(E296*H296,2)</f>
        <v>0</v>
      </c>
      <c r="J296" s="176"/>
      <c r="K296" s="177">
        <f>ROUND(E296*J296,2)</f>
        <v>0</v>
      </c>
      <c r="L296" s="177">
        <v>21</v>
      </c>
      <c r="M296" s="177">
        <f>G296*(1+L296/100)</f>
        <v>0</v>
      </c>
      <c r="N296" s="175">
        <v>1.8380000000000001E-2</v>
      </c>
      <c r="O296" s="175">
        <f>ROUND(E296*N296,2)</f>
        <v>6.97</v>
      </c>
      <c r="P296" s="175">
        <v>0</v>
      </c>
      <c r="Q296" s="175">
        <f>ROUND(E296*P296,2)</f>
        <v>0</v>
      </c>
      <c r="R296" s="177"/>
      <c r="S296" s="177" t="s">
        <v>325</v>
      </c>
      <c r="T296" s="178" t="s">
        <v>326</v>
      </c>
      <c r="U296" s="158">
        <v>0</v>
      </c>
      <c r="V296" s="158">
        <f>ROUND(E296*U296,2)</f>
        <v>0</v>
      </c>
      <c r="W296" s="158"/>
      <c r="X296" s="158" t="s">
        <v>259</v>
      </c>
      <c r="Y296" s="158" t="s">
        <v>260</v>
      </c>
      <c r="Z296" s="148"/>
      <c r="AA296" s="148"/>
      <c r="AB296" s="148"/>
      <c r="AC296" s="148"/>
      <c r="AD296" s="148"/>
      <c r="AE296" s="148"/>
      <c r="AF296" s="148"/>
      <c r="AG296" s="148" t="s">
        <v>261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2" x14ac:dyDescent="0.2">
      <c r="A297" s="155"/>
      <c r="B297" s="156"/>
      <c r="C297" s="182" t="s">
        <v>2702</v>
      </c>
      <c r="D297" s="162"/>
      <c r="E297" s="163">
        <v>180.56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8"/>
      <c r="AA297" s="148"/>
      <c r="AB297" s="148"/>
      <c r="AC297" s="148"/>
      <c r="AD297" s="148"/>
      <c r="AE297" s="148"/>
      <c r="AF297" s="148"/>
      <c r="AG297" s="148" t="s">
        <v>268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3" x14ac:dyDescent="0.2">
      <c r="A298" s="155"/>
      <c r="B298" s="156"/>
      <c r="C298" s="182" t="s">
        <v>2703</v>
      </c>
      <c r="D298" s="162"/>
      <c r="E298" s="163">
        <v>198.9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268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75</v>
      </c>
      <c r="B299" s="173" t="s">
        <v>2704</v>
      </c>
      <c r="C299" s="181" t="s">
        <v>2705</v>
      </c>
      <c r="D299" s="174" t="s">
        <v>324</v>
      </c>
      <c r="E299" s="175">
        <v>758.92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8.4999999999999995E-4</v>
      </c>
      <c r="O299" s="175">
        <f>ROUND(E299*N299,2)</f>
        <v>0.65</v>
      </c>
      <c r="P299" s="175">
        <v>0</v>
      </c>
      <c r="Q299" s="175">
        <f>ROUND(E299*P299,2)</f>
        <v>0</v>
      </c>
      <c r="R299" s="177"/>
      <c r="S299" s="177" t="s">
        <v>325</v>
      </c>
      <c r="T299" s="178" t="s">
        <v>326</v>
      </c>
      <c r="U299" s="158">
        <v>0</v>
      </c>
      <c r="V299" s="158">
        <f>ROUND(E299*U299,2)</f>
        <v>0</v>
      </c>
      <c r="W299" s="158"/>
      <c r="X299" s="158" t="s">
        <v>259</v>
      </c>
      <c r="Y299" s="158" t="s">
        <v>260</v>
      </c>
      <c r="Z299" s="148"/>
      <c r="AA299" s="148"/>
      <c r="AB299" s="148"/>
      <c r="AC299" s="148"/>
      <c r="AD299" s="148"/>
      <c r="AE299" s="148"/>
      <c r="AF299" s="148"/>
      <c r="AG299" s="148" t="s">
        <v>261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273" t="s">
        <v>2706</v>
      </c>
      <c r="D300" s="274"/>
      <c r="E300" s="274"/>
      <c r="F300" s="274"/>
      <c r="G300" s="274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263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2" x14ac:dyDescent="0.2">
      <c r="A301" s="155"/>
      <c r="B301" s="156"/>
      <c r="C301" s="182" t="s">
        <v>2707</v>
      </c>
      <c r="D301" s="162"/>
      <c r="E301" s="163">
        <v>361.12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8"/>
      <c r="AA301" s="148"/>
      <c r="AB301" s="148"/>
      <c r="AC301" s="148"/>
      <c r="AD301" s="148"/>
      <c r="AE301" s="148"/>
      <c r="AF301" s="148"/>
      <c r="AG301" s="148" t="s">
        <v>268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3" x14ac:dyDescent="0.2">
      <c r="A302" s="155"/>
      <c r="B302" s="156"/>
      <c r="C302" s="182" t="s">
        <v>2708</v>
      </c>
      <c r="D302" s="162"/>
      <c r="E302" s="163">
        <v>397.8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268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2">
        <v>76</v>
      </c>
      <c r="B303" s="173" t="s">
        <v>2709</v>
      </c>
      <c r="C303" s="181" t="s">
        <v>2710</v>
      </c>
      <c r="D303" s="174" t="s">
        <v>324</v>
      </c>
      <c r="E303" s="175">
        <v>379.46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21</v>
      </c>
      <c r="M303" s="177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7"/>
      <c r="S303" s="177" t="s">
        <v>325</v>
      </c>
      <c r="T303" s="178" t="s">
        <v>326</v>
      </c>
      <c r="U303" s="158">
        <v>0</v>
      </c>
      <c r="V303" s="158">
        <f>ROUND(E303*U303,2)</f>
        <v>0</v>
      </c>
      <c r="W303" s="158"/>
      <c r="X303" s="158" t="s">
        <v>259</v>
      </c>
      <c r="Y303" s="158" t="s">
        <v>260</v>
      </c>
      <c r="Z303" s="148"/>
      <c r="AA303" s="148"/>
      <c r="AB303" s="148"/>
      <c r="AC303" s="148"/>
      <c r="AD303" s="148"/>
      <c r="AE303" s="148"/>
      <c r="AF303" s="148"/>
      <c r="AG303" s="148" t="s">
        <v>261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2" x14ac:dyDescent="0.2">
      <c r="A304" s="155"/>
      <c r="B304" s="156"/>
      <c r="C304" s="182" t="s">
        <v>2702</v>
      </c>
      <c r="D304" s="162"/>
      <c r="E304" s="163">
        <v>180.56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8"/>
      <c r="AA304" s="148"/>
      <c r="AB304" s="148"/>
      <c r="AC304" s="148"/>
      <c r="AD304" s="148"/>
      <c r="AE304" s="148"/>
      <c r="AF304" s="148"/>
      <c r="AG304" s="148" t="s">
        <v>268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3" x14ac:dyDescent="0.2">
      <c r="A305" s="155"/>
      <c r="B305" s="156"/>
      <c r="C305" s="182" t="s">
        <v>2703</v>
      </c>
      <c r="D305" s="162"/>
      <c r="E305" s="163">
        <v>198.9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8"/>
      <c r="AA305" s="148"/>
      <c r="AB305" s="148"/>
      <c r="AC305" s="148"/>
      <c r="AD305" s="148"/>
      <c r="AE305" s="148"/>
      <c r="AF305" s="148"/>
      <c r="AG305" s="148" t="s">
        <v>268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2">
        <v>77</v>
      </c>
      <c r="B306" s="173" t="s">
        <v>554</v>
      </c>
      <c r="C306" s="181" t="s">
        <v>555</v>
      </c>
      <c r="D306" s="174" t="s">
        <v>324</v>
      </c>
      <c r="E306" s="175">
        <v>62.19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5">
        <v>1.2099999999999999E-3</v>
      </c>
      <c r="O306" s="175">
        <f>ROUND(E306*N306,2)</f>
        <v>0.08</v>
      </c>
      <c r="P306" s="175">
        <v>0</v>
      </c>
      <c r="Q306" s="175">
        <f>ROUND(E306*P306,2)</f>
        <v>0</v>
      </c>
      <c r="R306" s="177"/>
      <c r="S306" s="177" t="s">
        <v>325</v>
      </c>
      <c r="T306" s="178" t="s">
        <v>326</v>
      </c>
      <c r="U306" s="158">
        <v>0</v>
      </c>
      <c r="V306" s="158">
        <f>ROUND(E306*U306,2)</f>
        <v>0</v>
      </c>
      <c r="W306" s="158"/>
      <c r="X306" s="158" t="s">
        <v>259</v>
      </c>
      <c r="Y306" s="158" t="s">
        <v>260</v>
      </c>
      <c r="Z306" s="148"/>
      <c r="AA306" s="148"/>
      <c r="AB306" s="148"/>
      <c r="AC306" s="148"/>
      <c r="AD306" s="148"/>
      <c r="AE306" s="148"/>
      <c r="AF306" s="148"/>
      <c r="AG306" s="148" t="s">
        <v>261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2" x14ac:dyDescent="0.2">
      <c r="A307" s="155"/>
      <c r="B307" s="156"/>
      <c r="C307" s="182" t="s">
        <v>2711</v>
      </c>
      <c r="D307" s="162"/>
      <c r="E307" s="163">
        <v>62.19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8"/>
      <c r="AA307" s="148"/>
      <c r="AB307" s="148"/>
      <c r="AC307" s="148"/>
      <c r="AD307" s="148"/>
      <c r="AE307" s="148"/>
      <c r="AF307" s="148"/>
      <c r="AG307" s="148" t="s">
        <v>268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2">
        <v>78</v>
      </c>
      <c r="B308" s="173" t="s">
        <v>1096</v>
      </c>
      <c r="C308" s="181" t="s">
        <v>1097</v>
      </c>
      <c r="D308" s="174" t="s">
        <v>324</v>
      </c>
      <c r="E308" s="175">
        <v>30</v>
      </c>
      <c r="F308" s="176"/>
      <c r="G308" s="177">
        <f>ROUND(E308*F308,2)</f>
        <v>0</v>
      </c>
      <c r="H308" s="176"/>
      <c r="I308" s="177">
        <f>ROUND(E308*H308,2)</f>
        <v>0</v>
      </c>
      <c r="J308" s="176"/>
      <c r="K308" s="177">
        <f>ROUND(E308*J308,2)</f>
        <v>0</v>
      </c>
      <c r="L308" s="177">
        <v>21</v>
      </c>
      <c r="M308" s="177">
        <f>G308*(1+L308/100)</f>
        <v>0</v>
      </c>
      <c r="N308" s="175">
        <v>1.58E-3</v>
      </c>
      <c r="O308" s="175">
        <f>ROUND(E308*N308,2)</f>
        <v>0.05</v>
      </c>
      <c r="P308" s="175">
        <v>0</v>
      </c>
      <c r="Q308" s="175">
        <f>ROUND(E308*P308,2)</f>
        <v>0</v>
      </c>
      <c r="R308" s="177"/>
      <c r="S308" s="177" t="s">
        <v>325</v>
      </c>
      <c r="T308" s="178" t="s">
        <v>326</v>
      </c>
      <c r="U308" s="158">
        <v>0</v>
      </c>
      <c r="V308" s="158">
        <f>ROUND(E308*U308,2)</f>
        <v>0</v>
      </c>
      <c r="W308" s="158"/>
      <c r="X308" s="158" t="s">
        <v>259</v>
      </c>
      <c r="Y308" s="158" t="s">
        <v>260</v>
      </c>
      <c r="Z308" s="148"/>
      <c r="AA308" s="148"/>
      <c r="AB308" s="148"/>
      <c r="AC308" s="148"/>
      <c r="AD308" s="148"/>
      <c r="AE308" s="148"/>
      <c r="AF308" s="148"/>
      <c r="AG308" s="148" t="s">
        <v>261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273" t="s">
        <v>2712</v>
      </c>
      <c r="D309" s="274"/>
      <c r="E309" s="274"/>
      <c r="F309" s="274"/>
      <c r="G309" s="274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263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2" x14ac:dyDescent="0.2">
      <c r="A310" s="155"/>
      <c r="B310" s="156"/>
      <c r="C310" s="182" t="s">
        <v>2713</v>
      </c>
      <c r="D310" s="162"/>
      <c r="E310" s="163">
        <v>30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8"/>
      <c r="AA310" s="148"/>
      <c r="AB310" s="148"/>
      <c r="AC310" s="148"/>
      <c r="AD310" s="148"/>
      <c r="AE310" s="148"/>
      <c r="AF310" s="148"/>
      <c r="AG310" s="148" t="s">
        <v>268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72">
        <v>79</v>
      </c>
      <c r="B311" s="173" t="s">
        <v>1366</v>
      </c>
      <c r="C311" s="181" t="s">
        <v>1367</v>
      </c>
      <c r="D311" s="174" t="s">
        <v>324</v>
      </c>
      <c r="E311" s="175">
        <v>51.73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5">
        <v>6.3499999999999997E-3</v>
      </c>
      <c r="O311" s="175">
        <f>ROUND(E311*N311,2)</f>
        <v>0.33</v>
      </c>
      <c r="P311" s="175">
        <v>0</v>
      </c>
      <c r="Q311" s="175">
        <f>ROUND(E311*P311,2)</f>
        <v>0</v>
      </c>
      <c r="R311" s="177"/>
      <c r="S311" s="177" t="s">
        <v>325</v>
      </c>
      <c r="T311" s="178" t="s">
        <v>326</v>
      </c>
      <c r="U311" s="158">
        <v>0</v>
      </c>
      <c r="V311" s="158">
        <f>ROUND(E311*U311,2)</f>
        <v>0</v>
      </c>
      <c r="W311" s="158"/>
      <c r="X311" s="158" t="s">
        <v>259</v>
      </c>
      <c r="Y311" s="158" t="s">
        <v>260</v>
      </c>
      <c r="Z311" s="148"/>
      <c r="AA311" s="148"/>
      <c r="AB311" s="148"/>
      <c r="AC311" s="148"/>
      <c r="AD311" s="148"/>
      <c r="AE311" s="148"/>
      <c r="AF311" s="148"/>
      <c r="AG311" s="148" t="s">
        <v>261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2" x14ac:dyDescent="0.2">
      <c r="A312" s="155"/>
      <c r="B312" s="156"/>
      <c r="C312" s="182" t="s">
        <v>2714</v>
      </c>
      <c r="D312" s="162"/>
      <c r="E312" s="163">
        <v>51.73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8"/>
      <c r="AA312" s="148"/>
      <c r="AB312" s="148"/>
      <c r="AC312" s="148"/>
      <c r="AD312" s="148"/>
      <c r="AE312" s="148"/>
      <c r="AF312" s="148"/>
      <c r="AG312" s="148" t="s">
        <v>268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72">
        <v>80</v>
      </c>
      <c r="B313" s="173" t="s">
        <v>2715</v>
      </c>
      <c r="C313" s="181" t="s">
        <v>2716</v>
      </c>
      <c r="D313" s="174" t="s">
        <v>549</v>
      </c>
      <c r="E313" s="175">
        <v>91.2</v>
      </c>
      <c r="F313" s="176"/>
      <c r="G313" s="177">
        <f>ROUND(E313*F313,2)</f>
        <v>0</v>
      </c>
      <c r="H313" s="176"/>
      <c r="I313" s="177">
        <f>ROUND(E313*H313,2)</f>
        <v>0</v>
      </c>
      <c r="J313" s="176"/>
      <c r="K313" s="177">
        <f>ROUND(E313*J313,2)</f>
        <v>0</v>
      </c>
      <c r="L313" s="177">
        <v>21</v>
      </c>
      <c r="M313" s="177">
        <f>G313*(1+L313/100)</f>
        <v>0</v>
      </c>
      <c r="N313" s="175">
        <v>7.3499999999999998E-3</v>
      </c>
      <c r="O313" s="175">
        <f>ROUND(E313*N313,2)</f>
        <v>0.67</v>
      </c>
      <c r="P313" s="175">
        <v>0</v>
      </c>
      <c r="Q313" s="175">
        <f>ROUND(E313*P313,2)</f>
        <v>0</v>
      </c>
      <c r="R313" s="177"/>
      <c r="S313" s="177" t="s">
        <v>325</v>
      </c>
      <c r="T313" s="178" t="s">
        <v>326</v>
      </c>
      <c r="U313" s="158">
        <v>0</v>
      </c>
      <c r="V313" s="158">
        <f>ROUND(E313*U313,2)</f>
        <v>0</v>
      </c>
      <c r="W313" s="158"/>
      <c r="X313" s="158" t="s">
        <v>259</v>
      </c>
      <c r="Y313" s="158" t="s">
        <v>260</v>
      </c>
      <c r="Z313" s="148"/>
      <c r="AA313" s="148"/>
      <c r="AB313" s="148"/>
      <c r="AC313" s="148"/>
      <c r="AD313" s="148"/>
      <c r="AE313" s="148"/>
      <c r="AF313" s="148"/>
      <c r="AG313" s="148" t="s">
        <v>261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2" x14ac:dyDescent="0.2">
      <c r="A314" s="155"/>
      <c r="B314" s="156"/>
      <c r="C314" s="182" t="s">
        <v>2717</v>
      </c>
      <c r="D314" s="162"/>
      <c r="E314" s="163">
        <v>91.2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8"/>
      <c r="AA314" s="148"/>
      <c r="AB314" s="148"/>
      <c r="AC314" s="148"/>
      <c r="AD314" s="148"/>
      <c r="AE314" s="148"/>
      <c r="AF314" s="148"/>
      <c r="AG314" s="148" t="s">
        <v>268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72">
        <v>81</v>
      </c>
      <c r="B315" s="173" t="s">
        <v>2718</v>
      </c>
      <c r="C315" s="181" t="s">
        <v>2719</v>
      </c>
      <c r="D315" s="174" t="s">
        <v>549</v>
      </c>
      <c r="E315" s="175">
        <v>91.2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21</v>
      </c>
      <c r="M315" s="177">
        <f>G315*(1+L315/100)</f>
        <v>0</v>
      </c>
      <c r="N315" s="175">
        <v>1.2E-4</v>
      </c>
      <c r="O315" s="175">
        <f>ROUND(E315*N315,2)</f>
        <v>0.01</v>
      </c>
      <c r="P315" s="175">
        <v>0</v>
      </c>
      <c r="Q315" s="175">
        <f>ROUND(E315*P315,2)</f>
        <v>0</v>
      </c>
      <c r="R315" s="177"/>
      <c r="S315" s="177" t="s">
        <v>325</v>
      </c>
      <c r="T315" s="178" t="s">
        <v>326</v>
      </c>
      <c r="U315" s="158">
        <v>0</v>
      </c>
      <c r="V315" s="158">
        <f>ROUND(E315*U315,2)</f>
        <v>0</v>
      </c>
      <c r="W315" s="158"/>
      <c r="X315" s="158" t="s">
        <v>259</v>
      </c>
      <c r="Y315" s="158" t="s">
        <v>260</v>
      </c>
      <c r="Z315" s="148"/>
      <c r="AA315" s="148"/>
      <c r="AB315" s="148"/>
      <c r="AC315" s="148"/>
      <c r="AD315" s="148"/>
      <c r="AE315" s="148"/>
      <c r="AF315" s="148"/>
      <c r="AG315" s="148" t="s">
        <v>261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2" x14ac:dyDescent="0.2">
      <c r="A316" s="155"/>
      <c r="B316" s="156"/>
      <c r="C316" s="182" t="s">
        <v>2717</v>
      </c>
      <c r="D316" s="162"/>
      <c r="E316" s="163">
        <v>91.2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8"/>
      <c r="AA316" s="148"/>
      <c r="AB316" s="148"/>
      <c r="AC316" s="148"/>
      <c r="AD316" s="148"/>
      <c r="AE316" s="148"/>
      <c r="AF316" s="148"/>
      <c r="AG316" s="148" t="s">
        <v>268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72">
        <v>82</v>
      </c>
      <c r="B317" s="173" t="s">
        <v>2720</v>
      </c>
      <c r="C317" s="181" t="s">
        <v>2721</v>
      </c>
      <c r="D317" s="174" t="s">
        <v>549</v>
      </c>
      <c r="E317" s="175">
        <v>91.2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21</v>
      </c>
      <c r="M317" s="177">
        <f>G317*(1+L317/100)</f>
        <v>0</v>
      </c>
      <c r="N317" s="175">
        <v>0</v>
      </c>
      <c r="O317" s="175">
        <f>ROUND(E317*N317,2)</f>
        <v>0</v>
      </c>
      <c r="P317" s="175">
        <v>0</v>
      </c>
      <c r="Q317" s="175">
        <f>ROUND(E317*P317,2)</f>
        <v>0</v>
      </c>
      <c r="R317" s="177"/>
      <c r="S317" s="177" t="s">
        <v>325</v>
      </c>
      <c r="T317" s="178" t="s">
        <v>326</v>
      </c>
      <c r="U317" s="158">
        <v>0</v>
      </c>
      <c r="V317" s="158">
        <f>ROUND(E317*U317,2)</f>
        <v>0</v>
      </c>
      <c r="W317" s="158"/>
      <c r="X317" s="158" t="s">
        <v>259</v>
      </c>
      <c r="Y317" s="158" t="s">
        <v>260</v>
      </c>
      <c r="Z317" s="148"/>
      <c r="AA317" s="148"/>
      <c r="AB317" s="148"/>
      <c r="AC317" s="148"/>
      <c r="AD317" s="148"/>
      <c r="AE317" s="148"/>
      <c r="AF317" s="148"/>
      <c r="AG317" s="148" t="s">
        <v>261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2" x14ac:dyDescent="0.2">
      <c r="A318" s="155"/>
      <c r="B318" s="156"/>
      <c r="C318" s="182" t="s">
        <v>2717</v>
      </c>
      <c r="D318" s="162"/>
      <c r="E318" s="163">
        <v>91.2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8"/>
      <c r="AA318" s="148"/>
      <c r="AB318" s="148"/>
      <c r="AC318" s="148"/>
      <c r="AD318" s="148"/>
      <c r="AE318" s="148"/>
      <c r="AF318" s="148"/>
      <c r="AG318" s="148" t="s">
        <v>268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72">
        <v>83</v>
      </c>
      <c r="B319" s="173" t="s">
        <v>2722</v>
      </c>
      <c r="C319" s="181" t="s">
        <v>2723</v>
      </c>
      <c r="D319" s="174" t="s">
        <v>324</v>
      </c>
      <c r="E319" s="175">
        <v>379.46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21</v>
      </c>
      <c r="M319" s="177">
        <f>G319*(1+L319/100)</f>
        <v>0</v>
      </c>
      <c r="N319" s="175">
        <v>0</v>
      </c>
      <c r="O319" s="175">
        <f>ROUND(E319*N319,2)</f>
        <v>0</v>
      </c>
      <c r="P319" s="175">
        <v>0</v>
      </c>
      <c r="Q319" s="175">
        <f>ROUND(E319*P319,2)</f>
        <v>0</v>
      </c>
      <c r="R319" s="177"/>
      <c r="S319" s="177" t="s">
        <v>325</v>
      </c>
      <c r="T319" s="178" t="s">
        <v>326</v>
      </c>
      <c r="U319" s="158">
        <v>0</v>
      </c>
      <c r="V319" s="158">
        <f>ROUND(E319*U319,2)</f>
        <v>0</v>
      </c>
      <c r="W319" s="158"/>
      <c r="X319" s="158" t="s">
        <v>259</v>
      </c>
      <c r="Y319" s="158" t="s">
        <v>260</v>
      </c>
      <c r="Z319" s="148"/>
      <c r="AA319" s="148"/>
      <c r="AB319" s="148"/>
      <c r="AC319" s="148"/>
      <c r="AD319" s="148"/>
      <c r="AE319" s="148"/>
      <c r="AF319" s="148"/>
      <c r="AG319" s="148" t="s">
        <v>261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2" x14ac:dyDescent="0.2">
      <c r="A320" s="155"/>
      <c r="B320" s="156"/>
      <c r="C320" s="182" t="s">
        <v>2702</v>
      </c>
      <c r="D320" s="162"/>
      <c r="E320" s="163">
        <v>180.56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268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182" t="s">
        <v>2703</v>
      </c>
      <c r="D321" s="162"/>
      <c r="E321" s="163">
        <v>198.9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268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72">
        <v>84</v>
      </c>
      <c r="B322" s="173" t="s">
        <v>2724</v>
      </c>
      <c r="C322" s="181" t="s">
        <v>2725</v>
      </c>
      <c r="D322" s="174" t="s">
        <v>324</v>
      </c>
      <c r="E322" s="175">
        <v>379.46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5">
        <v>0</v>
      </c>
      <c r="O322" s="175">
        <f>ROUND(E322*N322,2)</f>
        <v>0</v>
      </c>
      <c r="P322" s="175">
        <v>0</v>
      </c>
      <c r="Q322" s="175">
        <f>ROUND(E322*P322,2)</f>
        <v>0</v>
      </c>
      <c r="R322" s="177"/>
      <c r="S322" s="177" t="s">
        <v>325</v>
      </c>
      <c r="T322" s="178" t="s">
        <v>326</v>
      </c>
      <c r="U322" s="158">
        <v>0</v>
      </c>
      <c r="V322" s="158">
        <f>ROUND(E322*U322,2)</f>
        <v>0</v>
      </c>
      <c r="W322" s="158"/>
      <c r="X322" s="158" t="s">
        <v>259</v>
      </c>
      <c r="Y322" s="158" t="s">
        <v>260</v>
      </c>
      <c r="Z322" s="148"/>
      <c r="AA322" s="148"/>
      <c r="AB322" s="148"/>
      <c r="AC322" s="148"/>
      <c r="AD322" s="148"/>
      <c r="AE322" s="148"/>
      <c r="AF322" s="148"/>
      <c r="AG322" s="148" t="s">
        <v>261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182" t="s">
        <v>2702</v>
      </c>
      <c r="D323" s="162"/>
      <c r="E323" s="163">
        <v>180.56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268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3" x14ac:dyDescent="0.2">
      <c r="A324" s="155"/>
      <c r="B324" s="156"/>
      <c r="C324" s="182" t="s">
        <v>2703</v>
      </c>
      <c r="D324" s="162"/>
      <c r="E324" s="163">
        <v>198.9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8"/>
      <c r="AA324" s="148"/>
      <c r="AB324" s="148"/>
      <c r="AC324" s="148"/>
      <c r="AD324" s="148"/>
      <c r="AE324" s="148"/>
      <c r="AF324" s="148"/>
      <c r="AG324" s="148" t="s">
        <v>268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72">
        <v>85</v>
      </c>
      <c r="B325" s="173" t="s">
        <v>2726</v>
      </c>
      <c r="C325" s="181" t="s">
        <v>2727</v>
      </c>
      <c r="D325" s="174" t="s">
        <v>324</v>
      </c>
      <c r="E325" s="175">
        <v>379.46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21</v>
      </c>
      <c r="M325" s="177">
        <f>G325*(1+L325/100)</f>
        <v>0</v>
      </c>
      <c r="N325" s="175">
        <v>0</v>
      </c>
      <c r="O325" s="175">
        <f>ROUND(E325*N325,2)</f>
        <v>0</v>
      </c>
      <c r="P325" s="175">
        <v>0</v>
      </c>
      <c r="Q325" s="175">
        <f>ROUND(E325*P325,2)</f>
        <v>0</v>
      </c>
      <c r="R325" s="177"/>
      <c r="S325" s="177" t="s">
        <v>325</v>
      </c>
      <c r="T325" s="178" t="s">
        <v>326</v>
      </c>
      <c r="U325" s="158">
        <v>0</v>
      </c>
      <c r="V325" s="158">
        <f>ROUND(E325*U325,2)</f>
        <v>0</v>
      </c>
      <c r="W325" s="158"/>
      <c r="X325" s="158" t="s">
        <v>259</v>
      </c>
      <c r="Y325" s="158" t="s">
        <v>260</v>
      </c>
      <c r="Z325" s="148"/>
      <c r="AA325" s="148"/>
      <c r="AB325" s="148"/>
      <c r="AC325" s="148"/>
      <c r="AD325" s="148"/>
      <c r="AE325" s="148"/>
      <c r="AF325" s="148"/>
      <c r="AG325" s="148" t="s">
        <v>261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2" x14ac:dyDescent="0.2">
      <c r="A326" s="155"/>
      <c r="B326" s="156"/>
      <c r="C326" s="182" t="s">
        <v>2702</v>
      </c>
      <c r="D326" s="162"/>
      <c r="E326" s="163">
        <v>180.56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8"/>
      <c r="AA326" s="148"/>
      <c r="AB326" s="148"/>
      <c r="AC326" s="148"/>
      <c r="AD326" s="148"/>
      <c r="AE326" s="148"/>
      <c r="AF326" s="148"/>
      <c r="AG326" s="148" t="s">
        <v>268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3" x14ac:dyDescent="0.2">
      <c r="A327" s="155"/>
      <c r="B327" s="156"/>
      <c r="C327" s="182" t="s">
        <v>2703</v>
      </c>
      <c r="D327" s="162"/>
      <c r="E327" s="163">
        <v>198.9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8"/>
      <c r="AA327" s="148"/>
      <c r="AB327" s="148"/>
      <c r="AC327" s="148"/>
      <c r="AD327" s="148"/>
      <c r="AE327" s="148"/>
      <c r="AF327" s="148"/>
      <c r="AG327" s="148" t="s">
        <v>268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x14ac:dyDescent="0.2">
      <c r="A328" s="165" t="s">
        <v>252</v>
      </c>
      <c r="B328" s="166" t="s">
        <v>141</v>
      </c>
      <c r="C328" s="180" t="s">
        <v>142</v>
      </c>
      <c r="D328" s="167"/>
      <c r="E328" s="168"/>
      <c r="F328" s="169"/>
      <c r="G328" s="169">
        <f>SUMIF(AG329:AG348,"&lt;&gt;NOR",G329:G348)</f>
        <v>0</v>
      </c>
      <c r="H328" s="169"/>
      <c r="I328" s="169">
        <f>SUM(I329:I348)</f>
        <v>0</v>
      </c>
      <c r="J328" s="169"/>
      <c r="K328" s="169">
        <f>SUM(K329:K348)</f>
        <v>0</v>
      </c>
      <c r="L328" s="169"/>
      <c r="M328" s="169">
        <f>SUM(M329:M348)</f>
        <v>0</v>
      </c>
      <c r="N328" s="168"/>
      <c r="O328" s="168">
        <f>SUM(O329:O348)</f>
        <v>0</v>
      </c>
      <c r="P328" s="168"/>
      <c r="Q328" s="168">
        <f>SUM(Q329:Q348)</f>
        <v>0</v>
      </c>
      <c r="R328" s="169"/>
      <c r="S328" s="169"/>
      <c r="T328" s="170"/>
      <c r="U328" s="164"/>
      <c r="V328" s="164">
        <f>SUM(V329:V348)</f>
        <v>0</v>
      </c>
      <c r="W328" s="164"/>
      <c r="X328" s="164"/>
      <c r="Y328" s="164"/>
      <c r="AG328" t="s">
        <v>253</v>
      </c>
    </row>
    <row r="329" spans="1:60" ht="22.5" outlineLevel="1" x14ac:dyDescent="0.2">
      <c r="A329" s="172">
        <v>86</v>
      </c>
      <c r="B329" s="173" t="s">
        <v>2728</v>
      </c>
      <c r="C329" s="181" t="s">
        <v>2729</v>
      </c>
      <c r="D329" s="174" t="s">
        <v>363</v>
      </c>
      <c r="E329" s="175">
        <v>5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5.0000000000000001E-4</v>
      </c>
      <c r="Q329" s="175">
        <f>ROUND(E329*P329,2)</f>
        <v>0</v>
      </c>
      <c r="R329" s="177"/>
      <c r="S329" s="177" t="s">
        <v>257</v>
      </c>
      <c r="T329" s="178" t="s">
        <v>258</v>
      </c>
      <c r="U329" s="158">
        <v>0</v>
      </c>
      <c r="V329" s="158">
        <f>ROUND(E329*U329,2)</f>
        <v>0</v>
      </c>
      <c r="W329" s="158"/>
      <c r="X329" s="158" t="s">
        <v>259</v>
      </c>
      <c r="Y329" s="158" t="s">
        <v>260</v>
      </c>
      <c r="Z329" s="148"/>
      <c r="AA329" s="148"/>
      <c r="AB329" s="148"/>
      <c r="AC329" s="148"/>
      <c r="AD329" s="148"/>
      <c r="AE329" s="148"/>
      <c r="AF329" s="148"/>
      <c r="AG329" s="148" t="s">
        <v>287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182" t="s">
        <v>125</v>
      </c>
      <c r="D330" s="162"/>
      <c r="E330" s="163">
        <v>5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268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72">
        <v>87</v>
      </c>
      <c r="B331" s="173" t="s">
        <v>380</v>
      </c>
      <c r="C331" s="181" t="s">
        <v>381</v>
      </c>
      <c r="D331" s="174" t="s">
        <v>324</v>
      </c>
      <c r="E331" s="175">
        <v>65.607200000000006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5">
        <v>1.0000000000000001E-5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325</v>
      </c>
      <c r="T331" s="178" t="s">
        <v>326</v>
      </c>
      <c r="U331" s="158">
        <v>0</v>
      </c>
      <c r="V331" s="158">
        <f>ROUND(E331*U331,2)</f>
        <v>0</v>
      </c>
      <c r="W331" s="158"/>
      <c r="X331" s="158" t="s">
        <v>259</v>
      </c>
      <c r="Y331" s="158" t="s">
        <v>260</v>
      </c>
      <c r="Z331" s="148"/>
      <c r="AA331" s="148"/>
      <c r="AB331" s="148"/>
      <c r="AC331" s="148"/>
      <c r="AD331" s="148"/>
      <c r="AE331" s="148"/>
      <c r="AF331" s="148"/>
      <c r="AG331" s="148" t="s">
        <v>261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5"/>
      <c r="B332" s="156"/>
      <c r="C332" s="182" t="s">
        <v>2621</v>
      </c>
      <c r="D332" s="162"/>
      <c r="E332" s="163">
        <v>14.5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8"/>
      <c r="AA332" s="148"/>
      <c r="AB332" s="148"/>
      <c r="AC332" s="148"/>
      <c r="AD332" s="148"/>
      <c r="AE332" s="148"/>
      <c r="AF332" s="148"/>
      <c r="AG332" s="148" t="s">
        <v>268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5"/>
      <c r="B333" s="156"/>
      <c r="C333" s="182" t="s">
        <v>2622</v>
      </c>
      <c r="D333" s="162"/>
      <c r="E333" s="163">
        <v>3.92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268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3" x14ac:dyDescent="0.2">
      <c r="A334" s="155"/>
      <c r="B334" s="156"/>
      <c r="C334" s="182" t="s">
        <v>2623</v>
      </c>
      <c r="D334" s="162"/>
      <c r="E334" s="163">
        <v>10.17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8"/>
      <c r="AA334" s="148"/>
      <c r="AB334" s="148"/>
      <c r="AC334" s="148"/>
      <c r="AD334" s="148"/>
      <c r="AE334" s="148"/>
      <c r="AF334" s="148"/>
      <c r="AG334" s="148" t="s">
        <v>268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3" x14ac:dyDescent="0.2">
      <c r="A335" s="155"/>
      <c r="B335" s="156"/>
      <c r="C335" s="182" t="s">
        <v>2730</v>
      </c>
      <c r="D335" s="162"/>
      <c r="E335" s="163">
        <v>3.71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8"/>
      <c r="AA335" s="148"/>
      <c r="AB335" s="148"/>
      <c r="AC335" s="148"/>
      <c r="AD335" s="148"/>
      <c r="AE335" s="148"/>
      <c r="AF335" s="148"/>
      <c r="AG335" s="148" t="s">
        <v>268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3" x14ac:dyDescent="0.2">
      <c r="A336" s="155"/>
      <c r="B336" s="156"/>
      <c r="C336" s="182" t="s">
        <v>2731</v>
      </c>
      <c r="D336" s="162"/>
      <c r="E336" s="163">
        <v>2.78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268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5"/>
      <c r="B337" s="156"/>
      <c r="C337" s="182" t="s">
        <v>2732</v>
      </c>
      <c r="D337" s="162"/>
      <c r="E337" s="163">
        <v>6.27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8"/>
      <c r="AA337" s="148"/>
      <c r="AB337" s="148"/>
      <c r="AC337" s="148"/>
      <c r="AD337" s="148"/>
      <c r="AE337" s="148"/>
      <c r="AF337" s="148"/>
      <c r="AG337" s="148" t="s">
        <v>268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3" x14ac:dyDescent="0.2">
      <c r="A338" s="155"/>
      <c r="B338" s="156"/>
      <c r="C338" s="182" t="s">
        <v>2733</v>
      </c>
      <c r="D338" s="162"/>
      <c r="E338" s="163">
        <v>3.05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8"/>
      <c r="AA338" s="148"/>
      <c r="AB338" s="148"/>
      <c r="AC338" s="148"/>
      <c r="AD338" s="148"/>
      <c r="AE338" s="148"/>
      <c r="AF338" s="148"/>
      <c r="AG338" s="148" t="s">
        <v>268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3" x14ac:dyDescent="0.2">
      <c r="A339" s="155"/>
      <c r="B339" s="156"/>
      <c r="C339" s="182" t="s">
        <v>2620</v>
      </c>
      <c r="D339" s="162"/>
      <c r="E339" s="163">
        <v>15.5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8"/>
      <c r="AA339" s="148"/>
      <c r="AB339" s="148"/>
      <c r="AC339" s="148"/>
      <c r="AD339" s="148"/>
      <c r="AE339" s="148"/>
      <c r="AF339" s="148"/>
      <c r="AG339" s="148" t="s">
        <v>268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">
      <c r="A340" s="155"/>
      <c r="B340" s="156"/>
      <c r="C340" s="182" t="s">
        <v>2734</v>
      </c>
      <c r="D340" s="162"/>
      <c r="E340" s="163">
        <v>3.6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8"/>
      <c r="AA340" s="148"/>
      <c r="AB340" s="148"/>
      <c r="AC340" s="148"/>
      <c r="AD340" s="148"/>
      <c r="AE340" s="148"/>
      <c r="AF340" s="148"/>
      <c r="AG340" s="148" t="s">
        <v>268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3" x14ac:dyDescent="0.2">
      <c r="A341" s="155"/>
      <c r="B341" s="156"/>
      <c r="C341" s="182" t="s">
        <v>2735</v>
      </c>
      <c r="D341" s="162"/>
      <c r="E341" s="163">
        <v>2.1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8"/>
      <c r="AA341" s="148"/>
      <c r="AB341" s="148"/>
      <c r="AC341" s="148"/>
      <c r="AD341" s="148"/>
      <c r="AE341" s="148"/>
      <c r="AF341" s="148"/>
      <c r="AG341" s="148" t="s">
        <v>268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72">
        <v>88</v>
      </c>
      <c r="B342" s="173" t="s">
        <v>2736</v>
      </c>
      <c r="C342" s="181" t="s">
        <v>2737</v>
      </c>
      <c r="D342" s="174" t="s">
        <v>324</v>
      </c>
      <c r="E342" s="175">
        <v>113.89</v>
      </c>
      <c r="F342" s="176"/>
      <c r="G342" s="177">
        <f>ROUND(E342*F342,2)</f>
        <v>0</v>
      </c>
      <c r="H342" s="176"/>
      <c r="I342" s="177">
        <f>ROUND(E342*H342,2)</f>
        <v>0</v>
      </c>
      <c r="J342" s="176"/>
      <c r="K342" s="177">
        <f>ROUND(E342*J342,2)</f>
        <v>0</v>
      </c>
      <c r="L342" s="177">
        <v>21</v>
      </c>
      <c r="M342" s="177">
        <f>G342*(1+L342/100)</f>
        <v>0</v>
      </c>
      <c r="N342" s="175">
        <v>4.0000000000000003E-5</v>
      </c>
      <c r="O342" s="175">
        <f>ROUND(E342*N342,2)</f>
        <v>0</v>
      </c>
      <c r="P342" s="175">
        <v>0</v>
      </c>
      <c r="Q342" s="175">
        <f>ROUND(E342*P342,2)</f>
        <v>0</v>
      </c>
      <c r="R342" s="177"/>
      <c r="S342" s="177" t="s">
        <v>325</v>
      </c>
      <c r="T342" s="178" t="s">
        <v>326</v>
      </c>
      <c r="U342" s="158">
        <v>0</v>
      </c>
      <c r="V342" s="158">
        <f>ROUND(E342*U342,2)</f>
        <v>0</v>
      </c>
      <c r="W342" s="158"/>
      <c r="X342" s="158" t="s">
        <v>259</v>
      </c>
      <c r="Y342" s="158" t="s">
        <v>260</v>
      </c>
      <c r="Z342" s="148"/>
      <c r="AA342" s="148"/>
      <c r="AB342" s="148"/>
      <c r="AC342" s="148"/>
      <c r="AD342" s="148"/>
      <c r="AE342" s="148"/>
      <c r="AF342" s="148"/>
      <c r="AG342" s="148" t="s">
        <v>261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2" x14ac:dyDescent="0.2">
      <c r="A343" s="155"/>
      <c r="B343" s="156"/>
      <c r="C343" s="273" t="s">
        <v>560</v>
      </c>
      <c r="D343" s="274"/>
      <c r="E343" s="274"/>
      <c r="F343" s="274"/>
      <c r="G343" s="274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8"/>
      <c r="AA343" s="148"/>
      <c r="AB343" s="148"/>
      <c r="AC343" s="148"/>
      <c r="AD343" s="148"/>
      <c r="AE343" s="148"/>
      <c r="AF343" s="148"/>
      <c r="AG343" s="148" t="s">
        <v>263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182" t="s">
        <v>2738</v>
      </c>
      <c r="D344" s="162"/>
      <c r="E344" s="163">
        <v>113.89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268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89</v>
      </c>
      <c r="B345" s="173" t="s">
        <v>2739</v>
      </c>
      <c r="C345" s="181" t="s">
        <v>2740</v>
      </c>
      <c r="D345" s="174" t="s">
        <v>324</v>
      </c>
      <c r="E345" s="175">
        <v>75.709999999999994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325</v>
      </c>
      <c r="T345" s="178" t="s">
        <v>326</v>
      </c>
      <c r="U345" s="158">
        <v>0</v>
      </c>
      <c r="V345" s="158">
        <f>ROUND(E345*U345,2)</f>
        <v>0</v>
      </c>
      <c r="W345" s="158"/>
      <c r="X345" s="158" t="s">
        <v>259</v>
      </c>
      <c r="Y345" s="158" t="s">
        <v>260</v>
      </c>
      <c r="Z345" s="148"/>
      <c r="AA345" s="148"/>
      <c r="AB345" s="148"/>
      <c r="AC345" s="148"/>
      <c r="AD345" s="148"/>
      <c r="AE345" s="148"/>
      <c r="AF345" s="148"/>
      <c r="AG345" s="148" t="s">
        <v>261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273" t="s">
        <v>2741</v>
      </c>
      <c r="D346" s="274"/>
      <c r="E346" s="274"/>
      <c r="F346" s="274"/>
      <c r="G346" s="274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263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2" x14ac:dyDescent="0.2">
      <c r="A347" s="155"/>
      <c r="B347" s="156"/>
      <c r="C347" s="182" t="s">
        <v>2742</v>
      </c>
      <c r="D347" s="162"/>
      <c r="E347" s="163">
        <v>56.16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8"/>
      <c r="AA347" s="148"/>
      <c r="AB347" s="148"/>
      <c r="AC347" s="148"/>
      <c r="AD347" s="148"/>
      <c r="AE347" s="148"/>
      <c r="AF347" s="148"/>
      <c r="AG347" s="148" t="s">
        <v>268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3" x14ac:dyDescent="0.2">
      <c r="A348" s="155"/>
      <c r="B348" s="156"/>
      <c r="C348" s="182" t="s">
        <v>2743</v>
      </c>
      <c r="D348" s="162"/>
      <c r="E348" s="163">
        <v>19.55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8"/>
      <c r="AA348" s="148"/>
      <c r="AB348" s="148"/>
      <c r="AC348" s="148"/>
      <c r="AD348" s="148"/>
      <c r="AE348" s="148"/>
      <c r="AF348" s="148"/>
      <c r="AG348" s="148" t="s">
        <v>268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x14ac:dyDescent="0.2">
      <c r="A349" s="165" t="s">
        <v>252</v>
      </c>
      <c r="B349" s="166" t="s">
        <v>143</v>
      </c>
      <c r="C349" s="180" t="s">
        <v>144</v>
      </c>
      <c r="D349" s="167"/>
      <c r="E349" s="168"/>
      <c r="F349" s="169"/>
      <c r="G349" s="169">
        <f>SUMIF(AG350:AG410,"&lt;&gt;NOR",G350:G410)</f>
        <v>0</v>
      </c>
      <c r="H349" s="169"/>
      <c r="I349" s="169">
        <f>SUM(I350:I410)</f>
        <v>0</v>
      </c>
      <c r="J349" s="169"/>
      <c r="K349" s="169">
        <f>SUM(K350:K410)</f>
        <v>0</v>
      </c>
      <c r="L349" s="169"/>
      <c r="M349" s="169">
        <f>SUM(M350:M410)</f>
        <v>0</v>
      </c>
      <c r="N349" s="168"/>
      <c r="O349" s="168">
        <f>SUM(O350:O410)</f>
        <v>9.9999999999999992E-2</v>
      </c>
      <c r="P349" s="168"/>
      <c r="Q349" s="168">
        <f>SUM(Q350:Q410)</f>
        <v>147.32</v>
      </c>
      <c r="R349" s="169"/>
      <c r="S349" s="169"/>
      <c r="T349" s="170"/>
      <c r="U349" s="164"/>
      <c r="V349" s="164">
        <f>SUM(V350:V410)</f>
        <v>0</v>
      </c>
      <c r="W349" s="164"/>
      <c r="X349" s="164"/>
      <c r="Y349" s="164"/>
      <c r="AG349" t="s">
        <v>253</v>
      </c>
    </row>
    <row r="350" spans="1:60" outlineLevel="1" x14ac:dyDescent="0.2">
      <c r="A350" s="172">
        <v>90</v>
      </c>
      <c r="B350" s="173" t="s">
        <v>2744</v>
      </c>
      <c r="C350" s="181" t="s">
        <v>2745</v>
      </c>
      <c r="D350" s="174" t="s">
        <v>549</v>
      </c>
      <c r="E350" s="175">
        <v>4.6528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21</v>
      </c>
      <c r="M350" s="177">
        <f>G350*(1+L350/100)</f>
        <v>0</v>
      </c>
      <c r="N350" s="175">
        <v>0</v>
      </c>
      <c r="O350" s="175">
        <f>ROUND(E350*N350,2)</f>
        <v>0</v>
      </c>
      <c r="P350" s="175">
        <v>2</v>
      </c>
      <c r="Q350" s="175">
        <f>ROUND(E350*P350,2)</f>
        <v>9.31</v>
      </c>
      <c r="R350" s="177"/>
      <c r="S350" s="177" t="s">
        <v>325</v>
      </c>
      <c r="T350" s="178" t="s">
        <v>326</v>
      </c>
      <c r="U350" s="158">
        <v>0</v>
      </c>
      <c r="V350" s="158">
        <f>ROUND(E350*U350,2)</f>
        <v>0</v>
      </c>
      <c r="W350" s="158"/>
      <c r="X350" s="158" t="s">
        <v>259</v>
      </c>
      <c r="Y350" s="158" t="s">
        <v>260</v>
      </c>
      <c r="Z350" s="148"/>
      <c r="AA350" s="148"/>
      <c r="AB350" s="148"/>
      <c r="AC350" s="148"/>
      <c r="AD350" s="148"/>
      <c r="AE350" s="148"/>
      <c r="AF350" s="148"/>
      <c r="AG350" s="148" t="s">
        <v>261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2" x14ac:dyDescent="0.2">
      <c r="A351" s="155"/>
      <c r="B351" s="156"/>
      <c r="C351" s="273" t="s">
        <v>2746</v>
      </c>
      <c r="D351" s="274"/>
      <c r="E351" s="274"/>
      <c r="F351" s="274"/>
      <c r="G351" s="274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8"/>
      <c r="AA351" s="148"/>
      <c r="AB351" s="148"/>
      <c r="AC351" s="148"/>
      <c r="AD351" s="148"/>
      <c r="AE351" s="148"/>
      <c r="AF351" s="148"/>
      <c r="AG351" s="148" t="s">
        <v>263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2" x14ac:dyDescent="0.2">
      <c r="A352" s="155"/>
      <c r="B352" s="156"/>
      <c r="C352" s="182" t="s">
        <v>2747</v>
      </c>
      <c r="D352" s="162"/>
      <c r="E352" s="163">
        <v>2.15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8"/>
      <c r="AA352" s="148"/>
      <c r="AB352" s="148"/>
      <c r="AC352" s="148"/>
      <c r="AD352" s="148"/>
      <c r="AE352" s="148"/>
      <c r="AF352" s="148"/>
      <c r="AG352" s="148" t="s">
        <v>268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5"/>
      <c r="B353" s="156"/>
      <c r="C353" s="182" t="s">
        <v>2748</v>
      </c>
      <c r="D353" s="162"/>
      <c r="E353" s="163">
        <v>2.5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8"/>
      <c r="AA353" s="148"/>
      <c r="AB353" s="148"/>
      <c r="AC353" s="148"/>
      <c r="AD353" s="148"/>
      <c r="AE353" s="148"/>
      <c r="AF353" s="148"/>
      <c r="AG353" s="148" t="s">
        <v>268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72">
        <v>91</v>
      </c>
      <c r="B354" s="173" t="s">
        <v>2749</v>
      </c>
      <c r="C354" s="181" t="s">
        <v>2750</v>
      </c>
      <c r="D354" s="174" t="s">
        <v>549</v>
      </c>
      <c r="E354" s="175">
        <v>6.141</v>
      </c>
      <c r="F354" s="176"/>
      <c r="G354" s="177">
        <f>ROUND(E354*F354,2)</f>
        <v>0</v>
      </c>
      <c r="H354" s="176"/>
      <c r="I354" s="177">
        <f>ROUND(E354*H354,2)</f>
        <v>0</v>
      </c>
      <c r="J354" s="176"/>
      <c r="K354" s="177">
        <f>ROUND(E354*J354,2)</f>
        <v>0</v>
      </c>
      <c r="L354" s="177">
        <v>21</v>
      </c>
      <c r="M354" s="177">
        <f>G354*(1+L354/100)</f>
        <v>0</v>
      </c>
      <c r="N354" s="175">
        <v>0</v>
      </c>
      <c r="O354" s="175">
        <f>ROUND(E354*N354,2)</f>
        <v>0</v>
      </c>
      <c r="P354" s="175">
        <v>2.4</v>
      </c>
      <c r="Q354" s="175">
        <f>ROUND(E354*P354,2)</f>
        <v>14.74</v>
      </c>
      <c r="R354" s="177"/>
      <c r="S354" s="177" t="s">
        <v>325</v>
      </c>
      <c r="T354" s="178" t="s">
        <v>326</v>
      </c>
      <c r="U354" s="158">
        <v>0</v>
      </c>
      <c r="V354" s="158">
        <f>ROUND(E354*U354,2)</f>
        <v>0</v>
      </c>
      <c r="W354" s="158"/>
      <c r="X354" s="158" t="s">
        <v>259</v>
      </c>
      <c r="Y354" s="158" t="s">
        <v>260</v>
      </c>
      <c r="Z354" s="148"/>
      <c r="AA354" s="148"/>
      <c r="AB354" s="148"/>
      <c r="AC354" s="148"/>
      <c r="AD354" s="148"/>
      <c r="AE354" s="148"/>
      <c r="AF354" s="148"/>
      <c r="AG354" s="148" t="s">
        <v>261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">
      <c r="A355" s="155"/>
      <c r="B355" s="156"/>
      <c r="C355" s="273" t="s">
        <v>2751</v>
      </c>
      <c r="D355" s="274"/>
      <c r="E355" s="274"/>
      <c r="F355" s="274"/>
      <c r="G355" s="274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8"/>
      <c r="AA355" s="148"/>
      <c r="AB355" s="148"/>
      <c r="AC355" s="148"/>
      <c r="AD355" s="148"/>
      <c r="AE355" s="148"/>
      <c r="AF355" s="148"/>
      <c r="AG355" s="148" t="s">
        <v>263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2" x14ac:dyDescent="0.2">
      <c r="A356" s="155"/>
      <c r="B356" s="156"/>
      <c r="C356" s="182" t="s">
        <v>2752</v>
      </c>
      <c r="D356" s="162"/>
      <c r="E356" s="163">
        <v>4.6399999999999997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8"/>
      <c r="AA356" s="148"/>
      <c r="AB356" s="148"/>
      <c r="AC356" s="148"/>
      <c r="AD356" s="148"/>
      <c r="AE356" s="148"/>
      <c r="AF356" s="148"/>
      <c r="AG356" s="148" t="s">
        <v>268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3" x14ac:dyDescent="0.2">
      <c r="A357" s="155"/>
      <c r="B357" s="156"/>
      <c r="C357" s="182" t="s">
        <v>2753</v>
      </c>
      <c r="D357" s="162"/>
      <c r="E357" s="163">
        <v>1.5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8"/>
      <c r="AA357" s="148"/>
      <c r="AB357" s="148"/>
      <c r="AC357" s="148"/>
      <c r="AD357" s="148"/>
      <c r="AE357" s="148"/>
      <c r="AF357" s="148"/>
      <c r="AG357" s="148" t="s">
        <v>268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72">
        <v>92</v>
      </c>
      <c r="B358" s="173" t="s">
        <v>806</v>
      </c>
      <c r="C358" s="181" t="s">
        <v>807</v>
      </c>
      <c r="D358" s="174" t="s">
        <v>549</v>
      </c>
      <c r="E358" s="175">
        <v>23.715</v>
      </c>
      <c r="F358" s="176"/>
      <c r="G358" s="177">
        <f>ROUND(E358*F358,2)</f>
        <v>0</v>
      </c>
      <c r="H358" s="176"/>
      <c r="I358" s="177">
        <f>ROUND(E358*H358,2)</f>
        <v>0</v>
      </c>
      <c r="J358" s="176"/>
      <c r="K358" s="177">
        <f>ROUND(E358*J358,2)</f>
        <v>0</v>
      </c>
      <c r="L358" s="177">
        <v>21</v>
      </c>
      <c r="M358" s="177">
        <f>G358*(1+L358/100)</f>
        <v>0</v>
      </c>
      <c r="N358" s="175">
        <v>1.2800000000000001E-3</v>
      </c>
      <c r="O358" s="175">
        <f>ROUND(E358*N358,2)</f>
        <v>0.03</v>
      </c>
      <c r="P358" s="175">
        <v>1.95</v>
      </c>
      <c r="Q358" s="175">
        <f>ROUND(E358*P358,2)</f>
        <v>46.24</v>
      </c>
      <c r="R358" s="177"/>
      <c r="S358" s="177" t="s">
        <v>325</v>
      </c>
      <c r="T358" s="178" t="s">
        <v>326</v>
      </c>
      <c r="U358" s="158">
        <v>0</v>
      </c>
      <c r="V358" s="158">
        <f>ROUND(E358*U358,2)</f>
        <v>0</v>
      </c>
      <c r="W358" s="158"/>
      <c r="X358" s="158" t="s">
        <v>259</v>
      </c>
      <c r="Y358" s="158" t="s">
        <v>260</v>
      </c>
      <c r="Z358" s="148"/>
      <c r="AA358" s="148"/>
      <c r="AB358" s="148"/>
      <c r="AC358" s="148"/>
      <c r="AD358" s="148"/>
      <c r="AE358" s="148"/>
      <c r="AF358" s="148"/>
      <c r="AG358" s="148" t="s">
        <v>261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2" x14ac:dyDescent="0.2">
      <c r="A359" s="155"/>
      <c r="B359" s="156"/>
      <c r="C359" s="182" t="s">
        <v>2754</v>
      </c>
      <c r="D359" s="162"/>
      <c r="E359" s="163">
        <v>21.82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8"/>
      <c r="AA359" s="148"/>
      <c r="AB359" s="148"/>
      <c r="AC359" s="148"/>
      <c r="AD359" s="148"/>
      <c r="AE359" s="148"/>
      <c r="AF359" s="148"/>
      <c r="AG359" s="148" t="s">
        <v>268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3" x14ac:dyDescent="0.2">
      <c r="A360" s="155"/>
      <c r="B360" s="156"/>
      <c r="C360" s="182" t="s">
        <v>2498</v>
      </c>
      <c r="D360" s="162"/>
      <c r="E360" s="163">
        <v>1.89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8"/>
      <c r="AA360" s="148"/>
      <c r="AB360" s="148"/>
      <c r="AC360" s="148"/>
      <c r="AD360" s="148"/>
      <c r="AE360" s="148"/>
      <c r="AF360" s="148"/>
      <c r="AG360" s="148" t="s">
        <v>268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72">
        <v>93</v>
      </c>
      <c r="B361" s="173" t="s">
        <v>2755</v>
      </c>
      <c r="C361" s="181" t="s">
        <v>2756</v>
      </c>
      <c r="D361" s="174" t="s">
        <v>324</v>
      </c>
      <c r="E361" s="175">
        <v>3.6425000000000001</v>
      </c>
      <c r="F361" s="176"/>
      <c r="G361" s="177">
        <f>ROUND(E361*F361,2)</f>
        <v>0</v>
      </c>
      <c r="H361" s="176"/>
      <c r="I361" s="177">
        <f>ROUND(E361*H361,2)</f>
        <v>0</v>
      </c>
      <c r="J361" s="176"/>
      <c r="K361" s="177">
        <f>ROUND(E361*J361,2)</f>
        <v>0</v>
      </c>
      <c r="L361" s="177">
        <v>21</v>
      </c>
      <c r="M361" s="177">
        <f>G361*(1+L361/100)</f>
        <v>0</v>
      </c>
      <c r="N361" s="175">
        <v>3.6000000000000002E-4</v>
      </c>
      <c r="O361" s="175">
        <f>ROUND(E361*N361,2)</f>
        <v>0</v>
      </c>
      <c r="P361" s="175">
        <v>0.55800000000000005</v>
      </c>
      <c r="Q361" s="175">
        <f>ROUND(E361*P361,2)</f>
        <v>2.0299999999999998</v>
      </c>
      <c r="R361" s="177"/>
      <c r="S361" s="177" t="s">
        <v>325</v>
      </c>
      <c r="T361" s="178" t="s">
        <v>326</v>
      </c>
      <c r="U361" s="158">
        <v>0</v>
      </c>
      <c r="V361" s="158">
        <f>ROUND(E361*U361,2)</f>
        <v>0</v>
      </c>
      <c r="W361" s="158"/>
      <c r="X361" s="158" t="s">
        <v>259</v>
      </c>
      <c r="Y361" s="158" t="s">
        <v>260</v>
      </c>
      <c r="Z361" s="148"/>
      <c r="AA361" s="148"/>
      <c r="AB361" s="148"/>
      <c r="AC361" s="148"/>
      <c r="AD361" s="148"/>
      <c r="AE361" s="148"/>
      <c r="AF361" s="148"/>
      <c r="AG361" s="148" t="s">
        <v>261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2" x14ac:dyDescent="0.2">
      <c r="A362" s="155"/>
      <c r="B362" s="156"/>
      <c r="C362" s="182" t="s">
        <v>2757</v>
      </c>
      <c r="D362" s="162"/>
      <c r="E362" s="163">
        <v>3.64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8"/>
      <c r="AA362" s="148"/>
      <c r="AB362" s="148"/>
      <c r="AC362" s="148"/>
      <c r="AD362" s="148"/>
      <c r="AE362" s="148"/>
      <c r="AF362" s="148"/>
      <c r="AG362" s="148" t="s">
        <v>268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72">
        <v>94</v>
      </c>
      <c r="B363" s="173" t="s">
        <v>2758</v>
      </c>
      <c r="C363" s="181" t="s">
        <v>2759</v>
      </c>
      <c r="D363" s="174" t="s">
        <v>348</v>
      </c>
      <c r="E363" s="175">
        <v>5.85</v>
      </c>
      <c r="F363" s="176"/>
      <c r="G363" s="177">
        <f>ROUND(E363*F363,2)</f>
        <v>0</v>
      </c>
      <c r="H363" s="176"/>
      <c r="I363" s="177">
        <f>ROUND(E363*H363,2)</f>
        <v>0</v>
      </c>
      <c r="J363" s="176"/>
      <c r="K363" s="177">
        <f>ROUND(E363*J363,2)</f>
        <v>0</v>
      </c>
      <c r="L363" s="177">
        <v>21</v>
      </c>
      <c r="M363" s="177">
        <f>G363*(1+L363/100)</f>
        <v>0</v>
      </c>
      <c r="N363" s="175">
        <v>0</v>
      </c>
      <c r="O363" s="175">
        <f>ROUND(E363*N363,2)</f>
        <v>0</v>
      </c>
      <c r="P363" s="175">
        <v>7.0000000000000007E-2</v>
      </c>
      <c r="Q363" s="175">
        <f>ROUND(E363*P363,2)</f>
        <v>0.41</v>
      </c>
      <c r="R363" s="177"/>
      <c r="S363" s="177" t="s">
        <v>325</v>
      </c>
      <c r="T363" s="178" t="s">
        <v>326</v>
      </c>
      <c r="U363" s="158">
        <v>0</v>
      </c>
      <c r="V363" s="158">
        <f>ROUND(E363*U363,2)</f>
        <v>0</v>
      </c>
      <c r="W363" s="158"/>
      <c r="X363" s="158" t="s">
        <v>259</v>
      </c>
      <c r="Y363" s="158" t="s">
        <v>260</v>
      </c>
      <c r="Z363" s="148"/>
      <c r="AA363" s="148"/>
      <c r="AB363" s="148"/>
      <c r="AC363" s="148"/>
      <c r="AD363" s="148"/>
      <c r="AE363" s="148"/>
      <c r="AF363" s="148"/>
      <c r="AG363" s="148" t="s">
        <v>261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2" x14ac:dyDescent="0.2">
      <c r="A364" s="155"/>
      <c r="B364" s="156"/>
      <c r="C364" s="182" t="s">
        <v>2760</v>
      </c>
      <c r="D364" s="162"/>
      <c r="E364" s="163">
        <v>5.85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8"/>
      <c r="AA364" s="148"/>
      <c r="AB364" s="148"/>
      <c r="AC364" s="148"/>
      <c r="AD364" s="148"/>
      <c r="AE364" s="148"/>
      <c r="AF364" s="148"/>
      <c r="AG364" s="148" t="s">
        <v>268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72">
        <v>95</v>
      </c>
      <c r="B365" s="173" t="s">
        <v>809</v>
      </c>
      <c r="C365" s="181" t="s">
        <v>810</v>
      </c>
      <c r="D365" s="174" t="s">
        <v>412</v>
      </c>
      <c r="E365" s="175">
        <v>3.9E-2</v>
      </c>
      <c r="F365" s="176"/>
      <c r="G365" s="177">
        <f>ROUND(E365*F365,2)</f>
        <v>0</v>
      </c>
      <c r="H365" s="176"/>
      <c r="I365" s="177">
        <f>ROUND(E365*H365,2)</f>
        <v>0</v>
      </c>
      <c r="J365" s="176"/>
      <c r="K365" s="177">
        <f>ROUND(E365*J365,2)</f>
        <v>0</v>
      </c>
      <c r="L365" s="177">
        <v>21</v>
      </c>
      <c r="M365" s="177">
        <f>G365*(1+L365/100)</f>
        <v>0</v>
      </c>
      <c r="N365" s="175">
        <v>3.746E-2</v>
      </c>
      <c r="O365" s="175">
        <f>ROUND(E365*N365,2)</f>
        <v>0</v>
      </c>
      <c r="P365" s="175">
        <v>1.258</v>
      </c>
      <c r="Q365" s="175">
        <f>ROUND(E365*P365,2)</f>
        <v>0.05</v>
      </c>
      <c r="R365" s="177"/>
      <c r="S365" s="177" t="s">
        <v>325</v>
      </c>
      <c r="T365" s="178" t="s">
        <v>326</v>
      </c>
      <c r="U365" s="158">
        <v>0</v>
      </c>
      <c r="V365" s="158">
        <f>ROUND(E365*U365,2)</f>
        <v>0</v>
      </c>
      <c r="W365" s="158"/>
      <c r="X365" s="158" t="s">
        <v>259</v>
      </c>
      <c r="Y365" s="158" t="s">
        <v>260</v>
      </c>
      <c r="Z365" s="148"/>
      <c r="AA365" s="148"/>
      <c r="AB365" s="148"/>
      <c r="AC365" s="148"/>
      <c r="AD365" s="148"/>
      <c r="AE365" s="148"/>
      <c r="AF365" s="148"/>
      <c r="AG365" s="148" t="s">
        <v>261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2" x14ac:dyDescent="0.2">
      <c r="A366" s="155"/>
      <c r="B366" s="156"/>
      <c r="C366" s="182" t="s">
        <v>2761</v>
      </c>
      <c r="D366" s="162"/>
      <c r="E366" s="163">
        <v>0.04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8"/>
      <c r="AA366" s="148"/>
      <c r="AB366" s="148"/>
      <c r="AC366" s="148"/>
      <c r="AD366" s="148"/>
      <c r="AE366" s="148"/>
      <c r="AF366" s="148"/>
      <c r="AG366" s="148" t="s">
        <v>268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ht="22.5" outlineLevel="1" x14ac:dyDescent="0.2">
      <c r="A367" s="172">
        <v>96</v>
      </c>
      <c r="B367" s="173" t="s">
        <v>812</v>
      </c>
      <c r="C367" s="181" t="s">
        <v>813</v>
      </c>
      <c r="D367" s="174" t="s">
        <v>549</v>
      </c>
      <c r="E367" s="175">
        <v>20.268999999999998</v>
      </c>
      <c r="F367" s="176"/>
      <c r="G367" s="177">
        <f>ROUND(E367*F367,2)</f>
        <v>0</v>
      </c>
      <c r="H367" s="176"/>
      <c r="I367" s="177">
        <f>ROUND(E367*H367,2)</f>
        <v>0</v>
      </c>
      <c r="J367" s="176"/>
      <c r="K367" s="177">
        <f>ROUND(E367*J367,2)</f>
        <v>0</v>
      </c>
      <c r="L367" s="177">
        <v>21</v>
      </c>
      <c r="M367" s="177">
        <f>G367*(1+L367/100)</f>
        <v>0</v>
      </c>
      <c r="N367" s="175">
        <v>0</v>
      </c>
      <c r="O367" s="175">
        <f>ROUND(E367*N367,2)</f>
        <v>0</v>
      </c>
      <c r="P367" s="175">
        <v>2.2000000000000002</v>
      </c>
      <c r="Q367" s="175">
        <f>ROUND(E367*P367,2)</f>
        <v>44.59</v>
      </c>
      <c r="R367" s="177"/>
      <c r="S367" s="177" t="s">
        <v>325</v>
      </c>
      <c r="T367" s="178" t="s">
        <v>326</v>
      </c>
      <c r="U367" s="158">
        <v>0</v>
      </c>
      <c r="V367" s="158">
        <f>ROUND(E367*U367,2)</f>
        <v>0</v>
      </c>
      <c r="W367" s="158"/>
      <c r="X367" s="158" t="s">
        <v>259</v>
      </c>
      <c r="Y367" s="158" t="s">
        <v>260</v>
      </c>
      <c r="Z367" s="148"/>
      <c r="AA367" s="148"/>
      <c r="AB367" s="148"/>
      <c r="AC367" s="148"/>
      <c r="AD367" s="148"/>
      <c r="AE367" s="148"/>
      <c r="AF367" s="148"/>
      <c r="AG367" s="148" t="s">
        <v>261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2" x14ac:dyDescent="0.2">
      <c r="A368" s="155"/>
      <c r="B368" s="156"/>
      <c r="C368" s="182" t="s">
        <v>2762</v>
      </c>
      <c r="D368" s="162"/>
      <c r="E368" s="163">
        <v>6.23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8"/>
      <c r="AA368" s="148"/>
      <c r="AB368" s="148"/>
      <c r="AC368" s="148"/>
      <c r="AD368" s="148"/>
      <c r="AE368" s="148"/>
      <c r="AF368" s="148"/>
      <c r="AG368" s="148" t="s">
        <v>268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3" x14ac:dyDescent="0.2">
      <c r="A369" s="155"/>
      <c r="B369" s="156"/>
      <c r="C369" s="182" t="s">
        <v>2763</v>
      </c>
      <c r="D369" s="162"/>
      <c r="E369" s="163">
        <v>5.62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8"/>
      <c r="AA369" s="148"/>
      <c r="AB369" s="148"/>
      <c r="AC369" s="148"/>
      <c r="AD369" s="148"/>
      <c r="AE369" s="148"/>
      <c r="AF369" s="148"/>
      <c r="AG369" s="148" t="s">
        <v>268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3" x14ac:dyDescent="0.2">
      <c r="A370" s="155"/>
      <c r="B370" s="156"/>
      <c r="C370" s="182" t="s">
        <v>2764</v>
      </c>
      <c r="D370" s="162"/>
      <c r="E370" s="163">
        <v>8.42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8"/>
      <c r="AA370" s="148"/>
      <c r="AB370" s="148"/>
      <c r="AC370" s="148"/>
      <c r="AD370" s="148"/>
      <c r="AE370" s="148"/>
      <c r="AF370" s="148"/>
      <c r="AG370" s="148" t="s">
        <v>268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72">
        <v>97</v>
      </c>
      <c r="B371" s="173" t="s">
        <v>652</v>
      </c>
      <c r="C371" s="181" t="s">
        <v>653</v>
      </c>
      <c r="D371" s="174" t="s">
        <v>549</v>
      </c>
      <c r="E371" s="175">
        <v>11.845000000000001</v>
      </c>
      <c r="F371" s="176"/>
      <c r="G371" s="177">
        <f>ROUND(E371*F371,2)</f>
        <v>0</v>
      </c>
      <c r="H371" s="176"/>
      <c r="I371" s="177">
        <f>ROUND(E371*H371,2)</f>
        <v>0</v>
      </c>
      <c r="J371" s="176"/>
      <c r="K371" s="177">
        <f>ROUND(E371*J371,2)</f>
        <v>0</v>
      </c>
      <c r="L371" s="177">
        <v>21</v>
      </c>
      <c r="M371" s="177">
        <f>G371*(1+L371/100)</f>
        <v>0</v>
      </c>
      <c r="N371" s="175">
        <v>0</v>
      </c>
      <c r="O371" s="175">
        <f>ROUND(E371*N371,2)</f>
        <v>0</v>
      </c>
      <c r="P371" s="175">
        <v>0</v>
      </c>
      <c r="Q371" s="175">
        <f>ROUND(E371*P371,2)</f>
        <v>0</v>
      </c>
      <c r="R371" s="177"/>
      <c r="S371" s="177" t="s">
        <v>325</v>
      </c>
      <c r="T371" s="178" t="s">
        <v>326</v>
      </c>
      <c r="U371" s="158">
        <v>0</v>
      </c>
      <c r="V371" s="158">
        <f>ROUND(E371*U371,2)</f>
        <v>0</v>
      </c>
      <c r="W371" s="158"/>
      <c r="X371" s="158" t="s">
        <v>259</v>
      </c>
      <c r="Y371" s="158" t="s">
        <v>260</v>
      </c>
      <c r="Z371" s="148"/>
      <c r="AA371" s="148"/>
      <c r="AB371" s="148"/>
      <c r="AC371" s="148"/>
      <c r="AD371" s="148"/>
      <c r="AE371" s="148"/>
      <c r="AF371" s="148"/>
      <c r="AG371" s="148" t="s">
        <v>261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2" x14ac:dyDescent="0.2">
      <c r="A372" s="155"/>
      <c r="B372" s="156"/>
      <c r="C372" s="182" t="s">
        <v>2762</v>
      </c>
      <c r="D372" s="162"/>
      <c r="E372" s="163">
        <v>6.23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8"/>
      <c r="AA372" s="148"/>
      <c r="AB372" s="148"/>
      <c r="AC372" s="148"/>
      <c r="AD372" s="148"/>
      <c r="AE372" s="148"/>
      <c r="AF372" s="148"/>
      <c r="AG372" s="148" t="s">
        <v>268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3" x14ac:dyDescent="0.2">
      <c r="A373" s="155"/>
      <c r="B373" s="156"/>
      <c r="C373" s="182" t="s">
        <v>2763</v>
      </c>
      <c r="D373" s="162"/>
      <c r="E373" s="163">
        <v>5.62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8"/>
      <c r="AA373" s="148"/>
      <c r="AB373" s="148"/>
      <c r="AC373" s="148"/>
      <c r="AD373" s="148"/>
      <c r="AE373" s="148"/>
      <c r="AF373" s="148"/>
      <c r="AG373" s="148" t="s">
        <v>268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72">
        <v>98</v>
      </c>
      <c r="B374" s="173" t="s">
        <v>2765</v>
      </c>
      <c r="C374" s="181" t="s">
        <v>2766</v>
      </c>
      <c r="D374" s="174" t="s">
        <v>324</v>
      </c>
      <c r="E374" s="175">
        <v>103.23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5">
        <v>0</v>
      </c>
      <c r="O374" s="175">
        <f>ROUND(E374*N374,2)</f>
        <v>0</v>
      </c>
      <c r="P374" s="175">
        <v>4.4999999999999998E-2</v>
      </c>
      <c r="Q374" s="175">
        <f>ROUND(E374*P374,2)</f>
        <v>4.6500000000000004</v>
      </c>
      <c r="R374" s="177"/>
      <c r="S374" s="177" t="s">
        <v>325</v>
      </c>
      <c r="T374" s="178" t="s">
        <v>326</v>
      </c>
      <c r="U374" s="158">
        <v>0</v>
      </c>
      <c r="V374" s="158">
        <f>ROUND(E374*U374,2)</f>
        <v>0</v>
      </c>
      <c r="W374" s="158"/>
      <c r="X374" s="158" t="s">
        <v>259</v>
      </c>
      <c r="Y374" s="158" t="s">
        <v>260</v>
      </c>
      <c r="Z374" s="148"/>
      <c r="AA374" s="148"/>
      <c r="AB374" s="148"/>
      <c r="AC374" s="148"/>
      <c r="AD374" s="148"/>
      <c r="AE374" s="148"/>
      <c r="AF374" s="148"/>
      <c r="AG374" s="148" t="s">
        <v>261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5"/>
      <c r="B375" s="156"/>
      <c r="C375" s="182" t="s">
        <v>2767</v>
      </c>
      <c r="D375" s="162"/>
      <c r="E375" s="163">
        <v>103.23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8"/>
      <c r="AA375" s="148"/>
      <c r="AB375" s="148"/>
      <c r="AC375" s="148"/>
      <c r="AD375" s="148"/>
      <c r="AE375" s="148"/>
      <c r="AF375" s="148"/>
      <c r="AG375" s="148" t="s">
        <v>268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72">
        <v>99</v>
      </c>
      <c r="B376" s="173" t="s">
        <v>2768</v>
      </c>
      <c r="C376" s="181" t="s">
        <v>2769</v>
      </c>
      <c r="D376" s="174" t="s">
        <v>324</v>
      </c>
      <c r="E376" s="175">
        <v>31.704999999999998</v>
      </c>
      <c r="F376" s="176"/>
      <c r="G376" s="177">
        <f>ROUND(E376*F376,2)</f>
        <v>0</v>
      </c>
      <c r="H376" s="176"/>
      <c r="I376" s="177">
        <f>ROUND(E376*H376,2)</f>
        <v>0</v>
      </c>
      <c r="J376" s="176"/>
      <c r="K376" s="177">
        <f>ROUND(E376*J376,2)</f>
        <v>0</v>
      </c>
      <c r="L376" s="177">
        <v>21</v>
      </c>
      <c r="M376" s="177">
        <f>G376*(1+L376/100)</f>
        <v>0</v>
      </c>
      <c r="N376" s="175">
        <v>0</v>
      </c>
      <c r="O376" s="175">
        <f>ROUND(E376*N376,2)</f>
        <v>0</v>
      </c>
      <c r="P376" s="175">
        <v>0.5</v>
      </c>
      <c r="Q376" s="175">
        <f>ROUND(E376*P376,2)</f>
        <v>15.85</v>
      </c>
      <c r="R376" s="177"/>
      <c r="S376" s="177" t="s">
        <v>257</v>
      </c>
      <c r="T376" s="178" t="s">
        <v>258</v>
      </c>
      <c r="U376" s="158">
        <v>0</v>
      </c>
      <c r="V376" s="158">
        <f>ROUND(E376*U376,2)</f>
        <v>0</v>
      </c>
      <c r="W376" s="158"/>
      <c r="X376" s="158" t="s">
        <v>259</v>
      </c>
      <c r="Y376" s="158" t="s">
        <v>260</v>
      </c>
      <c r="Z376" s="148"/>
      <c r="AA376" s="148"/>
      <c r="AB376" s="148"/>
      <c r="AC376" s="148"/>
      <c r="AD376" s="148"/>
      <c r="AE376" s="148"/>
      <c r="AF376" s="148"/>
      <c r="AG376" s="148" t="s">
        <v>287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2" x14ac:dyDescent="0.2">
      <c r="A377" s="155"/>
      <c r="B377" s="156"/>
      <c r="C377" s="273" t="s">
        <v>2770</v>
      </c>
      <c r="D377" s="274"/>
      <c r="E377" s="274"/>
      <c r="F377" s="274"/>
      <c r="G377" s="274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8"/>
      <c r="AA377" s="148"/>
      <c r="AB377" s="148"/>
      <c r="AC377" s="148"/>
      <c r="AD377" s="148"/>
      <c r="AE377" s="148"/>
      <c r="AF377" s="148"/>
      <c r="AG377" s="148" t="s">
        <v>263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2" x14ac:dyDescent="0.2">
      <c r="A378" s="155"/>
      <c r="B378" s="156"/>
      <c r="C378" s="182" t="s">
        <v>2576</v>
      </c>
      <c r="D378" s="162"/>
      <c r="E378" s="163">
        <v>16.86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8"/>
      <c r="AA378" s="148"/>
      <c r="AB378" s="148"/>
      <c r="AC378" s="148"/>
      <c r="AD378" s="148"/>
      <c r="AE378" s="148"/>
      <c r="AF378" s="148"/>
      <c r="AG378" s="148" t="s">
        <v>268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3" x14ac:dyDescent="0.2">
      <c r="A379" s="155"/>
      <c r="B379" s="156"/>
      <c r="C379" s="182" t="s">
        <v>2577</v>
      </c>
      <c r="D379" s="162"/>
      <c r="E379" s="163">
        <v>14.85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8"/>
      <c r="AA379" s="148"/>
      <c r="AB379" s="148"/>
      <c r="AC379" s="148"/>
      <c r="AD379" s="148"/>
      <c r="AE379" s="148"/>
      <c r="AF379" s="148"/>
      <c r="AG379" s="148" t="s">
        <v>268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72">
        <v>100</v>
      </c>
      <c r="B380" s="173" t="s">
        <v>2771</v>
      </c>
      <c r="C380" s="181" t="s">
        <v>2772</v>
      </c>
      <c r="D380" s="174" t="s">
        <v>348</v>
      </c>
      <c r="E380" s="175">
        <v>6.9</v>
      </c>
      <c r="F380" s="176"/>
      <c r="G380" s="177">
        <f>ROUND(E380*F380,2)</f>
        <v>0</v>
      </c>
      <c r="H380" s="176"/>
      <c r="I380" s="177">
        <f>ROUND(E380*H380,2)</f>
        <v>0</v>
      </c>
      <c r="J380" s="176"/>
      <c r="K380" s="177">
        <f>ROUND(E380*J380,2)</f>
        <v>0</v>
      </c>
      <c r="L380" s="177">
        <v>21</v>
      </c>
      <c r="M380" s="177">
        <f>G380*(1+L380/100)</f>
        <v>0</v>
      </c>
      <c r="N380" s="175">
        <v>0</v>
      </c>
      <c r="O380" s="175">
        <f>ROUND(E380*N380,2)</f>
        <v>0</v>
      </c>
      <c r="P380" s="175">
        <v>8.2000000000000003E-2</v>
      </c>
      <c r="Q380" s="175">
        <f>ROUND(E380*P380,2)</f>
        <v>0.56999999999999995</v>
      </c>
      <c r="R380" s="177"/>
      <c r="S380" s="177" t="s">
        <v>325</v>
      </c>
      <c r="T380" s="178" t="s">
        <v>326</v>
      </c>
      <c r="U380" s="158">
        <v>0</v>
      </c>
      <c r="V380" s="158">
        <f>ROUND(E380*U380,2)</f>
        <v>0</v>
      </c>
      <c r="W380" s="158"/>
      <c r="X380" s="158" t="s">
        <v>259</v>
      </c>
      <c r="Y380" s="158" t="s">
        <v>260</v>
      </c>
      <c r="Z380" s="148"/>
      <c r="AA380" s="148"/>
      <c r="AB380" s="148"/>
      <c r="AC380" s="148"/>
      <c r="AD380" s="148"/>
      <c r="AE380" s="148"/>
      <c r="AF380" s="148"/>
      <c r="AG380" s="148" t="s">
        <v>261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2" x14ac:dyDescent="0.2">
      <c r="A381" s="155"/>
      <c r="B381" s="156"/>
      <c r="C381" s="182" t="s">
        <v>2773</v>
      </c>
      <c r="D381" s="162"/>
      <c r="E381" s="163">
        <v>6.9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8"/>
      <c r="AA381" s="148"/>
      <c r="AB381" s="148"/>
      <c r="AC381" s="148"/>
      <c r="AD381" s="148"/>
      <c r="AE381" s="148"/>
      <c r="AF381" s="148"/>
      <c r="AG381" s="148" t="s">
        <v>268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72">
        <v>101</v>
      </c>
      <c r="B382" s="173" t="s">
        <v>2774</v>
      </c>
      <c r="C382" s="181" t="s">
        <v>2775</v>
      </c>
      <c r="D382" s="174" t="s">
        <v>324</v>
      </c>
      <c r="E382" s="175">
        <v>19.512</v>
      </c>
      <c r="F382" s="176"/>
      <c r="G382" s="177">
        <f>ROUND(E382*F382,2)</f>
        <v>0</v>
      </c>
      <c r="H382" s="176"/>
      <c r="I382" s="177">
        <f>ROUND(E382*H382,2)</f>
        <v>0</v>
      </c>
      <c r="J382" s="176"/>
      <c r="K382" s="177">
        <f>ROUND(E382*J382,2)</f>
        <v>0</v>
      </c>
      <c r="L382" s="177">
        <v>21</v>
      </c>
      <c r="M382" s="177">
        <f>G382*(1+L382/100)</f>
        <v>0</v>
      </c>
      <c r="N382" s="175">
        <v>3.4000000000000002E-4</v>
      </c>
      <c r="O382" s="175">
        <f>ROUND(E382*N382,2)</f>
        <v>0.01</v>
      </c>
      <c r="P382" s="175">
        <v>0.27500000000000002</v>
      </c>
      <c r="Q382" s="175">
        <f>ROUND(E382*P382,2)</f>
        <v>5.37</v>
      </c>
      <c r="R382" s="177"/>
      <c r="S382" s="177" t="s">
        <v>325</v>
      </c>
      <c r="T382" s="178" t="s">
        <v>326</v>
      </c>
      <c r="U382" s="158">
        <v>0</v>
      </c>
      <c r="V382" s="158">
        <f>ROUND(E382*U382,2)</f>
        <v>0</v>
      </c>
      <c r="W382" s="158"/>
      <c r="X382" s="158" t="s">
        <v>259</v>
      </c>
      <c r="Y382" s="158" t="s">
        <v>260</v>
      </c>
      <c r="Z382" s="148"/>
      <c r="AA382" s="148"/>
      <c r="AB382" s="148"/>
      <c r="AC382" s="148"/>
      <c r="AD382" s="148"/>
      <c r="AE382" s="148"/>
      <c r="AF382" s="148"/>
      <c r="AG382" s="148" t="s">
        <v>261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2" x14ac:dyDescent="0.2">
      <c r="A383" s="155"/>
      <c r="B383" s="156"/>
      <c r="C383" s="182" t="s">
        <v>2581</v>
      </c>
      <c r="D383" s="162"/>
      <c r="E383" s="163">
        <v>14.35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8"/>
      <c r="AA383" s="148"/>
      <c r="AB383" s="148"/>
      <c r="AC383" s="148"/>
      <c r="AD383" s="148"/>
      <c r="AE383" s="148"/>
      <c r="AF383" s="148"/>
      <c r="AG383" s="148" t="s">
        <v>268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3" x14ac:dyDescent="0.2">
      <c r="A384" s="155"/>
      <c r="B384" s="156"/>
      <c r="C384" s="182" t="s">
        <v>2776</v>
      </c>
      <c r="D384" s="162"/>
      <c r="E384" s="163">
        <v>5.16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8"/>
      <c r="AA384" s="148"/>
      <c r="AB384" s="148"/>
      <c r="AC384" s="148"/>
      <c r="AD384" s="148"/>
      <c r="AE384" s="148"/>
      <c r="AF384" s="148"/>
      <c r="AG384" s="148" t="s">
        <v>268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72">
        <v>102</v>
      </c>
      <c r="B385" s="173" t="s">
        <v>2777</v>
      </c>
      <c r="C385" s="181" t="s">
        <v>2778</v>
      </c>
      <c r="D385" s="174" t="s">
        <v>363</v>
      </c>
      <c r="E385" s="175">
        <v>79</v>
      </c>
      <c r="F385" s="176"/>
      <c r="G385" s="177">
        <f>ROUND(E385*F385,2)</f>
        <v>0</v>
      </c>
      <c r="H385" s="176"/>
      <c r="I385" s="177">
        <f>ROUND(E385*H385,2)</f>
        <v>0</v>
      </c>
      <c r="J385" s="176"/>
      <c r="K385" s="177">
        <f>ROUND(E385*J385,2)</f>
        <v>0</v>
      </c>
      <c r="L385" s="177">
        <v>21</v>
      </c>
      <c r="M385" s="177">
        <f>G385*(1+L385/100)</f>
        <v>0</v>
      </c>
      <c r="N385" s="175">
        <v>0</v>
      </c>
      <c r="O385" s="175">
        <f>ROUND(E385*N385,2)</f>
        <v>0</v>
      </c>
      <c r="P385" s="175">
        <v>0</v>
      </c>
      <c r="Q385" s="175">
        <f>ROUND(E385*P385,2)</f>
        <v>0</v>
      </c>
      <c r="R385" s="177"/>
      <c r="S385" s="177" t="s">
        <v>325</v>
      </c>
      <c r="T385" s="178" t="s">
        <v>326</v>
      </c>
      <c r="U385" s="158">
        <v>0</v>
      </c>
      <c r="V385" s="158">
        <f>ROUND(E385*U385,2)</f>
        <v>0</v>
      </c>
      <c r="W385" s="158"/>
      <c r="X385" s="158" t="s">
        <v>259</v>
      </c>
      <c r="Y385" s="158" t="s">
        <v>260</v>
      </c>
      <c r="Z385" s="148"/>
      <c r="AA385" s="148"/>
      <c r="AB385" s="148"/>
      <c r="AC385" s="148"/>
      <c r="AD385" s="148"/>
      <c r="AE385" s="148"/>
      <c r="AF385" s="148"/>
      <c r="AG385" s="148" t="s">
        <v>287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2" x14ac:dyDescent="0.2">
      <c r="A386" s="155"/>
      <c r="B386" s="156"/>
      <c r="C386" s="182" t="s">
        <v>2779</v>
      </c>
      <c r="D386" s="162"/>
      <c r="E386" s="163">
        <v>55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8"/>
      <c r="AA386" s="148"/>
      <c r="AB386" s="148"/>
      <c r="AC386" s="148"/>
      <c r="AD386" s="148"/>
      <c r="AE386" s="148"/>
      <c r="AF386" s="148"/>
      <c r="AG386" s="148" t="s">
        <v>268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3" x14ac:dyDescent="0.2">
      <c r="A387" s="155"/>
      <c r="B387" s="156"/>
      <c r="C387" s="182" t="s">
        <v>2780</v>
      </c>
      <c r="D387" s="162"/>
      <c r="E387" s="163">
        <v>20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8"/>
      <c r="AA387" s="148"/>
      <c r="AB387" s="148"/>
      <c r="AC387" s="148"/>
      <c r="AD387" s="148"/>
      <c r="AE387" s="148"/>
      <c r="AF387" s="148"/>
      <c r="AG387" s="148" t="s">
        <v>268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3" x14ac:dyDescent="0.2">
      <c r="A388" s="155"/>
      <c r="B388" s="156"/>
      <c r="C388" s="182" t="s">
        <v>2781</v>
      </c>
      <c r="D388" s="162"/>
      <c r="E388" s="163">
        <v>4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8"/>
      <c r="AA388" s="148"/>
      <c r="AB388" s="148"/>
      <c r="AC388" s="148"/>
      <c r="AD388" s="148"/>
      <c r="AE388" s="148"/>
      <c r="AF388" s="148"/>
      <c r="AG388" s="148" t="s">
        <v>268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72">
        <v>103</v>
      </c>
      <c r="B389" s="173" t="s">
        <v>388</v>
      </c>
      <c r="C389" s="181" t="s">
        <v>389</v>
      </c>
      <c r="D389" s="174" t="s">
        <v>363</v>
      </c>
      <c r="E389" s="175">
        <v>7</v>
      </c>
      <c r="F389" s="176"/>
      <c r="G389" s="177">
        <f>ROUND(E389*F389,2)</f>
        <v>0</v>
      </c>
      <c r="H389" s="176"/>
      <c r="I389" s="177">
        <f>ROUND(E389*H389,2)</f>
        <v>0</v>
      </c>
      <c r="J389" s="176"/>
      <c r="K389" s="177">
        <f>ROUND(E389*J389,2)</f>
        <v>0</v>
      </c>
      <c r="L389" s="177">
        <v>21</v>
      </c>
      <c r="M389" s="177">
        <f>G389*(1+L389/100)</f>
        <v>0</v>
      </c>
      <c r="N389" s="175">
        <v>0</v>
      </c>
      <c r="O389" s="175">
        <f>ROUND(E389*N389,2)</f>
        <v>0</v>
      </c>
      <c r="P389" s="175">
        <v>0</v>
      </c>
      <c r="Q389" s="175">
        <f>ROUND(E389*P389,2)</f>
        <v>0</v>
      </c>
      <c r="R389" s="177"/>
      <c r="S389" s="177" t="s">
        <v>325</v>
      </c>
      <c r="T389" s="178" t="s">
        <v>326</v>
      </c>
      <c r="U389" s="158">
        <v>0</v>
      </c>
      <c r="V389" s="158">
        <f>ROUND(E389*U389,2)</f>
        <v>0</v>
      </c>
      <c r="W389" s="158"/>
      <c r="X389" s="158" t="s">
        <v>259</v>
      </c>
      <c r="Y389" s="158" t="s">
        <v>260</v>
      </c>
      <c r="Z389" s="148"/>
      <c r="AA389" s="148"/>
      <c r="AB389" s="148"/>
      <c r="AC389" s="148"/>
      <c r="AD389" s="148"/>
      <c r="AE389" s="148"/>
      <c r="AF389" s="148"/>
      <c r="AG389" s="148" t="s">
        <v>261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2" x14ac:dyDescent="0.2">
      <c r="A390" s="155"/>
      <c r="B390" s="156"/>
      <c r="C390" s="273" t="s">
        <v>2782</v>
      </c>
      <c r="D390" s="274"/>
      <c r="E390" s="274"/>
      <c r="F390" s="274"/>
      <c r="G390" s="274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8"/>
      <c r="AA390" s="148"/>
      <c r="AB390" s="148"/>
      <c r="AC390" s="148"/>
      <c r="AD390" s="148"/>
      <c r="AE390" s="148"/>
      <c r="AF390" s="148"/>
      <c r="AG390" s="148" t="s">
        <v>263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2" x14ac:dyDescent="0.2">
      <c r="A391" s="155"/>
      <c r="B391" s="156"/>
      <c r="C391" s="182" t="s">
        <v>1250</v>
      </c>
      <c r="D391" s="162"/>
      <c r="E391" s="163">
        <v>7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8"/>
      <c r="AA391" s="148"/>
      <c r="AB391" s="148"/>
      <c r="AC391" s="148"/>
      <c r="AD391" s="148"/>
      <c r="AE391" s="148"/>
      <c r="AF391" s="148"/>
      <c r="AG391" s="148" t="s">
        <v>268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72">
        <v>104</v>
      </c>
      <c r="B392" s="173" t="s">
        <v>654</v>
      </c>
      <c r="C392" s="181" t="s">
        <v>655</v>
      </c>
      <c r="D392" s="174" t="s">
        <v>363</v>
      </c>
      <c r="E392" s="175">
        <v>4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5">
        <v>0</v>
      </c>
      <c r="O392" s="175">
        <f>ROUND(E392*N392,2)</f>
        <v>0</v>
      </c>
      <c r="P392" s="175">
        <v>0</v>
      </c>
      <c r="Q392" s="175">
        <f>ROUND(E392*P392,2)</f>
        <v>0</v>
      </c>
      <c r="R392" s="177"/>
      <c r="S392" s="177" t="s">
        <v>325</v>
      </c>
      <c r="T392" s="178" t="s">
        <v>326</v>
      </c>
      <c r="U392" s="158">
        <v>0</v>
      </c>
      <c r="V392" s="158">
        <f>ROUND(E392*U392,2)</f>
        <v>0</v>
      </c>
      <c r="W392" s="158"/>
      <c r="X392" s="158" t="s">
        <v>259</v>
      </c>
      <c r="Y392" s="158" t="s">
        <v>260</v>
      </c>
      <c r="Z392" s="148"/>
      <c r="AA392" s="148"/>
      <c r="AB392" s="148"/>
      <c r="AC392" s="148"/>
      <c r="AD392" s="148"/>
      <c r="AE392" s="148"/>
      <c r="AF392" s="148"/>
      <c r="AG392" s="148" t="s">
        <v>261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2" x14ac:dyDescent="0.2">
      <c r="A393" s="155"/>
      <c r="B393" s="156"/>
      <c r="C393" s="182" t="s">
        <v>123</v>
      </c>
      <c r="D393" s="162"/>
      <c r="E393" s="163">
        <v>4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8"/>
      <c r="AA393" s="148"/>
      <c r="AB393" s="148"/>
      <c r="AC393" s="148"/>
      <c r="AD393" s="148"/>
      <c r="AE393" s="148"/>
      <c r="AF393" s="148"/>
      <c r="AG393" s="148" t="s">
        <v>268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72">
        <v>105</v>
      </c>
      <c r="B394" s="173" t="s">
        <v>2783</v>
      </c>
      <c r="C394" s="181" t="s">
        <v>2784</v>
      </c>
      <c r="D394" s="174" t="s">
        <v>324</v>
      </c>
      <c r="E394" s="175">
        <v>10.167999999999999</v>
      </c>
      <c r="F394" s="176"/>
      <c r="G394" s="177">
        <f>ROUND(E394*F394,2)</f>
        <v>0</v>
      </c>
      <c r="H394" s="176"/>
      <c r="I394" s="177">
        <f>ROUND(E394*H394,2)</f>
        <v>0</v>
      </c>
      <c r="J394" s="176"/>
      <c r="K394" s="177">
        <f>ROUND(E394*J394,2)</f>
        <v>0</v>
      </c>
      <c r="L394" s="177">
        <v>21</v>
      </c>
      <c r="M394" s="177">
        <f>G394*(1+L394/100)</f>
        <v>0</v>
      </c>
      <c r="N394" s="175">
        <v>2.1900000000000001E-3</v>
      </c>
      <c r="O394" s="175">
        <f>ROUND(E394*N394,2)</f>
        <v>0.02</v>
      </c>
      <c r="P394" s="175">
        <v>4.1000000000000002E-2</v>
      </c>
      <c r="Q394" s="175">
        <f>ROUND(E394*P394,2)</f>
        <v>0.42</v>
      </c>
      <c r="R394" s="177"/>
      <c r="S394" s="177" t="s">
        <v>325</v>
      </c>
      <c r="T394" s="178" t="s">
        <v>326</v>
      </c>
      <c r="U394" s="158">
        <v>0</v>
      </c>
      <c r="V394" s="158">
        <f>ROUND(E394*U394,2)</f>
        <v>0</v>
      </c>
      <c r="W394" s="158"/>
      <c r="X394" s="158" t="s">
        <v>259</v>
      </c>
      <c r="Y394" s="158" t="s">
        <v>260</v>
      </c>
      <c r="Z394" s="148"/>
      <c r="AA394" s="148"/>
      <c r="AB394" s="148"/>
      <c r="AC394" s="148"/>
      <c r="AD394" s="148"/>
      <c r="AE394" s="148"/>
      <c r="AF394" s="148"/>
      <c r="AG394" s="148" t="s">
        <v>261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2" x14ac:dyDescent="0.2">
      <c r="A395" s="155"/>
      <c r="B395" s="156"/>
      <c r="C395" s="182" t="s">
        <v>2623</v>
      </c>
      <c r="D395" s="162"/>
      <c r="E395" s="163">
        <v>10.17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8"/>
      <c r="AA395" s="148"/>
      <c r="AB395" s="148"/>
      <c r="AC395" s="148"/>
      <c r="AD395" s="148"/>
      <c r="AE395" s="148"/>
      <c r="AF395" s="148"/>
      <c r="AG395" s="148" t="s">
        <v>268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72">
        <v>106</v>
      </c>
      <c r="B396" s="173" t="s">
        <v>2785</v>
      </c>
      <c r="C396" s="181" t="s">
        <v>2786</v>
      </c>
      <c r="D396" s="174" t="s">
        <v>324</v>
      </c>
      <c r="E396" s="175">
        <v>14.5002</v>
      </c>
      <c r="F396" s="176"/>
      <c r="G396" s="177">
        <f>ROUND(E396*F396,2)</f>
        <v>0</v>
      </c>
      <c r="H396" s="176"/>
      <c r="I396" s="177">
        <f>ROUND(E396*H396,2)</f>
        <v>0</v>
      </c>
      <c r="J396" s="176"/>
      <c r="K396" s="177">
        <f>ROUND(E396*J396,2)</f>
        <v>0</v>
      </c>
      <c r="L396" s="177">
        <v>21</v>
      </c>
      <c r="M396" s="177">
        <f>G396*(1+L396/100)</f>
        <v>0</v>
      </c>
      <c r="N396" s="175">
        <v>1E-3</v>
      </c>
      <c r="O396" s="175">
        <f>ROUND(E396*N396,2)</f>
        <v>0.01</v>
      </c>
      <c r="P396" s="175">
        <v>6.2E-2</v>
      </c>
      <c r="Q396" s="175">
        <f>ROUND(E396*P396,2)</f>
        <v>0.9</v>
      </c>
      <c r="R396" s="177"/>
      <c r="S396" s="177" t="s">
        <v>325</v>
      </c>
      <c r="T396" s="178" t="s">
        <v>326</v>
      </c>
      <c r="U396" s="158">
        <v>0</v>
      </c>
      <c r="V396" s="158">
        <f>ROUND(E396*U396,2)</f>
        <v>0</v>
      </c>
      <c r="W396" s="158"/>
      <c r="X396" s="158" t="s">
        <v>259</v>
      </c>
      <c r="Y396" s="158" t="s">
        <v>260</v>
      </c>
      <c r="Z396" s="148"/>
      <c r="AA396" s="148"/>
      <c r="AB396" s="148"/>
      <c r="AC396" s="148"/>
      <c r="AD396" s="148"/>
      <c r="AE396" s="148"/>
      <c r="AF396" s="148"/>
      <c r="AG396" s="148" t="s">
        <v>261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2" x14ac:dyDescent="0.2">
      <c r="A397" s="155"/>
      <c r="B397" s="156"/>
      <c r="C397" s="182" t="s">
        <v>2621</v>
      </c>
      <c r="D397" s="162"/>
      <c r="E397" s="163">
        <v>14.5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8"/>
      <c r="AA397" s="148"/>
      <c r="AB397" s="148"/>
      <c r="AC397" s="148"/>
      <c r="AD397" s="148"/>
      <c r="AE397" s="148"/>
      <c r="AF397" s="148"/>
      <c r="AG397" s="148" t="s">
        <v>268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72">
        <v>107</v>
      </c>
      <c r="B398" s="173" t="s">
        <v>390</v>
      </c>
      <c r="C398" s="181" t="s">
        <v>391</v>
      </c>
      <c r="D398" s="174" t="s">
        <v>324</v>
      </c>
      <c r="E398" s="175">
        <v>28.312000000000001</v>
      </c>
      <c r="F398" s="176"/>
      <c r="G398" s="177">
        <f>ROUND(E398*F398,2)</f>
        <v>0</v>
      </c>
      <c r="H398" s="176"/>
      <c r="I398" s="177">
        <f>ROUND(E398*H398,2)</f>
        <v>0</v>
      </c>
      <c r="J398" s="176"/>
      <c r="K398" s="177">
        <f>ROUND(E398*J398,2)</f>
        <v>0</v>
      </c>
      <c r="L398" s="177">
        <v>21</v>
      </c>
      <c r="M398" s="177">
        <f>G398*(1+L398/100)</f>
        <v>0</v>
      </c>
      <c r="N398" s="175">
        <v>1E-3</v>
      </c>
      <c r="O398" s="175">
        <f>ROUND(E398*N398,2)</f>
        <v>0.03</v>
      </c>
      <c r="P398" s="175">
        <v>6.7000000000000004E-2</v>
      </c>
      <c r="Q398" s="175">
        <f>ROUND(E398*P398,2)</f>
        <v>1.9</v>
      </c>
      <c r="R398" s="177"/>
      <c r="S398" s="177" t="s">
        <v>325</v>
      </c>
      <c r="T398" s="178" t="s">
        <v>326</v>
      </c>
      <c r="U398" s="158">
        <v>0</v>
      </c>
      <c r="V398" s="158">
        <f>ROUND(E398*U398,2)</f>
        <v>0</v>
      </c>
      <c r="W398" s="158"/>
      <c r="X398" s="158" t="s">
        <v>259</v>
      </c>
      <c r="Y398" s="158" t="s">
        <v>260</v>
      </c>
      <c r="Z398" s="148"/>
      <c r="AA398" s="148"/>
      <c r="AB398" s="148"/>
      <c r="AC398" s="148"/>
      <c r="AD398" s="148"/>
      <c r="AE398" s="148"/>
      <c r="AF398" s="148"/>
      <c r="AG398" s="148" t="s">
        <v>261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2" x14ac:dyDescent="0.2">
      <c r="A399" s="155"/>
      <c r="B399" s="156"/>
      <c r="C399" s="273" t="s">
        <v>2787</v>
      </c>
      <c r="D399" s="274"/>
      <c r="E399" s="274"/>
      <c r="F399" s="274"/>
      <c r="G399" s="274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8"/>
      <c r="AA399" s="148"/>
      <c r="AB399" s="148"/>
      <c r="AC399" s="148"/>
      <c r="AD399" s="148"/>
      <c r="AE399" s="148"/>
      <c r="AF399" s="148"/>
      <c r="AG399" s="148" t="s">
        <v>263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2" x14ac:dyDescent="0.2">
      <c r="A400" s="155"/>
      <c r="B400" s="156"/>
      <c r="C400" s="182" t="s">
        <v>2788</v>
      </c>
      <c r="D400" s="162"/>
      <c r="E400" s="163">
        <v>6.58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8"/>
      <c r="AA400" s="148"/>
      <c r="AB400" s="148"/>
      <c r="AC400" s="148"/>
      <c r="AD400" s="148"/>
      <c r="AE400" s="148"/>
      <c r="AF400" s="148"/>
      <c r="AG400" s="148" t="s">
        <v>268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3" x14ac:dyDescent="0.2">
      <c r="A401" s="155"/>
      <c r="B401" s="156"/>
      <c r="C401" s="182" t="s">
        <v>2732</v>
      </c>
      <c r="D401" s="162"/>
      <c r="E401" s="163">
        <v>6.27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8"/>
      <c r="AA401" s="148"/>
      <c r="AB401" s="148"/>
      <c r="AC401" s="148"/>
      <c r="AD401" s="148"/>
      <c r="AE401" s="148"/>
      <c r="AF401" s="148"/>
      <c r="AG401" s="148" t="s">
        <v>268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5"/>
      <c r="B402" s="156"/>
      <c r="C402" s="182" t="s">
        <v>2789</v>
      </c>
      <c r="D402" s="162"/>
      <c r="E402" s="163">
        <v>2.3199999999999998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8"/>
      <c r="AA402" s="148"/>
      <c r="AB402" s="148"/>
      <c r="AC402" s="148"/>
      <c r="AD402" s="148"/>
      <c r="AE402" s="148"/>
      <c r="AF402" s="148"/>
      <c r="AG402" s="148" t="s">
        <v>268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3" x14ac:dyDescent="0.2">
      <c r="A403" s="155"/>
      <c r="B403" s="156"/>
      <c r="C403" s="182" t="s">
        <v>2790</v>
      </c>
      <c r="D403" s="162"/>
      <c r="E403" s="163">
        <v>10.71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8"/>
      <c r="AA403" s="148"/>
      <c r="AB403" s="148"/>
      <c r="AC403" s="148"/>
      <c r="AD403" s="148"/>
      <c r="AE403" s="148"/>
      <c r="AF403" s="148"/>
      <c r="AG403" s="148" t="s">
        <v>268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3" x14ac:dyDescent="0.2">
      <c r="A404" s="155"/>
      <c r="B404" s="156"/>
      <c r="C404" s="182" t="s">
        <v>818</v>
      </c>
      <c r="D404" s="162"/>
      <c r="E404" s="163">
        <v>2.42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8"/>
      <c r="AA404" s="148"/>
      <c r="AB404" s="148"/>
      <c r="AC404" s="148"/>
      <c r="AD404" s="148"/>
      <c r="AE404" s="148"/>
      <c r="AF404" s="148"/>
      <c r="AG404" s="148" t="s">
        <v>268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72">
        <v>108</v>
      </c>
      <c r="B405" s="173" t="s">
        <v>2791</v>
      </c>
      <c r="C405" s="181" t="s">
        <v>2792</v>
      </c>
      <c r="D405" s="174" t="s">
        <v>363</v>
      </c>
      <c r="E405" s="175">
        <v>3</v>
      </c>
      <c r="F405" s="176"/>
      <c r="G405" s="177">
        <f>ROUND(E405*F405,2)</f>
        <v>0</v>
      </c>
      <c r="H405" s="176"/>
      <c r="I405" s="177">
        <f>ROUND(E405*H405,2)</f>
        <v>0</v>
      </c>
      <c r="J405" s="176"/>
      <c r="K405" s="177">
        <f>ROUND(E405*J405,2)</f>
        <v>0</v>
      </c>
      <c r="L405" s="177">
        <v>21</v>
      </c>
      <c r="M405" s="177">
        <f>G405*(1+L405/100)</f>
        <v>0</v>
      </c>
      <c r="N405" s="175">
        <v>0</v>
      </c>
      <c r="O405" s="175">
        <f>ROUND(E405*N405,2)</f>
        <v>0</v>
      </c>
      <c r="P405" s="175">
        <v>0</v>
      </c>
      <c r="Q405" s="175">
        <f>ROUND(E405*P405,2)</f>
        <v>0</v>
      </c>
      <c r="R405" s="177"/>
      <c r="S405" s="177" t="s">
        <v>325</v>
      </c>
      <c r="T405" s="178" t="s">
        <v>326</v>
      </c>
      <c r="U405" s="158">
        <v>0</v>
      </c>
      <c r="V405" s="158">
        <f>ROUND(E405*U405,2)</f>
        <v>0</v>
      </c>
      <c r="W405" s="158"/>
      <c r="X405" s="158" t="s">
        <v>259</v>
      </c>
      <c r="Y405" s="158" t="s">
        <v>260</v>
      </c>
      <c r="Z405" s="148"/>
      <c r="AA405" s="148"/>
      <c r="AB405" s="148"/>
      <c r="AC405" s="148"/>
      <c r="AD405" s="148"/>
      <c r="AE405" s="148"/>
      <c r="AF405" s="148"/>
      <c r="AG405" s="148" t="s">
        <v>261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2" x14ac:dyDescent="0.2">
      <c r="A406" s="155"/>
      <c r="B406" s="156"/>
      <c r="C406" s="182" t="s">
        <v>2793</v>
      </c>
      <c r="D406" s="162"/>
      <c r="E406" s="163">
        <v>3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8"/>
      <c r="AA406" s="148"/>
      <c r="AB406" s="148"/>
      <c r="AC406" s="148"/>
      <c r="AD406" s="148"/>
      <c r="AE406" s="148"/>
      <c r="AF406" s="148"/>
      <c r="AG406" s="148" t="s">
        <v>268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72">
        <v>109</v>
      </c>
      <c r="B407" s="173" t="s">
        <v>2794</v>
      </c>
      <c r="C407" s="181" t="s">
        <v>2795</v>
      </c>
      <c r="D407" s="174" t="s">
        <v>324</v>
      </c>
      <c r="E407" s="175">
        <v>3.9245000000000001</v>
      </c>
      <c r="F407" s="176"/>
      <c r="G407" s="177">
        <f>ROUND(E407*F407,2)</f>
        <v>0</v>
      </c>
      <c r="H407" s="176"/>
      <c r="I407" s="177">
        <f>ROUND(E407*H407,2)</f>
        <v>0</v>
      </c>
      <c r="J407" s="176"/>
      <c r="K407" s="177">
        <f>ROUND(E407*J407,2)</f>
        <v>0</v>
      </c>
      <c r="L407" s="177">
        <v>21</v>
      </c>
      <c r="M407" s="177">
        <f>G407*(1+L407/100)</f>
        <v>0</v>
      </c>
      <c r="N407" s="175">
        <v>6.8999999999999997E-4</v>
      </c>
      <c r="O407" s="175">
        <f>ROUND(E407*N407,2)</f>
        <v>0</v>
      </c>
      <c r="P407" s="175">
        <v>3.4000000000000002E-2</v>
      </c>
      <c r="Q407" s="175">
        <f>ROUND(E407*P407,2)</f>
        <v>0.13</v>
      </c>
      <c r="R407" s="177"/>
      <c r="S407" s="177" t="s">
        <v>325</v>
      </c>
      <c r="T407" s="178" t="s">
        <v>326</v>
      </c>
      <c r="U407" s="158">
        <v>0</v>
      </c>
      <c r="V407" s="158">
        <f>ROUND(E407*U407,2)</f>
        <v>0</v>
      </c>
      <c r="W407" s="158"/>
      <c r="X407" s="158" t="s">
        <v>259</v>
      </c>
      <c r="Y407" s="158" t="s">
        <v>260</v>
      </c>
      <c r="Z407" s="148"/>
      <c r="AA407" s="148"/>
      <c r="AB407" s="148"/>
      <c r="AC407" s="148"/>
      <c r="AD407" s="148"/>
      <c r="AE407" s="148"/>
      <c r="AF407" s="148"/>
      <c r="AG407" s="148" t="s">
        <v>261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2" x14ac:dyDescent="0.2">
      <c r="A408" s="155"/>
      <c r="B408" s="156"/>
      <c r="C408" s="182" t="s">
        <v>2796</v>
      </c>
      <c r="D408" s="162"/>
      <c r="E408" s="163">
        <v>3.92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8"/>
      <c r="AA408" s="148"/>
      <c r="AB408" s="148"/>
      <c r="AC408" s="148"/>
      <c r="AD408" s="148"/>
      <c r="AE408" s="148"/>
      <c r="AF408" s="148"/>
      <c r="AG408" s="148" t="s">
        <v>268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72">
        <v>110</v>
      </c>
      <c r="B409" s="173" t="s">
        <v>819</v>
      </c>
      <c r="C409" s="181" t="s">
        <v>820</v>
      </c>
      <c r="D409" s="174" t="s">
        <v>324</v>
      </c>
      <c r="E409" s="175">
        <v>2.0499999999999998</v>
      </c>
      <c r="F409" s="176"/>
      <c r="G409" s="177">
        <f>ROUND(E409*F409,2)</f>
        <v>0</v>
      </c>
      <c r="H409" s="176"/>
      <c r="I409" s="177">
        <f>ROUND(E409*H409,2)</f>
        <v>0</v>
      </c>
      <c r="J409" s="176"/>
      <c r="K409" s="177">
        <f>ROUND(E409*J409,2)</f>
        <v>0</v>
      </c>
      <c r="L409" s="177">
        <v>21</v>
      </c>
      <c r="M409" s="177">
        <f>G409*(1+L409/100)</f>
        <v>0</v>
      </c>
      <c r="N409" s="175">
        <v>1.17E-3</v>
      </c>
      <c r="O409" s="175">
        <f>ROUND(E409*N409,2)</f>
        <v>0</v>
      </c>
      <c r="P409" s="175">
        <v>7.5999999999999998E-2</v>
      </c>
      <c r="Q409" s="175">
        <f>ROUND(E409*P409,2)</f>
        <v>0.16</v>
      </c>
      <c r="R409" s="177"/>
      <c r="S409" s="177" t="s">
        <v>325</v>
      </c>
      <c r="T409" s="178" t="s">
        <v>326</v>
      </c>
      <c r="U409" s="158">
        <v>0</v>
      </c>
      <c r="V409" s="158">
        <f>ROUND(E409*U409,2)</f>
        <v>0</v>
      </c>
      <c r="W409" s="158"/>
      <c r="X409" s="158" t="s">
        <v>259</v>
      </c>
      <c r="Y409" s="158" t="s">
        <v>260</v>
      </c>
      <c r="Z409" s="148"/>
      <c r="AA409" s="148"/>
      <c r="AB409" s="148"/>
      <c r="AC409" s="148"/>
      <c r="AD409" s="148"/>
      <c r="AE409" s="148"/>
      <c r="AF409" s="148"/>
      <c r="AG409" s="148" t="s">
        <v>261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2" x14ac:dyDescent="0.2">
      <c r="A410" s="155"/>
      <c r="B410" s="156"/>
      <c r="C410" s="182" t="s">
        <v>2797</v>
      </c>
      <c r="D410" s="162"/>
      <c r="E410" s="163">
        <v>2.0499999999999998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8"/>
      <c r="AA410" s="148"/>
      <c r="AB410" s="148"/>
      <c r="AC410" s="148"/>
      <c r="AD410" s="148"/>
      <c r="AE410" s="148"/>
      <c r="AF410" s="148"/>
      <c r="AG410" s="148" t="s">
        <v>268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x14ac:dyDescent="0.2">
      <c r="A411" s="165" t="s">
        <v>252</v>
      </c>
      <c r="B411" s="166" t="s">
        <v>145</v>
      </c>
      <c r="C411" s="180" t="s">
        <v>146</v>
      </c>
      <c r="D411" s="167"/>
      <c r="E411" s="168"/>
      <c r="F411" s="169"/>
      <c r="G411" s="169">
        <f>SUMIF(AG412:AG454,"&lt;&gt;NOR",G412:G454)</f>
        <v>0</v>
      </c>
      <c r="H411" s="169"/>
      <c r="I411" s="169">
        <f>SUM(I412:I454)</f>
        <v>0</v>
      </c>
      <c r="J411" s="169"/>
      <c r="K411" s="169">
        <f>SUM(K412:K454)</f>
        <v>0</v>
      </c>
      <c r="L411" s="169"/>
      <c r="M411" s="169">
        <f>SUM(M412:M454)</f>
        <v>0</v>
      </c>
      <c r="N411" s="168"/>
      <c r="O411" s="168">
        <f>SUM(O412:O454)</f>
        <v>0.01</v>
      </c>
      <c r="P411" s="168"/>
      <c r="Q411" s="168">
        <f>SUM(Q412:Q454)</f>
        <v>25.740000000000002</v>
      </c>
      <c r="R411" s="169"/>
      <c r="S411" s="169"/>
      <c r="T411" s="170"/>
      <c r="U411" s="164"/>
      <c r="V411" s="164">
        <f>SUM(V412:V454)</f>
        <v>0</v>
      </c>
      <c r="W411" s="164"/>
      <c r="X411" s="164"/>
      <c r="Y411" s="164"/>
      <c r="AG411" t="s">
        <v>253</v>
      </c>
    </row>
    <row r="412" spans="1:60" outlineLevel="1" x14ac:dyDescent="0.2">
      <c r="A412" s="172">
        <v>111</v>
      </c>
      <c r="B412" s="173" t="s">
        <v>2798</v>
      </c>
      <c r="C412" s="181" t="s">
        <v>2799</v>
      </c>
      <c r="D412" s="174" t="s">
        <v>348</v>
      </c>
      <c r="E412" s="175">
        <v>28.92</v>
      </c>
      <c r="F412" s="176"/>
      <c r="G412" s="177">
        <f>ROUND(E412*F412,2)</f>
        <v>0</v>
      </c>
      <c r="H412" s="176"/>
      <c r="I412" s="177">
        <f>ROUND(E412*H412,2)</f>
        <v>0</v>
      </c>
      <c r="J412" s="176"/>
      <c r="K412" s="177">
        <f>ROUND(E412*J412,2)</f>
        <v>0</v>
      </c>
      <c r="L412" s="177">
        <v>21</v>
      </c>
      <c r="M412" s="177">
        <f>G412*(1+L412/100)</f>
        <v>0</v>
      </c>
      <c r="N412" s="175">
        <v>0</v>
      </c>
      <c r="O412" s="175">
        <f>ROUND(E412*N412,2)</f>
        <v>0</v>
      </c>
      <c r="P412" s="175">
        <v>4.6000000000000001E-4</v>
      </c>
      <c r="Q412" s="175">
        <f>ROUND(E412*P412,2)</f>
        <v>0.01</v>
      </c>
      <c r="R412" s="177"/>
      <c r="S412" s="177" t="s">
        <v>325</v>
      </c>
      <c r="T412" s="178" t="s">
        <v>326</v>
      </c>
      <c r="U412" s="158">
        <v>0</v>
      </c>
      <c r="V412" s="158">
        <f>ROUND(E412*U412,2)</f>
        <v>0</v>
      </c>
      <c r="W412" s="158"/>
      <c r="X412" s="158" t="s">
        <v>259</v>
      </c>
      <c r="Y412" s="158" t="s">
        <v>260</v>
      </c>
      <c r="Z412" s="148"/>
      <c r="AA412" s="148"/>
      <c r="AB412" s="148"/>
      <c r="AC412" s="148"/>
      <c r="AD412" s="148"/>
      <c r="AE412" s="148"/>
      <c r="AF412" s="148"/>
      <c r="AG412" s="148" t="s">
        <v>261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2" x14ac:dyDescent="0.2">
      <c r="A413" s="155"/>
      <c r="B413" s="156"/>
      <c r="C413" s="273" t="s">
        <v>2800</v>
      </c>
      <c r="D413" s="274"/>
      <c r="E413" s="274"/>
      <c r="F413" s="274"/>
      <c r="G413" s="274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8"/>
      <c r="AA413" s="148"/>
      <c r="AB413" s="148"/>
      <c r="AC413" s="148"/>
      <c r="AD413" s="148"/>
      <c r="AE413" s="148"/>
      <c r="AF413" s="148"/>
      <c r="AG413" s="148" t="s">
        <v>263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2" x14ac:dyDescent="0.2">
      <c r="A414" s="155"/>
      <c r="B414" s="156"/>
      <c r="C414" s="182" t="s">
        <v>2801</v>
      </c>
      <c r="D414" s="162"/>
      <c r="E414" s="163">
        <v>28.92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8"/>
      <c r="AA414" s="148"/>
      <c r="AB414" s="148"/>
      <c r="AC414" s="148"/>
      <c r="AD414" s="148"/>
      <c r="AE414" s="148"/>
      <c r="AF414" s="148"/>
      <c r="AG414" s="148" t="s">
        <v>268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72">
        <v>112</v>
      </c>
      <c r="B415" s="173" t="s">
        <v>2802</v>
      </c>
      <c r="C415" s="181" t="s">
        <v>2803</v>
      </c>
      <c r="D415" s="174" t="s">
        <v>348</v>
      </c>
      <c r="E415" s="175">
        <v>28.92</v>
      </c>
      <c r="F415" s="176"/>
      <c r="G415" s="177">
        <f>ROUND(E415*F415,2)</f>
        <v>0</v>
      </c>
      <c r="H415" s="176"/>
      <c r="I415" s="177">
        <f>ROUND(E415*H415,2)</f>
        <v>0</v>
      </c>
      <c r="J415" s="176"/>
      <c r="K415" s="177">
        <f>ROUND(E415*J415,2)</f>
        <v>0</v>
      </c>
      <c r="L415" s="177">
        <v>21</v>
      </c>
      <c r="M415" s="177">
        <f>G415*(1+L415/100)</f>
        <v>0</v>
      </c>
      <c r="N415" s="175">
        <v>0</v>
      </c>
      <c r="O415" s="175">
        <f>ROUND(E415*N415,2)</f>
        <v>0</v>
      </c>
      <c r="P415" s="175">
        <v>4.6000000000000001E-4</v>
      </c>
      <c r="Q415" s="175">
        <f>ROUND(E415*P415,2)</f>
        <v>0.01</v>
      </c>
      <c r="R415" s="177"/>
      <c r="S415" s="177" t="s">
        <v>325</v>
      </c>
      <c r="T415" s="178" t="s">
        <v>326</v>
      </c>
      <c r="U415" s="158">
        <v>0</v>
      </c>
      <c r="V415" s="158">
        <f>ROUND(E415*U415,2)</f>
        <v>0</v>
      </c>
      <c r="W415" s="158"/>
      <c r="X415" s="158" t="s">
        <v>259</v>
      </c>
      <c r="Y415" s="158" t="s">
        <v>260</v>
      </c>
      <c r="Z415" s="148"/>
      <c r="AA415" s="148"/>
      <c r="AB415" s="148"/>
      <c r="AC415" s="148"/>
      <c r="AD415" s="148"/>
      <c r="AE415" s="148"/>
      <c r="AF415" s="148"/>
      <c r="AG415" s="148" t="s">
        <v>261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5"/>
      <c r="B416" s="156"/>
      <c r="C416" s="273" t="s">
        <v>2800</v>
      </c>
      <c r="D416" s="274"/>
      <c r="E416" s="274"/>
      <c r="F416" s="274"/>
      <c r="G416" s="274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8"/>
      <c r="AA416" s="148"/>
      <c r="AB416" s="148"/>
      <c r="AC416" s="148"/>
      <c r="AD416" s="148"/>
      <c r="AE416" s="148"/>
      <c r="AF416" s="148"/>
      <c r="AG416" s="148" t="s">
        <v>263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2" x14ac:dyDescent="0.2">
      <c r="A417" s="155"/>
      <c r="B417" s="156"/>
      <c r="C417" s="182" t="s">
        <v>2801</v>
      </c>
      <c r="D417" s="162"/>
      <c r="E417" s="163">
        <v>28.92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8"/>
      <c r="AA417" s="148"/>
      <c r="AB417" s="148"/>
      <c r="AC417" s="148"/>
      <c r="AD417" s="148"/>
      <c r="AE417" s="148"/>
      <c r="AF417" s="148"/>
      <c r="AG417" s="148" t="s">
        <v>268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72">
        <v>113</v>
      </c>
      <c r="B418" s="173" t="s">
        <v>1436</v>
      </c>
      <c r="C418" s="181" t="s">
        <v>1437</v>
      </c>
      <c r="D418" s="174" t="s">
        <v>363</v>
      </c>
      <c r="E418" s="175">
        <v>18</v>
      </c>
      <c r="F418" s="176"/>
      <c r="G418" s="177">
        <f>ROUND(E418*F418,2)</f>
        <v>0</v>
      </c>
      <c r="H418" s="176"/>
      <c r="I418" s="177">
        <f>ROUND(E418*H418,2)</f>
        <v>0</v>
      </c>
      <c r="J418" s="176"/>
      <c r="K418" s="177">
        <f>ROUND(E418*J418,2)</f>
        <v>0</v>
      </c>
      <c r="L418" s="177">
        <v>21</v>
      </c>
      <c r="M418" s="177">
        <f>G418*(1+L418/100)</f>
        <v>0</v>
      </c>
      <c r="N418" s="175">
        <v>4.8999999999999998E-4</v>
      </c>
      <c r="O418" s="175">
        <f>ROUND(E418*N418,2)</f>
        <v>0.01</v>
      </c>
      <c r="P418" s="175">
        <v>3.1E-2</v>
      </c>
      <c r="Q418" s="175">
        <f>ROUND(E418*P418,2)</f>
        <v>0.56000000000000005</v>
      </c>
      <c r="R418" s="177"/>
      <c r="S418" s="177" t="s">
        <v>325</v>
      </c>
      <c r="T418" s="178" t="s">
        <v>326</v>
      </c>
      <c r="U418" s="158">
        <v>0</v>
      </c>
      <c r="V418" s="158">
        <f>ROUND(E418*U418,2)</f>
        <v>0</v>
      </c>
      <c r="W418" s="158"/>
      <c r="X418" s="158" t="s">
        <v>259</v>
      </c>
      <c r="Y418" s="158" t="s">
        <v>260</v>
      </c>
      <c r="Z418" s="148"/>
      <c r="AA418" s="148"/>
      <c r="AB418" s="148"/>
      <c r="AC418" s="148"/>
      <c r="AD418" s="148"/>
      <c r="AE418" s="148"/>
      <c r="AF418" s="148"/>
      <c r="AG418" s="148" t="s">
        <v>261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2" x14ac:dyDescent="0.2">
      <c r="A419" s="155"/>
      <c r="B419" s="156"/>
      <c r="C419" s="182" t="s">
        <v>80</v>
      </c>
      <c r="D419" s="162"/>
      <c r="E419" s="163">
        <v>18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8"/>
      <c r="AA419" s="148"/>
      <c r="AB419" s="148"/>
      <c r="AC419" s="148"/>
      <c r="AD419" s="148"/>
      <c r="AE419" s="148"/>
      <c r="AF419" s="148"/>
      <c r="AG419" s="148" t="s">
        <v>268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72">
        <v>114</v>
      </c>
      <c r="B420" s="173" t="s">
        <v>2804</v>
      </c>
      <c r="C420" s="181" t="s">
        <v>2805</v>
      </c>
      <c r="D420" s="174" t="s">
        <v>363</v>
      </c>
      <c r="E420" s="175">
        <v>10</v>
      </c>
      <c r="F420" s="176"/>
      <c r="G420" s="177">
        <f>ROUND(E420*F420,2)</f>
        <v>0</v>
      </c>
      <c r="H420" s="176"/>
      <c r="I420" s="177">
        <f>ROUND(E420*H420,2)</f>
        <v>0</v>
      </c>
      <c r="J420" s="176"/>
      <c r="K420" s="177">
        <f>ROUND(E420*J420,2)</f>
        <v>0</v>
      </c>
      <c r="L420" s="177">
        <v>21</v>
      </c>
      <c r="M420" s="177">
        <f>G420*(1+L420/100)</f>
        <v>0</v>
      </c>
      <c r="N420" s="175">
        <v>4.8999999999999998E-4</v>
      </c>
      <c r="O420" s="175">
        <f>ROUND(E420*N420,2)</f>
        <v>0</v>
      </c>
      <c r="P420" s="175">
        <v>1.7999999999999999E-2</v>
      </c>
      <c r="Q420" s="175">
        <f>ROUND(E420*P420,2)</f>
        <v>0.18</v>
      </c>
      <c r="R420" s="177"/>
      <c r="S420" s="177" t="s">
        <v>325</v>
      </c>
      <c r="T420" s="178" t="s">
        <v>326</v>
      </c>
      <c r="U420" s="158">
        <v>0</v>
      </c>
      <c r="V420" s="158">
        <f>ROUND(E420*U420,2)</f>
        <v>0</v>
      </c>
      <c r="W420" s="158"/>
      <c r="X420" s="158" t="s">
        <v>259</v>
      </c>
      <c r="Y420" s="158" t="s">
        <v>260</v>
      </c>
      <c r="Z420" s="148"/>
      <c r="AA420" s="148"/>
      <c r="AB420" s="148"/>
      <c r="AC420" s="148"/>
      <c r="AD420" s="148"/>
      <c r="AE420" s="148"/>
      <c r="AF420" s="148"/>
      <c r="AG420" s="148" t="s">
        <v>261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2" x14ac:dyDescent="0.2">
      <c r="A421" s="155"/>
      <c r="B421" s="156"/>
      <c r="C421" s="182" t="s">
        <v>64</v>
      </c>
      <c r="D421" s="162"/>
      <c r="E421" s="163">
        <v>10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8"/>
      <c r="AA421" s="148"/>
      <c r="AB421" s="148"/>
      <c r="AC421" s="148"/>
      <c r="AD421" s="148"/>
      <c r="AE421" s="148"/>
      <c r="AF421" s="148"/>
      <c r="AG421" s="148" t="s">
        <v>268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72">
        <v>115</v>
      </c>
      <c r="B422" s="173" t="s">
        <v>825</v>
      </c>
      <c r="C422" s="181" t="s">
        <v>826</v>
      </c>
      <c r="D422" s="174" t="s">
        <v>348</v>
      </c>
      <c r="E422" s="175">
        <v>2.4</v>
      </c>
      <c r="F422" s="176"/>
      <c r="G422" s="177">
        <f>ROUND(E422*F422,2)</f>
        <v>0</v>
      </c>
      <c r="H422" s="176"/>
      <c r="I422" s="177">
        <f>ROUND(E422*H422,2)</f>
        <v>0</v>
      </c>
      <c r="J422" s="176"/>
      <c r="K422" s="177">
        <f>ROUND(E422*J422,2)</f>
        <v>0</v>
      </c>
      <c r="L422" s="177">
        <v>21</v>
      </c>
      <c r="M422" s="177">
        <f>G422*(1+L422/100)</f>
        <v>0</v>
      </c>
      <c r="N422" s="175">
        <v>0</v>
      </c>
      <c r="O422" s="175">
        <f>ROUND(E422*N422,2)</f>
        <v>0</v>
      </c>
      <c r="P422" s="175">
        <v>4.2000000000000003E-2</v>
      </c>
      <c r="Q422" s="175">
        <f>ROUND(E422*P422,2)</f>
        <v>0.1</v>
      </c>
      <c r="R422" s="177"/>
      <c r="S422" s="177" t="s">
        <v>325</v>
      </c>
      <c r="T422" s="178" t="s">
        <v>326</v>
      </c>
      <c r="U422" s="158">
        <v>0</v>
      </c>
      <c r="V422" s="158">
        <f>ROUND(E422*U422,2)</f>
        <v>0</v>
      </c>
      <c r="W422" s="158"/>
      <c r="X422" s="158" t="s">
        <v>259</v>
      </c>
      <c r="Y422" s="158" t="s">
        <v>260</v>
      </c>
      <c r="Z422" s="148"/>
      <c r="AA422" s="148"/>
      <c r="AB422" s="148"/>
      <c r="AC422" s="148"/>
      <c r="AD422" s="148"/>
      <c r="AE422" s="148"/>
      <c r="AF422" s="148"/>
      <c r="AG422" s="148" t="s">
        <v>261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2" x14ac:dyDescent="0.2">
      <c r="A423" s="155"/>
      <c r="B423" s="156"/>
      <c r="C423" s="182" t="s">
        <v>2806</v>
      </c>
      <c r="D423" s="162"/>
      <c r="E423" s="163">
        <v>2.4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8"/>
      <c r="AA423" s="148"/>
      <c r="AB423" s="148"/>
      <c r="AC423" s="148"/>
      <c r="AD423" s="148"/>
      <c r="AE423" s="148"/>
      <c r="AF423" s="148"/>
      <c r="AG423" s="148" t="s">
        <v>268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72">
        <v>116</v>
      </c>
      <c r="B424" s="173" t="s">
        <v>1147</v>
      </c>
      <c r="C424" s="181" t="s">
        <v>1148</v>
      </c>
      <c r="D424" s="174" t="s">
        <v>348</v>
      </c>
      <c r="E424" s="175">
        <v>5.0999999999999996</v>
      </c>
      <c r="F424" s="176"/>
      <c r="G424" s="177">
        <f>ROUND(E424*F424,2)</f>
        <v>0</v>
      </c>
      <c r="H424" s="176"/>
      <c r="I424" s="177">
        <f>ROUND(E424*H424,2)</f>
        <v>0</v>
      </c>
      <c r="J424" s="176"/>
      <c r="K424" s="177">
        <f>ROUND(E424*J424,2)</f>
        <v>0</v>
      </c>
      <c r="L424" s="177">
        <v>21</v>
      </c>
      <c r="M424" s="177">
        <f>G424*(1+L424/100)</f>
        <v>0</v>
      </c>
      <c r="N424" s="175">
        <v>0</v>
      </c>
      <c r="O424" s="175">
        <f>ROUND(E424*N424,2)</f>
        <v>0</v>
      </c>
      <c r="P424" s="175">
        <v>6.5000000000000002E-2</v>
      </c>
      <c r="Q424" s="175">
        <f>ROUND(E424*P424,2)</f>
        <v>0.33</v>
      </c>
      <c r="R424" s="177"/>
      <c r="S424" s="177" t="s">
        <v>325</v>
      </c>
      <c r="T424" s="178" t="s">
        <v>326</v>
      </c>
      <c r="U424" s="158">
        <v>0</v>
      </c>
      <c r="V424" s="158">
        <f>ROUND(E424*U424,2)</f>
        <v>0</v>
      </c>
      <c r="W424" s="158"/>
      <c r="X424" s="158" t="s">
        <v>259</v>
      </c>
      <c r="Y424" s="158" t="s">
        <v>260</v>
      </c>
      <c r="Z424" s="148"/>
      <c r="AA424" s="148"/>
      <c r="AB424" s="148"/>
      <c r="AC424" s="148"/>
      <c r="AD424" s="148"/>
      <c r="AE424" s="148"/>
      <c r="AF424" s="148"/>
      <c r="AG424" s="148" t="s">
        <v>261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2" x14ac:dyDescent="0.2">
      <c r="A425" s="155"/>
      <c r="B425" s="156"/>
      <c r="C425" s="182" t="s">
        <v>2807</v>
      </c>
      <c r="D425" s="162"/>
      <c r="E425" s="163">
        <v>5.0999999999999996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8"/>
      <c r="AA425" s="148"/>
      <c r="AB425" s="148"/>
      <c r="AC425" s="148"/>
      <c r="AD425" s="148"/>
      <c r="AE425" s="148"/>
      <c r="AF425" s="148"/>
      <c r="AG425" s="148" t="s">
        <v>268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72">
        <v>117</v>
      </c>
      <c r="B426" s="173" t="s">
        <v>2808</v>
      </c>
      <c r="C426" s="181" t="s">
        <v>2809</v>
      </c>
      <c r="D426" s="174" t="s">
        <v>348</v>
      </c>
      <c r="E426" s="175">
        <v>22.4</v>
      </c>
      <c r="F426" s="176"/>
      <c r="G426" s="177">
        <f>ROUND(E426*F426,2)</f>
        <v>0</v>
      </c>
      <c r="H426" s="176"/>
      <c r="I426" s="177">
        <f>ROUND(E426*H426,2)</f>
        <v>0</v>
      </c>
      <c r="J426" s="176"/>
      <c r="K426" s="177">
        <f>ROUND(E426*J426,2)</f>
        <v>0</v>
      </c>
      <c r="L426" s="177">
        <v>21</v>
      </c>
      <c r="M426" s="177">
        <f>G426*(1+L426/100)</f>
        <v>0</v>
      </c>
      <c r="N426" s="175">
        <v>0</v>
      </c>
      <c r="O426" s="175">
        <f>ROUND(E426*N426,2)</f>
        <v>0</v>
      </c>
      <c r="P426" s="175">
        <v>9.7000000000000003E-2</v>
      </c>
      <c r="Q426" s="175">
        <f>ROUND(E426*P426,2)</f>
        <v>2.17</v>
      </c>
      <c r="R426" s="177"/>
      <c r="S426" s="177" t="s">
        <v>325</v>
      </c>
      <c r="T426" s="178" t="s">
        <v>326</v>
      </c>
      <c r="U426" s="158">
        <v>0</v>
      </c>
      <c r="V426" s="158">
        <f>ROUND(E426*U426,2)</f>
        <v>0</v>
      </c>
      <c r="W426" s="158"/>
      <c r="X426" s="158" t="s">
        <v>259</v>
      </c>
      <c r="Y426" s="158" t="s">
        <v>260</v>
      </c>
      <c r="Z426" s="148"/>
      <c r="AA426" s="148"/>
      <c r="AB426" s="148"/>
      <c r="AC426" s="148"/>
      <c r="AD426" s="148"/>
      <c r="AE426" s="148"/>
      <c r="AF426" s="148"/>
      <c r="AG426" s="148" t="s">
        <v>261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2" x14ac:dyDescent="0.2">
      <c r="A427" s="155"/>
      <c r="B427" s="156"/>
      <c r="C427" s="182" t="s">
        <v>2810</v>
      </c>
      <c r="D427" s="162"/>
      <c r="E427" s="163">
        <v>22.4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8"/>
      <c r="AA427" s="148"/>
      <c r="AB427" s="148"/>
      <c r="AC427" s="148"/>
      <c r="AD427" s="148"/>
      <c r="AE427" s="148"/>
      <c r="AF427" s="148"/>
      <c r="AG427" s="148" t="s">
        <v>268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72">
        <v>118</v>
      </c>
      <c r="B428" s="173" t="s">
        <v>658</v>
      </c>
      <c r="C428" s="181" t="s">
        <v>659</v>
      </c>
      <c r="D428" s="174" t="s">
        <v>324</v>
      </c>
      <c r="E428" s="175">
        <v>106.7</v>
      </c>
      <c r="F428" s="176"/>
      <c r="G428" s="177">
        <f>ROUND(E428*F428,2)</f>
        <v>0</v>
      </c>
      <c r="H428" s="176"/>
      <c r="I428" s="177">
        <f>ROUND(E428*H428,2)</f>
        <v>0</v>
      </c>
      <c r="J428" s="176"/>
      <c r="K428" s="177">
        <f>ROUND(E428*J428,2)</f>
        <v>0</v>
      </c>
      <c r="L428" s="177">
        <v>21</v>
      </c>
      <c r="M428" s="177">
        <f>G428*(1+L428/100)</f>
        <v>0</v>
      </c>
      <c r="N428" s="175">
        <v>0</v>
      </c>
      <c r="O428" s="175">
        <f>ROUND(E428*N428,2)</f>
        <v>0</v>
      </c>
      <c r="P428" s="175">
        <v>0.01</v>
      </c>
      <c r="Q428" s="175">
        <f>ROUND(E428*P428,2)</f>
        <v>1.07</v>
      </c>
      <c r="R428" s="177"/>
      <c r="S428" s="177" t="s">
        <v>325</v>
      </c>
      <c r="T428" s="178" t="s">
        <v>326</v>
      </c>
      <c r="U428" s="158">
        <v>0</v>
      </c>
      <c r="V428" s="158">
        <f>ROUND(E428*U428,2)</f>
        <v>0</v>
      </c>
      <c r="W428" s="158"/>
      <c r="X428" s="158" t="s">
        <v>259</v>
      </c>
      <c r="Y428" s="158" t="s">
        <v>260</v>
      </c>
      <c r="Z428" s="148"/>
      <c r="AA428" s="148"/>
      <c r="AB428" s="148"/>
      <c r="AC428" s="148"/>
      <c r="AD428" s="148"/>
      <c r="AE428" s="148"/>
      <c r="AF428" s="148"/>
      <c r="AG428" s="148" t="s">
        <v>261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2" x14ac:dyDescent="0.2">
      <c r="A429" s="155"/>
      <c r="B429" s="156"/>
      <c r="C429" s="273" t="s">
        <v>2811</v>
      </c>
      <c r="D429" s="274"/>
      <c r="E429" s="274"/>
      <c r="F429" s="274"/>
      <c r="G429" s="274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8"/>
      <c r="AA429" s="148"/>
      <c r="AB429" s="148"/>
      <c r="AC429" s="148"/>
      <c r="AD429" s="148"/>
      <c r="AE429" s="148"/>
      <c r="AF429" s="148"/>
      <c r="AG429" s="148" t="s">
        <v>263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2" x14ac:dyDescent="0.2">
      <c r="A430" s="155"/>
      <c r="B430" s="156"/>
      <c r="C430" s="182" t="s">
        <v>2590</v>
      </c>
      <c r="D430" s="162"/>
      <c r="E430" s="163">
        <v>51.48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8"/>
      <c r="AA430" s="148"/>
      <c r="AB430" s="148"/>
      <c r="AC430" s="148"/>
      <c r="AD430" s="148"/>
      <c r="AE430" s="148"/>
      <c r="AF430" s="148"/>
      <c r="AG430" s="148" t="s">
        <v>268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5"/>
      <c r="B431" s="156"/>
      <c r="C431" s="182" t="s">
        <v>2591</v>
      </c>
      <c r="D431" s="162"/>
      <c r="E431" s="163">
        <v>15.5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8"/>
      <c r="AA431" s="148"/>
      <c r="AB431" s="148"/>
      <c r="AC431" s="148"/>
      <c r="AD431" s="148"/>
      <c r="AE431" s="148"/>
      <c r="AF431" s="148"/>
      <c r="AG431" s="148" t="s">
        <v>268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5"/>
      <c r="B432" s="156"/>
      <c r="C432" s="182" t="s">
        <v>2592</v>
      </c>
      <c r="D432" s="162"/>
      <c r="E432" s="163">
        <v>15.81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8"/>
      <c r="AA432" s="148"/>
      <c r="AB432" s="148"/>
      <c r="AC432" s="148"/>
      <c r="AD432" s="148"/>
      <c r="AE432" s="148"/>
      <c r="AF432" s="148"/>
      <c r="AG432" s="148" t="s">
        <v>268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3" x14ac:dyDescent="0.2">
      <c r="A433" s="155"/>
      <c r="B433" s="156"/>
      <c r="C433" s="182" t="s">
        <v>2593</v>
      </c>
      <c r="D433" s="162"/>
      <c r="E433" s="163">
        <v>7.84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8"/>
      <c r="AA433" s="148"/>
      <c r="AB433" s="148"/>
      <c r="AC433" s="148"/>
      <c r="AD433" s="148"/>
      <c r="AE433" s="148"/>
      <c r="AF433" s="148"/>
      <c r="AG433" s="148" t="s">
        <v>268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3" x14ac:dyDescent="0.2">
      <c r="A434" s="155"/>
      <c r="B434" s="156"/>
      <c r="C434" s="182" t="s">
        <v>2594</v>
      </c>
      <c r="D434" s="162"/>
      <c r="E434" s="163">
        <v>16.07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8"/>
      <c r="AA434" s="148"/>
      <c r="AB434" s="148"/>
      <c r="AC434" s="148"/>
      <c r="AD434" s="148"/>
      <c r="AE434" s="148"/>
      <c r="AF434" s="148"/>
      <c r="AG434" s="148" t="s">
        <v>268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72">
        <v>119</v>
      </c>
      <c r="B435" s="173" t="s">
        <v>2812</v>
      </c>
      <c r="C435" s="181" t="s">
        <v>2813</v>
      </c>
      <c r="D435" s="174" t="s">
        <v>324</v>
      </c>
      <c r="E435" s="175">
        <v>342.11149999999998</v>
      </c>
      <c r="F435" s="176"/>
      <c r="G435" s="177">
        <f>ROUND(E435*F435,2)</f>
        <v>0</v>
      </c>
      <c r="H435" s="176"/>
      <c r="I435" s="177">
        <f>ROUND(E435*H435,2)</f>
        <v>0</v>
      </c>
      <c r="J435" s="176"/>
      <c r="K435" s="177">
        <f>ROUND(E435*J435,2)</f>
        <v>0</v>
      </c>
      <c r="L435" s="177">
        <v>21</v>
      </c>
      <c r="M435" s="177">
        <f>G435*(1+L435/100)</f>
        <v>0</v>
      </c>
      <c r="N435" s="175">
        <v>0</v>
      </c>
      <c r="O435" s="175">
        <f>ROUND(E435*N435,2)</f>
        <v>0</v>
      </c>
      <c r="P435" s="175">
        <v>0.02</v>
      </c>
      <c r="Q435" s="175">
        <f>ROUND(E435*P435,2)</f>
        <v>6.84</v>
      </c>
      <c r="R435" s="177"/>
      <c r="S435" s="177" t="s">
        <v>325</v>
      </c>
      <c r="T435" s="178" t="s">
        <v>326</v>
      </c>
      <c r="U435" s="158">
        <v>0</v>
      </c>
      <c r="V435" s="158">
        <f>ROUND(E435*U435,2)</f>
        <v>0</v>
      </c>
      <c r="W435" s="158"/>
      <c r="X435" s="158" t="s">
        <v>259</v>
      </c>
      <c r="Y435" s="158" t="s">
        <v>260</v>
      </c>
      <c r="Z435" s="148"/>
      <c r="AA435" s="148"/>
      <c r="AB435" s="148"/>
      <c r="AC435" s="148"/>
      <c r="AD435" s="148"/>
      <c r="AE435" s="148"/>
      <c r="AF435" s="148"/>
      <c r="AG435" s="148" t="s">
        <v>261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2" x14ac:dyDescent="0.2">
      <c r="A436" s="155"/>
      <c r="B436" s="156"/>
      <c r="C436" s="182" t="s">
        <v>2608</v>
      </c>
      <c r="D436" s="162"/>
      <c r="E436" s="163">
        <v>130.13999999999999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8"/>
      <c r="AA436" s="148"/>
      <c r="AB436" s="148"/>
      <c r="AC436" s="148"/>
      <c r="AD436" s="148"/>
      <c r="AE436" s="148"/>
      <c r="AF436" s="148"/>
      <c r="AG436" s="148" t="s">
        <v>268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3" x14ac:dyDescent="0.2">
      <c r="A437" s="155"/>
      <c r="B437" s="156"/>
      <c r="C437" s="182" t="s">
        <v>2584</v>
      </c>
      <c r="D437" s="162"/>
      <c r="E437" s="163">
        <v>49.18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8"/>
      <c r="AA437" s="148"/>
      <c r="AB437" s="148"/>
      <c r="AC437" s="148"/>
      <c r="AD437" s="148"/>
      <c r="AE437" s="148"/>
      <c r="AF437" s="148"/>
      <c r="AG437" s="148" t="s">
        <v>268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3" x14ac:dyDescent="0.2">
      <c r="A438" s="155"/>
      <c r="B438" s="156"/>
      <c r="C438" s="182" t="s">
        <v>2585</v>
      </c>
      <c r="D438" s="162"/>
      <c r="E438" s="163">
        <v>47.26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8"/>
      <c r="AA438" s="148"/>
      <c r="AB438" s="148"/>
      <c r="AC438" s="148"/>
      <c r="AD438" s="148"/>
      <c r="AE438" s="148"/>
      <c r="AF438" s="148"/>
      <c r="AG438" s="148" t="s">
        <v>268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3" x14ac:dyDescent="0.2">
      <c r="A439" s="155"/>
      <c r="B439" s="156"/>
      <c r="C439" s="182" t="s">
        <v>2586</v>
      </c>
      <c r="D439" s="162"/>
      <c r="E439" s="163">
        <v>34.450000000000003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8"/>
      <c r="AA439" s="148"/>
      <c r="AB439" s="148"/>
      <c r="AC439" s="148"/>
      <c r="AD439" s="148"/>
      <c r="AE439" s="148"/>
      <c r="AF439" s="148"/>
      <c r="AG439" s="148" t="s">
        <v>268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3" x14ac:dyDescent="0.2">
      <c r="A440" s="155"/>
      <c r="B440" s="156"/>
      <c r="C440" s="182" t="s">
        <v>2587</v>
      </c>
      <c r="D440" s="162"/>
      <c r="E440" s="163">
        <v>33.18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8"/>
      <c r="AA440" s="148"/>
      <c r="AB440" s="148"/>
      <c r="AC440" s="148"/>
      <c r="AD440" s="148"/>
      <c r="AE440" s="148"/>
      <c r="AF440" s="148"/>
      <c r="AG440" s="148" t="s">
        <v>268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5"/>
      <c r="B441" s="156"/>
      <c r="C441" s="182" t="s">
        <v>2588</v>
      </c>
      <c r="D441" s="162"/>
      <c r="E441" s="163">
        <v>47.91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8"/>
      <c r="AA441" s="148"/>
      <c r="AB441" s="148"/>
      <c r="AC441" s="148"/>
      <c r="AD441" s="148"/>
      <c r="AE441" s="148"/>
      <c r="AF441" s="148"/>
      <c r="AG441" s="148" t="s">
        <v>268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72">
        <v>120</v>
      </c>
      <c r="B442" s="173" t="s">
        <v>2814</v>
      </c>
      <c r="C442" s="181" t="s">
        <v>2815</v>
      </c>
      <c r="D442" s="174" t="s">
        <v>324</v>
      </c>
      <c r="E442" s="175">
        <v>395.5</v>
      </c>
      <c r="F442" s="176"/>
      <c r="G442" s="177">
        <f>ROUND(E442*F442,2)</f>
        <v>0</v>
      </c>
      <c r="H442" s="176"/>
      <c r="I442" s="177">
        <f>ROUND(E442*H442,2)</f>
        <v>0</v>
      </c>
      <c r="J442" s="176"/>
      <c r="K442" s="177">
        <f>ROUND(E442*J442,2)</f>
        <v>0</v>
      </c>
      <c r="L442" s="177">
        <v>21</v>
      </c>
      <c r="M442" s="177">
        <f>G442*(1+L442/100)</f>
        <v>0</v>
      </c>
      <c r="N442" s="175">
        <v>0</v>
      </c>
      <c r="O442" s="175">
        <f>ROUND(E442*N442,2)</f>
        <v>0</v>
      </c>
      <c r="P442" s="175">
        <v>2.9000000000000001E-2</v>
      </c>
      <c r="Q442" s="175">
        <f>ROUND(E442*P442,2)</f>
        <v>11.47</v>
      </c>
      <c r="R442" s="177"/>
      <c r="S442" s="177" t="s">
        <v>325</v>
      </c>
      <c r="T442" s="178" t="s">
        <v>326</v>
      </c>
      <c r="U442" s="158">
        <v>0</v>
      </c>
      <c r="V442" s="158">
        <f>ROUND(E442*U442,2)</f>
        <v>0</v>
      </c>
      <c r="W442" s="158"/>
      <c r="X442" s="158" t="s">
        <v>259</v>
      </c>
      <c r="Y442" s="158" t="s">
        <v>260</v>
      </c>
      <c r="Z442" s="148"/>
      <c r="AA442" s="148"/>
      <c r="AB442" s="148"/>
      <c r="AC442" s="148"/>
      <c r="AD442" s="148"/>
      <c r="AE442" s="148"/>
      <c r="AF442" s="148"/>
      <c r="AG442" s="148" t="s">
        <v>261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2" x14ac:dyDescent="0.2">
      <c r="A443" s="155"/>
      <c r="B443" s="156"/>
      <c r="C443" s="273" t="s">
        <v>2816</v>
      </c>
      <c r="D443" s="274"/>
      <c r="E443" s="274"/>
      <c r="F443" s="274"/>
      <c r="G443" s="274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8"/>
      <c r="AA443" s="148"/>
      <c r="AB443" s="148"/>
      <c r="AC443" s="148"/>
      <c r="AD443" s="148"/>
      <c r="AE443" s="148"/>
      <c r="AF443" s="148"/>
      <c r="AG443" s="148" t="s">
        <v>263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2" x14ac:dyDescent="0.2">
      <c r="A444" s="155"/>
      <c r="B444" s="156"/>
      <c r="C444" s="182" t="s">
        <v>2626</v>
      </c>
      <c r="D444" s="162"/>
      <c r="E444" s="163">
        <v>119.2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8"/>
      <c r="AA444" s="148"/>
      <c r="AB444" s="148"/>
      <c r="AC444" s="148"/>
      <c r="AD444" s="148"/>
      <c r="AE444" s="148"/>
      <c r="AF444" s="148"/>
      <c r="AG444" s="148" t="s">
        <v>268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3" x14ac:dyDescent="0.2">
      <c r="A445" s="155"/>
      <c r="B445" s="156"/>
      <c r="C445" s="182" t="s">
        <v>2627</v>
      </c>
      <c r="D445" s="162"/>
      <c r="E445" s="163">
        <v>51.35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8"/>
      <c r="AA445" s="148"/>
      <c r="AB445" s="148"/>
      <c r="AC445" s="148"/>
      <c r="AD445" s="148"/>
      <c r="AE445" s="148"/>
      <c r="AF445" s="148"/>
      <c r="AG445" s="148" t="s">
        <v>268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3" x14ac:dyDescent="0.2">
      <c r="A446" s="155"/>
      <c r="B446" s="156"/>
      <c r="C446" s="182" t="s">
        <v>2628</v>
      </c>
      <c r="D446" s="162"/>
      <c r="E446" s="163">
        <v>123.2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8"/>
      <c r="AA446" s="148"/>
      <c r="AB446" s="148"/>
      <c r="AC446" s="148"/>
      <c r="AD446" s="148"/>
      <c r="AE446" s="148"/>
      <c r="AF446" s="148"/>
      <c r="AG446" s="148" t="s">
        <v>268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3" x14ac:dyDescent="0.2">
      <c r="A447" s="155"/>
      <c r="B447" s="156"/>
      <c r="C447" s="182" t="s">
        <v>2629</v>
      </c>
      <c r="D447" s="162"/>
      <c r="E447" s="163">
        <v>51.35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8"/>
      <c r="AA447" s="148"/>
      <c r="AB447" s="148"/>
      <c r="AC447" s="148"/>
      <c r="AD447" s="148"/>
      <c r="AE447" s="148"/>
      <c r="AF447" s="148"/>
      <c r="AG447" s="148" t="s">
        <v>268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3" x14ac:dyDescent="0.2">
      <c r="A448" s="155"/>
      <c r="B448" s="156"/>
      <c r="C448" s="182" t="s">
        <v>2630</v>
      </c>
      <c r="D448" s="162"/>
      <c r="E448" s="163">
        <v>50.4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8"/>
      <c r="AA448" s="148"/>
      <c r="AB448" s="148"/>
      <c r="AC448" s="148"/>
      <c r="AD448" s="148"/>
      <c r="AE448" s="148"/>
      <c r="AF448" s="148"/>
      <c r="AG448" s="148" t="s">
        <v>268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72">
        <v>121</v>
      </c>
      <c r="B449" s="173" t="s">
        <v>2817</v>
      </c>
      <c r="C449" s="181" t="s">
        <v>2818</v>
      </c>
      <c r="D449" s="174" t="s">
        <v>324</v>
      </c>
      <c r="E449" s="175">
        <v>2.7</v>
      </c>
      <c r="F449" s="176"/>
      <c r="G449" s="177">
        <f>ROUND(E449*F449,2)</f>
        <v>0</v>
      </c>
      <c r="H449" s="176"/>
      <c r="I449" s="177">
        <f>ROUND(E449*H449,2)</f>
        <v>0</v>
      </c>
      <c r="J449" s="176"/>
      <c r="K449" s="177">
        <f>ROUND(E449*J449,2)</f>
        <v>0</v>
      </c>
      <c r="L449" s="177">
        <v>21</v>
      </c>
      <c r="M449" s="177">
        <f>G449*(1+L449/100)</f>
        <v>0</v>
      </c>
      <c r="N449" s="175">
        <v>0</v>
      </c>
      <c r="O449" s="175">
        <f>ROUND(E449*N449,2)</f>
        <v>0</v>
      </c>
      <c r="P449" s="175">
        <v>1.4E-2</v>
      </c>
      <c r="Q449" s="175">
        <f>ROUND(E449*P449,2)</f>
        <v>0.04</v>
      </c>
      <c r="R449" s="177"/>
      <c r="S449" s="177" t="s">
        <v>325</v>
      </c>
      <c r="T449" s="178" t="s">
        <v>326</v>
      </c>
      <c r="U449" s="158">
        <v>0</v>
      </c>
      <c r="V449" s="158">
        <f>ROUND(E449*U449,2)</f>
        <v>0</v>
      </c>
      <c r="W449" s="158"/>
      <c r="X449" s="158" t="s">
        <v>259</v>
      </c>
      <c r="Y449" s="158" t="s">
        <v>260</v>
      </c>
      <c r="Z449" s="148"/>
      <c r="AA449" s="148"/>
      <c r="AB449" s="148"/>
      <c r="AC449" s="148"/>
      <c r="AD449" s="148"/>
      <c r="AE449" s="148"/>
      <c r="AF449" s="148"/>
      <c r="AG449" s="148" t="s">
        <v>287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2" x14ac:dyDescent="0.2">
      <c r="A450" s="155"/>
      <c r="B450" s="156"/>
      <c r="C450" s="182" t="s">
        <v>2656</v>
      </c>
      <c r="D450" s="162"/>
      <c r="E450" s="163">
        <v>2.7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8"/>
      <c r="AA450" s="148"/>
      <c r="AB450" s="148"/>
      <c r="AC450" s="148"/>
      <c r="AD450" s="148"/>
      <c r="AE450" s="148"/>
      <c r="AF450" s="148"/>
      <c r="AG450" s="148" t="s">
        <v>268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72">
        <v>122</v>
      </c>
      <c r="B451" s="173" t="s">
        <v>664</v>
      </c>
      <c r="C451" s="181" t="s">
        <v>665</v>
      </c>
      <c r="D451" s="174" t="s">
        <v>324</v>
      </c>
      <c r="E451" s="175">
        <v>43.47</v>
      </c>
      <c r="F451" s="176"/>
      <c r="G451" s="177">
        <f>ROUND(E451*F451,2)</f>
        <v>0</v>
      </c>
      <c r="H451" s="176"/>
      <c r="I451" s="177">
        <f>ROUND(E451*H451,2)</f>
        <v>0</v>
      </c>
      <c r="J451" s="176"/>
      <c r="K451" s="177">
        <f>ROUND(E451*J451,2)</f>
        <v>0</v>
      </c>
      <c r="L451" s="177">
        <v>21</v>
      </c>
      <c r="M451" s="177">
        <f>G451*(1+L451/100)</f>
        <v>0</v>
      </c>
      <c r="N451" s="175">
        <v>0</v>
      </c>
      <c r="O451" s="175">
        <f>ROUND(E451*N451,2)</f>
        <v>0</v>
      </c>
      <c r="P451" s="175">
        <v>6.8000000000000005E-2</v>
      </c>
      <c r="Q451" s="175">
        <f>ROUND(E451*P451,2)</f>
        <v>2.96</v>
      </c>
      <c r="R451" s="177"/>
      <c r="S451" s="177" t="s">
        <v>325</v>
      </c>
      <c r="T451" s="178" t="s">
        <v>326</v>
      </c>
      <c r="U451" s="158">
        <v>0</v>
      </c>
      <c r="V451" s="158">
        <f>ROUND(E451*U451,2)</f>
        <v>0</v>
      </c>
      <c r="W451" s="158"/>
      <c r="X451" s="158" t="s">
        <v>259</v>
      </c>
      <c r="Y451" s="158" t="s">
        <v>260</v>
      </c>
      <c r="Z451" s="148"/>
      <c r="AA451" s="148"/>
      <c r="AB451" s="148"/>
      <c r="AC451" s="148"/>
      <c r="AD451" s="148"/>
      <c r="AE451" s="148"/>
      <c r="AF451" s="148"/>
      <c r="AG451" s="148" t="s">
        <v>261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2" x14ac:dyDescent="0.2">
      <c r="A452" s="155"/>
      <c r="B452" s="156"/>
      <c r="C452" s="182" t="s">
        <v>2819</v>
      </c>
      <c r="D452" s="162"/>
      <c r="E452" s="163">
        <v>22.29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8"/>
      <c r="AA452" s="148"/>
      <c r="AB452" s="148"/>
      <c r="AC452" s="148"/>
      <c r="AD452" s="148"/>
      <c r="AE452" s="148"/>
      <c r="AF452" s="148"/>
      <c r="AG452" s="148" t="s">
        <v>268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3" x14ac:dyDescent="0.2">
      <c r="A453" s="155"/>
      <c r="B453" s="156"/>
      <c r="C453" s="182" t="s">
        <v>2820</v>
      </c>
      <c r="D453" s="162"/>
      <c r="E453" s="163">
        <v>7.14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8"/>
      <c r="AA453" s="148"/>
      <c r="AB453" s="148"/>
      <c r="AC453" s="148"/>
      <c r="AD453" s="148"/>
      <c r="AE453" s="148"/>
      <c r="AF453" s="148"/>
      <c r="AG453" s="148" t="s">
        <v>268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3" x14ac:dyDescent="0.2">
      <c r="A454" s="155"/>
      <c r="B454" s="156"/>
      <c r="C454" s="182" t="s">
        <v>2821</v>
      </c>
      <c r="D454" s="162"/>
      <c r="E454" s="163">
        <v>14.04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8"/>
      <c r="AA454" s="148"/>
      <c r="AB454" s="148"/>
      <c r="AC454" s="148"/>
      <c r="AD454" s="148"/>
      <c r="AE454" s="148"/>
      <c r="AF454" s="148"/>
      <c r="AG454" s="148" t="s">
        <v>268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x14ac:dyDescent="0.2">
      <c r="A455" s="165" t="s">
        <v>252</v>
      </c>
      <c r="B455" s="166" t="s">
        <v>147</v>
      </c>
      <c r="C455" s="180" t="s">
        <v>148</v>
      </c>
      <c r="D455" s="167"/>
      <c r="E455" s="168"/>
      <c r="F455" s="169"/>
      <c r="G455" s="169">
        <f>SUMIF(AG456:AG456,"&lt;&gt;NOR",G456:G456)</f>
        <v>0</v>
      </c>
      <c r="H455" s="169"/>
      <c r="I455" s="169">
        <f>SUM(I456:I456)</f>
        <v>0</v>
      </c>
      <c r="J455" s="169"/>
      <c r="K455" s="169">
        <f>SUM(K456:K456)</f>
        <v>0</v>
      </c>
      <c r="L455" s="169"/>
      <c r="M455" s="169">
        <f>SUM(M456:M456)</f>
        <v>0</v>
      </c>
      <c r="N455" s="168"/>
      <c r="O455" s="168">
        <f>SUM(O456:O456)</f>
        <v>0</v>
      </c>
      <c r="P455" s="168"/>
      <c r="Q455" s="168">
        <f>SUM(Q456:Q456)</f>
        <v>0</v>
      </c>
      <c r="R455" s="169"/>
      <c r="S455" s="169"/>
      <c r="T455" s="170"/>
      <c r="U455" s="164"/>
      <c r="V455" s="164">
        <f>SUM(V456:V456)</f>
        <v>0</v>
      </c>
      <c r="W455" s="164"/>
      <c r="X455" s="164"/>
      <c r="Y455" s="164"/>
      <c r="AG455" t="s">
        <v>253</v>
      </c>
    </row>
    <row r="456" spans="1:60" outlineLevel="1" x14ac:dyDescent="0.2">
      <c r="A456" s="187">
        <v>123</v>
      </c>
      <c r="B456" s="188" t="s">
        <v>2822</v>
      </c>
      <c r="C456" s="194" t="s">
        <v>2823</v>
      </c>
      <c r="D456" s="189" t="s">
        <v>412</v>
      </c>
      <c r="E456" s="190">
        <v>163.07339999999999</v>
      </c>
      <c r="F456" s="191"/>
      <c r="G456" s="192">
        <f>ROUND(E456*F456,2)</f>
        <v>0</v>
      </c>
      <c r="H456" s="191"/>
      <c r="I456" s="192">
        <f>ROUND(E456*H456,2)</f>
        <v>0</v>
      </c>
      <c r="J456" s="191"/>
      <c r="K456" s="192">
        <f>ROUND(E456*J456,2)</f>
        <v>0</v>
      </c>
      <c r="L456" s="192">
        <v>21</v>
      </c>
      <c r="M456" s="192">
        <f>G456*(1+L456/100)</f>
        <v>0</v>
      </c>
      <c r="N456" s="190">
        <v>0</v>
      </c>
      <c r="O456" s="190">
        <f>ROUND(E456*N456,2)</f>
        <v>0</v>
      </c>
      <c r="P456" s="190">
        <v>0</v>
      </c>
      <c r="Q456" s="190">
        <f>ROUND(E456*P456,2)</f>
        <v>0</v>
      </c>
      <c r="R456" s="192"/>
      <c r="S456" s="192" t="s">
        <v>325</v>
      </c>
      <c r="T456" s="193" t="s">
        <v>326</v>
      </c>
      <c r="U456" s="158">
        <v>0</v>
      </c>
      <c r="V456" s="158">
        <f>ROUND(E456*U456,2)</f>
        <v>0</v>
      </c>
      <c r="W456" s="158"/>
      <c r="X456" s="158" t="s">
        <v>259</v>
      </c>
      <c r="Y456" s="158" t="s">
        <v>260</v>
      </c>
      <c r="Z456" s="148"/>
      <c r="AA456" s="148"/>
      <c r="AB456" s="148"/>
      <c r="AC456" s="148"/>
      <c r="AD456" s="148"/>
      <c r="AE456" s="148"/>
      <c r="AF456" s="148"/>
      <c r="AG456" s="148" t="s">
        <v>261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x14ac:dyDescent="0.2">
      <c r="A457" s="165" t="s">
        <v>252</v>
      </c>
      <c r="B457" s="166" t="s">
        <v>149</v>
      </c>
      <c r="C457" s="180" t="s">
        <v>118</v>
      </c>
      <c r="D457" s="167"/>
      <c r="E457" s="168"/>
      <c r="F457" s="169"/>
      <c r="G457" s="169">
        <f>SUMIF(AG458:AG463,"&lt;&gt;NOR",G458:G463)</f>
        <v>0</v>
      </c>
      <c r="H457" s="169"/>
      <c r="I457" s="169">
        <f>SUM(I458:I463)</f>
        <v>0</v>
      </c>
      <c r="J457" s="169"/>
      <c r="K457" s="169">
        <f>SUM(K458:K463)</f>
        <v>0</v>
      </c>
      <c r="L457" s="169"/>
      <c r="M457" s="169">
        <f>SUM(M458:M463)</f>
        <v>0</v>
      </c>
      <c r="N457" s="168"/>
      <c r="O457" s="168">
        <f>SUM(O458:O463)</f>
        <v>0</v>
      </c>
      <c r="P457" s="168"/>
      <c r="Q457" s="168">
        <f>SUM(Q458:Q463)</f>
        <v>0</v>
      </c>
      <c r="R457" s="169"/>
      <c r="S457" s="169"/>
      <c r="T457" s="170"/>
      <c r="U457" s="164"/>
      <c r="V457" s="164">
        <f>SUM(V458:V463)</f>
        <v>0</v>
      </c>
      <c r="W457" s="164"/>
      <c r="X457" s="164"/>
      <c r="Y457" s="164"/>
      <c r="AG457" t="s">
        <v>253</v>
      </c>
    </row>
    <row r="458" spans="1:60" outlineLevel="1" x14ac:dyDescent="0.2">
      <c r="A458" s="172">
        <v>124</v>
      </c>
      <c r="B458" s="173" t="s">
        <v>295</v>
      </c>
      <c r="C458" s="181" t="s">
        <v>2824</v>
      </c>
      <c r="D458" s="174" t="s">
        <v>297</v>
      </c>
      <c r="E458" s="175">
        <v>1</v>
      </c>
      <c r="F458" s="176"/>
      <c r="G458" s="177">
        <f>ROUND(E458*F458,2)</f>
        <v>0</v>
      </c>
      <c r="H458" s="176"/>
      <c r="I458" s="177">
        <f>ROUND(E458*H458,2)</f>
        <v>0</v>
      </c>
      <c r="J458" s="176"/>
      <c r="K458" s="177">
        <f>ROUND(E458*J458,2)</f>
        <v>0</v>
      </c>
      <c r="L458" s="177">
        <v>21</v>
      </c>
      <c r="M458" s="177">
        <f>G458*(1+L458/100)</f>
        <v>0</v>
      </c>
      <c r="N458" s="175">
        <v>0</v>
      </c>
      <c r="O458" s="175">
        <f>ROUND(E458*N458,2)</f>
        <v>0</v>
      </c>
      <c r="P458" s="175">
        <v>0</v>
      </c>
      <c r="Q458" s="175">
        <f>ROUND(E458*P458,2)</f>
        <v>0</v>
      </c>
      <c r="R458" s="177"/>
      <c r="S458" s="177" t="s">
        <v>257</v>
      </c>
      <c r="T458" s="178" t="s">
        <v>258</v>
      </c>
      <c r="U458" s="158">
        <v>0</v>
      </c>
      <c r="V458" s="158">
        <f>ROUND(E458*U458,2)</f>
        <v>0</v>
      </c>
      <c r="W458" s="158"/>
      <c r="X458" s="158" t="s">
        <v>259</v>
      </c>
      <c r="Y458" s="158" t="s">
        <v>260</v>
      </c>
      <c r="Z458" s="148"/>
      <c r="AA458" s="148"/>
      <c r="AB458" s="148"/>
      <c r="AC458" s="148"/>
      <c r="AD458" s="148"/>
      <c r="AE458" s="148"/>
      <c r="AF458" s="148"/>
      <c r="AG458" s="148" t="s">
        <v>261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ht="22.5" outlineLevel="2" x14ac:dyDescent="0.2">
      <c r="A459" s="155"/>
      <c r="B459" s="156"/>
      <c r="C459" s="273" t="s">
        <v>2825</v>
      </c>
      <c r="D459" s="274"/>
      <c r="E459" s="274"/>
      <c r="F459" s="274"/>
      <c r="G459" s="274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8"/>
      <c r="AA459" s="148"/>
      <c r="AB459" s="148"/>
      <c r="AC459" s="148"/>
      <c r="AD459" s="148"/>
      <c r="AE459" s="148"/>
      <c r="AF459" s="148"/>
      <c r="AG459" s="148" t="s">
        <v>263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79" t="str">
        <f>C459</f>
        <v>včetně označení vstupů do místností s technologiemi a  s láhvemi O2. Na označení musí být uveden odkaz na nebezpečné vlastnosti plynu - viz. PBŘ</v>
      </c>
      <c r="BB459" s="148"/>
      <c r="BC459" s="148"/>
      <c r="BD459" s="148"/>
      <c r="BE459" s="148"/>
      <c r="BF459" s="148"/>
      <c r="BG459" s="148"/>
      <c r="BH459" s="148"/>
    </row>
    <row r="460" spans="1:60" outlineLevel="3" x14ac:dyDescent="0.2">
      <c r="A460" s="155"/>
      <c r="B460" s="156"/>
      <c r="C460" s="183" t="s">
        <v>291</v>
      </c>
      <c r="D460" s="159"/>
      <c r="E460" s="160"/>
      <c r="F460" s="161"/>
      <c r="G460" s="161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8"/>
      <c r="AA460" s="148"/>
      <c r="AB460" s="148"/>
      <c r="AC460" s="148"/>
      <c r="AD460" s="148"/>
      <c r="AE460" s="148"/>
      <c r="AF460" s="148"/>
      <c r="AG460" s="148" t="s">
        <v>263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3" x14ac:dyDescent="0.2">
      <c r="A461" s="155"/>
      <c r="B461" s="156"/>
      <c r="C461" s="264" t="s">
        <v>2826</v>
      </c>
      <c r="D461" s="265"/>
      <c r="E461" s="265"/>
      <c r="F461" s="265"/>
      <c r="G461" s="265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8"/>
      <c r="AA461" s="148"/>
      <c r="AB461" s="148"/>
      <c r="AC461" s="148"/>
      <c r="AD461" s="148"/>
      <c r="AE461" s="148"/>
      <c r="AF461" s="148"/>
      <c r="AG461" s="148" t="s">
        <v>263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3" x14ac:dyDescent="0.2">
      <c r="A462" s="155"/>
      <c r="B462" s="156"/>
      <c r="C462" s="264" t="s">
        <v>2827</v>
      </c>
      <c r="D462" s="265"/>
      <c r="E462" s="265"/>
      <c r="F462" s="265"/>
      <c r="G462" s="265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8"/>
      <c r="AA462" s="148"/>
      <c r="AB462" s="148"/>
      <c r="AC462" s="148"/>
      <c r="AD462" s="148"/>
      <c r="AE462" s="148"/>
      <c r="AF462" s="148"/>
      <c r="AG462" s="148" t="s">
        <v>263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2" x14ac:dyDescent="0.2">
      <c r="A463" s="155"/>
      <c r="B463" s="156"/>
      <c r="C463" s="182" t="s">
        <v>117</v>
      </c>
      <c r="D463" s="162"/>
      <c r="E463" s="163">
        <v>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8"/>
      <c r="AA463" s="148"/>
      <c r="AB463" s="148"/>
      <c r="AC463" s="148"/>
      <c r="AD463" s="148"/>
      <c r="AE463" s="148"/>
      <c r="AF463" s="148"/>
      <c r="AG463" s="148" t="s">
        <v>268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x14ac:dyDescent="0.2">
      <c r="A464" s="165" t="s">
        <v>252</v>
      </c>
      <c r="B464" s="166" t="s">
        <v>150</v>
      </c>
      <c r="C464" s="180" t="s">
        <v>151</v>
      </c>
      <c r="D464" s="167"/>
      <c r="E464" s="168"/>
      <c r="F464" s="169"/>
      <c r="G464" s="169">
        <f>SUMIF(AG465:AG493,"&lt;&gt;NOR",G465:G493)</f>
        <v>0</v>
      </c>
      <c r="H464" s="169"/>
      <c r="I464" s="169">
        <f>SUM(I465:I493)</f>
        <v>0</v>
      </c>
      <c r="J464" s="169"/>
      <c r="K464" s="169">
        <f>SUM(K465:K493)</f>
        <v>0</v>
      </c>
      <c r="L464" s="169"/>
      <c r="M464" s="169">
        <f>SUM(M465:M493)</f>
        <v>0</v>
      </c>
      <c r="N464" s="168"/>
      <c r="O464" s="168">
        <f>SUM(O465:O493)</f>
        <v>1.62</v>
      </c>
      <c r="P464" s="168"/>
      <c r="Q464" s="168">
        <f>SUM(Q465:Q493)</f>
        <v>0.57999999999999996</v>
      </c>
      <c r="R464" s="169"/>
      <c r="S464" s="169"/>
      <c r="T464" s="170"/>
      <c r="U464" s="164"/>
      <c r="V464" s="164">
        <f>SUM(V465:V493)</f>
        <v>0</v>
      </c>
      <c r="W464" s="164"/>
      <c r="X464" s="164"/>
      <c r="Y464" s="164"/>
      <c r="AG464" t="s">
        <v>253</v>
      </c>
    </row>
    <row r="465" spans="1:60" ht="22.5" outlineLevel="1" x14ac:dyDescent="0.2">
      <c r="A465" s="172">
        <v>125</v>
      </c>
      <c r="B465" s="173" t="s">
        <v>667</v>
      </c>
      <c r="C465" s="181" t="s">
        <v>668</v>
      </c>
      <c r="D465" s="174" t="s">
        <v>324</v>
      </c>
      <c r="E465" s="175">
        <v>115.72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21</v>
      </c>
      <c r="M465" s="177">
        <f>G465*(1+L465/100)</f>
        <v>0</v>
      </c>
      <c r="N465" s="175">
        <v>3.3E-4</v>
      </c>
      <c r="O465" s="175">
        <f>ROUND(E465*N465,2)</f>
        <v>0.04</v>
      </c>
      <c r="P465" s="175">
        <v>0</v>
      </c>
      <c r="Q465" s="175">
        <f>ROUND(E465*P465,2)</f>
        <v>0</v>
      </c>
      <c r="R465" s="177"/>
      <c r="S465" s="177" t="s">
        <v>325</v>
      </c>
      <c r="T465" s="178" t="s">
        <v>326</v>
      </c>
      <c r="U465" s="158">
        <v>0</v>
      </c>
      <c r="V465" s="158">
        <f>ROUND(E465*U465,2)</f>
        <v>0</v>
      </c>
      <c r="W465" s="158"/>
      <c r="X465" s="158" t="s">
        <v>259</v>
      </c>
      <c r="Y465" s="158" t="s">
        <v>260</v>
      </c>
      <c r="Z465" s="148"/>
      <c r="AA465" s="148"/>
      <c r="AB465" s="148"/>
      <c r="AC465" s="148"/>
      <c r="AD465" s="148"/>
      <c r="AE465" s="148"/>
      <c r="AF465" s="148"/>
      <c r="AG465" s="148" t="s">
        <v>415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2" x14ac:dyDescent="0.2">
      <c r="A466" s="155"/>
      <c r="B466" s="156"/>
      <c r="C466" s="182" t="s">
        <v>2828</v>
      </c>
      <c r="D466" s="162"/>
      <c r="E466" s="163">
        <v>113.92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8"/>
      <c r="AA466" s="148"/>
      <c r="AB466" s="148"/>
      <c r="AC466" s="148"/>
      <c r="AD466" s="148"/>
      <c r="AE466" s="148"/>
      <c r="AF466" s="148"/>
      <c r="AG466" s="148" t="s">
        <v>268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3" x14ac:dyDescent="0.2">
      <c r="A467" s="155"/>
      <c r="B467" s="156"/>
      <c r="C467" s="182" t="s">
        <v>2829</v>
      </c>
      <c r="D467" s="162"/>
      <c r="E467" s="163">
        <v>1.8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8"/>
      <c r="AA467" s="148"/>
      <c r="AB467" s="148"/>
      <c r="AC467" s="148"/>
      <c r="AD467" s="148"/>
      <c r="AE467" s="148"/>
      <c r="AF467" s="148"/>
      <c r="AG467" s="148" t="s">
        <v>268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ht="22.5" outlineLevel="1" x14ac:dyDescent="0.2">
      <c r="A468" s="172">
        <v>126</v>
      </c>
      <c r="B468" s="173" t="s">
        <v>669</v>
      </c>
      <c r="C468" s="181" t="s">
        <v>670</v>
      </c>
      <c r="D468" s="174" t="s">
        <v>324</v>
      </c>
      <c r="E468" s="175">
        <v>25.339500000000001</v>
      </c>
      <c r="F468" s="176"/>
      <c r="G468" s="177">
        <f>ROUND(E468*F468,2)</f>
        <v>0</v>
      </c>
      <c r="H468" s="176"/>
      <c r="I468" s="177">
        <f>ROUND(E468*H468,2)</f>
        <v>0</v>
      </c>
      <c r="J468" s="176"/>
      <c r="K468" s="177">
        <f>ROUND(E468*J468,2)</f>
        <v>0</v>
      </c>
      <c r="L468" s="177">
        <v>21</v>
      </c>
      <c r="M468" s="177">
        <f>G468*(1+L468/100)</f>
        <v>0</v>
      </c>
      <c r="N468" s="175">
        <v>5.1999999999999995E-4</v>
      </c>
      <c r="O468" s="175">
        <f>ROUND(E468*N468,2)</f>
        <v>0.01</v>
      </c>
      <c r="P468" s="175">
        <v>0</v>
      </c>
      <c r="Q468" s="175">
        <f>ROUND(E468*P468,2)</f>
        <v>0</v>
      </c>
      <c r="R468" s="177"/>
      <c r="S468" s="177" t="s">
        <v>325</v>
      </c>
      <c r="T468" s="178" t="s">
        <v>326</v>
      </c>
      <c r="U468" s="158">
        <v>0</v>
      </c>
      <c r="V468" s="158">
        <f>ROUND(E468*U468,2)</f>
        <v>0</v>
      </c>
      <c r="W468" s="158"/>
      <c r="X468" s="158" t="s">
        <v>259</v>
      </c>
      <c r="Y468" s="158" t="s">
        <v>260</v>
      </c>
      <c r="Z468" s="148"/>
      <c r="AA468" s="148"/>
      <c r="AB468" s="148"/>
      <c r="AC468" s="148"/>
      <c r="AD468" s="148"/>
      <c r="AE468" s="148"/>
      <c r="AF468" s="148"/>
      <c r="AG468" s="148" t="s">
        <v>415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2" x14ac:dyDescent="0.2">
      <c r="A469" s="155"/>
      <c r="B469" s="156"/>
      <c r="C469" s="182" t="s">
        <v>2830</v>
      </c>
      <c r="D469" s="162"/>
      <c r="E469" s="163">
        <v>14.46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8"/>
      <c r="AA469" s="148"/>
      <c r="AB469" s="148"/>
      <c r="AC469" s="148"/>
      <c r="AD469" s="148"/>
      <c r="AE469" s="148"/>
      <c r="AF469" s="148"/>
      <c r="AG469" s="148" t="s">
        <v>268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3" x14ac:dyDescent="0.2">
      <c r="A470" s="155"/>
      <c r="B470" s="156"/>
      <c r="C470" s="182" t="s">
        <v>2831</v>
      </c>
      <c r="D470" s="162"/>
      <c r="E470" s="163">
        <v>10.88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8"/>
      <c r="AA470" s="148"/>
      <c r="AB470" s="148"/>
      <c r="AC470" s="148"/>
      <c r="AD470" s="148"/>
      <c r="AE470" s="148"/>
      <c r="AF470" s="148"/>
      <c r="AG470" s="148" t="s">
        <v>268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72">
        <v>127</v>
      </c>
      <c r="B471" s="173" t="s">
        <v>2832</v>
      </c>
      <c r="C471" s="181" t="s">
        <v>2833</v>
      </c>
      <c r="D471" s="174" t="s">
        <v>324</v>
      </c>
      <c r="E471" s="175">
        <v>118.45</v>
      </c>
      <c r="F471" s="176"/>
      <c r="G471" s="177">
        <f>ROUND(E471*F471,2)</f>
        <v>0</v>
      </c>
      <c r="H471" s="176"/>
      <c r="I471" s="177">
        <f>ROUND(E471*H471,2)</f>
        <v>0</v>
      </c>
      <c r="J471" s="176"/>
      <c r="K471" s="177">
        <f>ROUND(E471*J471,2)</f>
        <v>0</v>
      </c>
      <c r="L471" s="177">
        <v>21</v>
      </c>
      <c r="M471" s="177">
        <f>G471*(1+L471/100)</f>
        <v>0</v>
      </c>
      <c r="N471" s="175">
        <v>0</v>
      </c>
      <c r="O471" s="175">
        <f>ROUND(E471*N471,2)</f>
        <v>0</v>
      </c>
      <c r="P471" s="175">
        <v>4.8700000000000002E-3</v>
      </c>
      <c r="Q471" s="175">
        <f>ROUND(E471*P471,2)</f>
        <v>0.57999999999999996</v>
      </c>
      <c r="R471" s="177"/>
      <c r="S471" s="177" t="s">
        <v>325</v>
      </c>
      <c r="T471" s="178" t="s">
        <v>326</v>
      </c>
      <c r="U471" s="158">
        <v>0</v>
      </c>
      <c r="V471" s="158">
        <f>ROUND(E471*U471,2)</f>
        <v>0</v>
      </c>
      <c r="W471" s="158"/>
      <c r="X471" s="158" t="s">
        <v>259</v>
      </c>
      <c r="Y471" s="158" t="s">
        <v>260</v>
      </c>
      <c r="Z471" s="148"/>
      <c r="AA471" s="148"/>
      <c r="AB471" s="148"/>
      <c r="AC471" s="148"/>
      <c r="AD471" s="148"/>
      <c r="AE471" s="148"/>
      <c r="AF471" s="148"/>
      <c r="AG471" s="148" t="s">
        <v>415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2" x14ac:dyDescent="0.2">
      <c r="A472" s="155"/>
      <c r="B472" s="156"/>
      <c r="C472" s="182" t="s">
        <v>2834</v>
      </c>
      <c r="D472" s="162"/>
      <c r="E472" s="163">
        <v>118.45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8"/>
      <c r="AA472" s="148"/>
      <c r="AB472" s="148"/>
      <c r="AC472" s="148"/>
      <c r="AD472" s="148"/>
      <c r="AE472" s="148"/>
      <c r="AF472" s="148"/>
      <c r="AG472" s="148" t="s">
        <v>268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72">
        <v>128</v>
      </c>
      <c r="B473" s="173" t="s">
        <v>675</v>
      </c>
      <c r="C473" s="181" t="s">
        <v>676</v>
      </c>
      <c r="D473" s="174" t="s">
        <v>324</v>
      </c>
      <c r="E473" s="175">
        <v>115.72</v>
      </c>
      <c r="F473" s="176"/>
      <c r="G473" s="177">
        <f>ROUND(E473*F473,2)</f>
        <v>0</v>
      </c>
      <c r="H473" s="176"/>
      <c r="I473" s="177">
        <f>ROUND(E473*H473,2)</f>
        <v>0</v>
      </c>
      <c r="J473" s="176"/>
      <c r="K473" s="177">
        <f>ROUND(E473*J473,2)</f>
        <v>0</v>
      </c>
      <c r="L473" s="177">
        <v>21</v>
      </c>
      <c r="M473" s="177">
        <f>G473*(1+L473/100)</f>
        <v>0</v>
      </c>
      <c r="N473" s="175">
        <v>8.1999999999999998E-4</v>
      </c>
      <c r="O473" s="175">
        <f>ROUND(E473*N473,2)</f>
        <v>0.09</v>
      </c>
      <c r="P473" s="175">
        <v>0</v>
      </c>
      <c r="Q473" s="175">
        <f>ROUND(E473*P473,2)</f>
        <v>0</v>
      </c>
      <c r="R473" s="177"/>
      <c r="S473" s="177" t="s">
        <v>325</v>
      </c>
      <c r="T473" s="178" t="s">
        <v>326</v>
      </c>
      <c r="U473" s="158">
        <v>0</v>
      </c>
      <c r="V473" s="158">
        <f>ROUND(E473*U473,2)</f>
        <v>0</v>
      </c>
      <c r="W473" s="158"/>
      <c r="X473" s="158" t="s">
        <v>259</v>
      </c>
      <c r="Y473" s="158" t="s">
        <v>260</v>
      </c>
      <c r="Z473" s="148"/>
      <c r="AA473" s="148"/>
      <c r="AB473" s="148"/>
      <c r="AC473" s="148"/>
      <c r="AD473" s="148"/>
      <c r="AE473" s="148"/>
      <c r="AF473" s="148"/>
      <c r="AG473" s="148" t="s">
        <v>415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2" x14ac:dyDescent="0.2">
      <c r="A474" s="155"/>
      <c r="B474" s="156"/>
      <c r="C474" s="182" t="s">
        <v>2828</v>
      </c>
      <c r="D474" s="162"/>
      <c r="E474" s="163">
        <v>113.92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8"/>
      <c r="AA474" s="148"/>
      <c r="AB474" s="148"/>
      <c r="AC474" s="148"/>
      <c r="AD474" s="148"/>
      <c r="AE474" s="148"/>
      <c r="AF474" s="148"/>
      <c r="AG474" s="148" t="s">
        <v>268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3" x14ac:dyDescent="0.2">
      <c r="A475" s="155"/>
      <c r="B475" s="156"/>
      <c r="C475" s="182" t="s">
        <v>2829</v>
      </c>
      <c r="D475" s="162"/>
      <c r="E475" s="163">
        <v>1.8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8"/>
      <c r="AA475" s="148"/>
      <c r="AB475" s="148"/>
      <c r="AC475" s="148"/>
      <c r="AD475" s="148"/>
      <c r="AE475" s="148"/>
      <c r="AF475" s="148"/>
      <c r="AG475" s="148" t="s">
        <v>268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72">
        <v>129</v>
      </c>
      <c r="B476" s="173" t="s">
        <v>677</v>
      </c>
      <c r="C476" s="181" t="s">
        <v>678</v>
      </c>
      <c r="D476" s="174" t="s">
        <v>324</v>
      </c>
      <c r="E476" s="175">
        <v>25.339500000000001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21</v>
      </c>
      <c r="M476" s="177">
        <f>G476*(1+L476/100)</f>
        <v>0</v>
      </c>
      <c r="N476" s="175">
        <v>9.8999999999999999E-4</v>
      </c>
      <c r="O476" s="175">
        <f>ROUND(E476*N476,2)</f>
        <v>0.03</v>
      </c>
      <c r="P476" s="175">
        <v>0</v>
      </c>
      <c r="Q476" s="175">
        <f>ROUND(E476*P476,2)</f>
        <v>0</v>
      </c>
      <c r="R476" s="177"/>
      <c r="S476" s="177" t="s">
        <v>325</v>
      </c>
      <c r="T476" s="178" t="s">
        <v>326</v>
      </c>
      <c r="U476" s="158">
        <v>0</v>
      </c>
      <c r="V476" s="158">
        <f>ROUND(E476*U476,2)</f>
        <v>0</v>
      </c>
      <c r="W476" s="158"/>
      <c r="X476" s="158" t="s">
        <v>259</v>
      </c>
      <c r="Y476" s="158" t="s">
        <v>260</v>
      </c>
      <c r="Z476" s="148"/>
      <c r="AA476" s="148"/>
      <c r="AB476" s="148"/>
      <c r="AC476" s="148"/>
      <c r="AD476" s="148"/>
      <c r="AE476" s="148"/>
      <c r="AF476" s="148"/>
      <c r="AG476" s="148" t="s">
        <v>415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2" x14ac:dyDescent="0.2">
      <c r="A477" s="155"/>
      <c r="B477" s="156"/>
      <c r="C477" s="182" t="s">
        <v>2830</v>
      </c>
      <c r="D477" s="162"/>
      <c r="E477" s="163">
        <v>14.46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8"/>
      <c r="AA477" s="148"/>
      <c r="AB477" s="148"/>
      <c r="AC477" s="148"/>
      <c r="AD477" s="148"/>
      <c r="AE477" s="148"/>
      <c r="AF477" s="148"/>
      <c r="AG477" s="148" t="s">
        <v>268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3" x14ac:dyDescent="0.2">
      <c r="A478" s="155"/>
      <c r="B478" s="156"/>
      <c r="C478" s="182" t="s">
        <v>2831</v>
      </c>
      <c r="D478" s="162"/>
      <c r="E478" s="163">
        <v>10.88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8"/>
      <c r="AA478" s="148"/>
      <c r="AB478" s="148"/>
      <c r="AC478" s="148"/>
      <c r="AD478" s="148"/>
      <c r="AE478" s="148"/>
      <c r="AF478" s="148"/>
      <c r="AG478" s="148" t="s">
        <v>268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72">
        <v>130</v>
      </c>
      <c r="B479" s="173" t="s">
        <v>2835</v>
      </c>
      <c r="C479" s="181" t="s">
        <v>2836</v>
      </c>
      <c r="D479" s="174" t="s">
        <v>324</v>
      </c>
      <c r="E479" s="175">
        <v>115.72</v>
      </c>
      <c r="F479" s="176"/>
      <c r="G479" s="177">
        <f>ROUND(E479*F479,2)</f>
        <v>0</v>
      </c>
      <c r="H479" s="176"/>
      <c r="I479" s="177">
        <f>ROUND(E479*H479,2)</f>
        <v>0</v>
      </c>
      <c r="J479" s="176"/>
      <c r="K479" s="177">
        <f>ROUND(E479*J479,2)</f>
        <v>0</v>
      </c>
      <c r="L479" s="177">
        <v>21</v>
      </c>
      <c r="M479" s="177">
        <f>G479*(1+L479/100)</f>
        <v>0</v>
      </c>
      <c r="N479" s="175">
        <v>2.2000000000000001E-4</v>
      </c>
      <c r="O479" s="175">
        <f>ROUND(E479*N479,2)</f>
        <v>0.03</v>
      </c>
      <c r="P479" s="175">
        <v>0</v>
      </c>
      <c r="Q479" s="175">
        <f>ROUND(E479*P479,2)</f>
        <v>0</v>
      </c>
      <c r="R479" s="177"/>
      <c r="S479" s="177" t="s">
        <v>325</v>
      </c>
      <c r="T479" s="178" t="s">
        <v>326</v>
      </c>
      <c r="U479" s="158">
        <v>0</v>
      </c>
      <c r="V479" s="158">
        <f>ROUND(E479*U479,2)</f>
        <v>0</v>
      </c>
      <c r="W479" s="158"/>
      <c r="X479" s="158" t="s">
        <v>259</v>
      </c>
      <c r="Y479" s="158" t="s">
        <v>260</v>
      </c>
      <c r="Z479" s="148"/>
      <c r="AA479" s="148"/>
      <c r="AB479" s="148"/>
      <c r="AC479" s="148"/>
      <c r="AD479" s="148"/>
      <c r="AE479" s="148"/>
      <c r="AF479" s="148"/>
      <c r="AG479" s="148" t="s">
        <v>415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2" x14ac:dyDescent="0.2">
      <c r="A480" s="155"/>
      <c r="B480" s="156"/>
      <c r="C480" s="273" t="s">
        <v>2837</v>
      </c>
      <c r="D480" s="274"/>
      <c r="E480" s="274"/>
      <c r="F480" s="274"/>
      <c r="G480" s="274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8"/>
      <c r="AA480" s="148"/>
      <c r="AB480" s="148"/>
      <c r="AC480" s="148"/>
      <c r="AD480" s="148"/>
      <c r="AE480" s="148"/>
      <c r="AF480" s="148"/>
      <c r="AG480" s="148" t="s">
        <v>263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2" x14ac:dyDescent="0.2">
      <c r="A481" s="155"/>
      <c r="B481" s="156"/>
      <c r="C481" s="182" t="s">
        <v>2828</v>
      </c>
      <c r="D481" s="162"/>
      <c r="E481" s="163">
        <v>113.92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8"/>
      <c r="AA481" s="148"/>
      <c r="AB481" s="148"/>
      <c r="AC481" s="148"/>
      <c r="AD481" s="148"/>
      <c r="AE481" s="148"/>
      <c r="AF481" s="148"/>
      <c r="AG481" s="148" t="s">
        <v>268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3" x14ac:dyDescent="0.2">
      <c r="A482" s="155"/>
      <c r="B482" s="156"/>
      <c r="C482" s="182" t="s">
        <v>2829</v>
      </c>
      <c r="D482" s="162"/>
      <c r="E482" s="163">
        <v>1.8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8"/>
      <c r="AA482" s="148"/>
      <c r="AB482" s="148"/>
      <c r="AC482" s="148"/>
      <c r="AD482" s="148"/>
      <c r="AE482" s="148"/>
      <c r="AF482" s="148"/>
      <c r="AG482" s="148" t="s">
        <v>268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87">
        <v>131</v>
      </c>
      <c r="B483" s="188" t="s">
        <v>679</v>
      </c>
      <c r="C483" s="194" t="s">
        <v>680</v>
      </c>
      <c r="D483" s="189" t="s">
        <v>0</v>
      </c>
      <c r="E483" s="190">
        <v>913.41174000000001</v>
      </c>
      <c r="F483" s="191"/>
      <c r="G483" s="192">
        <f>ROUND(E483*F483,2)</f>
        <v>0</v>
      </c>
      <c r="H483" s="191"/>
      <c r="I483" s="192">
        <f>ROUND(E483*H483,2)</f>
        <v>0</v>
      </c>
      <c r="J483" s="191"/>
      <c r="K483" s="192">
        <f>ROUND(E483*J483,2)</f>
        <v>0</v>
      </c>
      <c r="L483" s="192">
        <v>21</v>
      </c>
      <c r="M483" s="192">
        <f>G483*(1+L483/100)</f>
        <v>0</v>
      </c>
      <c r="N483" s="190">
        <v>0</v>
      </c>
      <c r="O483" s="190">
        <f>ROUND(E483*N483,2)</f>
        <v>0</v>
      </c>
      <c r="P483" s="190">
        <v>0</v>
      </c>
      <c r="Q483" s="190">
        <f>ROUND(E483*P483,2)</f>
        <v>0</v>
      </c>
      <c r="R483" s="192"/>
      <c r="S483" s="192" t="s">
        <v>325</v>
      </c>
      <c r="T483" s="193" t="s">
        <v>326</v>
      </c>
      <c r="U483" s="158">
        <v>0</v>
      </c>
      <c r="V483" s="158">
        <f>ROUND(E483*U483,2)</f>
        <v>0</v>
      </c>
      <c r="W483" s="158"/>
      <c r="X483" s="158" t="s">
        <v>259</v>
      </c>
      <c r="Y483" s="158" t="s">
        <v>260</v>
      </c>
      <c r="Z483" s="148"/>
      <c r="AA483" s="148"/>
      <c r="AB483" s="148"/>
      <c r="AC483" s="148"/>
      <c r="AD483" s="148"/>
      <c r="AE483" s="148"/>
      <c r="AF483" s="148"/>
      <c r="AG483" s="148" t="s">
        <v>422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72">
        <v>132</v>
      </c>
      <c r="B484" s="173" t="s">
        <v>681</v>
      </c>
      <c r="C484" s="181" t="s">
        <v>682</v>
      </c>
      <c r="D484" s="174" t="s">
        <v>324</v>
      </c>
      <c r="E484" s="175">
        <v>168.91139999999999</v>
      </c>
      <c r="F484" s="176"/>
      <c r="G484" s="177">
        <f>ROUND(E484*F484,2)</f>
        <v>0</v>
      </c>
      <c r="H484" s="176"/>
      <c r="I484" s="177">
        <f>ROUND(E484*H484,2)</f>
        <v>0</v>
      </c>
      <c r="J484" s="176"/>
      <c r="K484" s="177">
        <f>ROUND(E484*J484,2)</f>
        <v>0</v>
      </c>
      <c r="L484" s="177">
        <v>21</v>
      </c>
      <c r="M484" s="177">
        <f>G484*(1+L484/100)</f>
        <v>0</v>
      </c>
      <c r="N484" s="175">
        <v>4.4000000000000003E-3</v>
      </c>
      <c r="O484" s="175">
        <f>ROUND(E484*N484,2)</f>
        <v>0.74</v>
      </c>
      <c r="P484" s="175">
        <v>0</v>
      </c>
      <c r="Q484" s="175">
        <f>ROUND(E484*P484,2)</f>
        <v>0</v>
      </c>
      <c r="R484" s="177"/>
      <c r="S484" s="177" t="s">
        <v>257</v>
      </c>
      <c r="T484" s="178" t="s">
        <v>258</v>
      </c>
      <c r="U484" s="158">
        <v>0</v>
      </c>
      <c r="V484" s="158">
        <f>ROUND(E484*U484,2)</f>
        <v>0</v>
      </c>
      <c r="W484" s="158"/>
      <c r="X484" s="158" t="s">
        <v>442</v>
      </c>
      <c r="Y484" s="158" t="s">
        <v>260</v>
      </c>
      <c r="Z484" s="148"/>
      <c r="AA484" s="148"/>
      <c r="AB484" s="148"/>
      <c r="AC484" s="148"/>
      <c r="AD484" s="148"/>
      <c r="AE484" s="148"/>
      <c r="AF484" s="148"/>
      <c r="AG484" s="148" t="s">
        <v>443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2" x14ac:dyDescent="0.2">
      <c r="A485" s="155"/>
      <c r="B485" s="156"/>
      <c r="C485" s="182" t="s">
        <v>2838</v>
      </c>
      <c r="D485" s="162"/>
      <c r="E485" s="163">
        <v>136.69999999999999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8"/>
      <c r="AA485" s="148"/>
      <c r="AB485" s="148"/>
      <c r="AC485" s="148"/>
      <c r="AD485" s="148"/>
      <c r="AE485" s="148"/>
      <c r="AF485" s="148"/>
      <c r="AG485" s="148" t="s">
        <v>268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3" x14ac:dyDescent="0.2">
      <c r="A486" s="155"/>
      <c r="B486" s="156"/>
      <c r="C486" s="182" t="s">
        <v>2839</v>
      </c>
      <c r="D486" s="162"/>
      <c r="E486" s="163">
        <v>17.350000000000001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8"/>
      <c r="AA486" s="148"/>
      <c r="AB486" s="148"/>
      <c r="AC486" s="148"/>
      <c r="AD486" s="148"/>
      <c r="AE486" s="148"/>
      <c r="AF486" s="148"/>
      <c r="AG486" s="148" t="s">
        <v>268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3" x14ac:dyDescent="0.2">
      <c r="A487" s="155"/>
      <c r="B487" s="156"/>
      <c r="C487" s="182" t="s">
        <v>2840</v>
      </c>
      <c r="D487" s="162"/>
      <c r="E487" s="163">
        <v>13.06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8"/>
      <c r="AA487" s="148"/>
      <c r="AB487" s="148"/>
      <c r="AC487" s="148"/>
      <c r="AD487" s="148"/>
      <c r="AE487" s="148"/>
      <c r="AF487" s="148"/>
      <c r="AG487" s="148" t="s">
        <v>268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3" x14ac:dyDescent="0.2">
      <c r="A488" s="155"/>
      <c r="B488" s="156"/>
      <c r="C488" s="182" t="s">
        <v>2829</v>
      </c>
      <c r="D488" s="162"/>
      <c r="E488" s="163">
        <v>1.8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8"/>
      <c r="AA488" s="148"/>
      <c r="AB488" s="148"/>
      <c r="AC488" s="148"/>
      <c r="AD488" s="148"/>
      <c r="AE488" s="148"/>
      <c r="AF488" s="148"/>
      <c r="AG488" s="148" t="s">
        <v>268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72">
        <v>133</v>
      </c>
      <c r="B489" s="173" t="s">
        <v>685</v>
      </c>
      <c r="C489" s="181" t="s">
        <v>686</v>
      </c>
      <c r="D489" s="174" t="s">
        <v>324</v>
      </c>
      <c r="E489" s="175">
        <v>168.91139999999999</v>
      </c>
      <c r="F489" s="176"/>
      <c r="G489" s="177">
        <f>ROUND(E489*F489,2)</f>
        <v>0</v>
      </c>
      <c r="H489" s="176"/>
      <c r="I489" s="177">
        <f>ROUND(E489*H489,2)</f>
        <v>0</v>
      </c>
      <c r="J489" s="176"/>
      <c r="K489" s="177">
        <f>ROUND(E489*J489,2)</f>
        <v>0</v>
      </c>
      <c r="L489" s="177">
        <v>21</v>
      </c>
      <c r="M489" s="177">
        <f>G489*(1+L489/100)</f>
        <v>0</v>
      </c>
      <c r="N489" s="175">
        <v>4.0000000000000001E-3</v>
      </c>
      <c r="O489" s="175">
        <f>ROUND(E489*N489,2)</f>
        <v>0.68</v>
      </c>
      <c r="P489" s="175">
        <v>0</v>
      </c>
      <c r="Q489" s="175">
        <f>ROUND(E489*P489,2)</f>
        <v>0</v>
      </c>
      <c r="R489" s="177"/>
      <c r="S489" s="177" t="s">
        <v>257</v>
      </c>
      <c r="T489" s="178" t="s">
        <v>258</v>
      </c>
      <c r="U489" s="158">
        <v>0</v>
      </c>
      <c r="V489" s="158">
        <f>ROUND(E489*U489,2)</f>
        <v>0</v>
      </c>
      <c r="W489" s="158"/>
      <c r="X489" s="158" t="s">
        <v>442</v>
      </c>
      <c r="Y489" s="158" t="s">
        <v>260</v>
      </c>
      <c r="Z489" s="148"/>
      <c r="AA489" s="148"/>
      <c r="AB489" s="148"/>
      <c r="AC489" s="148"/>
      <c r="AD489" s="148"/>
      <c r="AE489" s="148"/>
      <c r="AF489" s="148"/>
      <c r="AG489" s="148" t="s">
        <v>443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2" x14ac:dyDescent="0.2">
      <c r="A490" s="155"/>
      <c r="B490" s="156"/>
      <c r="C490" s="182" t="s">
        <v>2838</v>
      </c>
      <c r="D490" s="162"/>
      <c r="E490" s="163">
        <v>136.69999999999999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8"/>
      <c r="AA490" s="148"/>
      <c r="AB490" s="148"/>
      <c r="AC490" s="148"/>
      <c r="AD490" s="148"/>
      <c r="AE490" s="148"/>
      <c r="AF490" s="148"/>
      <c r="AG490" s="148" t="s">
        <v>268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3" x14ac:dyDescent="0.2">
      <c r="A491" s="155"/>
      <c r="B491" s="156"/>
      <c r="C491" s="182" t="s">
        <v>2839</v>
      </c>
      <c r="D491" s="162"/>
      <c r="E491" s="163">
        <v>17.350000000000001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8"/>
      <c r="AA491" s="148"/>
      <c r="AB491" s="148"/>
      <c r="AC491" s="148"/>
      <c r="AD491" s="148"/>
      <c r="AE491" s="148"/>
      <c r="AF491" s="148"/>
      <c r="AG491" s="148" t="s">
        <v>268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3" x14ac:dyDescent="0.2">
      <c r="A492" s="155"/>
      <c r="B492" s="156"/>
      <c r="C492" s="182" t="s">
        <v>2840</v>
      </c>
      <c r="D492" s="162"/>
      <c r="E492" s="163">
        <v>13.06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8"/>
      <c r="AA492" s="148"/>
      <c r="AB492" s="148"/>
      <c r="AC492" s="148"/>
      <c r="AD492" s="148"/>
      <c r="AE492" s="148"/>
      <c r="AF492" s="148"/>
      <c r="AG492" s="148" t="s">
        <v>268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3" x14ac:dyDescent="0.2">
      <c r="A493" s="155"/>
      <c r="B493" s="156"/>
      <c r="C493" s="182" t="s">
        <v>2829</v>
      </c>
      <c r="D493" s="162"/>
      <c r="E493" s="163">
        <v>1.8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8"/>
      <c r="AA493" s="148"/>
      <c r="AB493" s="148"/>
      <c r="AC493" s="148"/>
      <c r="AD493" s="148"/>
      <c r="AE493" s="148"/>
      <c r="AF493" s="148"/>
      <c r="AG493" s="148" t="s">
        <v>268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x14ac:dyDescent="0.2">
      <c r="A494" s="165" t="s">
        <v>252</v>
      </c>
      <c r="B494" s="166" t="s">
        <v>152</v>
      </c>
      <c r="C494" s="180" t="s">
        <v>153</v>
      </c>
      <c r="D494" s="167"/>
      <c r="E494" s="168"/>
      <c r="F494" s="169"/>
      <c r="G494" s="169">
        <f>SUMIF(AG495:AG512,"&lt;&gt;NOR",G495:G512)</f>
        <v>0</v>
      </c>
      <c r="H494" s="169"/>
      <c r="I494" s="169">
        <f>SUM(I495:I512)</f>
        <v>0</v>
      </c>
      <c r="J494" s="169"/>
      <c r="K494" s="169">
        <f>SUM(K495:K512)</f>
        <v>0</v>
      </c>
      <c r="L494" s="169"/>
      <c r="M494" s="169">
        <f>SUM(M495:M512)</f>
        <v>0</v>
      </c>
      <c r="N494" s="168"/>
      <c r="O494" s="168">
        <f>SUM(O495:O512)</f>
        <v>0</v>
      </c>
      <c r="P494" s="168"/>
      <c r="Q494" s="168">
        <f>SUM(Q495:Q512)</f>
        <v>4.53</v>
      </c>
      <c r="R494" s="169"/>
      <c r="S494" s="169"/>
      <c r="T494" s="170"/>
      <c r="U494" s="164"/>
      <c r="V494" s="164">
        <f>SUM(V495:V512)</f>
        <v>0</v>
      </c>
      <c r="W494" s="164"/>
      <c r="X494" s="164"/>
      <c r="Y494" s="164"/>
      <c r="AG494" t="s">
        <v>253</v>
      </c>
    </row>
    <row r="495" spans="1:60" outlineLevel="1" x14ac:dyDescent="0.2">
      <c r="A495" s="172">
        <v>134</v>
      </c>
      <c r="B495" s="173" t="s">
        <v>2841</v>
      </c>
      <c r="C495" s="181" t="s">
        <v>2842</v>
      </c>
      <c r="D495" s="174" t="s">
        <v>324</v>
      </c>
      <c r="E495" s="175">
        <v>251.52500000000001</v>
      </c>
      <c r="F495" s="176"/>
      <c r="G495" s="177">
        <f>ROUND(E495*F495,2)</f>
        <v>0</v>
      </c>
      <c r="H495" s="176"/>
      <c r="I495" s="177">
        <f>ROUND(E495*H495,2)</f>
        <v>0</v>
      </c>
      <c r="J495" s="176"/>
      <c r="K495" s="177">
        <f>ROUND(E495*J495,2)</f>
        <v>0</v>
      </c>
      <c r="L495" s="177">
        <v>21</v>
      </c>
      <c r="M495" s="177">
        <f>G495*(1+L495/100)</f>
        <v>0</v>
      </c>
      <c r="N495" s="175">
        <v>0</v>
      </c>
      <c r="O495" s="175">
        <f>ROUND(E495*N495,2)</f>
        <v>0</v>
      </c>
      <c r="P495" s="175">
        <v>6.0000000000000001E-3</v>
      </c>
      <c r="Q495" s="175">
        <f>ROUND(E495*P495,2)</f>
        <v>1.51</v>
      </c>
      <c r="R495" s="177"/>
      <c r="S495" s="177" t="s">
        <v>325</v>
      </c>
      <c r="T495" s="178" t="s">
        <v>326</v>
      </c>
      <c r="U495" s="158">
        <v>0</v>
      </c>
      <c r="V495" s="158">
        <f>ROUND(E495*U495,2)</f>
        <v>0</v>
      </c>
      <c r="W495" s="158"/>
      <c r="X495" s="158" t="s">
        <v>259</v>
      </c>
      <c r="Y495" s="158" t="s">
        <v>260</v>
      </c>
      <c r="Z495" s="148"/>
      <c r="AA495" s="148"/>
      <c r="AB495" s="148"/>
      <c r="AC495" s="148"/>
      <c r="AD495" s="148"/>
      <c r="AE495" s="148"/>
      <c r="AF495" s="148"/>
      <c r="AG495" s="148" t="s">
        <v>415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2" x14ac:dyDescent="0.2">
      <c r="A496" s="155"/>
      <c r="B496" s="156"/>
      <c r="C496" s="182" t="s">
        <v>2843</v>
      </c>
      <c r="D496" s="162"/>
      <c r="E496" s="163">
        <v>59.8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8"/>
      <c r="AA496" s="148"/>
      <c r="AB496" s="148"/>
      <c r="AC496" s="148"/>
      <c r="AD496" s="148"/>
      <c r="AE496" s="148"/>
      <c r="AF496" s="148"/>
      <c r="AG496" s="148" t="s">
        <v>268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3" x14ac:dyDescent="0.2">
      <c r="A497" s="155"/>
      <c r="B497" s="156"/>
      <c r="C497" s="182" t="s">
        <v>2844</v>
      </c>
      <c r="D497" s="162"/>
      <c r="E497" s="163">
        <v>56.12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8"/>
      <c r="AA497" s="148"/>
      <c r="AB497" s="148"/>
      <c r="AC497" s="148"/>
      <c r="AD497" s="148"/>
      <c r="AE497" s="148"/>
      <c r="AF497" s="148"/>
      <c r="AG497" s="148" t="s">
        <v>268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3" x14ac:dyDescent="0.2">
      <c r="A498" s="155"/>
      <c r="B498" s="156"/>
      <c r="C498" s="182" t="s">
        <v>2845</v>
      </c>
      <c r="D498" s="162"/>
      <c r="E498" s="163">
        <v>13.34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8"/>
      <c r="AA498" s="148"/>
      <c r="AB498" s="148"/>
      <c r="AC498" s="148"/>
      <c r="AD498" s="148"/>
      <c r="AE498" s="148"/>
      <c r="AF498" s="148"/>
      <c r="AG498" s="148" t="s">
        <v>268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3" x14ac:dyDescent="0.2">
      <c r="A499" s="155"/>
      <c r="B499" s="156"/>
      <c r="C499" s="182" t="s">
        <v>2846</v>
      </c>
      <c r="D499" s="162"/>
      <c r="E499" s="163">
        <v>4.83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8"/>
      <c r="AA499" s="148"/>
      <c r="AB499" s="148"/>
      <c r="AC499" s="148"/>
      <c r="AD499" s="148"/>
      <c r="AE499" s="148"/>
      <c r="AF499" s="148"/>
      <c r="AG499" s="148" t="s">
        <v>268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3" x14ac:dyDescent="0.2">
      <c r="A500" s="155"/>
      <c r="B500" s="156"/>
      <c r="C500" s="182" t="s">
        <v>2847</v>
      </c>
      <c r="D500" s="162"/>
      <c r="E500" s="163">
        <v>112.39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8"/>
      <c r="AA500" s="148"/>
      <c r="AB500" s="148"/>
      <c r="AC500" s="148"/>
      <c r="AD500" s="148"/>
      <c r="AE500" s="148"/>
      <c r="AF500" s="148"/>
      <c r="AG500" s="148" t="s">
        <v>268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3" x14ac:dyDescent="0.2">
      <c r="A501" s="155"/>
      <c r="B501" s="156"/>
      <c r="C501" s="182" t="s">
        <v>2848</v>
      </c>
      <c r="D501" s="162"/>
      <c r="E501" s="163">
        <v>5.04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8"/>
      <c r="AA501" s="148"/>
      <c r="AB501" s="148"/>
      <c r="AC501" s="148"/>
      <c r="AD501" s="148"/>
      <c r="AE501" s="148"/>
      <c r="AF501" s="148"/>
      <c r="AG501" s="148" t="s">
        <v>268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72">
        <v>135</v>
      </c>
      <c r="B502" s="173" t="s">
        <v>2849</v>
      </c>
      <c r="C502" s="181" t="s">
        <v>2850</v>
      </c>
      <c r="D502" s="174" t="s">
        <v>324</v>
      </c>
      <c r="E502" s="175">
        <v>251.52500000000001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21</v>
      </c>
      <c r="M502" s="177">
        <f>G502*(1+L502/100)</f>
        <v>0</v>
      </c>
      <c r="N502" s="175">
        <v>0</v>
      </c>
      <c r="O502" s="175">
        <f>ROUND(E502*N502,2)</f>
        <v>0</v>
      </c>
      <c r="P502" s="175">
        <v>6.0000000000000001E-3</v>
      </c>
      <c r="Q502" s="175">
        <f>ROUND(E502*P502,2)</f>
        <v>1.51</v>
      </c>
      <c r="R502" s="177"/>
      <c r="S502" s="177" t="s">
        <v>257</v>
      </c>
      <c r="T502" s="178" t="s">
        <v>258</v>
      </c>
      <c r="U502" s="158">
        <v>0</v>
      </c>
      <c r="V502" s="158">
        <f>ROUND(E502*U502,2)</f>
        <v>0</v>
      </c>
      <c r="W502" s="158"/>
      <c r="X502" s="158" t="s">
        <v>259</v>
      </c>
      <c r="Y502" s="158" t="s">
        <v>260</v>
      </c>
      <c r="Z502" s="148"/>
      <c r="AA502" s="148"/>
      <c r="AB502" s="148"/>
      <c r="AC502" s="148"/>
      <c r="AD502" s="148"/>
      <c r="AE502" s="148"/>
      <c r="AF502" s="148"/>
      <c r="AG502" s="148" t="s">
        <v>287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2" x14ac:dyDescent="0.2">
      <c r="A503" s="155"/>
      <c r="B503" s="156"/>
      <c r="C503" s="182" t="s">
        <v>2851</v>
      </c>
      <c r="D503" s="162"/>
      <c r="E503" s="163">
        <v>251.53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8"/>
      <c r="AA503" s="148"/>
      <c r="AB503" s="148"/>
      <c r="AC503" s="148"/>
      <c r="AD503" s="148"/>
      <c r="AE503" s="148"/>
      <c r="AF503" s="148"/>
      <c r="AG503" s="148" t="s">
        <v>268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72">
        <v>136</v>
      </c>
      <c r="B504" s="173" t="s">
        <v>2852</v>
      </c>
      <c r="C504" s="181" t="s">
        <v>2853</v>
      </c>
      <c r="D504" s="174" t="s">
        <v>324</v>
      </c>
      <c r="E504" s="175">
        <v>251.52500000000001</v>
      </c>
      <c r="F504" s="176"/>
      <c r="G504" s="177">
        <f>ROUND(E504*F504,2)</f>
        <v>0</v>
      </c>
      <c r="H504" s="176"/>
      <c r="I504" s="177">
        <f>ROUND(E504*H504,2)</f>
        <v>0</v>
      </c>
      <c r="J504" s="176"/>
      <c r="K504" s="177">
        <f>ROUND(E504*J504,2)</f>
        <v>0</v>
      </c>
      <c r="L504" s="177">
        <v>21</v>
      </c>
      <c r="M504" s="177">
        <f>G504*(1+L504/100)</f>
        <v>0</v>
      </c>
      <c r="N504" s="175">
        <v>0</v>
      </c>
      <c r="O504" s="175">
        <f>ROUND(E504*N504,2)</f>
        <v>0</v>
      </c>
      <c r="P504" s="175">
        <v>6.0000000000000001E-3</v>
      </c>
      <c r="Q504" s="175">
        <f>ROUND(E504*P504,2)</f>
        <v>1.51</v>
      </c>
      <c r="R504" s="177"/>
      <c r="S504" s="177" t="s">
        <v>325</v>
      </c>
      <c r="T504" s="178" t="s">
        <v>326</v>
      </c>
      <c r="U504" s="158">
        <v>0</v>
      </c>
      <c r="V504" s="158">
        <f>ROUND(E504*U504,2)</f>
        <v>0</v>
      </c>
      <c r="W504" s="158"/>
      <c r="X504" s="158" t="s">
        <v>259</v>
      </c>
      <c r="Y504" s="158" t="s">
        <v>260</v>
      </c>
      <c r="Z504" s="148"/>
      <c r="AA504" s="148"/>
      <c r="AB504" s="148"/>
      <c r="AC504" s="148"/>
      <c r="AD504" s="148"/>
      <c r="AE504" s="148"/>
      <c r="AF504" s="148"/>
      <c r="AG504" s="148" t="s">
        <v>415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2" x14ac:dyDescent="0.2">
      <c r="A505" s="155"/>
      <c r="B505" s="156"/>
      <c r="C505" s="273" t="s">
        <v>2854</v>
      </c>
      <c r="D505" s="274"/>
      <c r="E505" s="274"/>
      <c r="F505" s="274"/>
      <c r="G505" s="274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8"/>
      <c r="AA505" s="148"/>
      <c r="AB505" s="148"/>
      <c r="AC505" s="148"/>
      <c r="AD505" s="148"/>
      <c r="AE505" s="148"/>
      <c r="AF505" s="148"/>
      <c r="AG505" s="148" t="s">
        <v>263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2" x14ac:dyDescent="0.2">
      <c r="A506" s="155"/>
      <c r="B506" s="156"/>
      <c r="C506" s="182" t="s">
        <v>2843</v>
      </c>
      <c r="D506" s="162"/>
      <c r="E506" s="163">
        <v>59.8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8"/>
      <c r="AA506" s="148"/>
      <c r="AB506" s="148"/>
      <c r="AC506" s="148"/>
      <c r="AD506" s="148"/>
      <c r="AE506" s="148"/>
      <c r="AF506" s="148"/>
      <c r="AG506" s="148" t="s">
        <v>268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3" x14ac:dyDescent="0.2">
      <c r="A507" s="155"/>
      <c r="B507" s="156"/>
      <c r="C507" s="182" t="s">
        <v>2844</v>
      </c>
      <c r="D507" s="162"/>
      <c r="E507" s="163">
        <v>56.12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8"/>
      <c r="AA507" s="148"/>
      <c r="AB507" s="148"/>
      <c r="AC507" s="148"/>
      <c r="AD507" s="148"/>
      <c r="AE507" s="148"/>
      <c r="AF507" s="148"/>
      <c r="AG507" s="148" t="s">
        <v>268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3" x14ac:dyDescent="0.2">
      <c r="A508" s="155"/>
      <c r="B508" s="156"/>
      <c r="C508" s="182" t="s">
        <v>2845</v>
      </c>
      <c r="D508" s="162"/>
      <c r="E508" s="163">
        <v>13.34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8"/>
      <c r="AA508" s="148"/>
      <c r="AB508" s="148"/>
      <c r="AC508" s="148"/>
      <c r="AD508" s="148"/>
      <c r="AE508" s="148"/>
      <c r="AF508" s="148"/>
      <c r="AG508" s="148" t="s">
        <v>268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3" x14ac:dyDescent="0.2">
      <c r="A509" s="155"/>
      <c r="B509" s="156"/>
      <c r="C509" s="182" t="s">
        <v>2846</v>
      </c>
      <c r="D509" s="162"/>
      <c r="E509" s="163">
        <v>4.83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8"/>
      <c r="AA509" s="148"/>
      <c r="AB509" s="148"/>
      <c r="AC509" s="148"/>
      <c r="AD509" s="148"/>
      <c r="AE509" s="148"/>
      <c r="AF509" s="148"/>
      <c r="AG509" s="148" t="s">
        <v>268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3" x14ac:dyDescent="0.2">
      <c r="A510" s="155"/>
      <c r="B510" s="156"/>
      <c r="C510" s="182" t="s">
        <v>2847</v>
      </c>
      <c r="D510" s="162"/>
      <c r="E510" s="163">
        <v>112.39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8"/>
      <c r="AA510" s="148"/>
      <c r="AB510" s="148"/>
      <c r="AC510" s="148"/>
      <c r="AD510" s="148"/>
      <c r="AE510" s="148"/>
      <c r="AF510" s="148"/>
      <c r="AG510" s="148" t="s">
        <v>268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3" x14ac:dyDescent="0.2">
      <c r="A511" s="155"/>
      <c r="B511" s="156"/>
      <c r="C511" s="182" t="s">
        <v>2848</v>
      </c>
      <c r="D511" s="162"/>
      <c r="E511" s="163">
        <v>5.04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8"/>
      <c r="AA511" s="148"/>
      <c r="AB511" s="148"/>
      <c r="AC511" s="148"/>
      <c r="AD511" s="148"/>
      <c r="AE511" s="148"/>
      <c r="AF511" s="148"/>
      <c r="AG511" s="148" t="s">
        <v>268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87">
        <v>137</v>
      </c>
      <c r="B512" s="188" t="s">
        <v>2855</v>
      </c>
      <c r="C512" s="194" t="s">
        <v>2856</v>
      </c>
      <c r="D512" s="189" t="s">
        <v>0</v>
      </c>
      <c r="E512" s="190">
        <v>79.733419999999995</v>
      </c>
      <c r="F512" s="191"/>
      <c r="G512" s="192">
        <f>ROUND(E512*F512,2)</f>
        <v>0</v>
      </c>
      <c r="H512" s="191"/>
      <c r="I512" s="192">
        <f>ROUND(E512*H512,2)</f>
        <v>0</v>
      </c>
      <c r="J512" s="191"/>
      <c r="K512" s="192">
        <f>ROUND(E512*J512,2)</f>
        <v>0</v>
      </c>
      <c r="L512" s="192">
        <v>21</v>
      </c>
      <c r="M512" s="192">
        <f>G512*(1+L512/100)</f>
        <v>0</v>
      </c>
      <c r="N512" s="190">
        <v>0</v>
      </c>
      <c r="O512" s="190">
        <f>ROUND(E512*N512,2)</f>
        <v>0</v>
      </c>
      <c r="P512" s="190">
        <v>0</v>
      </c>
      <c r="Q512" s="190">
        <f>ROUND(E512*P512,2)</f>
        <v>0</v>
      </c>
      <c r="R512" s="192"/>
      <c r="S512" s="192" t="s">
        <v>325</v>
      </c>
      <c r="T512" s="193" t="s">
        <v>326</v>
      </c>
      <c r="U512" s="158">
        <v>0</v>
      </c>
      <c r="V512" s="158">
        <f>ROUND(E512*U512,2)</f>
        <v>0</v>
      </c>
      <c r="W512" s="158"/>
      <c r="X512" s="158" t="s">
        <v>259</v>
      </c>
      <c r="Y512" s="158" t="s">
        <v>260</v>
      </c>
      <c r="Z512" s="148"/>
      <c r="AA512" s="148"/>
      <c r="AB512" s="148"/>
      <c r="AC512" s="148"/>
      <c r="AD512" s="148"/>
      <c r="AE512" s="148"/>
      <c r="AF512" s="148"/>
      <c r="AG512" s="148" t="s">
        <v>422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x14ac:dyDescent="0.2">
      <c r="A513" s="165" t="s">
        <v>252</v>
      </c>
      <c r="B513" s="166" t="s">
        <v>154</v>
      </c>
      <c r="C513" s="180" t="s">
        <v>155</v>
      </c>
      <c r="D513" s="167"/>
      <c r="E513" s="168"/>
      <c r="F513" s="169"/>
      <c r="G513" s="169">
        <f>SUMIF(AG514:AG533,"&lt;&gt;NOR",G514:G533)</f>
        <v>0</v>
      </c>
      <c r="H513" s="169"/>
      <c r="I513" s="169">
        <f>SUM(I514:I533)</f>
        <v>0</v>
      </c>
      <c r="J513" s="169"/>
      <c r="K513" s="169">
        <f>SUM(K514:K533)</f>
        <v>0</v>
      </c>
      <c r="L513" s="169"/>
      <c r="M513" s="169">
        <f>SUM(M514:M533)</f>
        <v>0</v>
      </c>
      <c r="N513" s="168"/>
      <c r="O513" s="168">
        <f>SUM(O514:O533)</f>
        <v>0.39</v>
      </c>
      <c r="P513" s="168"/>
      <c r="Q513" s="168">
        <f>SUM(Q514:Q533)</f>
        <v>0</v>
      </c>
      <c r="R513" s="169"/>
      <c r="S513" s="169"/>
      <c r="T513" s="170"/>
      <c r="U513" s="164"/>
      <c r="V513" s="164">
        <f>SUM(V514:V533)</f>
        <v>0</v>
      </c>
      <c r="W513" s="164"/>
      <c r="X513" s="164"/>
      <c r="Y513" s="164"/>
      <c r="AG513" t="s">
        <v>253</v>
      </c>
    </row>
    <row r="514" spans="1:60" outlineLevel="1" x14ac:dyDescent="0.2">
      <c r="A514" s="172">
        <v>138</v>
      </c>
      <c r="B514" s="173" t="s">
        <v>2857</v>
      </c>
      <c r="C514" s="181" t="s">
        <v>2858</v>
      </c>
      <c r="D514" s="174" t="s">
        <v>324</v>
      </c>
      <c r="E514" s="175">
        <v>64.8</v>
      </c>
      <c r="F514" s="176"/>
      <c r="G514" s="177">
        <f>ROUND(E514*F514,2)</f>
        <v>0</v>
      </c>
      <c r="H514" s="176"/>
      <c r="I514" s="177">
        <f>ROUND(E514*H514,2)</f>
        <v>0</v>
      </c>
      <c r="J514" s="176"/>
      <c r="K514" s="177">
        <f>ROUND(E514*J514,2)</f>
        <v>0</v>
      </c>
      <c r="L514" s="177">
        <v>21</v>
      </c>
      <c r="M514" s="177">
        <f>G514*(1+L514/100)</f>
        <v>0</v>
      </c>
      <c r="N514" s="175">
        <v>0</v>
      </c>
      <c r="O514" s="175">
        <f>ROUND(E514*N514,2)</f>
        <v>0</v>
      </c>
      <c r="P514" s="175">
        <v>0</v>
      </c>
      <c r="Q514" s="175">
        <f>ROUND(E514*P514,2)</f>
        <v>0</v>
      </c>
      <c r="R514" s="177"/>
      <c r="S514" s="177" t="s">
        <v>325</v>
      </c>
      <c r="T514" s="178" t="s">
        <v>326</v>
      </c>
      <c r="U514" s="158">
        <v>0</v>
      </c>
      <c r="V514" s="158">
        <f>ROUND(E514*U514,2)</f>
        <v>0</v>
      </c>
      <c r="W514" s="158"/>
      <c r="X514" s="158" t="s">
        <v>259</v>
      </c>
      <c r="Y514" s="158" t="s">
        <v>260</v>
      </c>
      <c r="Z514" s="148"/>
      <c r="AA514" s="148"/>
      <c r="AB514" s="148"/>
      <c r="AC514" s="148"/>
      <c r="AD514" s="148"/>
      <c r="AE514" s="148"/>
      <c r="AF514" s="148"/>
      <c r="AG514" s="148" t="s">
        <v>415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2" x14ac:dyDescent="0.2">
      <c r="A515" s="155"/>
      <c r="B515" s="156"/>
      <c r="C515" s="182" t="s">
        <v>2859</v>
      </c>
      <c r="D515" s="162"/>
      <c r="E515" s="163">
        <v>64.8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8"/>
      <c r="AA515" s="148"/>
      <c r="AB515" s="148"/>
      <c r="AC515" s="148"/>
      <c r="AD515" s="148"/>
      <c r="AE515" s="148"/>
      <c r="AF515" s="148"/>
      <c r="AG515" s="148" t="s">
        <v>268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72">
        <v>139</v>
      </c>
      <c r="B516" s="173" t="s">
        <v>690</v>
      </c>
      <c r="C516" s="181" t="s">
        <v>691</v>
      </c>
      <c r="D516" s="174" t="s">
        <v>324</v>
      </c>
      <c r="E516" s="175">
        <v>62.19</v>
      </c>
      <c r="F516" s="176"/>
      <c r="G516" s="177">
        <f>ROUND(E516*F516,2)</f>
        <v>0</v>
      </c>
      <c r="H516" s="176"/>
      <c r="I516" s="177">
        <f>ROUND(E516*H516,2)</f>
        <v>0</v>
      </c>
      <c r="J516" s="176"/>
      <c r="K516" s="177">
        <f>ROUND(E516*J516,2)</f>
        <v>0</v>
      </c>
      <c r="L516" s="177">
        <v>21</v>
      </c>
      <c r="M516" s="177">
        <f>G516*(1+L516/100)</f>
        <v>0</v>
      </c>
      <c r="N516" s="175">
        <v>9.0000000000000006E-5</v>
      </c>
      <c r="O516" s="175">
        <f>ROUND(E516*N516,2)</f>
        <v>0.01</v>
      </c>
      <c r="P516" s="175">
        <v>0</v>
      </c>
      <c r="Q516" s="175">
        <f>ROUND(E516*P516,2)</f>
        <v>0</v>
      </c>
      <c r="R516" s="177"/>
      <c r="S516" s="177" t="s">
        <v>325</v>
      </c>
      <c r="T516" s="178" t="s">
        <v>326</v>
      </c>
      <c r="U516" s="158">
        <v>0</v>
      </c>
      <c r="V516" s="158">
        <f>ROUND(E516*U516,2)</f>
        <v>0</v>
      </c>
      <c r="W516" s="158"/>
      <c r="X516" s="158" t="s">
        <v>259</v>
      </c>
      <c r="Y516" s="158" t="s">
        <v>260</v>
      </c>
      <c r="Z516" s="148"/>
      <c r="AA516" s="148"/>
      <c r="AB516" s="148"/>
      <c r="AC516" s="148"/>
      <c r="AD516" s="148"/>
      <c r="AE516" s="148"/>
      <c r="AF516" s="148"/>
      <c r="AG516" s="148" t="s">
        <v>415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2" x14ac:dyDescent="0.2">
      <c r="A517" s="155"/>
      <c r="B517" s="156"/>
      <c r="C517" s="182" t="s">
        <v>2860</v>
      </c>
      <c r="D517" s="162"/>
      <c r="E517" s="163">
        <v>62.19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8"/>
      <c r="AA517" s="148"/>
      <c r="AB517" s="148"/>
      <c r="AC517" s="148"/>
      <c r="AD517" s="148"/>
      <c r="AE517" s="148"/>
      <c r="AF517" s="148"/>
      <c r="AG517" s="148" t="s">
        <v>268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72">
        <v>140</v>
      </c>
      <c r="B518" s="173" t="s">
        <v>692</v>
      </c>
      <c r="C518" s="181" t="s">
        <v>693</v>
      </c>
      <c r="D518" s="174" t="s">
        <v>348</v>
      </c>
      <c r="E518" s="175">
        <v>101.45</v>
      </c>
      <c r="F518" s="176"/>
      <c r="G518" s="177">
        <f>ROUND(E518*F518,2)</f>
        <v>0</v>
      </c>
      <c r="H518" s="176"/>
      <c r="I518" s="177">
        <f>ROUND(E518*H518,2)</f>
        <v>0</v>
      </c>
      <c r="J518" s="176"/>
      <c r="K518" s="177">
        <f>ROUND(E518*J518,2)</f>
        <v>0</v>
      </c>
      <c r="L518" s="177">
        <v>21</v>
      </c>
      <c r="M518" s="177">
        <f>G518*(1+L518/100)</f>
        <v>0</v>
      </c>
      <c r="N518" s="175">
        <v>0</v>
      </c>
      <c r="O518" s="175">
        <f>ROUND(E518*N518,2)</f>
        <v>0</v>
      </c>
      <c r="P518" s="175">
        <v>0</v>
      </c>
      <c r="Q518" s="175">
        <f>ROUND(E518*P518,2)</f>
        <v>0</v>
      </c>
      <c r="R518" s="177"/>
      <c r="S518" s="177" t="s">
        <v>325</v>
      </c>
      <c r="T518" s="178" t="s">
        <v>326</v>
      </c>
      <c r="U518" s="158">
        <v>0</v>
      </c>
      <c r="V518" s="158">
        <f>ROUND(E518*U518,2)</f>
        <v>0</v>
      </c>
      <c r="W518" s="158"/>
      <c r="X518" s="158" t="s">
        <v>259</v>
      </c>
      <c r="Y518" s="158" t="s">
        <v>260</v>
      </c>
      <c r="Z518" s="148"/>
      <c r="AA518" s="148"/>
      <c r="AB518" s="148"/>
      <c r="AC518" s="148"/>
      <c r="AD518" s="148"/>
      <c r="AE518" s="148"/>
      <c r="AF518" s="148"/>
      <c r="AG518" s="148" t="s">
        <v>415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2" x14ac:dyDescent="0.2">
      <c r="A519" s="155"/>
      <c r="B519" s="156"/>
      <c r="C519" s="182" t="s">
        <v>2861</v>
      </c>
      <c r="D519" s="162"/>
      <c r="E519" s="163">
        <v>101.45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8"/>
      <c r="AA519" s="148"/>
      <c r="AB519" s="148"/>
      <c r="AC519" s="148"/>
      <c r="AD519" s="148"/>
      <c r="AE519" s="148"/>
      <c r="AF519" s="148"/>
      <c r="AG519" s="148" t="s">
        <v>268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72">
        <v>141</v>
      </c>
      <c r="B520" s="173" t="s">
        <v>695</v>
      </c>
      <c r="C520" s="181" t="s">
        <v>696</v>
      </c>
      <c r="D520" s="174" t="s">
        <v>324</v>
      </c>
      <c r="E520" s="175">
        <v>62.19</v>
      </c>
      <c r="F520" s="176"/>
      <c r="G520" s="177">
        <f>ROUND(E520*F520,2)</f>
        <v>0</v>
      </c>
      <c r="H520" s="176"/>
      <c r="I520" s="177">
        <f>ROUND(E520*H520,2)</f>
        <v>0</v>
      </c>
      <c r="J520" s="176"/>
      <c r="K520" s="177">
        <f>ROUND(E520*J520,2)</f>
        <v>0</v>
      </c>
      <c r="L520" s="177">
        <v>21</v>
      </c>
      <c r="M520" s="177">
        <f>G520*(1+L520/100)</f>
        <v>0</v>
      </c>
      <c r="N520" s="175">
        <v>1.0000000000000001E-5</v>
      </c>
      <c r="O520" s="175">
        <f>ROUND(E520*N520,2)</f>
        <v>0</v>
      </c>
      <c r="P520" s="175">
        <v>0</v>
      </c>
      <c r="Q520" s="175">
        <f>ROUND(E520*P520,2)</f>
        <v>0</v>
      </c>
      <c r="R520" s="177"/>
      <c r="S520" s="177" t="s">
        <v>325</v>
      </c>
      <c r="T520" s="178" t="s">
        <v>326</v>
      </c>
      <c r="U520" s="158">
        <v>0</v>
      </c>
      <c r="V520" s="158">
        <f>ROUND(E520*U520,2)</f>
        <v>0</v>
      </c>
      <c r="W520" s="158"/>
      <c r="X520" s="158" t="s">
        <v>259</v>
      </c>
      <c r="Y520" s="158" t="s">
        <v>260</v>
      </c>
      <c r="Z520" s="148"/>
      <c r="AA520" s="148"/>
      <c r="AB520" s="148"/>
      <c r="AC520" s="148"/>
      <c r="AD520" s="148"/>
      <c r="AE520" s="148"/>
      <c r="AF520" s="148"/>
      <c r="AG520" s="148" t="s">
        <v>415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2" x14ac:dyDescent="0.2">
      <c r="A521" s="155"/>
      <c r="B521" s="156"/>
      <c r="C521" s="182" t="s">
        <v>2860</v>
      </c>
      <c r="D521" s="162"/>
      <c r="E521" s="163">
        <v>62.19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8"/>
      <c r="AA521" s="148"/>
      <c r="AB521" s="148"/>
      <c r="AC521" s="148"/>
      <c r="AD521" s="148"/>
      <c r="AE521" s="148"/>
      <c r="AF521" s="148"/>
      <c r="AG521" s="148" t="s">
        <v>268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72">
        <v>142</v>
      </c>
      <c r="B522" s="173" t="s">
        <v>585</v>
      </c>
      <c r="C522" s="181" t="s">
        <v>586</v>
      </c>
      <c r="D522" s="174" t="s">
        <v>363</v>
      </c>
      <c r="E522" s="175">
        <v>8</v>
      </c>
      <c r="F522" s="176"/>
      <c r="G522" s="177">
        <f>ROUND(E522*F522,2)</f>
        <v>0</v>
      </c>
      <c r="H522" s="176"/>
      <c r="I522" s="177">
        <f>ROUND(E522*H522,2)</f>
        <v>0</v>
      </c>
      <c r="J522" s="176"/>
      <c r="K522" s="177">
        <f>ROUND(E522*J522,2)</f>
        <v>0</v>
      </c>
      <c r="L522" s="177">
        <v>21</v>
      </c>
      <c r="M522" s="177">
        <f>G522*(1+L522/100)</f>
        <v>0</v>
      </c>
      <c r="N522" s="175">
        <v>1.8600000000000001E-3</v>
      </c>
      <c r="O522" s="175">
        <f>ROUND(E522*N522,2)</f>
        <v>0.01</v>
      </c>
      <c r="P522" s="175">
        <v>0</v>
      </c>
      <c r="Q522" s="175">
        <f>ROUND(E522*P522,2)</f>
        <v>0</v>
      </c>
      <c r="R522" s="177"/>
      <c r="S522" s="177" t="s">
        <v>325</v>
      </c>
      <c r="T522" s="178" t="s">
        <v>326</v>
      </c>
      <c r="U522" s="158">
        <v>0</v>
      </c>
      <c r="V522" s="158">
        <f>ROUND(E522*U522,2)</f>
        <v>0</v>
      </c>
      <c r="W522" s="158"/>
      <c r="X522" s="158" t="s">
        <v>259</v>
      </c>
      <c r="Y522" s="158" t="s">
        <v>260</v>
      </c>
      <c r="Z522" s="148"/>
      <c r="AA522" s="148"/>
      <c r="AB522" s="148"/>
      <c r="AC522" s="148"/>
      <c r="AD522" s="148"/>
      <c r="AE522" s="148"/>
      <c r="AF522" s="148"/>
      <c r="AG522" s="148" t="s">
        <v>415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2" x14ac:dyDescent="0.2">
      <c r="A523" s="155"/>
      <c r="B523" s="156"/>
      <c r="C523" s="182" t="s">
        <v>135</v>
      </c>
      <c r="D523" s="162"/>
      <c r="E523" s="163">
        <v>8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8"/>
      <c r="AA523" s="148"/>
      <c r="AB523" s="148"/>
      <c r="AC523" s="148"/>
      <c r="AD523" s="148"/>
      <c r="AE523" s="148"/>
      <c r="AF523" s="148"/>
      <c r="AG523" s="148" t="s">
        <v>268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72">
        <v>143</v>
      </c>
      <c r="B524" s="173" t="s">
        <v>587</v>
      </c>
      <c r="C524" s="181" t="s">
        <v>588</v>
      </c>
      <c r="D524" s="174" t="s">
        <v>363</v>
      </c>
      <c r="E524" s="175">
        <v>10</v>
      </c>
      <c r="F524" s="176"/>
      <c r="G524" s="177">
        <f>ROUND(E524*F524,2)</f>
        <v>0</v>
      </c>
      <c r="H524" s="176"/>
      <c r="I524" s="177">
        <f>ROUND(E524*H524,2)</f>
        <v>0</v>
      </c>
      <c r="J524" s="176"/>
      <c r="K524" s="177">
        <f>ROUND(E524*J524,2)</f>
        <v>0</v>
      </c>
      <c r="L524" s="177">
        <v>21</v>
      </c>
      <c r="M524" s="177">
        <f>G524*(1+L524/100)</f>
        <v>0</v>
      </c>
      <c r="N524" s="175">
        <v>3.0599999999999998E-3</v>
      </c>
      <c r="O524" s="175">
        <f>ROUND(E524*N524,2)</f>
        <v>0.03</v>
      </c>
      <c r="P524" s="175">
        <v>0</v>
      </c>
      <c r="Q524" s="175">
        <f>ROUND(E524*P524,2)</f>
        <v>0</v>
      </c>
      <c r="R524" s="177"/>
      <c r="S524" s="177" t="s">
        <v>325</v>
      </c>
      <c r="T524" s="178" t="s">
        <v>326</v>
      </c>
      <c r="U524" s="158">
        <v>0</v>
      </c>
      <c r="V524" s="158">
        <f>ROUND(E524*U524,2)</f>
        <v>0</v>
      </c>
      <c r="W524" s="158"/>
      <c r="X524" s="158" t="s">
        <v>259</v>
      </c>
      <c r="Y524" s="158" t="s">
        <v>260</v>
      </c>
      <c r="Z524" s="148"/>
      <c r="AA524" s="148"/>
      <c r="AB524" s="148"/>
      <c r="AC524" s="148"/>
      <c r="AD524" s="148"/>
      <c r="AE524" s="148"/>
      <c r="AF524" s="148"/>
      <c r="AG524" s="148" t="s">
        <v>415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2" x14ac:dyDescent="0.2">
      <c r="A525" s="155"/>
      <c r="B525" s="156"/>
      <c r="C525" s="182" t="s">
        <v>64</v>
      </c>
      <c r="D525" s="162"/>
      <c r="E525" s="163">
        <v>10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8"/>
      <c r="AA525" s="148"/>
      <c r="AB525" s="148"/>
      <c r="AC525" s="148"/>
      <c r="AD525" s="148"/>
      <c r="AE525" s="148"/>
      <c r="AF525" s="148"/>
      <c r="AG525" s="148" t="s">
        <v>268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87">
        <v>144</v>
      </c>
      <c r="B526" s="188" t="s">
        <v>420</v>
      </c>
      <c r="C526" s="194" t="s">
        <v>421</v>
      </c>
      <c r="D526" s="189" t="s">
        <v>0</v>
      </c>
      <c r="E526" s="190">
        <v>489.73417000000001</v>
      </c>
      <c r="F526" s="191"/>
      <c r="G526" s="192">
        <f>ROUND(E526*F526,2)</f>
        <v>0</v>
      </c>
      <c r="H526" s="191"/>
      <c r="I526" s="192">
        <f>ROUND(E526*H526,2)</f>
        <v>0</v>
      </c>
      <c r="J526" s="191"/>
      <c r="K526" s="192">
        <f>ROUND(E526*J526,2)</f>
        <v>0</v>
      </c>
      <c r="L526" s="192">
        <v>21</v>
      </c>
      <c r="M526" s="192">
        <f>G526*(1+L526/100)</f>
        <v>0</v>
      </c>
      <c r="N526" s="190">
        <v>0</v>
      </c>
      <c r="O526" s="190">
        <f>ROUND(E526*N526,2)</f>
        <v>0</v>
      </c>
      <c r="P526" s="190">
        <v>0</v>
      </c>
      <c r="Q526" s="190">
        <f>ROUND(E526*P526,2)</f>
        <v>0</v>
      </c>
      <c r="R526" s="192"/>
      <c r="S526" s="192" t="s">
        <v>325</v>
      </c>
      <c r="T526" s="193" t="s">
        <v>326</v>
      </c>
      <c r="U526" s="158">
        <v>0</v>
      </c>
      <c r="V526" s="158">
        <f>ROUND(E526*U526,2)</f>
        <v>0</v>
      </c>
      <c r="W526" s="158"/>
      <c r="X526" s="158" t="s">
        <v>259</v>
      </c>
      <c r="Y526" s="158" t="s">
        <v>260</v>
      </c>
      <c r="Z526" s="148"/>
      <c r="AA526" s="148"/>
      <c r="AB526" s="148"/>
      <c r="AC526" s="148"/>
      <c r="AD526" s="148"/>
      <c r="AE526" s="148"/>
      <c r="AF526" s="148"/>
      <c r="AG526" s="148" t="s">
        <v>422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72">
        <v>145</v>
      </c>
      <c r="B527" s="173" t="s">
        <v>697</v>
      </c>
      <c r="C527" s="181" t="s">
        <v>698</v>
      </c>
      <c r="D527" s="174" t="s">
        <v>348</v>
      </c>
      <c r="E527" s="175">
        <v>111.595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21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</v>
      </c>
      <c r="Q527" s="175">
        <f>ROUND(E527*P527,2)</f>
        <v>0</v>
      </c>
      <c r="R527" s="177"/>
      <c r="S527" s="177" t="s">
        <v>257</v>
      </c>
      <c r="T527" s="178" t="s">
        <v>258</v>
      </c>
      <c r="U527" s="158">
        <v>0</v>
      </c>
      <c r="V527" s="158">
        <f>ROUND(E527*U527,2)</f>
        <v>0</v>
      </c>
      <c r="W527" s="158"/>
      <c r="X527" s="158" t="s">
        <v>442</v>
      </c>
      <c r="Y527" s="158" t="s">
        <v>260</v>
      </c>
      <c r="Z527" s="148"/>
      <c r="AA527" s="148"/>
      <c r="AB527" s="148"/>
      <c r="AC527" s="148"/>
      <c r="AD527" s="148"/>
      <c r="AE527" s="148"/>
      <c r="AF527" s="148"/>
      <c r="AG527" s="148" t="s">
        <v>443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2" x14ac:dyDescent="0.2">
      <c r="A528" s="155"/>
      <c r="B528" s="156"/>
      <c r="C528" s="182" t="s">
        <v>2862</v>
      </c>
      <c r="D528" s="162"/>
      <c r="E528" s="163">
        <v>111.59</v>
      </c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8"/>
      <c r="AA528" s="148"/>
      <c r="AB528" s="148"/>
      <c r="AC528" s="148"/>
      <c r="AD528" s="148"/>
      <c r="AE528" s="148"/>
      <c r="AF528" s="148"/>
      <c r="AG528" s="148" t="s">
        <v>268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72">
        <v>146</v>
      </c>
      <c r="B529" s="173" t="s">
        <v>2863</v>
      </c>
      <c r="C529" s="181" t="s">
        <v>2864</v>
      </c>
      <c r="D529" s="174" t="s">
        <v>549</v>
      </c>
      <c r="E529" s="175">
        <v>2.4876</v>
      </c>
      <c r="F529" s="176"/>
      <c r="G529" s="177">
        <f>ROUND(E529*F529,2)</f>
        <v>0</v>
      </c>
      <c r="H529" s="176"/>
      <c r="I529" s="177">
        <f>ROUND(E529*H529,2)</f>
        <v>0</v>
      </c>
      <c r="J529" s="176"/>
      <c r="K529" s="177">
        <f>ROUND(E529*J529,2)</f>
        <v>0</v>
      </c>
      <c r="L529" s="177">
        <v>21</v>
      </c>
      <c r="M529" s="177">
        <f>G529*(1+L529/100)</f>
        <v>0</v>
      </c>
      <c r="N529" s="175">
        <v>0.02</v>
      </c>
      <c r="O529" s="175">
        <f>ROUND(E529*N529,2)</f>
        <v>0.05</v>
      </c>
      <c r="P529" s="175">
        <v>0</v>
      </c>
      <c r="Q529" s="175">
        <f>ROUND(E529*P529,2)</f>
        <v>0</v>
      </c>
      <c r="R529" s="177" t="s">
        <v>477</v>
      </c>
      <c r="S529" s="177" t="s">
        <v>325</v>
      </c>
      <c r="T529" s="178" t="s">
        <v>326</v>
      </c>
      <c r="U529" s="158">
        <v>0</v>
      </c>
      <c r="V529" s="158">
        <f>ROUND(E529*U529,2)</f>
        <v>0</v>
      </c>
      <c r="W529" s="158"/>
      <c r="X529" s="158" t="s">
        <v>442</v>
      </c>
      <c r="Y529" s="158" t="s">
        <v>260</v>
      </c>
      <c r="Z529" s="148"/>
      <c r="AA529" s="148"/>
      <c r="AB529" s="148"/>
      <c r="AC529" s="148"/>
      <c r="AD529" s="148"/>
      <c r="AE529" s="148"/>
      <c r="AF529" s="148"/>
      <c r="AG529" s="148" t="s">
        <v>443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2" x14ac:dyDescent="0.2">
      <c r="A530" s="155"/>
      <c r="B530" s="156"/>
      <c r="C530" s="273" t="s">
        <v>2865</v>
      </c>
      <c r="D530" s="274"/>
      <c r="E530" s="274"/>
      <c r="F530" s="274"/>
      <c r="G530" s="274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58"/>
      <c r="Z530" s="148"/>
      <c r="AA530" s="148"/>
      <c r="AB530" s="148"/>
      <c r="AC530" s="148"/>
      <c r="AD530" s="148"/>
      <c r="AE530" s="148"/>
      <c r="AF530" s="148"/>
      <c r="AG530" s="148" t="s">
        <v>263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2" x14ac:dyDescent="0.2">
      <c r="A531" s="155"/>
      <c r="B531" s="156"/>
      <c r="C531" s="182" t="s">
        <v>2866</v>
      </c>
      <c r="D531" s="162"/>
      <c r="E531" s="163">
        <v>2.4900000000000002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8"/>
      <c r="AA531" s="148"/>
      <c r="AB531" s="148"/>
      <c r="AC531" s="148"/>
      <c r="AD531" s="148"/>
      <c r="AE531" s="148"/>
      <c r="AF531" s="148"/>
      <c r="AG531" s="148" t="s">
        <v>268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72">
        <v>147</v>
      </c>
      <c r="B532" s="173" t="s">
        <v>2867</v>
      </c>
      <c r="C532" s="181" t="s">
        <v>2868</v>
      </c>
      <c r="D532" s="174" t="s">
        <v>324</v>
      </c>
      <c r="E532" s="175">
        <v>71.28</v>
      </c>
      <c r="F532" s="176"/>
      <c r="G532" s="177">
        <f>ROUND(E532*F532,2)</f>
        <v>0</v>
      </c>
      <c r="H532" s="176"/>
      <c r="I532" s="177">
        <f>ROUND(E532*H532,2)</f>
        <v>0</v>
      </c>
      <c r="J532" s="176"/>
      <c r="K532" s="177">
        <f>ROUND(E532*J532,2)</f>
        <v>0</v>
      </c>
      <c r="L532" s="177">
        <v>21</v>
      </c>
      <c r="M532" s="177">
        <f>G532*(1+L532/100)</f>
        <v>0</v>
      </c>
      <c r="N532" s="175">
        <v>4.0000000000000001E-3</v>
      </c>
      <c r="O532" s="175">
        <f>ROUND(E532*N532,2)</f>
        <v>0.28999999999999998</v>
      </c>
      <c r="P532" s="175">
        <v>0</v>
      </c>
      <c r="Q532" s="175">
        <f>ROUND(E532*P532,2)</f>
        <v>0</v>
      </c>
      <c r="R532" s="177" t="s">
        <v>477</v>
      </c>
      <c r="S532" s="177" t="s">
        <v>325</v>
      </c>
      <c r="T532" s="178" t="s">
        <v>326</v>
      </c>
      <c r="U532" s="158">
        <v>0</v>
      </c>
      <c r="V532" s="158">
        <f>ROUND(E532*U532,2)</f>
        <v>0</v>
      </c>
      <c r="W532" s="158"/>
      <c r="X532" s="158" t="s">
        <v>442</v>
      </c>
      <c r="Y532" s="158" t="s">
        <v>260</v>
      </c>
      <c r="Z532" s="148"/>
      <c r="AA532" s="148"/>
      <c r="AB532" s="148"/>
      <c r="AC532" s="148"/>
      <c r="AD532" s="148"/>
      <c r="AE532" s="148"/>
      <c r="AF532" s="148"/>
      <c r="AG532" s="148" t="s">
        <v>443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2" x14ac:dyDescent="0.2">
      <c r="A533" s="155"/>
      <c r="B533" s="156"/>
      <c r="C533" s="182" t="s">
        <v>2869</v>
      </c>
      <c r="D533" s="162"/>
      <c r="E533" s="163">
        <v>71.28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8"/>
      <c r="AA533" s="148"/>
      <c r="AB533" s="148"/>
      <c r="AC533" s="148"/>
      <c r="AD533" s="148"/>
      <c r="AE533" s="148"/>
      <c r="AF533" s="148"/>
      <c r="AG533" s="148" t="s">
        <v>268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x14ac:dyDescent="0.2">
      <c r="A534" s="165" t="s">
        <v>252</v>
      </c>
      <c r="B534" s="166" t="s">
        <v>172</v>
      </c>
      <c r="C534" s="180" t="s">
        <v>173</v>
      </c>
      <c r="D534" s="167"/>
      <c r="E534" s="168"/>
      <c r="F534" s="169"/>
      <c r="G534" s="169">
        <f>SUMIF(AG535:AG594,"&lt;&gt;NOR",G535:G594)</f>
        <v>0</v>
      </c>
      <c r="H534" s="169"/>
      <c r="I534" s="169">
        <f>SUM(I535:I594)</f>
        <v>0</v>
      </c>
      <c r="J534" s="169"/>
      <c r="K534" s="169">
        <f>SUM(K535:K594)</f>
        <v>0</v>
      </c>
      <c r="L534" s="169"/>
      <c r="M534" s="169">
        <f>SUM(M535:M594)</f>
        <v>0</v>
      </c>
      <c r="N534" s="168"/>
      <c r="O534" s="168">
        <f>SUM(O535:O594)</f>
        <v>3.58</v>
      </c>
      <c r="P534" s="168"/>
      <c r="Q534" s="168">
        <f>SUM(Q535:Q594)</f>
        <v>2.8999999999999995</v>
      </c>
      <c r="R534" s="169"/>
      <c r="S534" s="169"/>
      <c r="T534" s="170"/>
      <c r="U534" s="164"/>
      <c r="V534" s="164">
        <f>SUM(V535:V594)</f>
        <v>0</v>
      </c>
      <c r="W534" s="164"/>
      <c r="X534" s="164"/>
      <c r="Y534" s="164"/>
      <c r="AG534" t="s">
        <v>253</v>
      </c>
    </row>
    <row r="535" spans="1:60" outlineLevel="1" x14ac:dyDescent="0.2">
      <c r="A535" s="172">
        <v>148</v>
      </c>
      <c r="B535" s="173" t="s">
        <v>2870</v>
      </c>
      <c r="C535" s="181" t="s">
        <v>2871</v>
      </c>
      <c r="D535" s="174" t="s">
        <v>363</v>
      </c>
      <c r="E535" s="175">
        <v>2</v>
      </c>
      <c r="F535" s="176"/>
      <c r="G535" s="177">
        <f>ROUND(E535*F535,2)</f>
        <v>0</v>
      </c>
      <c r="H535" s="176"/>
      <c r="I535" s="177">
        <f>ROUND(E535*H535,2)</f>
        <v>0</v>
      </c>
      <c r="J535" s="176"/>
      <c r="K535" s="177">
        <f>ROUND(E535*J535,2)</f>
        <v>0</v>
      </c>
      <c r="L535" s="177">
        <v>21</v>
      </c>
      <c r="M535" s="177">
        <f>G535*(1+L535/100)</f>
        <v>0</v>
      </c>
      <c r="N535" s="175">
        <v>0.14369000000000001</v>
      </c>
      <c r="O535" s="175">
        <f>ROUND(E535*N535,2)</f>
        <v>0.28999999999999998</v>
      </c>
      <c r="P535" s="175">
        <v>0</v>
      </c>
      <c r="Q535" s="175">
        <f>ROUND(E535*P535,2)</f>
        <v>0</v>
      </c>
      <c r="R535" s="177"/>
      <c r="S535" s="177" t="s">
        <v>325</v>
      </c>
      <c r="T535" s="178" t="s">
        <v>326</v>
      </c>
      <c r="U535" s="158">
        <v>0</v>
      </c>
      <c r="V535" s="158">
        <f>ROUND(E535*U535,2)</f>
        <v>0</v>
      </c>
      <c r="W535" s="158"/>
      <c r="X535" s="158" t="s">
        <v>259</v>
      </c>
      <c r="Y535" s="158" t="s">
        <v>260</v>
      </c>
      <c r="Z535" s="148"/>
      <c r="AA535" s="148"/>
      <c r="AB535" s="148"/>
      <c r="AC535" s="148"/>
      <c r="AD535" s="148"/>
      <c r="AE535" s="148"/>
      <c r="AF535" s="148"/>
      <c r="AG535" s="148" t="s">
        <v>287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2" x14ac:dyDescent="0.2">
      <c r="A536" s="155"/>
      <c r="B536" s="156"/>
      <c r="C536" s="182" t="s">
        <v>119</v>
      </c>
      <c r="D536" s="162"/>
      <c r="E536" s="163">
        <v>2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8"/>
      <c r="AA536" s="148"/>
      <c r="AB536" s="148"/>
      <c r="AC536" s="148"/>
      <c r="AD536" s="148"/>
      <c r="AE536" s="148"/>
      <c r="AF536" s="148"/>
      <c r="AG536" s="148" t="s">
        <v>268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72">
        <v>149</v>
      </c>
      <c r="B537" s="173" t="s">
        <v>2872</v>
      </c>
      <c r="C537" s="181" t="s">
        <v>2873</v>
      </c>
      <c r="D537" s="174" t="s">
        <v>348</v>
      </c>
      <c r="E537" s="175">
        <v>4.25</v>
      </c>
      <c r="F537" s="176"/>
      <c r="G537" s="177">
        <f>ROUND(E537*F537,2)</f>
        <v>0</v>
      </c>
      <c r="H537" s="176"/>
      <c r="I537" s="177">
        <f>ROUND(E537*H537,2)</f>
        <v>0</v>
      </c>
      <c r="J537" s="176"/>
      <c r="K537" s="177">
        <f>ROUND(E537*J537,2)</f>
        <v>0</v>
      </c>
      <c r="L537" s="177">
        <v>21</v>
      </c>
      <c r="M537" s="177">
        <f>G537*(1+L537/100)</f>
        <v>0</v>
      </c>
      <c r="N537" s="175">
        <v>0</v>
      </c>
      <c r="O537" s="175">
        <f>ROUND(E537*N537,2)</f>
        <v>0</v>
      </c>
      <c r="P537" s="175">
        <v>0.2</v>
      </c>
      <c r="Q537" s="175">
        <f>ROUND(E537*P537,2)</f>
        <v>0.85</v>
      </c>
      <c r="R537" s="177"/>
      <c r="S537" s="177" t="s">
        <v>325</v>
      </c>
      <c r="T537" s="178" t="s">
        <v>326</v>
      </c>
      <c r="U537" s="158">
        <v>0</v>
      </c>
      <c r="V537" s="158">
        <f>ROUND(E537*U537,2)</f>
        <v>0</v>
      </c>
      <c r="W537" s="158"/>
      <c r="X537" s="158" t="s">
        <v>259</v>
      </c>
      <c r="Y537" s="158" t="s">
        <v>260</v>
      </c>
      <c r="Z537" s="148"/>
      <c r="AA537" s="148"/>
      <c r="AB537" s="148"/>
      <c r="AC537" s="148"/>
      <c r="AD537" s="148"/>
      <c r="AE537" s="148"/>
      <c r="AF537" s="148"/>
      <c r="AG537" s="148" t="s">
        <v>287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2" x14ac:dyDescent="0.2">
      <c r="A538" s="155"/>
      <c r="B538" s="156"/>
      <c r="C538" s="273" t="s">
        <v>2874</v>
      </c>
      <c r="D538" s="274"/>
      <c r="E538" s="274"/>
      <c r="F538" s="274"/>
      <c r="G538" s="274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8"/>
      <c r="AA538" s="148"/>
      <c r="AB538" s="148"/>
      <c r="AC538" s="148"/>
      <c r="AD538" s="148"/>
      <c r="AE538" s="148"/>
      <c r="AF538" s="148"/>
      <c r="AG538" s="148" t="s">
        <v>263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2" x14ac:dyDescent="0.2">
      <c r="A539" s="155"/>
      <c r="B539" s="156"/>
      <c r="C539" s="182" t="s">
        <v>2875</v>
      </c>
      <c r="D539" s="162"/>
      <c r="E539" s="163">
        <v>3.25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8"/>
      <c r="AA539" s="148"/>
      <c r="AB539" s="148"/>
      <c r="AC539" s="148"/>
      <c r="AD539" s="148"/>
      <c r="AE539" s="148"/>
      <c r="AF539" s="148"/>
      <c r="AG539" s="148" t="s">
        <v>268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3" x14ac:dyDescent="0.2">
      <c r="A540" s="155"/>
      <c r="B540" s="156"/>
      <c r="C540" s="182" t="s">
        <v>117</v>
      </c>
      <c r="D540" s="162"/>
      <c r="E540" s="163">
        <v>1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8"/>
      <c r="AA540" s="148"/>
      <c r="AB540" s="148"/>
      <c r="AC540" s="148"/>
      <c r="AD540" s="148"/>
      <c r="AE540" s="148"/>
      <c r="AF540" s="148"/>
      <c r="AG540" s="148" t="s">
        <v>268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72">
        <v>150</v>
      </c>
      <c r="B541" s="173" t="s">
        <v>2876</v>
      </c>
      <c r="C541" s="181" t="s">
        <v>2877</v>
      </c>
      <c r="D541" s="174" t="s">
        <v>348</v>
      </c>
      <c r="E541" s="175">
        <v>81.599999999999994</v>
      </c>
      <c r="F541" s="176"/>
      <c r="G541" s="177">
        <f>ROUND(E541*F541,2)</f>
        <v>0</v>
      </c>
      <c r="H541" s="176"/>
      <c r="I541" s="177">
        <f>ROUND(E541*H541,2)</f>
        <v>0</v>
      </c>
      <c r="J541" s="176"/>
      <c r="K541" s="177">
        <f>ROUND(E541*J541,2)</f>
        <v>0</v>
      </c>
      <c r="L541" s="177">
        <v>21</v>
      </c>
      <c r="M541" s="177">
        <f>G541*(1+L541/100)</f>
        <v>0</v>
      </c>
      <c r="N541" s="175">
        <v>0</v>
      </c>
      <c r="O541" s="175">
        <f>ROUND(E541*N541,2)</f>
        <v>0</v>
      </c>
      <c r="P541" s="175">
        <v>1.4E-2</v>
      </c>
      <c r="Q541" s="175">
        <f>ROUND(E541*P541,2)</f>
        <v>1.1399999999999999</v>
      </c>
      <c r="R541" s="177"/>
      <c r="S541" s="177" t="s">
        <v>325</v>
      </c>
      <c r="T541" s="178" t="s">
        <v>326</v>
      </c>
      <c r="U541" s="158">
        <v>0</v>
      </c>
      <c r="V541" s="158">
        <f>ROUND(E541*U541,2)</f>
        <v>0</v>
      </c>
      <c r="W541" s="158"/>
      <c r="X541" s="158" t="s">
        <v>259</v>
      </c>
      <c r="Y541" s="158" t="s">
        <v>260</v>
      </c>
      <c r="Z541" s="148"/>
      <c r="AA541" s="148"/>
      <c r="AB541" s="148"/>
      <c r="AC541" s="148"/>
      <c r="AD541" s="148"/>
      <c r="AE541" s="148"/>
      <c r="AF541" s="148"/>
      <c r="AG541" s="148" t="s">
        <v>415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2" x14ac:dyDescent="0.2">
      <c r="A542" s="155"/>
      <c r="B542" s="156"/>
      <c r="C542" s="182" t="s">
        <v>2878</v>
      </c>
      <c r="D542" s="162"/>
      <c r="E542" s="163">
        <v>16.5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8"/>
      <c r="AA542" s="148"/>
      <c r="AB542" s="148"/>
      <c r="AC542" s="148"/>
      <c r="AD542" s="148"/>
      <c r="AE542" s="148"/>
      <c r="AF542" s="148"/>
      <c r="AG542" s="148" t="s">
        <v>268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3" x14ac:dyDescent="0.2">
      <c r="A543" s="155"/>
      <c r="B543" s="156"/>
      <c r="C543" s="182" t="s">
        <v>2879</v>
      </c>
      <c r="D543" s="162"/>
      <c r="E543" s="163">
        <v>21.1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8"/>
      <c r="AA543" s="148"/>
      <c r="AB543" s="148"/>
      <c r="AC543" s="148"/>
      <c r="AD543" s="148"/>
      <c r="AE543" s="148"/>
      <c r="AF543" s="148"/>
      <c r="AG543" s="148" t="s">
        <v>268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3" x14ac:dyDescent="0.2">
      <c r="A544" s="155"/>
      <c r="B544" s="156"/>
      <c r="C544" s="182" t="s">
        <v>2880</v>
      </c>
      <c r="D544" s="162"/>
      <c r="E544" s="163">
        <v>18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8"/>
      <c r="AA544" s="148"/>
      <c r="AB544" s="148"/>
      <c r="AC544" s="148"/>
      <c r="AD544" s="148"/>
      <c r="AE544" s="148"/>
      <c r="AF544" s="148"/>
      <c r="AG544" s="148" t="s">
        <v>268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3" x14ac:dyDescent="0.2">
      <c r="A545" s="155"/>
      <c r="B545" s="156"/>
      <c r="C545" s="182" t="s">
        <v>2881</v>
      </c>
      <c r="D545" s="162"/>
      <c r="E545" s="163">
        <v>18.8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8"/>
      <c r="AA545" s="148"/>
      <c r="AB545" s="148"/>
      <c r="AC545" s="148"/>
      <c r="AD545" s="148"/>
      <c r="AE545" s="148"/>
      <c r="AF545" s="148"/>
      <c r="AG545" s="148" t="s">
        <v>268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3" x14ac:dyDescent="0.2">
      <c r="A546" s="155"/>
      <c r="B546" s="156"/>
      <c r="C546" s="182" t="s">
        <v>2882</v>
      </c>
      <c r="D546" s="162"/>
      <c r="E546" s="163">
        <v>7.2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8"/>
      <c r="AA546" s="148"/>
      <c r="AB546" s="148"/>
      <c r="AC546" s="148"/>
      <c r="AD546" s="148"/>
      <c r="AE546" s="148"/>
      <c r="AF546" s="148"/>
      <c r="AG546" s="148" t="s">
        <v>268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72">
        <v>151</v>
      </c>
      <c r="B547" s="173" t="s">
        <v>2883</v>
      </c>
      <c r="C547" s="181" t="s">
        <v>2884</v>
      </c>
      <c r="D547" s="174" t="s">
        <v>348</v>
      </c>
      <c r="E547" s="175">
        <v>56.6</v>
      </c>
      <c r="F547" s="176"/>
      <c r="G547" s="177">
        <f>ROUND(E547*F547,2)</f>
        <v>0</v>
      </c>
      <c r="H547" s="176"/>
      <c r="I547" s="177">
        <f>ROUND(E547*H547,2)</f>
        <v>0</v>
      </c>
      <c r="J547" s="176"/>
      <c r="K547" s="177">
        <f>ROUND(E547*J547,2)</f>
        <v>0</v>
      </c>
      <c r="L547" s="177">
        <v>21</v>
      </c>
      <c r="M547" s="177">
        <f>G547*(1+L547/100)</f>
        <v>0</v>
      </c>
      <c r="N547" s="175">
        <v>7.3299999999999997E-3</v>
      </c>
      <c r="O547" s="175">
        <f>ROUND(E547*N547,2)</f>
        <v>0.41</v>
      </c>
      <c r="P547" s="175">
        <v>0</v>
      </c>
      <c r="Q547" s="175">
        <f>ROUND(E547*P547,2)</f>
        <v>0</v>
      </c>
      <c r="R547" s="177"/>
      <c r="S547" s="177" t="s">
        <v>325</v>
      </c>
      <c r="T547" s="178" t="s">
        <v>326</v>
      </c>
      <c r="U547" s="158">
        <v>0</v>
      </c>
      <c r="V547" s="158">
        <f>ROUND(E547*U547,2)</f>
        <v>0</v>
      </c>
      <c r="W547" s="158"/>
      <c r="X547" s="158" t="s">
        <v>259</v>
      </c>
      <c r="Y547" s="158" t="s">
        <v>260</v>
      </c>
      <c r="Z547" s="148"/>
      <c r="AA547" s="148"/>
      <c r="AB547" s="148"/>
      <c r="AC547" s="148"/>
      <c r="AD547" s="148"/>
      <c r="AE547" s="148"/>
      <c r="AF547" s="148"/>
      <c r="AG547" s="148" t="s">
        <v>415</v>
      </c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2" x14ac:dyDescent="0.2">
      <c r="A548" s="155"/>
      <c r="B548" s="156"/>
      <c r="C548" s="273" t="s">
        <v>2885</v>
      </c>
      <c r="D548" s="274"/>
      <c r="E548" s="274"/>
      <c r="F548" s="274"/>
      <c r="G548" s="274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8"/>
      <c r="AA548" s="148"/>
      <c r="AB548" s="148"/>
      <c r="AC548" s="148"/>
      <c r="AD548" s="148"/>
      <c r="AE548" s="148"/>
      <c r="AF548" s="148"/>
      <c r="AG548" s="148" t="s">
        <v>263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2" x14ac:dyDescent="0.2">
      <c r="A549" s="155"/>
      <c r="B549" s="156"/>
      <c r="C549" s="182" t="s">
        <v>2886</v>
      </c>
      <c r="D549" s="162"/>
      <c r="E549" s="163">
        <v>18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8"/>
      <c r="AA549" s="148"/>
      <c r="AB549" s="148"/>
      <c r="AC549" s="148"/>
      <c r="AD549" s="148"/>
      <c r="AE549" s="148"/>
      <c r="AF549" s="148"/>
      <c r="AG549" s="148" t="s">
        <v>268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3" x14ac:dyDescent="0.2">
      <c r="A550" s="155"/>
      <c r="B550" s="156"/>
      <c r="C550" s="182" t="s">
        <v>2887</v>
      </c>
      <c r="D550" s="162"/>
      <c r="E550" s="163">
        <v>18.8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8"/>
      <c r="AA550" s="148"/>
      <c r="AB550" s="148"/>
      <c r="AC550" s="148"/>
      <c r="AD550" s="148"/>
      <c r="AE550" s="148"/>
      <c r="AF550" s="148"/>
      <c r="AG550" s="148" t="s">
        <v>268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3" x14ac:dyDescent="0.2">
      <c r="A551" s="155"/>
      <c r="B551" s="156"/>
      <c r="C551" s="182" t="s">
        <v>2888</v>
      </c>
      <c r="D551" s="162"/>
      <c r="E551" s="163">
        <v>19.8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8"/>
      <c r="AA551" s="148"/>
      <c r="AB551" s="148"/>
      <c r="AC551" s="148"/>
      <c r="AD551" s="148"/>
      <c r="AE551" s="148"/>
      <c r="AF551" s="148"/>
      <c r="AG551" s="148" t="s">
        <v>268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72">
        <v>152</v>
      </c>
      <c r="B552" s="173" t="s">
        <v>2889</v>
      </c>
      <c r="C552" s="181" t="s">
        <v>2890</v>
      </c>
      <c r="D552" s="174" t="s">
        <v>348</v>
      </c>
      <c r="E552" s="175">
        <v>20</v>
      </c>
      <c r="F552" s="176"/>
      <c r="G552" s="177">
        <f>ROUND(E552*F552,2)</f>
        <v>0</v>
      </c>
      <c r="H552" s="176"/>
      <c r="I552" s="177">
        <f>ROUND(E552*H552,2)</f>
        <v>0</v>
      </c>
      <c r="J552" s="176"/>
      <c r="K552" s="177">
        <f>ROUND(E552*J552,2)</f>
        <v>0</v>
      </c>
      <c r="L552" s="177">
        <v>21</v>
      </c>
      <c r="M552" s="177">
        <f>G552*(1+L552/100)</f>
        <v>0</v>
      </c>
      <c r="N552" s="175">
        <v>5.1500000000000001E-3</v>
      </c>
      <c r="O552" s="175">
        <f>ROUND(E552*N552,2)</f>
        <v>0.1</v>
      </c>
      <c r="P552" s="175">
        <v>0</v>
      </c>
      <c r="Q552" s="175">
        <f>ROUND(E552*P552,2)</f>
        <v>0</v>
      </c>
      <c r="R552" s="177"/>
      <c r="S552" s="177" t="s">
        <v>325</v>
      </c>
      <c r="T552" s="178" t="s">
        <v>326</v>
      </c>
      <c r="U552" s="158">
        <v>0</v>
      </c>
      <c r="V552" s="158">
        <f>ROUND(E552*U552,2)</f>
        <v>0</v>
      </c>
      <c r="W552" s="158"/>
      <c r="X552" s="158" t="s">
        <v>259</v>
      </c>
      <c r="Y552" s="158" t="s">
        <v>260</v>
      </c>
      <c r="Z552" s="148"/>
      <c r="AA552" s="148"/>
      <c r="AB552" s="148"/>
      <c r="AC552" s="148"/>
      <c r="AD552" s="148"/>
      <c r="AE552" s="148"/>
      <c r="AF552" s="148"/>
      <c r="AG552" s="148" t="s">
        <v>415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2" x14ac:dyDescent="0.2">
      <c r="A553" s="155"/>
      <c r="B553" s="156"/>
      <c r="C553" s="273" t="s">
        <v>2891</v>
      </c>
      <c r="D553" s="274"/>
      <c r="E553" s="274"/>
      <c r="F553" s="274"/>
      <c r="G553" s="274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8"/>
      <c r="AA553" s="148"/>
      <c r="AB553" s="148"/>
      <c r="AC553" s="148"/>
      <c r="AD553" s="148"/>
      <c r="AE553" s="148"/>
      <c r="AF553" s="148"/>
      <c r="AG553" s="148" t="s">
        <v>263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2" x14ac:dyDescent="0.2">
      <c r="A554" s="155"/>
      <c r="B554" s="156"/>
      <c r="C554" s="182" t="s">
        <v>84</v>
      </c>
      <c r="D554" s="162"/>
      <c r="E554" s="163">
        <v>20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8"/>
      <c r="AA554" s="148"/>
      <c r="AB554" s="148"/>
      <c r="AC554" s="148"/>
      <c r="AD554" s="148"/>
      <c r="AE554" s="148"/>
      <c r="AF554" s="148"/>
      <c r="AG554" s="148" t="s">
        <v>268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72">
        <v>153</v>
      </c>
      <c r="B555" s="173" t="s">
        <v>2892</v>
      </c>
      <c r="C555" s="181" t="s">
        <v>2893</v>
      </c>
      <c r="D555" s="174" t="s">
        <v>348</v>
      </c>
      <c r="E555" s="175">
        <v>15</v>
      </c>
      <c r="F555" s="176"/>
      <c r="G555" s="177">
        <f>ROUND(E555*F555,2)</f>
        <v>0</v>
      </c>
      <c r="H555" s="176"/>
      <c r="I555" s="177">
        <f>ROUND(E555*H555,2)</f>
        <v>0</v>
      </c>
      <c r="J555" s="176"/>
      <c r="K555" s="177">
        <f>ROUND(E555*J555,2)</f>
        <v>0</v>
      </c>
      <c r="L555" s="177">
        <v>21</v>
      </c>
      <c r="M555" s="177">
        <f>G555*(1+L555/100)</f>
        <v>0</v>
      </c>
      <c r="N555" s="175">
        <v>1.025E-2</v>
      </c>
      <c r="O555" s="175">
        <f>ROUND(E555*N555,2)</f>
        <v>0.15</v>
      </c>
      <c r="P555" s="175">
        <v>0</v>
      </c>
      <c r="Q555" s="175">
        <f>ROUND(E555*P555,2)</f>
        <v>0</v>
      </c>
      <c r="R555" s="177"/>
      <c r="S555" s="177" t="s">
        <v>325</v>
      </c>
      <c r="T555" s="178" t="s">
        <v>326</v>
      </c>
      <c r="U555" s="158">
        <v>0</v>
      </c>
      <c r="V555" s="158">
        <f>ROUND(E555*U555,2)</f>
        <v>0</v>
      </c>
      <c r="W555" s="158"/>
      <c r="X555" s="158" t="s">
        <v>259</v>
      </c>
      <c r="Y555" s="158" t="s">
        <v>260</v>
      </c>
      <c r="Z555" s="148"/>
      <c r="AA555" s="148"/>
      <c r="AB555" s="148"/>
      <c r="AC555" s="148"/>
      <c r="AD555" s="148"/>
      <c r="AE555" s="148"/>
      <c r="AF555" s="148"/>
      <c r="AG555" s="148" t="s">
        <v>415</v>
      </c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2" x14ac:dyDescent="0.2">
      <c r="A556" s="155"/>
      <c r="B556" s="156"/>
      <c r="C556" s="273" t="s">
        <v>2894</v>
      </c>
      <c r="D556" s="274"/>
      <c r="E556" s="274"/>
      <c r="F556" s="274"/>
      <c r="G556" s="274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8"/>
      <c r="AA556" s="148"/>
      <c r="AB556" s="148"/>
      <c r="AC556" s="148"/>
      <c r="AD556" s="148"/>
      <c r="AE556" s="148"/>
      <c r="AF556" s="148"/>
      <c r="AG556" s="148" t="s">
        <v>263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2" x14ac:dyDescent="0.2">
      <c r="A557" s="155"/>
      <c r="B557" s="156"/>
      <c r="C557" s="182" t="s">
        <v>2895</v>
      </c>
      <c r="D557" s="162"/>
      <c r="E557" s="163">
        <v>10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8"/>
      <c r="AA557" s="148"/>
      <c r="AB557" s="148"/>
      <c r="AC557" s="148"/>
      <c r="AD557" s="148"/>
      <c r="AE557" s="148"/>
      <c r="AF557" s="148"/>
      <c r="AG557" s="148" t="s">
        <v>268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3" x14ac:dyDescent="0.2">
      <c r="A558" s="155"/>
      <c r="B558" s="156"/>
      <c r="C558" s="182" t="s">
        <v>2896</v>
      </c>
      <c r="D558" s="162"/>
      <c r="E558" s="163">
        <v>5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8"/>
      <c r="AA558" s="148"/>
      <c r="AB558" s="148"/>
      <c r="AC558" s="148"/>
      <c r="AD558" s="148"/>
      <c r="AE558" s="148"/>
      <c r="AF558" s="148"/>
      <c r="AG558" s="148" t="s">
        <v>268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72">
        <v>154</v>
      </c>
      <c r="B559" s="173" t="s">
        <v>2897</v>
      </c>
      <c r="C559" s="181" t="s">
        <v>2898</v>
      </c>
      <c r="D559" s="174" t="s">
        <v>348</v>
      </c>
      <c r="E559" s="175">
        <v>7.2</v>
      </c>
      <c r="F559" s="176"/>
      <c r="G559" s="177">
        <f>ROUND(E559*F559,2)</f>
        <v>0</v>
      </c>
      <c r="H559" s="176"/>
      <c r="I559" s="177">
        <f>ROUND(E559*H559,2)</f>
        <v>0</v>
      </c>
      <c r="J559" s="176"/>
      <c r="K559" s="177">
        <f>ROUND(E559*J559,2)</f>
        <v>0</v>
      </c>
      <c r="L559" s="177">
        <v>21</v>
      </c>
      <c r="M559" s="177">
        <f>G559*(1+L559/100)</f>
        <v>0</v>
      </c>
      <c r="N559" s="175">
        <v>1.025E-2</v>
      </c>
      <c r="O559" s="175">
        <f>ROUND(E559*N559,2)</f>
        <v>7.0000000000000007E-2</v>
      </c>
      <c r="P559" s="175">
        <v>0</v>
      </c>
      <c r="Q559" s="175">
        <f>ROUND(E559*P559,2)</f>
        <v>0</v>
      </c>
      <c r="R559" s="177"/>
      <c r="S559" s="177" t="s">
        <v>257</v>
      </c>
      <c r="T559" s="178" t="s">
        <v>258</v>
      </c>
      <c r="U559" s="158">
        <v>0</v>
      </c>
      <c r="V559" s="158">
        <f>ROUND(E559*U559,2)</f>
        <v>0</v>
      </c>
      <c r="W559" s="158"/>
      <c r="X559" s="158" t="s">
        <v>259</v>
      </c>
      <c r="Y559" s="158" t="s">
        <v>260</v>
      </c>
      <c r="Z559" s="148"/>
      <c r="AA559" s="148"/>
      <c r="AB559" s="148"/>
      <c r="AC559" s="148"/>
      <c r="AD559" s="148"/>
      <c r="AE559" s="148"/>
      <c r="AF559" s="148"/>
      <c r="AG559" s="148" t="s">
        <v>415</v>
      </c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2" x14ac:dyDescent="0.2">
      <c r="A560" s="155"/>
      <c r="B560" s="156"/>
      <c r="C560" s="273" t="s">
        <v>2899</v>
      </c>
      <c r="D560" s="274"/>
      <c r="E560" s="274"/>
      <c r="F560" s="274"/>
      <c r="G560" s="274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8"/>
      <c r="AA560" s="148"/>
      <c r="AB560" s="148"/>
      <c r="AC560" s="148"/>
      <c r="AD560" s="148"/>
      <c r="AE560" s="148"/>
      <c r="AF560" s="148"/>
      <c r="AG560" s="148" t="s">
        <v>263</v>
      </c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2" x14ac:dyDescent="0.2">
      <c r="A561" s="155"/>
      <c r="B561" s="156"/>
      <c r="C561" s="182" t="s">
        <v>2900</v>
      </c>
      <c r="D561" s="162"/>
      <c r="E561" s="163">
        <v>7.2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8"/>
      <c r="AA561" s="148"/>
      <c r="AB561" s="148"/>
      <c r="AC561" s="148"/>
      <c r="AD561" s="148"/>
      <c r="AE561" s="148"/>
      <c r="AF561" s="148"/>
      <c r="AG561" s="148" t="s">
        <v>268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ht="22.5" outlineLevel="1" x14ac:dyDescent="0.2">
      <c r="A562" s="172">
        <v>155</v>
      </c>
      <c r="B562" s="173" t="s">
        <v>2901</v>
      </c>
      <c r="C562" s="181" t="s">
        <v>2902</v>
      </c>
      <c r="D562" s="174" t="s">
        <v>324</v>
      </c>
      <c r="E562" s="175">
        <v>60.805</v>
      </c>
      <c r="F562" s="176"/>
      <c r="G562" s="177">
        <f>ROUND(E562*F562,2)</f>
        <v>0</v>
      </c>
      <c r="H562" s="176"/>
      <c r="I562" s="177">
        <f>ROUND(E562*H562,2)</f>
        <v>0</v>
      </c>
      <c r="J562" s="176"/>
      <c r="K562" s="177">
        <f>ROUND(E562*J562,2)</f>
        <v>0</v>
      </c>
      <c r="L562" s="177">
        <v>21</v>
      </c>
      <c r="M562" s="177">
        <f>G562*(1+L562/100)</f>
        <v>0</v>
      </c>
      <c r="N562" s="175">
        <v>1.452E-2</v>
      </c>
      <c r="O562" s="175">
        <f>ROUND(E562*N562,2)</f>
        <v>0.88</v>
      </c>
      <c r="P562" s="175">
        <v>0</v>
      </c>
      <c r="Q562" s="175">
        <f>ROUND(E562*P562,2)</f>
        <v>0</v>
      </c>
      <c r="R562" s="177"/>
      <c r="S562" s="177" t="s">
        <v>325</v>
      </c>
      <c r="T562" s="178" t="s">
        <v>326</v>
      </c>
      <c r="U562" s="158">
        <v>0</v>
      </c>
      <c r="V562" s="158">
        <f>ROUND(E562*U562,2)</f>
        <v>0</v>
      </c>
      <c r="W562" s="158"/>
      <c r="X562" s="158" t="s">
        <v>259</v>
      </c>
      <c r="Y562" s="158" t="s">
        <v>260</v>
      </c>
      <c r="Z562" s="148"/>
      <c r="AA562" s="148"/>
      <c r="AB562" s="148"/>
      <c r="AC562" s="148"/>
      <c r="AD562" s="148"/>
      <c r="AE562" s="148"/>
      <c r="AF562" s="148"/>
      <c r="AG562" s="148" t="s">
        <v>415</v>
      </c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2" x14ac:dyDescent="0.2">
      <c r="A563" s="155"/>
      <c r="B563" s="156"/>
      <c r="C563" s="182" t="s">
        <v>2903</v>
      </c>
      <c r="D563" s="162"/>
      <c r="E563" s="163">
        <v>50.3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8"/>
      <c r="AA563" s="148"/>
      <c r="AB563" s="148"/>
      <c r="AC563" s="148"/>
      <c r="AD563" s="148"/>
      <c r="AE563" s="148"/>
      <c r="AF563" s="148"/>
      <c r="AG563" s="148" t="s">
        <v>268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3" x14ac:dyDescent="0.2">
      <c r="A564" s="155"/>
      <c r="B564" s="156"/>
      <c r="C564" s="182" t="s">
        <v>2904</v>
      </c>
      <c r="D564" s="162"/>
      <c r="E564" s="163">
        <v>10.5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8"/>
      <c r="AA564" s="148"/>
      <c r="AB564" s="148"/>
      <c r="AC564" s="148"/>
      <c r="AD564" s="148"/>
      <c r="AE564" s="148"/>
      <c r="AF564" s="148"/>
      <c r="AG564" s="148" t="s">
        <v>268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72">
        <v>156</v>
      </c>
      <c r="B565" s="173" t="s">
        <v>2905</v>
      </c>
      <c r="C565" s="181" t="s">
        <v>2906</v>
      </c>
      <c r="D565" s="174" t="s">
        <v>324</v>
      </c>
      <c r="E565" s="175">
        <v>59.755000000000003</v>
      </c>
      <c r="F565" s="176"/>
      <c r="G565" s="177">
        <f>ROUND(E565*F565,2)</f>
        <v>0</v>
      </c>
      <c r="H565" s="176"/>
      <c r="I565" s="177">
        <f>ROUND(E565*H565,2)</f>
        <v>0</v>
      </c>
      <c r="J565" s="176"/>
      <c r="K565" s="177">
        <f>ROUND(E565*J565,2)</f>
        <v>0</v>
      </c>
      <c r="L565" s="177">
        <v>21</v>
      </c>
      <c r="M565" s="177">
        <f>G565*(1+L565/100)</f>
        <v>0</v>
      </c>
      <c r="N565" s="175">
        <v>0</v>
      </c>
      <c r="O565" s="175">
        <f>ROUND(E565*N565,2)</f>
        <v>0</v>
      </c>
      <c r="P565" s="175">
        <v>1.4999999999999999E-2</v>
      </c>
      <c r="Q565" s="175">
        <f>ROUND(E565*P565,2)</f>
        <v>0.9</v>
      </c>
      <c r="R565" s="177"/>
      <c r="S565" s="177" t="s">
        <v>325</v>
      </c>
      <c r="T565" s="178" t="s">
        <v>326</v>
      </c>
      <c r="U565" s="158">
        <v>0</v>
      </c>
      <c r="V565" s="158">
        <f>ROUND(E565*U565,2)</f>
        <v>0</v>
      </c>
      <c r="W565" s="158"/>
      <c r="X565" s="158" t="s">
        <v>259</v>
      </c>
      <c r="Y565" s="158" t="s">
        <v>260</v>
      </c>
      <c r="Z565" s="148"/>
      <c r="AA565" s="148"/>
      <c r="AB565" s="148"/>
      <c r="AC565" s="148"/>
      <c r="AD565" s="148"/>
      <c r="AE565" s="148"/>
      <c r="AF565" s="148"/>
      <c r="AG565" s="148" t="s">
        <v>415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2" x14ac:dyDescent="0.2">
      <c r="A566" s="155"/>
      <c r="B566" s="156"/>
      <c r="C566" s="273" t="s">
        <v>2907</v>
      </c>
      <c r="D566" s="274"/>
      <c r="E566" s="274"/>
      <c r="F566" s="274"/>
      <c r="G566" s="274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8"/>
      <c r="AA566" s="148"/>
      <c r="AB566" s="148"/>
      <c r="AC566" s="148"/>
      <c r="AD566" s="148"/>
      <c r="AE566" s="148"/>
      <c r="AF566" s="148"/>
      <c r="AG566" s="148" t="s">
        <v>263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2" x14ac:dyDescent="0.2">
      <c r="A567" s="155"/>
      <c r="B567" s="156"/>
      <c r="C567" s="182" t="s">
        <v>2908</v>
      </c>
      <c r="D567" s="162"/>
      <c r="E567" s="163">
        <v>50.3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8"/>
      <c r="AA567" s="148"/>
      <c r="AB567" s="148"/>
      <c r="AC567" s="148"/>
      <c r="AD567" s="148"/>
      <c r="AE567" s="148"/>
      <c r="AF567" s="148"/>
      <c r="AG567" s="148" t="s">
        <v>268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3" x14ac:dyDescent="0.2">
      <c r="A568" s="155"/>
      <c r="B568" s="156"/>
      <c r="C568" s="182" t="s">
        <v>2909</v>
      </c>
      <c r="D568" s="162"/>
      <c r="E568" s="163">
        <v>9.4499999999999993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8"/>
      <c r="AA568" s="148"/>
      <c r="AB568" s="148"/>
      <c r="AC568" s="148"/>
      <c r="AD568" s="148"/>
      <c r="AE568" s="148"/>
      <c r="AF568" s="148"/>
      <c r="AG568" s="148" t="s">
        <v>268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72">
        <v>157</v>
      </c>
      <c r="B569" s="173" t="s">
        <v>2910</v>
      </c>
      <c r="C569" s="181" t="s">
        <v>2911</v>
      </c>
      <c r="D569" s="174" t="s">
        <v>324</v>
      </c>
      <c r="E569" s="175">
        <v>0.72</v>
      </c>
      <c r="F569" s="176"/>
      <c r="G569" s="177">
        <f>ROUND(E569*F569,2)</f>
        <v>0</v>
      </c>
      <c r="H569" s="176"/>
      <c r="I569" s="177">
        <f>ROUND(E569*H569,2)</f>
        <v>0</v>
      </c>
      <c r="J569" s="176"/>
      <c r="K569" s="177">
        <f>ROUND(E569*J569,2)</f>
        <v>0</v>
      </c>
      <c r="L569" s="177">
        <v>21</v>
      </c>
      <c r="M569" s="177">
        <f>G569*(1+L569/100)</f>
        <v>0</v>
      </c>
      <c r="N569" s="175">
        <v>1.6000000000000001E-4</v>
      </c>
      <c r="O569" s="175">
        <f>ROUND(E569*N569,2)</f>
        <v>0</v>
      </c>
      <c r="P569" s="175">
        <v>2.2799999999999999E-3</v>
      </c>
      <c r="Q569" s="175">
        <f>ROUND(E569*P569,2)</f>
        <v>0</v>
      </c>
      <c r="R569" s="177"/>
      <c r="S569" s="177" t="s">
        <v>325</v>
      </c>
      <c r="T569" s="178" t="s">
        <v>326</v>
      </c>
      <c r="U569" s="158">
        <v>0</v>
      </c>
      <c r="V569" s="158">
        <f>ROUND(E569*U569,2)</f>
        <v>0</v>
      </c>
      <c r="W569" s="158"/>
      <c r="X569" s="158" t="s">
        <v>259</v>
      </c>
      <c r="Y569" s="158" t="s">
        <v>260</v>
      </c>
      <c r="Z569" s="148"/>
      <c r="AA569" s="148"/>
      <c r="AB569" s="148"/>
      <c r="AC569" s="148"/>
      <c r="AD569" s="148"/>
      <c r="AE569" s="148"/>
      <c r="AF569" s="148"/>
      <c r="AG569" s="148" t="s">
        <v>415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2" x14ac:dyDescent="0.2">
      <c r="A570" s="155"/>
      <c r="B570" s="156"/>
      <c r="C570" s="182" t="s">
        <v>2912</v>
      </c>
      <c r="D570" s="162"/>
      <c r="E570" s="163">
        <v>0.72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8"/>
      <c r="AA570" s="148"/>
      <c r="AB570" s="148"/>
      <c r="AC570" s="148"/>
      <c r="AD570" s="148"/>
      <c r="AE570" s="148"/>
      <c r="AF570" s="148"/>
      <c r="AG570" s="148" t="s">
        <v>268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72">
        <v>158</v>
      </c>
      <c r="B571" s="173" t="s">
        <v>2913</v>
      </c>
      <c r="C571" s="181" t="s">
        <v>2914</v>
      </c>
      <c r="D571" s="174" t="s">
        <v>324</v>
      </c>
      <c r="E571" s="175">
        <v>0.72</v>
      </c>
      <c r="F571" s="176"/>
      <c r="G571" s="177">
        <f>ROUND(E571*F571,2)</f>
        <v>0</v>
      </c>
      <c r="H571" s="176"/>
      <c r="I571" s="177">
        <f>ROUND(E571*H571,2)</f>
        <v>0</v>
      </c>
      <c r="J571" s="176"/>
      <c r="K571" s="177">
        <f>ROUND(E571*J571,2)</f>
        <v>0</v>
      </c>
      <c r="L571" s="177">
        <v>21</v>
      </c>
      <c r="M571" s="177">
        <f>G571*(1+L571/100)</f>
        <v>0</v>
      </c>
      <c r="N571" s="175">
        <v>1.6000000000000001E-4</v>
      </c>
      <c r="O571" s="175">
        <f>ROUND(E571*N571,2)</f>
        <v>0</v>
      </c>
      <c r="P571" s="175">
        <v>1.32E-2</v>
      </c>
      <c r="Q571" s="175">
        <f>ROUND(E571*P571,2)</f>
        <v>0.01</v>
      </c>
      <c r="R571" s="177"/>
      <c r="S571" s="177" t="s">
        <v>325</v>
      </c>
      <c r="T571" s="178" t="s">
        <v>326</v>
      </c>
      <c r="U571" s="158">
        <v>0</v>
      </c>
      <c r="V571" s="158">
        <f>ROUND(E571*U571,2)</f>
        <v>0</v>
      </c>
      <c r="W571" s="158"/>
      <c r="X571" s="158" t="s">
        <v>259</v>
      </c>
      <c r="Y571" s="158" t="s">
        <v>260</v>
      </c>
      <c r="Z571" s="148"/>
      <c r="AA571" s="148"/>
      <c r="AB571" s="148"/>
      <c r="AC571" s="148"/>
      <c r="AD571" s="148"/>
      <c r="AE571" s="148"/>
      <c r="AF571" s="148"/>
      <c r="AG571" s="148" t="s">
        <v>415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2" x14ac:dyDescent="0.2">
      <c r="A572" s="155"/>
      <c r="B572" s="156"/>
      <c r="C572" s="182" t="s">
        <v>2912</v>
      </c>
      <c r="D572" s="162"/>
      <c r="E572" s="163">
        <v>0.72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8"/>
      <c r="AA572" s="148"/>
      <c r="AB572" s="148"/>
      <c r="AC572" s="148"/>
      <c r="AD572" s="148"/>
      <c r="AE572" s="148"/>
      <c r="AF572" s="148"/>
      <c r="AG572" s="148" t="s">
        <v>268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72">
        <v>159</v>
      </c>
      <c r="B573" s="173" t="s">
        <v>2915</v>
      </c>
      <c r="C573" s="181" t="s">
        <v>2916</v>
      </c>
      <c r="D573" s="174" t="s">
        <v>324</v>
      </c>
      <c r="E573" s="175">
        <v>251.52500000000001</v>
      </c>
      <c r="F573" s="176"/>
      <c r="G573" s="177">
        <f>ROUND(E573*F573,2)</f>
        <v>0</v>
      </c>
      <c r="H573" s="176"/>
      <c r="I573" s="177">
        <f>ROUND(E573*H573,2)</f>
        <v>0</v>
      </c>
      <c r="J573" s="176"/>
      <c r="K573" s="177">
        <f>ROUND(E573*J573,2)</f>
        <v>0</v>
      </c>
      <c r="L573" s="177">
        <v>21</v>
      </c>
      <c r="M573" s="177">
        <f>G573*(1+L573/100)</f>
        <v>0</v>
      </c>
      <c r="N573" s="175">
        <v>4.0299999999999997E-3</v>
      </c>
      <c r="O573" s="175">
        <f>ROUND(E573*N573,2)</f>
        <v>1.01</v>
      </c>
      <c r="P573" s="175">
        <v>0</v>
      </c>
      <c r="Q573" s="175">
        <f>ROUND(E573*P573,2)</f>
        <v>0</v>
      </c>
      <c r="R573" s="177"/>
      <c r="S573" s="177" t="s">
        <v>325</v>
      </c>
      <c r="T573" s="178" t="s">
        <v>326</v>
      </c>
      <c r="U573" s="158">
        <v>0</v>
      </c>
      <c r="V573" s="158">
        <f>ROUND(E573*U573,2)</f>
        <v>0</v>
      </c>
      <c r="W573" s="158"/>
      <c r="X573" s="158" t="s">
        <v>259</v>
      </c>
      <c r="Y573" s="158" t="s">
        <v>260</v>
      </c>
      <c r="Z573" s="148"/>
      <c r="AA573" s="148"/>
      <c r="AB573" s="148"/>
      <c r="AC573" s="148"/>
      <c r="AD573" s="148"/>
      <c r="AE573" s="148"/>
      <c r="AF573" s="148"/>
      <c r="AG573" s="148" t="s">
        <v>415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2" x14ac:dyDescent="0.2">
      <c r="A574" s="155"/>
      <c r="B574" s="156"/>
      <c r="C574" s="182" t="s">
        <v>2917</v>
      </c>
      <c r="D574" s="162"/>
      <c r="E574" s="163">
        <v>251.53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8"/>
      <c r="AA574" s="148"/>
      <c r="AB574" s="148"/>
      <c r="AC574" s="148"/>
      <c r="AD574" s="148"/>
      <c r="AE574" s="148"/>
      <c r="AF574" s="148"/>
      <c r="AG574" s="148" t="s">
        <v>268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72">
        <v>160</v>
      </c>
      <c r="B575" s="173" t="s">
        <v>2918</v>
      </c>
      <c r="C575" s="181" t="s">
        <v>2919</v>
      </c>
      <c r="D575" s="174" t="s">
        <v>324</v>
      </c>
      <c r="E575" s="175">
        <v>251.52500000000001</v>
      </c>
      <c r="F575" s="176"/>
      <c r="G575" s="177">
        <f>ROUND(E575*F575,2)</f>
        <v>0</v>
      </c>
      <c r="H575" s="176"/>
      <c r="I575" s="177">
        <f>ROUND(E575*H575,2)</f>
        <v>0</v>
      </c>
      <c r="J575" s="176"/>
      <c r="K575" s="177">
        <f>ROUND(E575*J575,2)</f>
        <v>0</v>
      </c>
      <c r="L575" s="177">
        <v>21</v>
      </c>
      <c r="M575" s="177">
        <f>G575*(1+L575/100)</f>
        <v>0</v>
      </c>
      <c r="N575" s="175">
        <v>1.5499999999999999E-3</v>
      </c>
      <c r="O575" s="175">
        <f>ROUND(E575*N575,2)</f>
        <v>0.39</v>
      </c>
      <c r="P575" s="175">
        <v>0</v>
      </c>
      <c r="Q575" s="175">
        <f>ROUND(E575*P575,2)</f>
        <v>0</v>
      </c>
      <c r="R575" s="177"/>
      <c r="S575" s="177" t="s">
        <v>325</v>
      </c>
      <c r="T575" s="178" t="s">
        <v>326</v>
      </c>
      <c r="U575" s="158">
        <v>0</v>
      </c>
      <c r="V575" s="158">
        <f>ROUND(E575*U575,2)</f>
        <v>0</v>
      </c>
      <c r="W575" s="158"/>
      <c r="X575" s="158" t="s">
        <v>259</v>
      </c>
      <c r="Y575" s="158" t="s">
        <v>260</v>
      </c>
      <c r="Z575" s="148"/>
      <c r="AA575" s="148"/>
      <c r="AB575" s="148"/>
      <c r="AC575" s="148"/>
      <c r="AD575" s="148"/>
      <c r="AE575" s="148"/>
      <c r="AF575" s="148"/>
      <c r="AG575" s="148" t="s">
        <v>415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2" x14ac:dyDescent="0.2">
      <c r="A576" s="155"/>
      <c r="B576" s="156"/>
      <c r="C576" s="182" t="s">
        <v>2917</v>
      </c>
      <c r="D576" s="162"/>
      <c r="E576" s="163">
        <v>251.53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8"/>
      <c r="AA576" s="148"/>
      <c r="AB576" s="148"/>
      <c r="AC576" s="148"/>
      <c r="AD576" s="148"/>
      <c r="AE576" s="148"/>
      <c r="AF576" s="148"/>
      <c r="AG576" s="148" t="s">
        <v>268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72">
        <v>161</v>
      </c>
      <c r="B577" s="173" t="s">
        <v>2920</v>
      </c>
      <c r="C577" s="181" t="s">
        <v>2921</v>
      </c>
      <c r="D577" s="174" t="s">
        <v>549</v>
      </c>
      <c r="E577" s="175">
        <v>5.8670999999999998</v>
      </c>
      <c r="F577" s="176"/>
      <c r="G577" s="177">
        <f>ROUND(E577*F577,2)</f>
        <v>0</v>
      </c>
      <c r="H577" s="176"/>
      <c r="I577" s="177">
        <f>ROUND(E577*H577,2)</f>
        <v>0</v>
      </c>
      <c r="J577" s="176"/>
      <c r="K577" s="177">
        <f>ROUND(E577*J577,2)</f>
        <v>0</v>
      </c>
      <c r="L577" s="177">
        <v>21</v>
      </c>
      <c r="M577" s="177">
        <f>G577*(1+L577/100)</f>
        <v>0</v>
      </c>
      <c r="N577" s="175">
        <v>2.3570000000000001E-2</v>
      </c>
      <c r="O577" s="175">
        <f>ROUND(E577*N577,2)</f>
        <v>0.14000000000000001</v>
      </c>
      <c r="P577" s="175">
        <v>0</v>
      </c>
      <c r="Q577" s="175">
        <f>ROUND(E577*P577,2)</f>
        <v>0</v>
      </c>
      <c r="R577" s="177"/>
      <c r="S577" s="177" t="s">
        <v>325</v>
      </c>
      <c r="T577" s="178" t="s">
        <v>326</v>
      </c>
      <c r="U577" s="158">
        <v>0</v>
      </c>
      <c r="V577" s="158">
        <f>ROUND(E577*U577,2)</f>
        <v>0</v>
      </c>
      <c r="W577" s="158"/>
      <c r="X577" s="158" t="s">
        <v>259</v>
      </c>
      <c r="Y577" s="158" t="s">
        <v>260</v>
      </c>
      <c r="Z577" s="148"/>
      <c r="AA577" s="148"/>
      <c r="AB577" s="148"/>
      <c r="AC577" s="148"/>
      <c r="AD577" s="148"/>
      <c r="AE577" s="148"/>
      <c r="AF577" s="148"/>
      <c r="AG577" s="148" t="s">
        <v>415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2" x14ac:dyDescent="0.2">
      <c r="A578" s="155"/>
      <c r="B578" s="156"/>
      <c r="C578" s="273" t="s">
        <v>2922</v>
      </c>
      <c r="D578" s="274"/>
      <c r="E578" s="274"/>
      <c r="F578" s="274"/>
      <c r="G578" s="274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8"/>
      <c r="AA578" s="148"/>
      <c r="AB578" s="148"/>
      <c r="AC578" s="148"/>
      <c r="AD578" s="148"/>
      <c r="AE578" s="148"/>
      <c r="AF578" s="148"/>
      <c r="AG578" s="148" t="s">
        <v>263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2" x14ac:dyDescent="0.2">
      <c r="A579" s="155"/>
      <c r="B579" s="156"/>
      <c r="C579" s="182" t="s">
        <v>2923</v>
      </c>
      <c r="D579" s="162"/>
      <c r="E579" s="163">
        <v>1.52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8"/>
      <c r="AA579" s="148"/>
      <c r="AB579" s="148"/>
      <c r="AC579" s="148"/>
      <c r="AD579" s="148"/>
      <c r="AE579" s="148"/>
      <c r="AF579" s="148"/>
      <c r="AG579" s="148" t="s">
        <v>268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3" x14ac:dyDescent="0.2">
      <c r="A580" s="155"/>
      <c r="B580" s="156"/>
      <c r="C580" s="182" t="s">
        <v>2924</v>
      </c>
      <c r="D580" s="162"/>
      <c r="E580" s="163">
        <v>2.52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8"/>
      <c r="AA580" s="148"/>
      <c r="AB580" s="148"/>
      <c r="AC580" s="148"/>
      <c r="AD580" s="148"/>
      <c r="AE580" s="148"/>
      <c r="AF580" s="148"/>
      <c r="AG580" s="148" t="s">
        <v>268</v>
      </c>
      <c r="AH580" s="148">
        <v>0</v>
      </c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3" x14ac:dyDescent="0.2">
      <c r="A581" s="155"/>
      <c r="B581" s="156"/>
      <c r="C581" s="182" t="s">
        <v>2925</v>
      </c>
      <c r="D581" s="162"/>
      <c r="E581" s="163">
        <v>0.63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8"/>
      <c r="AA581" s="148"/>
      <c r="AB581" s="148"/>
      <c r="AC581" s="148"/>
      <c r="AD581" s="148"/>
      <c r="AE581" s="148"/>
      <c r="AF581" s="148"/>
      <c r="AG581" s="148" t="s">
        <v>268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3" x14ac:dyDescent="0.2">
      <c r="A582" s="155"/>
      <c r="B582" s="156"/>
      <c r="C582" s="182" t="s">
        <v>2926</v>
      </c>
      <c r="D582" s="162"/>
      <c r="E582" s="163">
        <v>0.68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8"/>
      <c r="AA582" s="148"/>
      <c r="AB582" s="148"/>
      <c r="AC582" s="148"/>
      <c r="AD582" s="148"/>
      <c r="AE582" s="148"/>
      <c r="AF582" s="148"/>
      <c r="AG582" s="148" t="s">
        <v>268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3" x14ac:dyDescent="0.2">
      <c r="A583" s="155"/>
      <c r="B583" s="156"/>
      <c r="C583" s="182" t="s">
        <v>2927</v>
      </c>
      <c r="D583" s="162"/>
      <c r="E583" s="163">
        <v>0.25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8"/>
      <c r="AA583" s="148"/>
      <c r="AB583" s="148"/>
      <c r="AC583" s="148"/>
      <c r="AD583" s="148"/>
      <c r="AE583" s="148"/>
      <c r="AF583" s="148"/>
      <c r="AG583" s="148" t="s">
        <v>268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3" x14ac:dyDescent="0.2">
      <c r="A584" s="155"/>
      <c r="B584" s="156"/>
      <c r="C584" s="182" t="s">
        <v>2928</v>
      </c>
      <c r="D584" s="162"/>
      <c r="E584" s="163">
        <v>0.1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8"/>
      <c r="AA584" s="148"/>
      <c r="AB584" s="148"/>
      <c r="AC584" s="148"/>
      <c r="AD584" s="148"/>
      <c r="AE584" s="148"/>
      <c r="AF584" s="148"/>
      <c r="AG584" s="148" t="s">
        <v>268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3" x14ac:dyDescent="0.2">
      <c r="A585" s="155"/>
      <c r="B585" s="156"/>
      <c r="C585" s="182" t="s">
        <v>2929</v>
      </c>
      <c r="D585" s="162"/>
      <c r="E585" s="163">
        <v>0.17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8"/>
      <c r="AA585" s="148"/>
      <c r="AB585" s="148"/>
      <c r="AC585" s="148"/>
      <c r="AD585" s="148"/>
      <c r="AE585" s="148"/>
      <c r="AF585" s="148"/>
      <c r="AG585" s="148" t="s">
        <v>268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ht="22.5" outlineLevel="1" x14ac:dyDescent="0.2">
      <c r="A586" s="172">
        <v>162</v>
      </c>
      <c r="B586" s="173" t="s">
        <v>2930</v>
      </c>
      <c r="C586" s="181" t="s">
        <v>2931</v>
      </c>
      <c r="D586" s="174" t="s">
        <v>324</v>
      </c>
      <c r="E586" s="175">
        <v>3.5</v>
      </c>
      <c r="F586" s="176"/>
      <c r="G586" s="177">
        <f>ROUND(E586*F586,2)</f>
        <v>0</v>
      </c>
      <c r="H586" s="176"/>
      <c r="I586" s="177">
        <f>ROUND(E586*H586,2)</f>
        <v>0</v>
      </c>
      <c r="J586" s="176"/>
      <c r="K586" s="177">
        <f>ROUND(E586*J586,2)</f>
        <v>0</v>
      </c>
      <c r="L586" s="177">
        <v>21</v>
      </c>
      <c r="M586" s="177">
        <f>G586*(1+L586/100)</f>
        <v>0</v>
      </c>
      <c r="N586" s="175">
        <v>1.404E-2</v>
      </c>
      <c r="O586" s="175">
        <f>ROUND(E586*N586,2)</f>
        <v>0.05</v>
      </c>
      <c r="P586" s="175">
        <v>0</v>
      </c>
      <c r="Q586" s="175">
        <f>ROUND(E586*P586,2)</f>
        <v>0</v>
      </c>
      <c r="R586" s="177"/>
      <c r="S586" s="177" t="s">
        <v>325</v>
      </c>
      <c r="T586" s="178" t="s">
        <v>326</v>
      </c>
      <c r="U586" s="158">
        <v>0</v>
      </c>
      <c r="V586" s="158">
        <f>ROUND(E586*U586,2)</f>
        <v>0</v>
      </c>
      <c r="W586" s="158"/>
      <c r="X586" s="158" t="s">
        <v>259</v>
      </c>
      <c r="Y586" s="158" t="s">
        <v>260</v>
      </c>
      <c r="Z586" s="148"/>
      <c r="AA586" s="148"/>
      <c r="AB586" s="148"/>
      <c r="AC586" s="148"/>
      <c r="AD586" s="148"/>
      <c r="AE586" s="148"/>
      <c r="AF586" s="148"/>
      <c r="AG586" s="148" t="s">
        <v>415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2" x14ac:dyDescent="0.2">
      <c r="A587" s="155"/>
      <c r="B587" s="156"/>
      <c r="C587" s="273" t="s">
        <v>2932</v>
      </c>
      <c r="D587" s="274"/>
      <c r="E587" s="274"/>
      <c r="F587" s="274"/>
      <c r="G587" s="274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8"/>
      <c r="AA587" s="148"/>
      <c r="AB587" s="148"/>
      <c r="AC587" s="148"/>
      <c r="AD587" s="148"/>
      <c r="AE587" s="148"/>
      <c r="AF587" s="148"/>
      <c r="AG587" s="148" t="s">
        <v>263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2" x14ac:dyDescent="0.2">
      <c r="A588" s="155"/>
      <c r="B588" s="156"/>
      <c r="C588" s="182" t="s">
        <v>2933</v>
      </c>
      <c r="D588" s="162"/>
      <c r="E588" s="163">
        <v>3.5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8"/>
      <c r="AA588" s="148"/>
      <c r="AB588" s="148"/>
      <c r="AC588" s="148"/>
      <c r="AD588" s="148"/>
      <c r="AE588" s="148"/>
      <c r="AF588" s="148"/>
      <c r="AG588" s="148" t="s">
        <v>268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72">
        <v>163</v>
      </c>
      <c r="B589" s="173" t="s">
        <v>2934</v>
      </c>
      <c r="C589" s="181" t="s">
        <v>2935</v>
      </c>
      <c r="D589" s="174" t="s">
        <v>348</v>
      </c>
      <c r="E589" s="175">
        <v>8.8000000000000007</v>
      </c>
      <c r="F589" s="176"/>
      <c r="G589" s="177">
        <f>ROUND(E589*F589,2)</f>
        <v>0</v>
      </c>
      <c r="H589" s="176"/>
      <c r="I589" s="177">
        <f>ROUND(E589*H589,2)</f>
        <v>0</v>
      </c>
      <c r="J589" s="176"/>
      <c r="K589" s="177">
        <f>ROUND(E589*J589,2)</f>
        <v>0</v>
      </c>
      <c r="L589" s="177">
        <v>21</v>
      </c>
      <c r="M589" s="177">
        <f>G589*(1+L589/100)</f>
        <v>0</v>
      </c>
      <c r="N589" s="175">
        <v>1.014E-2</v>
      </c>
      <c r="O589" s="175">
        <f>ROUND(E589*N589,2)</f>
        <v>0.09</v>
      </c>
      <c r="P589" s="175">
        <v>0</v>
      </c>
      <c r="Q589" s="175">
        <f>ROUND(E589*P589,2)</f>
        <v>0</v>
      </c>
      <c r="R589" s="177"/>
      <c r="S589" s="177" t="s">
        <v>325</v>
      </c>
      <c r="T589" s="178" t="s">
        <v>326</v>
      </c>
      <c r="U589" s="158">
        <v>0</v>
      </c>
      <c r="V589" s="158">
        <f>ROUND(E589*U589,2)</f>
        <v>0</v>
      </c>
      <c r="W589" s="158"/>
      <c r="X589" s="158" t="s">
        <v>259</v>
      </c>
      <c r="Y589" s="158" t="s">
        <v>260</v>
      </c>
      <c r="Z589" s="148"/>
      <c r="AA589" s="148"/>
      <c r="AB589" s="148"/>
      <c r="AC589" s="148"/>
      <c r="AD589" s="148"/>
      <c r="AE589" s="148"/>
      <c r="AF589" s="148"/>
      <c r="AG589" s="148" t="s">
        <v>415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2" x14ac:dyDescent="0.2">
      <c r="A590" s="155"/>
      <c r="B590" s="156"/>
      <c r="C590" s="273" t="s">
        <v>2936</v>
      </c>
      <c r="D590" s="274"/>
      <c r="E590" s="274"/>
      <c r="F590" s="274"/>
      <c r="G590" s="274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8"/>
      <c r="AA590" s="148"/>
      <c r="AB590" s="148"/>
      <c r="AC590" s="148"/>
      <c r="AD590" s="148"/>
      <c r="AE590" s="148"/>
      <c r="AF590" s="148"/>
      <c r="AG590" s="148" t="s">
        <v>263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2" x14ac:dyDescent="0.2">
      <c r="A591" s="155"/>
      <c r="B591" s="156"/>
      <c r="C591" s="182" t="s">
        <v>2937</v>
      </c>
      <c r="D591" s="162"/>
      <c r="E591" s="163">
        <v>8.8000000000000007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8"/>
      <c r="AA591" s="148"/>
      <c r="AB591" s="148"/>
      <c r="AC591" s="148"/>
      <c r="AD591" s="148"/>
      <c r="AE591" s="148"/>
      <c r="AF591" s="148"/>
      <c r="AG591" s="148" t="s">
        <v>268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72">
        <v>164</v>
      </c>
      <c r="B592" s="173" t="s">
        <v>2938</v>
      </c>
      <c r="C592" s="181" t="s">
        <v>2939</v>
      </c>
      <c r="D592" s="174" t="s">
        <v>549</v>
      </c>
      <c r="E592" s="175">
        <v>0.14779999999999999</v>
      </c>
      <c r="F592" s="176"/>
      <c r="G592" s="177">
        <f>ROUND(E592*F592,2)</f>
        <v>0</v>
      </c>
      <c r="H592" s="176"/>
      <c r="I592" s="177">
        <f>ROUND(E592*H592,2)</f>
        <v>0</v>
      </c>
      <c r="J592" s="176"/>
      <c r="K592" s="177">
        <f>ROUND(E592*J592,2)</f>
        <v>0</v>
      </c>
      <c r="L592" s="177">
        <v>21</v>
      </c>
      <c r="M592" s="177">
        <f>G592*(1+L592/100)</f>
        <v>0</v>
      </c>
      <c r="N592" s="175">
        <v>3.1099999999999999E-3</v>
      </c>
      <c r="O592" s="175">
        <f>ROUND(E592*N592,2)</f>
        <v>0</v>
      </c>
      <c r="P592" s="175">
        <v>0</v>
      </c>
      <c r="Q592" s="175">
        <f>ROUND(E592*P592,2)</f>
        <v>0</v>
      </c>
      <c r="R592" s="177"/>
      <c r="S592" s="177" t="s">
        <v>325</v>
      </c>
      <c r="T592" s="178" t="s">
        <v>326</v>
      </c>
      <c r="U592" s="158">
        <v>0</v>
      </c>
      <c r="V592" s="158">
        <f>ROUND(E592*U592,2)</f>
        <v>0</v>
      </c>
      <c r="W592" s="158"/>
      <c r="X592" s="158" t="s">
        <v>259</v>
      </c>
      <c r="Y592" s="158" t="s">
        <v>260</v>
      </c>
      <c r="Z592" s="148"/>
      <c r="AA592" s="148"/>
      <c r="AB592" s="148"/>
      <c r="AC592" s="148"/>
      <c r="AD592" s="148"/>
      <c r="AE592" s="148"/>
      <c r="AF592" s="148"/>
      <c r="AG592" s="148" t="s">
        <v>415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2" x14ac:dyDescent="0.2">
      <c r="A593" s="155"/>
      <c r="B593" s="156"/>
      <c r="C593" s="182" t="s">
        <v>2940</v>
      </c>
      <c r="D593" s="162"/>
      <c r="E593" s="163">
        <v>0.15</v>
      </c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58"/>
      <c r="Z593" s="148"/>
      <c r="AA593" s="148"/>
      <c r="AB593" s="148"/>
      <c r="AC593" s="148"/>
      <c r="AD593" s="148"/>
      <c r="AE593" s="148"/>
      <c r="AF593" s="148"/>
      <c r="AG593" s="148" t="s">
        <v>268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87">
        <v>165</v>
      </c>
      <c r="B594" s="188" t="s">
        <v>2941</v>
      </c>
      <c r="C594" s="194" t="s">
        <v>2942</v>
      </c>
      <c r="D594" s="189" t="s">
        <v>0</v>
      </c>
      <c r="E594" s="190">
        <v>1501.74668</v>
      </c>
      <c r="F594" s="191"/>
      <c r="G594" s="192">
        <f>ROUND(E594*F594,2)</f>
        <v>0</v>
      </c>
      <c r="H594" s="191"/>
      <c r="I594" s="192">
        <f>ROUND(E594*H594,2)</f>
        <v>0</v>
      </c>
      <c r="J594" s="191"/>
      <c r="K594" s="192">
        <f>ROUND(E594*J594,2)</f>
        <v>0</v>
      </c>
      <c r="L594" s="192">
        <v>21</v>
      </c>
      <c r="M594" s="192">
        <f>G594*(1+L594/100)</f>
        <v>0</v>
      </c>
      <c r="N594" s="190">
        <v>0</v>
      </c>
      <c r="O594" s="190">
        <f>ROUND(E594*N594,2)</f>
        <v>0</v>
      </c>
      <c r="P594" s="190">
        <v>0</v>
      </c>
      <c r="Q594" s="190">
        <f>ROUND(E594*P594,2)</f>
        <v>0</v>
      </c>
      <c r="R594" s="192"/>
      <c r="S594" s="192" t="s">
        <v>325</v>
      </c>
      <c r="T594" s="193" t="s">
        <v>326</v>
      </c>
      <c r="U594" s="158">
        <v>0</v>
      </c>
      <c r="V594" s="158">
        <f>ROUND(E594*U594,2)</f>
        <v>0</v>
      </c>
      <c r="W594" s="158"/>
      <c r="X594" s="158" t="s">
        <v>259</v>
      </c>
      <c r="Y594" s="158" t="s">
        <v>260</v>
      </c>
      <c r="Z594" s="148"/>
      <c r="AA594" s="148"/>
      <c r="AB594" s="148"/>
      <c r="AC594" s="148"/>
      <c r="AD594" s="148"/>
      <c r="AE594" s="148"/>
      <c r="AF594" s="148"/>
      <c r="AG594" s="148" t="s">
        <v>422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x14ac:dyDescent="0.2">
      <c r="A595" s="165" t="s">
        <v>252</v>
      </c>
      <c r="B595" s="166" t="s">
        <v>174</v>
      </c>
      <c r="C595" s="180" t="s">
        <v>175</v>
      </c>
      <c r="D595" s="167"/>
      <c r="E595" s="168"/>
      <c r="F595" s="169"/>
      <c r="G595" s="169">
        <f>SUMIF(AG596:AG603,"&lt;&gt;NOR",G596:G603)</f>
        <v>0</v>
      </c>
      <c r="H595" s="169"/>
      <c r="I595" s="169">
        <f>SUM(I596:I603)</f>
        <v>0</v>
      </c>
      <c r="J595" s="169"/>
      <c r="K595" s="169">
        <f>SUM(K596:K603)</f>
        <v>0</v>
      </c>
      <c r="L595" s="169"/>
      <c r="M595" s="169">
        <f>SUM(M596:M603)</f>
        <v>0</v>
      </c>
      <c r="N595" s="168"/>
      <c r="O595" s="168">
        <f>SUM(O596:O603)</f>
        <v>0.25</v>
      </c>
      <c r="P595" s="168"/>
      <c r="Q595" s="168">
        <f>SUM(Q596:Q603)</f>
        <v>0</v>
      </c>
      <c r="R595" s="169"/>
      <c r="S595" s="169"/>
      <c r="T595" s="170"/>
      <c r="U595" s="164"/>
      <c r="V595" s="164">
        <f>SUM(V596:V603)</f>
        <v>0</v>
      </c>
      <c r="W595" s="164"/>
      <c r="X595" s="164"/>
      <c r="Y595" s="164"/>
      <c r="AG595" t="s">
        <v>253</v>
      </c>
    </row>
    <row r="596" spans="1:60" ht="22.5" outlineLevel="1" x14ac:dyDescent="0.2">
      <c r="A596" s="172">
        <v>166</v>
      </c>
      <c r="B596" s="173" t="s">
        <v>2943</v>
      </c>
      <c r="C596" s="181" t="s">
        <v>2944</v>
      </c>
      <c r="D596" s="174" t="s">
        <v>324</v>
      </c>
      <c r="E596" s="175">
        <v>3.7839999999999998</v>
      </c>
      <c r="F596" s="176"/>
      <c r="G596" s="177">
        <f>ROUND(E596*F596,2)</f>
        <v>0</v>
      </c>
      <c r="H596" s="176"/>
      <c r="I596" s="177">
        <f>ROUND(E596*H596,2)</f>
        <v>0</v>
      </c>
      <c r="J596" s="176"/>
      <c r="K596" s="177">
        <f>ROUND(E596*J596,2)</f>
        <v>0</v>
      </c>
      <c r="L596" s="177">
        <v>21</v>
      </c>
      <c r="M596" s="177">
        <f>G596*(1+L596/100)</f>
        <v>0</v>
      </c>
      <c r="N596" s="175">
        <v>1.367E-2</v>
      </c>
      <c r="O596" s="175">
        <f>ROUND(E596*N596,2)</f>
        <v>0.05</v>
      </c>
      <c r="P596" s="175">
        <v>0</v>
      </c>
      <c r="Q596" s="175">
        <f>ROUND(E596*P596,2)</f>
        <v>0</v>
      </c>
      <c r="R596" s="177"/>
      <c r="S596" s="177" t="s">
        <v>326</v>
      </c>
      <c r="T596" s="178" t="s">
        <v>326</v>
      </c>
      <c r="U596" s="158">
        <v>0</v>
      </c>
      <c r="V596" s="158">
        <f>ROUND(E596*U596,2)</f>
        <v>0</v>
      </c>
      <c r="W596" s="158"/>
      <c r="X596" s="158" t="s">
        <v>259</v>
      </c>
      <c r="Y596" s="158" t="s">
        <v>260</v>
      </c>
      <c r="Z596" s="148"/>
      <c r="AA596" s="148"/>
      <c r="AB596" s="148"/>
      <c r="AC596" s="148"/>
      <c r="AD596" s="148"/>
      <c r="AE596" s="148"/>
      <c r="AF596" s="148"/>
      <c r="AG596" s="148" t="s">
        <v>415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2" x14ac:dyDescent="0.2">
      <c r="A597" s="155"/>
      <c r="B597" s="156"/>
      <c r="C597" s="273" t="s">
        <v>2945</v>
      </c>
      <c r="D597" s="274"/>
      <c r="E597" s="274"/>
      <c r="F597" s="274"/>
      <c r="G597" s="274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8"/>
      <c r="AA597" s="148"/>
      <c r="AB597" s="148"/>
      <c r="AC597" s="148"/>
      <c r="AD597" s="148"/>
      <c r="AE597" s="148"/>
      <c r="AF597" s="148"/>
      <c r="AG597" s="148" t="s">
        <v>263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2" x14ac:dyDescent="0.2">
      <c r="A598" s="155"/>
      <c r="B598" s="156"/>
      <c r="C598" s="182" t="s">
        <v>2946</v>
      </c>
      <c r="D598" s="162"/>
      <c r="E598" s="163">
        <v>3.78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58"/>
      <c r="Z598" s="148"/>
      <c r="AA598" s="148"/>
      <c r="AB598" s="148"/>
      <c r="AC598" s="148"/>
      <c r="AD598" s="148"/>
      <c r="AE598" s="148"/>
      <c r="AF598" s="148"/>
      <c r="AG598" s="148" t="s">
        <v>268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ht="22.5" outlineLevel="1" x14ac:dyDescent="0.2">
      <c r="A599" s="172">
        <v>167</v>
      </c>
      <c r="B599" s="173" t="s">
        <v>2947</v>
      </c>
      <c r="C599" s="181" t="s">
        <v>2948</v>
      </c>
      <c r="D599" s="174" t="s">
        <v>324</v>
      </c>
      <c r="E599" s="175">
        <v>14.88</v>
      </c>
      <c r="F599" s="176"/>
      <c r="G599" s="177">
        <f>ROUND(E599*F599,2)</f>
        <v>0</v>
      </c>
      <c r="H599" s="176"/>
      <c r="I599" s="177">
        <f>ROUND(E599*H599,2)</f>
        <v>0</v>
      </c>
      <c r="J599" s="176"/>
      <c r="K599" s="177">
        <f>ROUND(E599*J599,2)</f>
        <v>0</v>
      </c>
      <c r="L599" s="177">
        <v>21</v>
      </c>
      <c r="M599" s="177">
        <f>G599*(1+L599/100)</f>
        <v>0</v>
      </c>
      <c r="N599" s="175">
        <v>1.371E-2</v>
      </c>
      <c r="O599" s="175">
        <f>ROUND(E599*N599,2)</f>
        <v>0.2</v>
      </c>
      <c r="P599" s="175">
        <v>0</v>
      </c>
      <c r="Q599" s="175">
        <f>ROUND(E599*P599,2)</f>
        <v>0</v>
      </c>
      <c r="R599" s="177"/>
      <c r="S599" s="177" t="s">
        <v>326</v>
      </c>
      <c r="T599" s="178" t="s">
        <v>326</v>
      </c>
      <c r="U599" s="158">
        <v>0</v>
      </c>
      <c r="V599" s="158">
        <f>ROUND(E599*U599,2)</f>
        <v>0</v>
      </c>
      <c r="W599" s="158"/>
      <c r="X599" s="158" t="s">
        <v>259</v>
      </c>
      <c r="Y599" s="158" t="s">
        <v>260</v>
      </c>
      <c r="Z599" s="148"/>
      <c r="AA599" s="148"/>
      <c r="AB599" s="148"/>
      <c r="AC599" s="148"/>
      <c r="AD599" s="148"/>
      <c r="AE599" s="148"/>
      <c r="AF599" s="148"/>
      <c r="AG599" s="148" t="s">
        <v>287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2" x14ac:dyDescent="0.2">
      <c r="A600" s="155"/>
      <c r="B600" s="156"/>
      <c r="C600" s="273" t="s">
        <v>2949</v>
      </c>
      <c r="D600" s="274"/>
      <c r="E600" s="274"/>
      <c r="F600" s="274"/>
      <c r="G600" s="274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8"/>
      <c r="AA600" s="148"/>
      <c r="AB600" s="148"/>
      <c r="AC600" s="148"/>
      <c r="AD600" s="148"/>
      <c r="AE600" s="148"/>
      <c r="AF600" s="148"/>
      <c r="AG600" s="148" t="s">
        <v>263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2" x14ac:dyDescent="0.2">
      <c r="A601" s="155"/>
      <c r="B601" s="156"/>
      <c r="C601" s="182" t="s">
        <v>2950</v>
      </c>
      <c r="D601" s="162"/>
      <c r="E601" s="163">
        <v>9.7200000000000006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8"/>
      <c r="AA601" s="148"/>
      <c r="AB601" s="148"/>
      <c r="AC601" s="148"/>
      <c r="AD601" s="148"/>
      <c r="AE601" s="148"/>
      <c r="AF601" s="148"/>
      <c r="AG601" s="148" t="s">
        <v>268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3" x14ac:dyDescent="0.2">
      <c r="A602" s="155"/>
      <c r="B602" s="156"/>
      <c r="C602" s="182" t="s">
        <v>2951</v>
      </c>
      <c r="D602" s="162"/>
      <c r="E602" s="163">
        <v>5.16</v>
      </c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8"/>
      <c r="AA602" s="148"/>
      <c r="AB602" s="148"/>
      <c r="AC602" s="148"/>
      <c r="AD602" s="148"/>
      <c r="AE602" s="148"/>
      <c r="AF602" s="148"/>
      <c r="AG602" s="148" t="s">
        <v>268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87">
        <v>168</v>
      </c>
      <c r="B603" s="188" t="s">
        <v>2952</v>
      </c>
      <c r="C603" s="194" t="s">
        <v>2953</v>
      </c>
      <c r="D603" s="189" t="s">
        <v>0</v>
      </c>
      <c r="E603" s="190">
        <v>95.133759999999995</v>
      </c>
      <c r="F603" s="191"/>
      <c r="G603" s="192">
        <f>ROUND(E603*F603,2)</f>
        <v>0</v>
      </c>
      <c r="H603" s="191"/>
      <c r="I603" s="192">
        <f>ROUND(E603*H603,2)</f>
        <v>0</v>
      </c>
      <c r="J603" s="191"/>
      <c r="K603" s="192">
        <f>ROUND(E603*J603,2)</f>
        <v>0</v>
      </c>
      <c r="L603" s="192">
        <v>21</v>
      </c>
      <c r="M603" s="192">
        <f>G603*(1+L603/100)</f>
        <v>0</v>
      </c>
      <c r="N603" s="190">
        <v>0</v>
      </c>
      <c r="O603" s="190">
        <f>ROUND(E603*N603,2)</f>
        <v>0</v>
      </c>
      <c r="P603" s="190">
        <v>0</v>
      </c>
      <c r="Q603" s="190">
        <f>ROUND(E603*P603,2)</f>
        <v>0</v>
      </c>
      <c r="R603" s="192"/>
      <c r="S603" s="192" t="s">
        <v>325</v>
      </c>
      <c r="T603" s="193" t="s">
        <v>326</v>
      </c>
      <c r="U603" s="158">
        <v>0</v>
      </c>
      <c r="V603" s="158">
        <f>ROUND(E603*U603,2)</f>
        <v>0</v>
      </c>
      <c r="W603" s="158"/>
      <c r="X603" s="158" t="s">
        <v>259</v>
      </c>
      <c r="Y603" s="158" t="s">
        <v>260</v>
      </c>
      <c r="Z603" s="148"/>
      <c r="AA603" s="148"/>
      <c r="AB603" s="148"/>
      <c r="AC603" s="148"/>
      <c r="AD603" s="148"/>
      <c r="AE603" s="148"/>
      <c r="AF603" s="148"/>
      <c r="AG603" s="148" t="s">
        <v>422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x14ac:dyDescent="0.2">
      <c r="A604" s="165" t="s">
        <v>252</v>
      </c>
      <c r="B604" s="166" t="s">
        <v>176</v>
      </c>
      <c r="C604" s="180" t="s">
        <v>177</v>
      </c>
      <c r="D604" s="167"/>
      <c r="E604" s="168"/>
      <c r="F604" s="169"/>
      <c r="G604" s="169">
        <f>SUMIF(AG605:AG670,"&lt;&gt;NOR",G605:G670)</f>
        <v>0</v>
      </c>
      <c r="H604" s="169"/>
      <c r="I604" s="169">
        <f>SUM(I605:I670)</f>
        <v>0</v>
      </c>
      <c r="J604" s="169"/>
      <c r="K604" s="169">
        <f>SUM(K605:K670)</f>
        <v>0</v>
      </c>
      <c r="L604" s="169"/>
      <c r="M604" s="169">
        <f>SUM(M605:M670)</f>
        <v>0</v>
      </c>
      <c r="N604" s="168"/>
      <c r="O604" s="168">
        <f>SUM(O605:O670)</f>
        <v>1.5400000000000005</v>
      </c>
      <c r="P604" s="168"/>
      <c r="Q604" s="168">
        <f>SUM(Q605:Q670)</f>
        <v>1.85</v>
      </c>
      <c r="R604" s="169"/>
      <c r="S604" s="169"/>
      <c r="T604" s="170"/>
      <c r="U604" s="164"/>
      <c r="V604" s="164">
        <f>SUM(V605:V670)</f>
        <v>0</v>
      </c>
      <c r="W604" s="164"/>
      <c r="X604" s="164"/>
      <c r="Y604" s="164"/>
      <c r="AG604" t="s">
        <v>253</v>
      </c>
    </row>
    <row r="605" spans="1:60" outlineLevel="1" x14ac:dyDescent="0.2">
      <c r="A605" s="172">
        <v>169</v>
      </c>
      <c r="B605" s="173" t="s">
        <v>2954</v>
      </c>
      <c r="C605" s="181" t="s">
        <v>2955</v>
      </c>
      <c r="D605" s="174" t="s">
        <v>363</v>
      </c>
      <c r="E605" s="175">
        <v>110</v>
      </c>
      <c r="F605" s="176"/>
      <c r="G605" s="177">
        <f>ROUND(E605*F605,2)</f>
        <v>0</v>
      </c>
      <c r="H605" s="176"/>
      <c r="I605" s="177">
        <f>ROUND(E605*H605,2)</f>
        <v>0</v>
      </c>
      <c r="J605" s="176"/>
      <c r="K605" s="177">
        <f>ROUND(E605*J605,2)</f>
        <v>0</v>
      </c>
      <c r="L605" s="177">
        <v>21</v>
      </c>
      <c r="M605" s="177">
        <f>G605*(1+L605/100)</f>
        <v>0</v>
      </c>
      <c r="N605" s="175">
        <v>6.0000000000000002E-5</v>
      </c>
      <c r="O605" s="175">
        <f>ROUND(E605*N605,2)</f>
        <v>0.01</v>
      </c>
      <c r="P605" s="175">
        <v>0</v>
      </c>
      <c r="Q605" s="175">
        <f>ROUND(E605*P605,2)</f>
        <v>0</v>
      </c>
      <c r="R605" s="177"/>
      <c r="S605" s="177" t="s">
        <v>257</v>
      </c>
      <c r="T605" s="178" t="s">
        <v>258</v>
      </c>
      <c r="U605" s="158">
        <v>0</v>
      </c>
      <c r="V605" s="158">
        <f>ROUND(E605*U605,2)</f>
        <v>0</v>
      </c>
      <c r="W605" s="158"/>
      <c r="X605" s="158" t="s">
        <v>259</v>
      </c>
      <c r="Y605" s="158" t="s">
        <v>260</v>
      </c>
      <c r="Z605" s="148"/>
      <c r="AA605" s="148"/>
      <c r="AB605" s="148"/>
      <c r="AC605" s="148"/>
      <c r="AD605" s="148"/>
      <c r="AE605" s="148"/>
      <c r="AF605" s="148"/>
      <c r="AG605" s="148" t="s">
        <v>287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2" x14ac:dyDescent="0.2">
      <c r="A606" s="155"/>
      <c r="B606" s="156"/>
      <c r="C606" s="182" t="s">
        <v>2956</v>
      </c>
      <c r="D606" s="162"/>
      <c r="E606" s="163">
        <v>110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8"/>
      <c r="AA606" s="148"/>
      <c r="AB606" s="148"/>
      <c r="AC606" s="148"/>
      <c r="AD606" s="148"/>
      <c r="AE606" s="148"/>
      <c r="AF606" s="148"/>
      <c r="AG606" s="148" t="s">
        <v>268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">
      <c r="A607" s="172">
        <v>170</v>
      </c>
      <c r="B607" s="173" t="s">
        <v>2957</v>
      </c>
      <c r="C607" s="181" t="s">
        <v>2958</v>
      </c>
      <c r="D607" s="174" t="s">
        <v>348</v>
      </c>
      <c r="E607" s="175">
        <v>104.4</v>
      </c>
      <c r="F607" s="176"/>
      <c r="G607" s="177">
        <f>ROUND(E607*F607,2)</f>
        <v>0</v>
      </c>
      <c r="H607" s="176"/>
      <c r="I607" s="177">
        <f>ROUND(E607*H607,2)</f>
        <v>0</v>
      </c>
      <c r="J607" s="176"/>
      <c r="K607" s="177">
        <f>ROUND(E607*J607,2)</f>
        <v>0</v>
      </c>
      <c r="L607" s="177">
        <v>21</v>
      </c>
      <c r="M607" s="177">
        <f>G607*(1+L607/100)</f>
        <v>0</v>
      </c>
      <c r="N607" s="175">
        <v>3.3300000000000001E-3</v>
      </c>
      <c r="O607" s="175">
        <f>ROUND(E607*N607,2)</f>
        <v>0.35</v>
      </c>
      <c r="P607" s="175">
        <v>0</v>
      </c>
      <c r="Q607" s="175">
        <f>ROUND(E607*P607,2)</f>
        <v>0</v>
      </c>
      <c r="R607" s="177"/>
      <c r="S607" s="177" t="s">
        <v>325</v>
      </c>
      <c r="T607" s="178" t="s">
        <v>326</v>
      </c>
      <c r="U607" s="158">
        <v>0</v>
      </c>
      <c r="V607" s="158">
        <f>ROUND(E607*U607,2)</f>
        <v>0</v>
      </c>
      <c r="W607" s="158"/>
      <c r="X607" s="158" t="s">
        <v>259</v>
      </c>
      <c r="Y607" s="158" t="s">
        <v>260</v>
      </c>
      <c r="Z607" s="148"/>
      <c r="AA607" s="148"/>
      <c r="AB607" s="148"/>
      <c r="AC607" s="148"/>
      <c r="AD607" s="148"/>
      <c r="AE607" s="148"/>
      <c r="AF607" s="148"/>
      <c r="AG607" s="148" t="s">
        <v>415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2" x14ac:dyDescent="0.2">
      <c r="A608" s="155"/>
      <c r="B608" s="156"/>
      <c r="C608" s="273" t="s">
        <v>2959</v>
      </c>
      <c r="D608" s="274"/>
      <c r="E608" s="274"/>
      <c r="F608" s="274"/>
      <c r="G608" s="274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8"/>
      <c r="AA608" s="148"/>
      <c r="AB608" s="148"/>
      <c r="AC608" s="148"/>
      <c r="AD608" s="148"/>
      <c r="AE608" s="148"/>
      <c r="AF608" s="148"/>
      <c r="AG608" s="148" t="s">
        <v>263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2" x14ac:dyDescent="0.2">
      <c r="A609" s="155"/>
      <c r="B609" s="156"/>
      <c r="C609" s="182" t="s">
        <v>2960</v>
      </c>
      <c r="D609" s="162"/>
      <c r="E609" s="163">
        <v>104.4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8"/>
      <c r="AA609" s="148"/>
      <c r="AB609" s="148"/>
      <c r="AC609" s="148"/>
      <c r="AD609" s="148"/>
      <c r="AE609" s="148"/>
      <c r="AF609" s="148"/>
      <c r="AG609" s="148" t="s">
        <v>268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">
      <c r="A610" s="172">
        <v>171</v>
      </c>
      <c r="B610" s="173" t="s">
        <v>2961</v>
      </c>
      <c r="C610" s="181" t="s">
        <v>2962</v>
      </c>
      <c r="D610" s="174" t="s">
        <v>348</v>
      </c>
      <c r="E610" s="175">
        <v>20</v>
      </c>
      <c r="F610" s="176"/>
      <c r="G610" s="177">
        <f>ROUND(E610*F610,2)</f>
        <v>0</v>
      </c>
      <c r="H610" s="176"/>
      <c r="I610" s="177">
        <f>ROUND(E610*H610,2)</f>
        <v>0</v>
      </c>
      <c r="J610" s="176"/>
      <c r="K610" s="177">
        <f>ROUND(E610*J610,2)</f>
        <v>0</v>
      </c>
      <c r="L610" s="177">
        <v>21</v>
      </c>
      <c r="M610" s="177">
        <f>G610*(1+L610/100)</f>
        <v>0</v>
      </c>
      <c r="N610" s="175">
        <v>2.8400000000000001E-3</v>
      </c>
      <c r="O610" s="175">
        <f>ROUND(E610*N610,2)</f>
        <v>0.06</v>
      </c>
      <c r="P610" s="175">
        <v>0</v>
      </c>
      <c r="Q610" s="175">
        <f>ROUND(E610*P610,2)</f>
        <v>0</v>
      </c>
      <c r="R610" s="177"/>
      <c r="S610" s="177" t="s">
        <v>257</v>
      </c>
      <c r="T610" s="178" t="s">
        <v>258</v>
      </c>
      <c r="U610" s="158">
        <v>0</v>
      </c>
      <c r="V610" s="158">
        <f>ROUND(E610*U610,2)</f>
        <v>0</v>
      </c>
      <c r="W610" s="158"/>
      <c r="X610" s="158" t="s">
        <v>259</v>
      </c>
      <c r="Y610" s="158" t="s">
        <v>260</v>
      </c>
      <c r="Z610" s="148"/>
      <c r="AA610" s="148"/>
      <c r="AB610" s="148"/>
      <c r="AC610" s="148"/>
      <c r="AD610" s="148"/>
      <c r="AE610" s="148"/>
      <c r="AF610" s="148"/>
      <c r="AG610" s="148" t="s">
        <v>287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2" x14ac:dyDescent="0.2">
      <c r="A611" s="155"/>
      <c r="B611" s="156"/>
      <c r="C611" s="273" t="s">
        <v>2963</v>
      </c>
      <c r="D611" s="274"/>
      <c r="E611" s="274"/>
      <c r="F611" s="274"/>
      <c r="G611" s="274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8"/>
      <c r="AA611" s="148"/>
      <c r="AB611" s="148"/>
      <c r="AC611" s="148"/>
      <c r="AD611" s="148"/>
      <c r="AE611" s="148"/>
      <c r="AF611" s="148"/>
      <c r="AG611" s="148" t="s">
        <v>263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79" t="str">
        <f>C611</f>
        <v>z žárově pozinkovaného ocelového plechu s povrchovou úpravou polyuretanem  v barvě  - dle střešní krytiny</v>
      </c>
      <c r="BB611" s="148"/>
      <c r="BC611" s="148"/>
      <c r="BD611" s="148"/>
      <c r="BE611" s="148"/>
      <c r="BF611" s="148"/>
      <c r="BG611" s="148"/>
      <c r="BH611" s="148"/>
    </row>
    <row r="612" spans="1:60" outlineLevel="2" x14ac:dyDescent="0.2">
      <c r="A612" s="155"/>
      <c r="B612" s="156"/>
      <c r="C612" s="182" t="s">
        <v>84</v>
      </c>
      <c r="D612" s="162"/>
      <c r="E612" s="163">
        <v>20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8"/>
      <c r="AA612" s="148"/>
      <c r="AB612" s="148"/>
      <c r="AC612" s="148"/>
      <c r="AD612" s="148"/>
      <c r="AE612" s="148"/>
      <c r="AF612" s="148"/>
      <c r="AG612" s="148" t="s">
        <v>268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 x14ac:dyDescent="0.2">
      <c r="A613" s="172">
        <v>172</v>
      </c>
      <c r="B613" s="173" t="s">
        <v>2964</v>
      </c>
      <c r="C613" s="181" t="s">
        <v>2965</v>
      </c>
      <c r="D613" s="174" t="s">
        <v>348</v>
      </c>
      <c r="E613" s="175">
        <v>104.4</v>
      </c>
      <c r="F613" s="176"/>
      <c r="G613" s="177">
        <f>ROUND(E613*F613,2)</f>
        <v>0</v>
      </c>
      <c r="H613" s="176"/>
      <c r="I613" s="177">
        <f>ROUND(E613*H613,2)</f>
        <v>0</v>
      </c>
      <c r="J613" s="176"/>
      <c r="K613" s="177">
        <f>ROUND(E613*J613,2)</f>
        <v>0</v>
      </c>
      <c r="L613" s="177">
        <v>21</v>
      </c>
      <c r="M613" s="177">
        <f>G613*(1+L613/100)</f>
        <v>0</v>
      </c>
      <c r="N613" s="175">
        <v>1.14E-3</v>
      </c>
      <c r="O613" s="175">
        <f>ROUND(E613*N613,2)</f>
        <v>0.12</v>
      </c>
      <c r="P613" s="175">
        <v>0</v>
      </c>
      <c r="Q613" s="175">
        <f>ROUND(E613*P613,2)</f>
        <v>0</v>
      </c>
      <c r="R613" s="177"/>
      <c r="S613" s="177" t="s">
        <v>257</v>
      </c>
      <c r="T613" s="178" t="s">
        <v>258</v>
      </c>
      <c r="U613" s="158">
        <v>0</v>
      </c>
      <c r="V613" s="158">
        <f>ROUND(E613*U613,2)</f>
        <v>0</v>
      </c>
      <c r="W613" s="158"/>
      <c r="X613" s="158" t="s">
        <v>259</v>
      </c>
      <c r="Y613" s="158" t="s">
        <v>260</v>
      </c>
      <c r="Z613" s="148"/>
      <c r="AA613" s="148"/>
      <c r="AB613" s="148"/>
      <c r="AC613" s="148"/>
      <c r="AD613" s="148"/>
      <c r="AE613" s="148"/>
      <c r="AF613" s="148"/>
      <c r="AG613" s="148" t="s">
        <v>287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2" x14ac:dyDescent="0.2">
      <c r="A614" s="155"/>
      <c r="B614" s="156"/>
      <c r="C614" s="182" t="s">
        <v>2960</v>
      </c>
      <c r="D614" s="162"/>
      <c r="E614" s="163">
        <v>104.4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8"/>
      <c r="AA614" s="148"/>
      <c r="AB614" s="148"/>
      <c r="AC614" s="148"/>
      <c r="AD614" s="148"/>
      <c r="AE614" s="148"/>
      <c r="AF614" s="148"/>
      <c r="AG614" s="148" t="s">
        <v>268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72">
        <v>173</v>
      </c>
      <c r="B615" s="173" t="s">
        <v>2966</v>
      </c>
      <c r="C615" s="181" t="s">
        <v>2967</v>
      </c>
      <c r="D615" s="174" t="s">
        <v>348</v>
      </c>
      <c r="E615" s="175">
        <v>104.4</v>
      </c>
      <c r="F615" s="176"/>
      <c r="G615" s="177">
        <f>ROUND(E615*F615,2)</f>
        <v>0</v>
      </c>
      <c r="H615" s="176"/>
      <c r="I615" s="177">
        <f>ROUND(E615*H615,2)</f>
        <v>0</v>
      </c>
      <c r="J615" s="176"/>
      <c r="K615" s="177">
        <f>ROUND(E615*J615,2)</f>
        <v>0</v>
      </c>
      <c r="L615" s="177">
        <v>21</v>
      </c>
      <c r="M615" s="177">
        <f>G615*(1+L615/100)</f>
        <v>0</v>
      </c>
      <c r="N615" s="175">
        <v>4.8199999999999996E-3</v>
      </c>
      <c r="O615" s="175">
        <f>ROUND(E615*N615,2)</f>
        <v>0.5</v>
      </c>
      <c r="P615" s="175">
        <v>0</v>
      </c>
      <c r="Q615" s="175">
        <f>ROUND(E615*P615,2)</f>
        <v>0</v>
      </c>
      <c r="R615" s="177"/>
      <c r="S615" s="177" t="s">
        <v>257</v>
      </c>
      <c r="T615" s="178" t="s">
        <v>258</v>
      </c>
      <c r="U615" s="158">
        <v>0</v>
      </c>
      <c r="V615" s="158">
        <f>ROUND(E615*U615,2)</f>
        <v>0</v>
      </c>
      <c r="W615" s="158"/>
      <c r="X615" s="158" t="s">
        <v>259</v>
      </c>
      <c r="Y615" s="158" t="s">
        <v>260</v>
      </c>
      <c r="Z615" s="148"/>
      <c r="AA615" s="148"/>
      <c r="AB615" s="148"/>
      <c r="AC615" s="148"/>
      <c r="AD615" s="148"/>
      <c r="AE615" s="148"/>
      <c r="AF615" s="148"/>
      <c r="AG615" s="148" t="s">
        <v>287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2" x14ac:dyDescent="0.2">
      <c r="A616" s="155"/>
      <c r="B616" s="156"/>
      <c r="C616" s="182" t="s">
        <v>2960</v>
      </c>
      <c r="D616" s="162"/>
      <c r="E616" s="163">
        <v>104.4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8"/>
      <c r="AA616" s="148"/>
      <c r="AB616" s="148"/>
      <c r="AC616" s="148"/>
      <c r="AD616" s="148"/>
      <c r="AE616" s="148"/>
      <c r="AF616" s="148"/>
      <c r="AG616" s="148" t="s">
        <v>268</v>
      </c>
      <c r="AH616" s="148">
        <v>0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 x14ac:dyDescent="0.2">
      <c r="A617" s="172">
        <v>174</v>
      </c>
      <c r="B617" s="173" t="s">
        <v>2968</v>
      </c>
      <c r="C617" s="181" t="s">
        <v>2969</v>
      </c>
      <c r="D617" s="174" t="s">
        <v>363</v>
      </c>
      <c r="E617" s="175">
        <v>112</v>
      </c>
      <c r="F617" s="176"/>
      <c r="G617" s="177">
        <f>ROUND(E617*F617,2)</f>
        <v>0</v>
      </c>
      <c r="H617" s="176"/>
      <c r="I617" s="177">
        <f>ROUND(E617*H617,2)</f>
        <v>0</v>
      </c>
      <c r="J617" s="176"/>
      <c r="K617" s="177">
        <f>ROUND(E617*J617,2)</f>
        <v>0</v>
      </c>
      <c r="L617" s="177">
        <v>21</v>
      </c>
      <c r="M617" s="177">
        <f>G617*(1+L617/100)</f>
        <v>0</v>
      </c>
      <c r="N617" s="175">
        <v>5.9999999999999995E-4</v>
      </c>
      <c r="O617" s="175">
        <f>ROUND(E617*N617,2)</f>
        <v>7.0000000000000007E-2</v>
      </c>
      <c r="P617" s="175">
        <v>0</v>
      </c>
      <c r="Q617" s="175">
        <f>ROUND(E617*P617,2)</f>
        <v>0</v>
      </c>
      <c r="R617" s="177"/>
      <c r="S617" s="177" t="s">
        <v>257</v>
      </c>
      <c r="T617" s="178" t="s">
        <v>258</v>
      </c>
      <c r="U617" s="158">
        <v>0</v>
      </c>
      <c r="V617" s="158">
        <f>ROUND(E617*U617,2)</f>
        <v>0</v>
      </c>
      <c r="W617" s="158"/>
      <c r="X617" s="158" t="s">
        <v>259</v>
      </c>
      <c r="Y617" s="158" t="s">
        <v>260</v>
      </c>
      <c r="Z617" s="148"/>
      <c r="AA617" s="148"/>
      <c r="AB617" s="148"/>
      <c r="AC617" s="148"/>
      <c r="AD617" s="148"/>
      <c r="AE617" s="148"/>
      <c r="AF617" s="148"/>
      <c r="AG617" s="148" t="s">
        <v>287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2" x14ac:dyDescent="0.2">
      <c r="A618" s="155"/>
      <c r="B618" s="156"/>
      <c r="C618" s="273" t="s">
        <v>2970</v>
      </c>
      <c r="D618" s="274"/>
      <c r="E618" s="274"/>
      <c r="F618" s="274"/>
      <c r="G618" s="274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58"/>
      <c r="Z618" s="148"/>
      <c r="AA618" s="148"/>
      <c r="AB618" s="148"/>
      <c r="AC618" s="148"/>
      <c r="AD618" s="148"/>
      <c r="AE618" s="148"/>
      <c r="AF618" s="148"/>
      <c r="AG618" s="148" t="s">
        <v>263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2" x14ac:dyDescent="0.2">
      <c r="A619" s="155"/>
      <c r="B619" s="156"/>
      <c r="C619" s="182" t="s">
        <v>2971</v>
      </c>
      <c r="D619" s="162"/>
      <c r="E619" s="163">
        <v>110</v>
      </c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8"/>
      <c r="AA619" s="148"/>
      <c r="AB619" s="148"/>
      <c r="AC619" s="148"/>
      <c r="AD619" s="148"/>
      <c r="AE619" s="148"/>
      <c r="AF619" s="148"/>
      <c r="AG619" s="148" t="s">
        <v>268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3" x14ac:dyDescent="0.2">
      <c r="A620" s="155"/>
      <c r="B620" s="156"/>
      <c r="C620" s="182" t="s">
        <v>2972</v>
      </c>
      <c r="D620" s="162"/>
      <c r="E620" s="163">
        <v>2</v>
      </c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8"/>
      <c r="AA620" s="148"/>
      <c r="AB620" s="148"/>
      <c r="AC620" s="148"/>
      <c r="AD620" s="148"/>
      <c r="AE620" s="148"/>
      <c r="AF620" s="148"/>
      <c r="AG620" s="148" t="s">
        <v>268</v>
      </c>
      <c r="AH620" s="148">
        <v>0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72">
        <v>175</v>
      </c>
      <c r="B621" s="173" t="s">
        <v>2973</v>
      </c>
      <c r="C621" s="181" t="s">
        <v>2974</v>
      </c>
      <c r="D621" s="174" t="s">
        <v>363</v>
      </c>
      <c r="E621" s="175">
        <v>112</v>
      </c>
      <c r="F621" s="176"/>
      <c r="G621" s="177">
        <f>ROUND(E621*F621,2)</f>
        <v>0</v>
      </c>
      <c r="H621" s="176"/>
      <c r="I621" s="177">
        <f>ROUND(E621*H621,2)</f>
        <v>0</v>
      </c>
      <c r="J621" s="176"/>
      <c r="K621" s="177">
        <f>ROUND(E621*J621,2)</f>
        <v>0</v>
      </c>
      <c r="L621" s="177">
        <v>21</v>
      </c>
      <c r="M621" s="177">
        <f>G621*(1+L621/100)</f>
        <v>0</v>
      </c>
      <c r="N621" s="175">
        <v>0</v>
      </c>
      <c r="O621" s="175">
        <f>ROUND(E621*N621,2)</f>
        <v>0</v>
      </c>
      <c r="P621" s="175">
        <v>4.1599999999999996E-3</v>
      </c>
      <c r="Q621" s="175">
        <f>ROUND(E621*P621,2)</f>
        <v>0.47</v>
      </c>
      <c r="R621" s="177"/>
      <c r="S621" s="177" t="s">
        <v>325</v>
      </c>
      <c r="T621" s="178" t="s">
        <v>326</v>
      </c>
      <c r="U621" s="158">
        <v>0</v>
      </c>
      <c r="V621" s="158">
        <f>ROUND(E621*U621,2)</f>
        <v>0</v>
      </c>
      <c r="W621" s="158"/>
      <c r="X621" s="158" t="s">
        <v>259</v>
      </c>
      <c r="Y621" s="158" t="s">
        <v>260</v>
      </c>
      <c r="Z621" s="148"/>
      <c r="AA621" s="148"/>
      <c r="AB621" s="148"/>
      <c r="AC621" s="148"/>
      <c r="AD621" s="148"/>
      <c r="AE621" s="148"/>
      <c r="AF621" s="148"/>
      <c r="AG621" s="148" t="s">
        <v>415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2" x14ac:dyDescent="0.2">
      <c r="A622" s="155"/>
      <c r="B622" s="156"/>
      <c r="C622" s="182" t="s">
        <v>2975</v>
      </c>
      <c r="D622" s="162"/>
      <c r="E622" s="163">
        <v>112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8"/>
      <c r="AA622" s="148"/>
      <c r="AB622" s="148"/>
      <c r="AC622" s="148"/>
      <c r="AD622" s="148"/>
      <c r="AE622" s="148"/>
      <c r="AF622" s="148"/>
      <c r="AG622" s="148" t="s">
        <v>268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">
      <c r="A623" s="172">
        <v>176</v>
      </c>
      <c r="B623" s="173" t="s">
        <v>2976</v>
      </c>
      <c r="C623" s="181" t="s">
        <v>2977</v>
      </c>
      <c r="D623" s="174" t="s">
        <v>363</v>
      </c>
      <c r="E623" s="175">
        <v>108</v>
      </c>
      <c r="F623" s="176"/>
      <c r="G623" s="177">
        <f>ROUND(E623*F623,2)</f>
        <v>0</v>
      </c>
      <c r="H623" s="176"/>
      <c r="I623" s="177">
        <f>ROUND(E623*H623,2)</f>
        <v>0</v>
      </c>
      <c r="J623" s="176"/>
      <c r="K623" s="177">
        <f>ROUND(E623*J623,2)</f>
        <v>0</v>
      </c>
      <c r="L623" s="177">
        <v>21</v>
      </c>
      <c r="M623" s="177">
        <f>G623*(1+L623/100)</f>
        <v>0</v>
      </c>
      <c r="N623" s="175">
        <v>0</v>
      </c>
      <c r="O623" s="175">
        <f>ROUND(E623*N623,2)</f>
        <v>0</v>
      </c>
      <c r="P623" s="175">
        <v>6.9999999999999994E-5</v>
      </c>
      <c r="Q623" s="175">
        <f>ROUND(E623*P623,2)</f>
        <v>0.01</v>
      </c>
      <c r="R623" s="177"/>
      <c r="S623" s="177" t="s">
        <v>325</v>
      </c>
      <c r="T623" s="178" t="s">
        <v>326</v>
      </c>
      <c r="U623" s="158">
        <v>0</v>
      </c>
      <c r="V623" s="158">
        <f>ROUND(E623*U623,2)</f>
        <v>0</v>
      </c>
      <c r="W623" s="158"/>
      <c r="X623" s="158" t="s">
        <v>259</v>
      </c>
      <c r="Y623" s="158" t="s">
        <v>260</v>
      </c>
      <c r="Z623" s="148"/>
      <c r="AA623" s="148"/>
      <c r="AB623" s="148"/>
      <c r="AC623" s="148"/>
      <c r="AD623" s="148"/>
      <c r="AE623" s="148"/>
      <c r="AF623" s="148"/>
      <c r="AG623" s="148" t="s">
        <v>415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2" x14ac:dyDescent="0.2">
      <c r="A624" s="155"/>
      <c r="B624" s="156"/>
      <c r="C624" s="182" t="s">
        <v>2978</v>
      </c>
      <c r="D624" s="162"/>
      <c r="E624" s="163">
        <v>108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8"/>
      <c r="AA624" s="148"/>
      <c r="AB624" s="148"/>
      <c r="AC624" s="148"/>
      <c r="AD624" s="148"/>
      <c r="AE624" s="148"/>
      <c r="AF624" s="148"/>
      <c r="AG624" s="148" t="s">
        <v>268</v>
      </c>
      <c r="AH624" s="148">
        <v>0</v>
      </c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">
      <c r="A625" s="172">
        <v>177</v>
      </c>
      <c r="B625" s="173" t="s">
        <v>2979</v>
      </c>
      <c r="C625" s="181" t="s">
        <v>2980</v>
      </c>
      <c r="D625" s="174" t="s">
        <v>348</v>
      </c>
      <c r="E625" s="175">
        <v>107.4</v>
      </c>
      <c r="F625" s="176"/>
      <c r="G625" s="177">
        <f>ROUND(E625*F625,2)</f>
        <v>0</v>
      </c>
      <c r="H625" s="176"/>
      <c r="I625" s="177">
        <f>ROUND(E625*H625,2)</f>
        <v>0</v>
      </c>
      <c r="J625" s="176"/>
      <c r="K625" s="177">
        <f>ROUND(E625*J625,2)</f>
        <v>0</v>
      </c>
      <c r="L625" s="177">
        <v>21</v>
      </c>
      <c r="M625" s="177">
        <f>G625*(1+L625/100)</f>
        <v>0</v>
      </c>
      <c r="N625" s="175">
        <v>0</v>
      </c>
      <c r="O625" s="175">
        <f>ROUND(E625*N625,2)</f>
        <v>0</v>
      </c>
      <c r="P625" s="175">
        <v>2.8600000000000001E-3</v>
      </c>
      <c r="Q625" s="175">
        <f>ROUND(E625*P625,2)</f>
        <v>0.31</v>
      </c>
      <c r="R625" s="177"/>
      <c r="S625" s="177" t="s">
        <v>325</v>
      </c>
      <c r="T625" s="178" t="s">
        <v>326</v>
      </c>
      <c r="U625" s="158">
        <v>0</v>
      </c>
      <c r="V625" s="158">
        <f>ROUND(E625*U625,2)</f>
        <v>0</v>
      </c>
      <c r="W625" s="158"/>
      <c r="X625" s="158" t="s">
        <v>259</v>
      </c>
      <c r="Y625" s="158" t="s">
        <v>260</v>
      </c>
      <c r="Z625" s="148"/>
      <c r="AA625" s="148"/>
      <c r="AB625" s="148"/>
      <c r="AC625" s="148"/>
      <c r="AD625" s="148"/>
      <c r="AE625" s="148"/>
      <c r="AF625" s="148"/>
      <c r="AG625" s="148" t="s">
        <v>415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2" x14ac:dyDescent="0.2">
      <c r="A626" s="155"/>
      <c r="B626" s="156"/>
      <c r="C626" s="182" t="s">
        <v>2981</v>
      </c>
      <c r="D626" s="162"/>
      <c r="E626" s="163">
        <v>107.4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8"/>
      <c r="AA626" s="148"/>
      <c r="AB626" s="148"/>
      <c r="AC626" s="148"/>
      <c r="AD626" s="148"/>
      <c r="AE626" s="148"/>
      <c r="AF626" s="148"/>
      <c r="AG626" s="148" t="s">
        <v>268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72">
        <v>178</v>
      </c>
      <c r="B627" s="173" t="s">
        <v>2982</v>
      </c>
      <c r="C627" s="181" t="s">
        <v>2983</v>
      </c>
      <c r="D627" s="174" t="s">
        <v>363</v>
      </c>
      <c r="E627" s="175">
        <v>2</v>
      </c>
      <c r="F627" s="176"/>
      <c r="G627" s="177">
        <f>ROUND(E627*F627,2)</f>
        <v>0</v>
      </c>
      <c r="H627" s="176"/>
      <c r="I627" s="177">
        <f>ROUND(E627*H627,2)</f>
        <v>0</v>
      </c>
      <c r="J627" s="176"/>
      <c r="K627" s="177">
        <f>ROUND(E627*J627,2)</f>
        <v>0</v>
      </c>
      <c r="L627" s="177">
        <v>21</v>
      </c>
      <c r="M627" s="177">
        <f>G627*(1+L627/100)</f>
        <v>0</v>
      </c>
      <c r="N627" s="175">
        <v>0</v>
      </c>
      <c r="O627" s="175">
        <f>ROUND(E627*N627,2)</f>
        <v>0</v>
      </c>
      <c r="P627" s="175">
        <v>2.0080000000000001E-2</v>
      </c>
      <c r="Q627" s="175">
        <f>ROUND(E627*P627,2)</f>
        <v>0.04</v>
      </c>
      <c r="R627" s="177"/>
      <c r="S627" s="177" t="s">
        <v>257</v>
      </c>
      <c r="T627" s="178" t="s">
        <v>258</v>
      </c>
      <c r="U627" s="158">
        <v>0</v>
      </c>
      <c r="V627" s="158">
        <f>ROUND(E627*U627,2)</f>
        <v>0</v>
      </c>
      <c r="W627" s="158"/>
      <c r="X627" s="158" t="s">
        <v>259</v>
      </c>
      <c r="Y627" s="158" t="s">
        <v>260</v>
      </c>
      <c r="Z627" s="148"/>
      <c r="AA627" s="148"/>
      <c r="AB627" s="148"/>
      <c r="AC627" s="148"/>
      <c r="AD627" s="148"/>
      <c r="AE627" s="148"/>
      <c r="AF627" s="148"/>
      <c r="AG627" s="148" t="s">
        <v>287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2" x14ac:dyDescent="0.2">
      <c r="A628" s="155"/>
      <c r="B628" s="156"/>
      <c r="C628" s="273" t="s">
        <v>2984</v>
      </c>
      <c r="D628" s="274"/>
      <c r="E628" s="274"/>
      <c r="F628" s="274"/>
      <c r="G628" s="274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8"/>
      <c r="AA628" s="148"/>
      <c r="AB628" s="148"/>
      <c r="AC628" s="148"/>
      <c r="AD628" s="148"/>
      <c r="AE628" s="148"/>
      <c r="AF628" s="148"/>
      <c r="AG628" s="148" t="s">
        <v>263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2" x14ac:dyDescent="0.2">
      <c r="A629" s="155"/>
      <c r="B629" s="156"/>
      <c r="C629" s="182" t="s">
        <v>119</v>
      </c>
      <c r="D629" s="162"/>
      <c r="E629" s="163">
        <v>2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8"/>
      <c r="AA629" s="148"/>
      <c r="AB629" s="148"/>
      <c r="AC629" s="148"/>
      <c r="AD629" s="148"/>
      <c r="AE629" s="148"/>
      <c r="AF629" s="148"/>
      <c r="AG629" s="148" t="s">
        <v>268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 x14ac:dyDescent="0.2">
      <c r="A630" s="172">
        <v>179</v>
      </c>
      <c r="B630" s="173" t="s">
        <v>2985</v>
      </c>
      <c r="C630" s="181" t="s">
        <v>2986</v>
      </c>
      <c r="D630" s="174" t="s">
        <v>348</v>
      </c>
      <c r="E630" s="175">
        <v>6</v>
      </c>
      <c r="F630" s="176"/>
      <c r="G630" s="177">
        <f>ROUND(E630*F630,2)</f>
        <v>0</v>
      </c>
      <c r="H630" s="176"/>
      <c r="I630" s="177">
        <f>ROUND(E630*H630,2)</f>
        <v>0</v>
      </c>
      <c r="J630" s="176"/>
      <c r="K630" s="177">
        <f>ROUND(E630*J630,2)</f>
        <v>0</v>
      </c>
      <c r="L630" s="177">
        <v>21</v>
      </c>
      <c r="M630" s="177">
        <f>G630*(1+L630/100)</f>
        <v>0</v>
      </c>
      <c r="N630" s="175">
        <v>1.4400000000000001E-3</v>
      </c>
      <c r="O630" s="175">
        <f>ROUND(E630*N630,2)</f>
        <v>0.01</v>
      </c>
      <c r="P630" s="175">
        <v>0</v>
      </c>
      <c r="Q630" s="175">
        <f>ROUND(E630*P630,2)</f>
        <v>0</v>
      </c>
      <c r="R630" s="177"/>
      <c r="S630" s="177" t="s">
        <v>325</v>
      </c>
      <c r="T630" s="178" t="s">
        <v>326</v>
      </c>
      <c r="U630" s="158">
        <v>0</v>
      </c>
      <c r="V630" s="158">
        <f>ROUND(E630*U630,2)</f>
        <v>0</v>
      </c>
      <c r="W630" s="158"/>
      <c r="X630" s="158" t="s">
        <v>259</v>
      </c>
      <c r="Y630" s="158" t="s">
        <v>260</v>
      </c>
      <c r="Z630" s="148"/>
      <c r="AA630" s="148"/>
      <c r="AB630" s="148"/>
      <c r="AC630" s="148"/>
      <c r="AD630" s="148"/>
      <c r="AE630" s="148"/>
      <c r="AF630" s="148"/>
      <c r="AG630" s="148" t="s">
        <v>415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2" x14ac:dyDescent="0.2">
      <c r="A631" s="155"/>
      <c r="B631" s="156"/>
      <c r="C631" s="273" t="s">
        <v>2987</v>
      </c>
      <c r="D631" s="274"/>
      <c r="E631" s="274"/>
      <c r="F631" s="274"/>
      <c r="G631" s="274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8"/>
      <c r="AA631" s="148"/>
      <c r="AB631" s="148"/>
      <c r="AC631" s="148"/>
      <c r="AD631" s="148"/>
      <c r="AE631" s="148"/>
      <c r="AF631" s="148"/>
      <c r="AG631" s="148" t="s">
        <v>263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2" x14ac:dyDescent="0.2">
      <c r="A632" s="155"/>
      <c r="B632" s="156"/>
      <c r="C632" s="182" t="s">
        <v>1488</v>
      </c>
      <c r="D632" s="162"/>
      <c r="E632" s="163">
        <v>6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8"/>
      <c r="AA632" s="148"/>
      <c r="AB632" s="148"/>
      <c r="AC632" s="148"/>
      <c r="AD632" s="148"/>
      <c r="AE632" s="148"/>
      <c r="AF632" s="148"/>
      <c r="AG632" s="148" t="s">
        <v>268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 x14ac:dyDescent="0.2">
      <c r="A633" s="172">
        <v>180</v>
      </c>
      <c r="B633" s="173" t="s">
        <v>2988</v>
      </c>
      <c r="C633" s="181" t="s">
        <v>2989</v>
      </c>
      <c r="D633" s="174" t="s">
        <v>348</v>
      </c>
      <c r="E633" s="175">
        <v>26.4</v>
      </c>
      <c r="F633" s="176"/>
      <c r="G633" s="177">
        <f>ROUND(E633*F633,2)</f>
        <v>0</v>
      </c>
      <c r="H633" s="176"/>
      <c r="I633" s="177">
        <f>ROUND(E633*H633,2)</f>
        <v>0</v>
      </c>
      <c r="J633" s="176"/>
      <c r="K633" s="177">
        <f>ROUND(E633*J633,2)</f>
        <v>0</v>
      </c>
      <c r="L633" s="177">
        <v>21</v>
      </c>
      <c r="M633" s="177">
        <f>G633*(1+L633/100)</f>
        <v>0</v>
      </c>
      <c r="N633" s="175">
        <v>0</v>
      </c>
      <c r="O633" s="175">
        <f>ROUND(E633*N633,2)</f>
        <v>0</v>
      </c>
      <c r="P633" s="175">
        <v>3.0699999999999998E-3</v>
      </c>
      <c r="Q633" s="175">
        <f>ROUND(E633*P633,2)</f>
        <v>0.08</v>
      </c>
      <c r="R633" s="177"/>
      <c r="S633" s="177" t="s">
        <v>325</v>
      </c>
      <c r="T633" s="178" t="s">
        <v>326</v>
      </c>
      <c r="U633" s="158">
        <v>0</v>
      </c>
      <c r="V633" s="158">
        <f>ROUND(E633*U633,2)</f>
        <v>0</v>
      </c>
      <c r="W633" s="158"/>
      <c r="X633" s="158" t="s">
        <v>259</v>
      </c>
      <c r="Y633" s="158" t="s">
        <v>260</v>
      </c>
      <c r="Z633" s="148"/>
      <c r="AA633" s="148"/>
      <c r="AB633" s="148"/>
      <c r="AC633" s="148"/>
      <c r="AD633" s="148"/>
      <c r="AE633" s="148"/>
      <c r="AF633" s="148"/>
      <c r="AG633" s="148" t="s">
        <v>415</v>
      </c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2" x14ac:dyDescent="0.2">
      <c r="A634" s="155"/>
      <c r="B634" s="156"/>
      <c r="C634" s="182" t="s">
        <v>2990</v>
      </c>
      <c r="D634" s="162"/>
      <c r="E634" s="163">
        <v>26.4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8"/>
      <c r="AA634" s="148"/>
      <c r="AB634" s="148"/>
      <c r="AC634" s="148"/>
      <c r="AD634" s="148"/>
      <c r="AE634" s="148"/>
      <c r="AF634" s="148"/>
      <c r="AG634" s="148" t="s">
        <v>268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 x14ac:dyDescent="0.2">
      <c r="A635" s="172">
        <v>181</v>
      </c>
      <c r="B635" s="173" t="s">
        <v>2991</v>
      </c>
      <c r="C635" s="181" t="s">
        <v>2992</v>
      </c>
      <c r="D635" s="174" t="s">
        <v>348</v>
      </c>
      <c r="E635" s="175">
        <v>107.4</v>
      </c>
      <c r="F635" s="176"/>
      <c r="G635" s="177">
        <f>ROUND(E635*F635,2)</f>
        <v>0</v>
      </c>
      <c r="H635" s="176"/>
      <c r="I635" s="177">
        <f>ROUND(E635*H635,2)</f>
        <v>0</v>
      </c>
      <c r="J635" s="176"/>
      <c r="K635" s="177">
        <f>ROUND(E635*J635,2)</f>
        <v>0</v>
      </c>
      <c r="L635" s="177">
        <v>21</v>
      </c>
      <c r="M635" s="177">
        <f>G635*(1+L635/100)</f>
        <v>0</v>
      </c>
      <c r="N635" s="175">
        <v>0</v>
      </c>
      <c r="O635" s="175">
        <f>ROUND(E635*N635,2)</f>
        <v>0</v>
      </c>
      <c r="P635" s="175">
        <v>3.0699999999999998E-3</v>
      </c>
      <c r="Q635" s="175">
        <f>ROUND(E635*P635,2)</f>
        <v>0.33</v>
      </c>
      <c r="R635" s="177"/>
      <c r="S635" s="177" t="s">
        <v>257</v>
      </c>
      <c r="T635" s="178" t="s">
        <v>258</v>
      </c>
      <c r="U635" s="158">
        <v>0</v>
      </c>
      <c r="V635" s="158">
        <f>ROUND(E635*U635,2)</f>
        <v>0</v>
      </c>
      <c r="W635" s="158"/>
      <c r="X635" s="158" t="s">
        <v>259</v>
      </c>
      <c r="Y635" s="158" t="s">
        <v>260</v>
      </c>
      <c r="Z635" s="148"/>
      <c r="AA635" s="148"/>
      <c r="AB635" s="148"/>
      <c r="AC635" s="148"/>
      <c r="AD635" s="148"/>
      <c r="AE635" s="148"/>
      <c r="AF635" s="148"/>
      <c r="AG635" s="148" t="s">
        <v>287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2" x14ac:dyDescent="0.2">
      <c r="A636" s="155"/>
      <c r="B636" s="156"/>
      <c r="C636" s="273" t="s">
        <v>2993</v>
      </c>
      <c r="D636" s="274"/>
      <c r="E636" s="274"/>
      <c r="F636" s="274"/>
      <c r="G636" s="274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8"/>
      <c r="AA636" s="148"/>
      <c r="AB636" s="148"/>
      <c r="AC636" s="148"/>
      <c r="AD636" s="148"/>
      <c r="AE636" s="148"/>
      <c r="AF636" s="148"/>
      <c r="AG636" s="148" t="s">
        <v>263</v>
      </c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2" x14ac:dyDescent="0.2">
      <c r="A637" s="155"/>
      <c r="B637" s="156"/>
      <c r="C637" s="182" t="s">
        <v>2981</v>
      </c>
      <c r="D637" s="162"/>
      <c r="E637" s="163">
        <v>107.4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8"/>
      <c r="AA637" s="148"/>
      <c r="AB637" s="148"/>
      <c r="AC637" s="148"/>
      <c r="AD637" s="148"/>
      <c r="AE637" s="148"/>
      <c r="AF637" s="148"/>
      <c r="AG637" s="148" t="s">
        <v>268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 x14ac:dyDescent="0.2">
      <c r="A638" s="172">
        <v>182</v>
      </c>
      <c r="B638" s="173" t="s">
        <v>2994</v>
      </c>
      <c r="C638" s="181" t="s">
        <v>2995</v>
      </c>
      <c r="D638" s="174" t="s">
        <v>348</v>
      </c>
      <c r="E638" s="175">
        <v>107.4</v>
      </c>
      <c r="F638" s="176"/>
      <c r="G638" s="177">
        <f>ROUND(E638*F638,2)</f>
        <v>0</v>
      </c>
      <c r="H638" s="176"/>
      <c r="I638" s="177">
        <f>ROUND(E638*H638,2)</f>
        <v>0</v>
      </c>
      <c r="J638" s="176"/>
      <c r="K638" s="177">
        <f>ROUND(E638*J638,2)</f>
        <v>0</v>
      </c>
      <c r="L638" s="177">
        <v>21</v>
      </c>
      <c r="M638" s="177">
        <f>G638*(1+L638/100)</f>
        <v>0</v>
      </c>
      <c r="N638" s="175">
        <v>0</v>
      </c>
      <c r="O638" s="175">
        <f>ROUND(E638*N638,2)</f>
        <v>0</v>
      </c>
      <c r="P638" s="175">
        <v>3.0699999999999998E-3</v>
      </c>
      <c r="Q638" s="175">
        <f>ROUND(E638*P638,2)</f>
        <v>0.33</v>
      </c>
      <c r="R638" s="177"/>
      <c r="S638" s="177" t="s">
        <v>257</v>
      </c>
      <c r="T638" s="178" t="s">
        <v>258</v>
      </c>
      <c r="U638" s="158">
        <v>0</v>
      </c>
      <c r="V638" s="158">
        <f>ROUND(E638*U638,2)</f>
        <v>0</v>
      </c>
      <c r="W638" s="158"/>
      <c r="X638" s="158" t="s">
        <v>259</v>
      </c>
      <c r="Y638" s="158" t="s">
        <v>260</v>
      </c>
      <c r="Z638" s="148"/>
      <c r="AA638" s="148"/>
      <c r="AB638" s="148"/>
      <c r="AC638" s="148"/>
      <c r="AD638" s="148"/>
      <c r="AE638" s="148"/>
      <c r="AF638" s="148"/>
      <c r="AG638" s="148" t="s">
        <v>287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2" x14ac:dyDescent="0.2">
      <c r="A639" s="155"/>
      <c r="B639" s="156"/>
      <c r="C639" s="273" t="s">
        <v>2996</v>
      </c>
      <c r="D639" s="274"/>
      <c r="E639" s="274"/>
      <c r="F639" s="274"/>
      <c r="G639" s="274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8"/>
      <c r="AA639" s="148"/>
      <c r="AB639" s="148"/>
      <c r="AC639" s="148"/>
      <c r="AD639" s="148"/>
      <c r="AE639" s="148"/>
      <c r="AF639" s="148"/>
      <c r="AG639" s="148" t="s">
        <v>263</v>
      </c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2" x14ac:dyDescent="0.2">
      <c r="A640" s="155"/>
      <c r="B640" s="156"/>
      <c r="C640" s="182" t="s">
        <v>2981</v>
      </c>
      <c r="D640" s="162"/>
      <c r="E640" s="163">
        <v>107.4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8"/>
      <c r="AA640" s="148"/>
      <c r="AB640" s="148"/>
      <c r="AC640" s="148"/>
      <c r="AD640" s="148"/>
      <c r="AE640" s="148"/>
      <c r="AF640" s="148"/>
      <c r="AG640" s="148" t="s">
        <v>268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 x14ac:dyDescent="0.2">
      <c r="A641" s="172">
        <v>183</v>
      </c>
      <c r="B641" s="173" t="s">
        <v>2997</v>
      </c>
      <c r="C641" s="181" t="s">
        <v>2998</v>
      </c>
      <c r="D641" s="174" t="s">
        <v>348</v>
      </c>
      <c r="E641" s="175">
        <v>84.6</v>
      </c>
      <c r="F641" s="176"/>
      <c r="G641" s="177">
        <f>ROUND(E641*F641,2)</f>
        <v>0</v>
      </c>
      <c r="H641" s="176"/>
      <c r="I641" s="177">
        <f>ROUND(E641*H641,2)</f>
        <v>0</v>
      </c>
      <c r="J641" s="176"/>
      <c r="K641" s="177">
        <f>ROUND(E641*J641,2)</f>
        <v>0</v>
      </c>
      <c r="L641" s="177">
        <v>21</v>
      </c>
      <c r="M641" s="177">
        <f>G641*(1+L641/100)</f>
        <v>0</v>
      </c>
      <c r="N641" s="175">
        <v>0</v>
      </c>
      <c r="O641" s="175">
        <f>ROUND(E641*N641,2)</f>
        <v>0</v>
      </c>
      <c r="P641" s="175">
        <v>1.97E-3</v>
      </c>
      <c r="Q641" s="175">
        <f>ROUND(E641*P641,2)</f>
        <v>0.17</v>
      </c>
      <c r="R641" s="177"/>
      <c r="S641" s="177" t="s">
        <v>325</v>
      </c>
      <c r="T641" s="178" t="s">
        <v>326</v>
      </c>
      <c r="U641" s="158">
        <v>0</v>
      </c>
      <c r="V641" s="158">
        <f>ROUND(E641*U641,2)</f>
        <v>0</v>
      </c>
      <c r="W641" s="158"/>
      <c r="X641" s="158" t="s">
        <v>259</v>
      </c>
      <c r="Y641" s="158" t="s">
        <v>260</v>
      </c>
      <c r="Z641" s="148"/>
      <c r="AA641" s="148"/>
      <c r="AB641" s="148"/>
      <c r="AC641" s="148"/>
      <c r="AD641" s="148"/>
      <c r="AE641" s="148"/>
      <c r="AF641" s="148"/>
      <c r="AG641" s="148" t="s">
        <v>415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2" x14ac:dyDescent="0.2">
      <c r="A642" s="155"/>
      <c r="B642" s="156"/>
      <c r="C642" s="273" t="s">
        <v>2999</v>
      </c>
      <c r="D642" s="274"/>
      <c r="E642" s="274"/>
      <c r="F642" s="274"/>
      <c r="G642" s="274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8"/>
      <c r="AA642" s="148"/>
      <c r="AB642" s="148"/>
      <c r="AC642" s="148"/>
      <c r="AD642" s="148"/>
      <c r="AE642" s="148"/>
      <c r="AF642" s="148"/>
      <c r="AG642" s="148" t="s">
        <v>263</v>
      </c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2" x14ac:dyDescent="0.2">
      <c r="A643" s="155"/>
      <c r="B643" s="156"/>
      <c r="C643" s="182" t="s">
        <v>3000</v>
      </c>
      <c r="D643" s="162"/>
      <c r="E643" s="163">
        <v>18.600000000000001</v>
      </c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58"/>
      <c r="Z643" s="148"/>
      <c r="AA643" s="148"/>
      <c r="AB643" s="148"/>
      <c r="AC643" s="148"/>
      <c r="AD643" s="148"/>
      <c r="AE643" s="148"/>
      <c r="AF643" s="148"/>
      <c r="AG643" s="148" t="s">
        <v>268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3" x14ac:dyDescent="0.2">
      <c r="A644" s="155"/>
      <c r="B644" s="156"/>
      <c r="C644" s="182" t="s">
        <v>3001</v>
      </c>
      <c r="D644" s="162"/>
      <c r="E644" s="163">
        <v>66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8"/>
      <c r="AA644" s="148"/>
      <c r="AB644" s="148"/>
      <c r="AC644" s="148"/>
      <c r="AD644" s="148"/>
      <c r="AE644" s="148"/>
      <c r="AF644" s="148"/>
      <c r="AG644" s="148" t="s">
        <v>268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 x14ac:dyDescent="0.2">
      <c r="A645" s="172">
        <v>184</v>
      </c>
      <c r="B645" s="173" t="s">
        <v>3002</v>
      </c>
      <c r="C645" s="181" t="s">
        <v>3003</v>
      </c>
      <c r="D645" s="174" t="s">
        <v>348</v>
      </c>
      <c r="E645" s="175">
        <v>104.4</v>
      </c>
      <c r="F645" s="176"/>
      <c r="G645" s="177">
        <f>ROUND(E645*F645,2)</f>
        <v>0</v>
      </c>
      <c r="H645" s="176"/>
      <c r="I645" s="177">
        <f>ROUND(E645*H645,2)</f>
        <v>0</v>
      </c>
      <c r="J645" s="176"/>
      <c r="K645" s="177">
        <f>ROUND(E645*J645,2)</f>
        <v>0</v>
      </c>
      <c r="L645" s="177">
        <v>21</v>
      </c>
      <c r="M645" s="177">
        <f>G645*(1+L645/100)</f>
        <v>0</v>
      </c>
      <c r="N645" s="175">
        <v>4.6000000000000001E-4</v>
      </c>
      <c r="O645" s="175">
        <f>ROUND(E645*N645,2)</f>
        <v>0.05</v>
      </c>
      <c r="P645" s="175">
        <v>0</v>
      </c>
      <c r="Q645" s="175">
        <f>ROUND(E645*P645,2)</f>
        <v>0</v>
      </c>
      <c r="R645" s="177"/>
      <c r="S645" s="177" t="s">
        <v>257</v>
      </c>
      <c r="T645" s="178" t="s">
        <v>258</v>
      </c>
      <c r="U645" s="158">
        <v>0</v>
      </c>
      <c r="V645" s="158">
        <f>ROUND(E645*U645,2)</f>
        <v>0</v>
      </c>
      <c r="W645" s="158"/>
      <c r="X645" s="158" t="s">
        <v>259</v>
      </c>
      <c r="Y645" s="158" t="s">
        <v>260</v>
      </c>
      <c r="Z645" s="148"/>
      <c r="AA645" s="148"/>
      <c r="AB645" s="148"/>
      <c r="AC645" s="148"/>
      <c r="AD645" s="148"/>
      <c r="AE645" s="148"/>
      <c r="AF645" s="148"/>
      <c r="AG645" s="148" t="s">
        <v>415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2" x14ac:dyDescent="0.2">
      <c r="A646" s="155"/>
      <c r="B646" s="156"/>
      <c r="C646" s="273" t="s">
        <v>3004</v>
      </c>
      <c r="D646" s="274"/>
      <c r="E646" s="274"/>
      <c r="F646" s="274"/>
      <c r="G646" s="274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8"/>
      <c r="AA646" s="148"/>
      <c r="AB646" s="148"/>
      <c r="AC646" s="148"/>
      <c r="AD646" s="148"/>
      <c r="AE646" s="148"/>
      <c r="AF646" s="148"/>
      <c r="AG646" s="148" t="s">
        <v>263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3" x14ac:dyDescent="0.2">
      <c r="A647" s="155"/>
      <c r="B647" s="156"/>
      <c r="C647" s="264" t="s">
        <v>3005</v>
      </c>
      <c r="D647" s="265"/>
      <c r="E647" s="265"/>
      <c r="F647" s="265"/>
      <c r="G647" s="265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8"/>
      <c r="AA647" s="148"/>
      <c r="AB647" s="148"/>
      <c r="AC647" s="148"/>
      <c r="AD647" s="148"/>
      <c r="AE647" s="148"/>
      <c r="AF647" s="148"/>
      <c r="AG647" s="148" t="s">
        <v>263</v>
      </c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2" x14ac:dyDescent="0.2">
      <c r="A648" s="155"/>
      <c r="B648" s="156"/>
      <c r="C648" s="182" t="s">
        <v>2960</v>
      </c>
      <c r="D648" s="162"/>
      <c r="E648" s="163">
        <v>104.4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8"/>
      <c r="AA648" s="148"/>
      <c r="AB648" s="148"/>
      <c r="AC648" s="148"/>
      <c r="AD648" s="148"/>
      <c r="AE648" s="148"/>
      <c r="AF648" s="148"/>
      <c r="AG648" s="148" t="s">
        <v>268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 x14ac:dyDescent="0.2">
      <c r="A649" s="172">
        <v>185</v>
      </c>
      <c r="B649" s="173" t="s">
        <v>3006</v>
      </c>
      <c r="C649" s="181" t="s">
        <v>3007</v>
      </c>
      <c r="D649" s="174" t="s">
        <v>348</v>
      </c>
      <c r="E649" s="175">
        <v>32.299999999999997</v>
      </c>
      <c r="F649" s="176"/>
      <c r="G649" s="177">
        <f>ROUND(E649*F649,2)</f>
        <v>0</v>
      </c>
      <c r="H649" s="176"/>
      <c r="I649" s="177">
        <f>ROUND(E649*H649,2)</f>
        <v>0</v>
      </c>
      <c r="J649" s="176"/>
      <c r="K649" s="177">
        <f>ROUND(E649*J649,2)</f>
        <v>0</v>
      </c>
      <c r="L649" s="177">
        <v>21</v>
      </c>
      <c r="M649" s="177">
        <f>G649*(1+L649/100)</f>
        <v>0</v>
      </c>
      <c r="N649" s="175">
        <v>0</v>
      </c>
      <c r="O649" s="175">
        <f>ROUND(E649*N649,2)</f>
        <v>0</v>
      </c>
      <c r="P649" s="175">
        <v>1.3500000000000001E-3</v>
      </c>
      <c r="Q649" s="175">
        <f>ROUND(E649*P649,2)</f>
        <v>0.04</v>
      </c>
      <c r="R649" s="177"/>
      <c r="S649" s="177" t="s">
        <v>325</v>
      </c>
      <c r="T649" s="178" t="s">
        <v>326</v>
      </c>
      <c r="U649" s="158">
        <v>0</v>
      </c>
      <c r="V649" s="158">
        <f>ROUND(E649*U649,2)</f>
        <v>0</v>
      </c>
      <c r="W649" s="158"/>
      <c r="X649" s="158" t="s">
        <v>259</v>
      </c>
      <c r="Y649" s="158" t="s">
        <v>260</v>
      </c>
      <c r="Z649" s="148"/>
      <c r="AA649" s="148"/>
      <c r="AB649" s="148"/>
      <c r="AC649" s="148"/>
      <c r="AD649" s="148"/>
      <c r="AE649" s="148"/>
      <c r="AF649" s="148"/>
      <c r="AG649" s="148" t="s">
        <v>415</v>
      </c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2" x14ac:dyDescent="0.2">
      <c r="A650" s="155"/>
      <c r="B650" s="156"/>
      <c r="C650" s="182" t="s">
        <v>3008</v>
      </c>
      <c r="D650" s="162"/>
      <c r="E650" s="163">
        <v>32.299999999999997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8"/>
      <c r="AA650" s="148"/>
      <c r="AB650" s="148"/>
      <c r="AC650" s="148"/>
      <c r="AD650" s="148"/>
      <c r="AE650" s="148"/>
      <c r="AF650" s="148"/>
      <c r="AG650" s="148" t="s">
        <v>268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 x14ac:dyDescent="0.2">
      <c r="A651" s="172">
        <v>186</v>
      </c>
      <c r="B651" s="173" t="s">
        <v>3009</v>
      </c>
      <c r="C651" s="181" t="s">
        <v>3010</v>
      </c>
      <c r="D651" s="174" t="s">
        <v>324</v>
      </c>
      <c r="E651" s="175">
        <v>1.45</v>
      </c>
      <c r="F651" s="176"/>
      <c r="G651" s="177">
        <f>ROUND(E651*F651,2)</f>
        <v>0</v>
      </c>
      <c r="H651" s="176"/>
      <c r="I651" s="177">
        <f>ROUND(E651*H651,2)</f>
        <v>0</v>
      </c>
      <c r="J651" s="176"/>
      <c r="K651" s="177">
        <f>ROUND(E651*J651,2)</f>
        <v>0</v>
      </c>
      <c r="L651" s="177">
        <v>21</v>
      </c>
      <c r="M651" s="177">
        <f>G651*(1+L651/100)</f>
        <v>0</v>
      </c>
      <c r="N651" s="175">
        <v>5.4599999999999996E-3</v>
      </c>
      <c r="O651" s="175">
        <f>ROUND(E651*N651,2)</f>
        <v>0.01</v>
      </c>
      <c r="P651" s="175">
        <v>0</v>
      </c>
      <c r="Q651" s="175">
        <f>ROUND(E651*P651,2)</f>
        <v>0</v>
      </c>
      <c r="R651" s="177"/>
      <c r="S651" s="177" t="s">
        <v>257</v>
      </c>
      <c r="T651" s="178" t="s">
        <v>258</v>
      </c>
      <c r="U651" s="158">
        <v>0</v>
      </c>
      <c r="V651" s="158">
        <f>ROUND(E651*U651,2)</f>
        <v>0</v>
      </c>
      <c r="W651" s="158"/>
      <c r="X651" s="158" t="s">
        <v>259</v>
      </c>
      <c r="Y651" s="158" t="s">
        <v>260</v>
      </c>
      <c r="Z651" s="148"/>
      <c r="AA651" s="148"/>
      <c r="AB651" s="148"/>
      <c r="AC651" s="148"/>
      <c r="AD651" s="148"/>
      <c r="AE651" s="148"/>
      <c r="AF651" s="148"/>
      <c r="AG651" s="148" t="s">
        <v>287</v>
      </c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2" x14ac:dyDescent="0.2">
      <c r="A652" s="155"/>
      <c r="B652" s="156"/>
      <c r="C652" s="273" t="s">
        <v>3011</v>
      </c>
      <c r="D652" s="274"/>
      <c r="E652" s="274"/>
      <c r="F652" s="274"/>
      <c r="G652" s="274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8"/>
      <c r="AA652" s="148"/>
      <c r="AB652" s="148"/>
      <c r="AC652" s="148"/>
      <c r="AD652" s="148"/>
      <c r="AE652" s="148"/>
      <c r="AF652" s="148"/>
      <c r="AG652" s="148" t="s">
        <v>263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79" t="str">
        <f>C652</f>
        <v>z  žárově pozinkovaného ocelového plechu s povrchovou úpravou polyuretanem  v barvě  dle střešní krytiny</v>
      </c>
      <c r="BB652" s="148"/>
      <c r="BC652" s="148"/>
      <c r="BD652" s="148"/>
      <c r="BE652" s="148"/>
      <c r="BF652" s="148"/>
      <c r="BG652" s="148"/>
      <c r="BH652" s="148"/>
    </row>
    <row r="653" spans="1:60" outlineLevel="2" x14ac:dyDescent="0.2">
      <c r="A653" s="155"/>
      <c r="B653" s="156"/>
      <c r="C653" s="182" t="s">
        <v>3012</v>
      </c>
      <c r="D653" s="162"/>
      <c r="E653" s="163">
        <v>1.45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8"/>
      <c r="AA653" s="148"/>
      <c r="AB653" s="148"/>
      <c r="AC653" s="148"/>
      <c r="AD653" s="148"/>
      <c r="AE653" s="148"/>
      <c r="AF653" s="148"/>
      <c r="AG653" s="148" t="s">
        <v>268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 x14ac:dyDescent="0.2">
      <c r="A654" s="172">
        <v>187</v>
      </c>
      <c r="B654" s="173" t="s">
        <v>3013</v>
      </c>
      <c r="C654" s="181" t="s">
        <v>3014</v>
      </c>
      <c r="D654" s="174" t="s">
        <v>348</v>
      </c>
      <c r="E654" s="175">
        <v>33</v>
      </c>
      <c r="F654" s="176"/>
      <c r="G654" s="177">
        <f>ROUND(E654*F654,2)</f>
        <v>0</v>
      </c>
      <c r="H654" s="176"/>
      <c r="I654" s="177">
        <f>ROUND(E654*H654,2)</f>
        <v>0</v>
      </c>
      <c r="J654" s="176"/>
      <c r="K654" s="177">
        <f>ROUND(E654*J654,2)</f>
        <v>0</v>
      </c>
      <c r="L654" s="177">
        <v>21</v>
      </c>
      <c r="M654" s="177">
        <f>G654*(1+L654/100)</f>
        <v>0</v>
      </c>
      <c r="N654" s="175">
        <v>2.9499999999999999E-3</v>
      </c>
      <c r="O654" s="175">
        <f>ROUND(E654*N654,2)</f>
        <v>0.1</v>
      </c>
      <c r="P654" s="175">
        <v>0</v>
      </c>
      <c r="Q654" s="175">
        <f>ROUND(E654*P654,2)</f>
        <v>0</v>
      </c>
      <c r="R654" s="177"/>
      <c r="S654" s="177" t="s">
        <v>257</v>
      </c>
      <c r="T654" s="178" t="s">
        <v>258</v>
      </c>
      <c r="U654" s="158">
        <v>0</v>
      </c>
      <c r="V654" s="158">
        <f>ROUND(E654*U654,2)</f>
        <v>0</v>
      </c>
      <c r="W654" s="158"/>
      <c r="X654" s="158" t="s">
        <v>259</v>
      </c>
      <c r="Y654" s="158" t="s">
        <v>260</v>
      </c>
      <c r="Z654" s="148"/>
      <c r="AA654" s="148"/>
      <c r="AB654" s="148"/>
      <c r="AC654" s="148"/>
      <c r="AD654" s="148"/>
      <c r="AE654" s="148"/>
      <c r="AF654" s="148"/>
      <c r="AG654" s="148" t="s">
        <v>287</v>
      </c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2" x14ac:dyDescent="0.2">
      <c r="A655" s="155"/>
      <c r="B655" s="156"/>
      <c r="C655" s="273" t="s">
        <v>3015</v>
      </c>
      <c r="D655" s="274"/>
      <c r="E655" s="274"/>
      <c r="F655" s="274"/>
      <c r="G655" s="274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8"/>
      <c r="AA655" s="148"/>
      <c r="AB655" s="148"/>
      <c r="AC655" s="148"/>
      <c r="AD655" s="148"/>
      <c r="AE655" s="148"/>
      <c r="AF655" s="148"/>
      <c r="AG655" s="148" t="s">
        <v>263</v>
      </c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2" x14ac:dyDescent="0.2">
      <c r="A656" s="155"/>
      <c r="B656" s="156"/>
      <c r="C656" s="182" t="s">
        <v>98</v>
      </c>
      <c r="D656" s="162"/>
      <c r="E656" s="163">
        <v>33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8"/>
      <c r="AA656" s="148"/>
      <c r="AB656" s="148"/>
      <c r="AC656" s="148"/>
      <c r="AD656" s="148"/>
      <c r="AE656" s="148"/>
      <c r="AF656" s="148"/>
      <c r="AG656" s="148" t="s">
        <v>268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 x14ac:dyDescent="0.2">
      <c r="A657" s="172">
        <v>188</v>
      </c>
      <c r="B657" s="173" t="s">
        <v>3016</v>
      </c>
      <c r="C657" s="181" t="s">
        <v>3017</v>
      </c>
      <c r="D657" s="174" t="s">
        <v>348</v>
      </c>
      <c r="E657" s="175">
        <v>28.8</v>
      </c>
      <c r="F657" s="176"/>
      <c r="G657" s="177">
        <f>ROUND(E657*F657,2)</f>
        <v>0</v>
      </c>
      <c r="H657" s="176"/>
      <c r="I657" s="177">
        <f>ROUND(E657*H657,2)</f>
        <v>0</v>
      </c>
      <c r="J657" s="176"/>
      <c r="K657" s="177">
        <f>ROUND(E657*J657,2)</f>
        <v>0</v>
      </c>
      <c r="L657" s="177">
        <v>21</v>
      </c>
      <c r="M657" s="177">
        <f>G657*(1+L657/100)</f>
        <v>0</v>
      </c>
      <c r="N657" s="175">
        <v>0</v>
      </c>
      <c r="O657" s="175">
        <f>ROUND(E657*N657,2)</f>
        <v>0</v>
      </c>
      <c r="P657" s="175">
        <v>2.2599999999999999E-3</v>
      </c>
      <c r="Q657" s="175">
        <f>ROUND(E657*P657,2)</f>
        <v>7.0000000000000007E-2</v>
      </c>
      <c r="R657" s="177"/>
      <c r="S657" s="177" t="s">
        <v>325</v>
      </c>
      <c r="T657" s="178" t="s">
        <v>326</v>
      </c>
      <c r="U657" s="158">
        <v>0</v>
      </c>
      <c r="V657" s="158">
        <f>ROUND(E657*U657,2)</f>
        <v>0</v>
      </c>
      <c r="W657" s="158"/>
      <c r="X657" s="158" t="s">
        <v>259</v>
      </c>
      <c r="Y657" s="158" t="s">
        <v>260</v>
      </c>
      <c r="Z657" s="148"/>
      <c r="AA657" s="148"/>
      <c r="AB657" s="148"/>
      <c r="AC657" s="148"/>
      <c r="AD657" s="148"/>
      <c r="AE657" s="148"/>
      <c r="AF657" s="148"/>
      <c r="AG657" s="148" t="s">
        <v>415</v>
      </c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2" x14ac:dyDescent="0.2">
      <c r="A658" s="155"/>
      <c r="B658" s="156"/>
      <c r="C658" s="182" t="s">
        <v>3018</v>
      </c>
      <c r="D658" s="162"/>
      <c r="E658" s="163">
        <v>28.8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8"/>
      <c r="AA658" s="148"/>
      <c r="AB658" s="148"/>
      <c r="AC658" s="148"/>
      <c r="AD658" s="148"/>
      <c r="AE658" s="148"/>
      <c r="AF658" s="148"/>
      <c r="AG658" s="148" t="s">
        <v>268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 x14ac:dyDescent="0.2">
      <c r="A659" s="172">
        <v>189</v>
      </c>
      <c r="B659" s="173" t="s">
        <v>3019</v>
      </c>
      <c r="C659" s="181" t="s">
        <v>3020</v>
      </c>
      <c r="D659" s="174" t="s">
        <v>348</v>
      </c>
      <c r="E659" s="175">
        <v>18.399999999999999</v>
      </c>
      <c r="F659" s="176"/>
      <c r="G659" s="177">
        <f>ROUND(E659*F659,2)</f>
        <v>0</v>
      </c>
      <c r="H659" s="176"/>
      <c r="I659" s="177">
        <f>ROUND(E659*H659,2)</f>
        <v>0</v>
      </c>
      <c r="J659" s="176"/>
      <c r="K659" s="177">
        <f>ROUND(E659*J659,2)</f>
        <v>0</v>
      </c>
      <c r="L659" s="177">
        <v>21</v>
      </c>
      <c r="M659" s="177">
        <f>G659*(1+L659/100)</f>
        <v>0</v>
      </c>
      <c r="N659" s="175">
        <v>2.5200000000000001E-3</v>
      </c>
      <c r="O659" s="175">
        <f>ROUND(E659*N659,2)</f>
        <v>0.05</v>
      </c>
      <c r="P659" s="175">
        <v>0</v>
      </c>
      <c r="Q659" s="175">
        <f>ROUND(E659*P659,2)</f>
        <v>0</v>
      </c>
      <c r="R659" s="177"/>
      <c r="S659" s="177" t="s">
        <v>325</v>
      </c>
      <c r="T659" s="178" t="s">
        <v>326</v>
      </c>
      <c r="U659" s="158">
        <v>0</v>
      </c>
      <c r="V659" s="158">
        <f>ROUND(E659*U659,2)</f>
        <v>0</v>
      </c>
      <c r="W659" s="158"/>
      <c r="X659" s="158" t="s">
        <v>259</v>
      </c>
      <c r="Y659" s="158" t="s">
        <v>260</v>
      </c>
      <c r="Z659" s="148"/>
      <c r="AA659" s="148"/>
      <c r="AB659" s="148"/>
      <c r="AC659" s="148"/>
      <c r="AD659" s="148"/>
      <c r="AE659" s="148"/>
      <c r="AF659" s="148"/>
      <c r="AG659" s="148" t="s">
        <v>415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2" x14ac:dyDescent="0.2">
      <c r="A660" s="155"/>
      <c r="B660" s="156"/>
      <c r="C660" s="182" t="s">
        <v>3021</v>
      </c>
      <c r="D660" s="162"/>
      <c r="E660" s="163">
        <v>18.399999999999999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8"/>
      <c r="AA660" s="148"/>
      <c r="AB660" s="148"/>
      <c r="AC660" s="148"/>
      <c r="AD660" s="148"/>
      <c r="AE660" s="148"/>
      <c r="AF660" s="148"/>
      <c r="AG660" s="148" t="s">
        <v>268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 x14ac:dyDescent="0.2">
      <c r="A661" s="172">
        <v>190</v>
      </c>
      <c r="B661" s="173" t="s">
        <v>3022</v>
      </c>
      <c r="C661" s="181" t="s">
        <v>3023</v>
      </c>
      <c r="D661" s="174" t="s">
        <v>348</v>
      </c>
      <c r="E661" s="175">
        <v>13.9</v>
      </c>
      <c r="F661" s="176"/>
      <c r="G661" s="177">
        <f>ROUND(E661*F661,2)</f>
        <v>0</v>
      </c>
      <c r="H661" s="176"/>
      <c r="I661" s="177">
        <f>ROUND(E661*H661,2)</f>
        <v>0</v>
      </c>
      <c r="J661" s="176"/>
      <c r="K661" s="177">
        <f>ROUND(E661*J661,2)</f>
        <v>0</v>
      </c>
      <c r="L661" s="177">
        <v>21</v>
      </c>
      <c r="M661" s="177">
        <f>G661*(1+L661/100)</f>
        <v>0</v>
      </c>
      <c r="N661" s="175">
        <v>3.4099999999999998E-3</v>
      </c>
      <c r="O661" s="175">
        <f>ROUND(E661*N661,2)</f>
        <v>0.05</v>
      </c>
      <c r="P661" s="175">
        <v>0</v>
      </c>
      <c r="Q661" s="175">
        <f>ROUND(E661*P661,2)</f>
        <v>0</v>
      </c>
      <c r="R661" s="177"/>
      <c r="S661" s="177" t="s">
        <v>325</v>
      </c>
      <c r="T661" s="178" t="s">
        <v>326</v>
      </c>
      <c r="U661" s="158">
        <v>0</v>
      </c>
      <c r="V661" s="158">
        <f>ROUND(E661*U661,2)</f>
        <v>0</v>
      </c>
      <c r="W661" s="158"/>
      <c r="X661" s="158" t="s">
        <v>259</v>
      </c>
      <c r="Y661" s="158" t="s">
        <v>260</v>
      </c>
      <c r="Z661" s="148"/>
      <c r="AA661" s="148"/>
      <c r="AB661" s="148"/>
      <c r="AC661" s="148"/>
      <c r="AD661" s="148"/>
      <c r="AE661" s="148"/>
      <c r="AF661" s="148"/>
      <c r="AG661" s="148" t="s">
        <v>415</v>
      </c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2" x14ac:dyDescent="0.2">
      <c r="A662" s="155"/>
      <c r="B662" s="156"/>
      <c r="C662" s="182" t="s">
        <v>3024</v>
      </c>
      <c r="D662" s="162"/>
      <c r="E662" s="163">
        <v>13.9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8"/>
      <c r="AA662" s="148"/>
      <c r="AB662" s="148"/>
      <c r="AC662" s="148"/>
      <c r="AD662" s="148"/>
      <c r="AE662" s="148"/>
      <c r="AF662" s="148"/>
      <c r="AG662" s="148" t="s">
        <v>268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 x14ac:dyDescent="0.2">
      <c r="A663" s="172">
        <v>191</v>
      </c>
      <c r="B663" s="173" t="s">
        <v>3025</v>
      </c>
      <c r="C663" s="181" t="s">
        <v>3026</v>
      </c>
      <c r="D663" s="174" t="s">
        <v>348</v>
      </c>
      <c r="E663" s="175">
        <v>6</v>
      </c>
      <c r="F663" s="176"/>
      <c r="G663" s="177">
        <f>ROUND(E663*F663,2)</f>
        <v>0</v>
      </c>
      <c r="H663" s="176"/>
      <c r="I663" s="177">
        <f>ROUND(E663*H663,2)</f>
        <v>0</v>
      </c>
      <c r="J663" s="176"/>
      <c r="K663" s="177">
        <f>ROUND(E663*J663,2)</f>
        <v>0</v>
      </c>
      <c r="L663" s="177">
        <v>21</v>
      </c>
      <c r="M663" s="177">
        <f>G663*(1+L663/100)</f>
        <v>0</v>
      </c>
      <c r="N663" s="175">
        <v>1.2800000000000001E-3</v>
      </c>
      <c r="O663" s="175">
        <f>ROUND(E663*N663,2)</f>
        <v>0.01</v>
      </c>
      <c r="P663" s="175">
        <v>0</v>
      </c>
      <c r="Q663" s="175">
        <f>ROUND(E663*P663,2)</f>
        <v>0</v>
      </c>
      <c r="R663" s="177"/>
      <c r="S663" s="177" t="s">
        <v>325</v>
      </c>
      <c r="T663" s="178" t="s">
        <v>326</v>
      </c>
      <c r="U663" s="158">
        <v>0</v>
      </c>
      <c r="V663" s="158">
        <f>ROUND(E663*U663,2)</f>
        <v>0</v>
      </c>
      <c r="W663" s="158"/>
      <c r="X663" s="158" t="s">
        <v>259</v>
      </c>
      <c r="Y663" s="158" t="s">
        <v>260</v>
      </c>
      <c r="Z663" s="148"/>
      <c r="AA663" s="148"/>
      <c r="AB663" s="148"/>
      <c r="AC663" s="148"/>
      <c r="AD663" s="148"/>
      <c r="AE663" s="148"/>
      <c r="AF663" s="148"/>
      <c r="AG663" s="148" t="s">
        <v>415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2" x14ac:dyDescent="0.2">
      <c r="A664" s="155"/>
      <c r="B664" s="156"/>
      <c r="C664" s="182" t="s">
        <v>1488</v>
      </c>
      <c r="D664" s="162"/>
      <c r="E664" s="163">
        <v>6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8"/>
      <c r="AA664" s="148"/>
      <c r="AB664" s="148"/>
      <c r="AC664" s="148"/>
      <c r="AD664" s="148"/>
      <c r="AE664" s="148"/>
      <c r="AF664" s="148"/>
      <c r="AG664" s="148" t="s">
        <v>268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 x14ac:dyDescent="0.2">
      <c r="A665" s="172">
        <v>192</v>
      </c>
      <c r="B665" s="173" t="s">
        <v>3027</v>
      </c>
      <c r="C665" s="181" t="s">
        <v>3028</v>
      </c>
      <c r="D665" s="174" t="s">
        <v>348</v>
      </c>
      <c r="E665" s="175">
        <v>22.8</v>
      </c>
      <c r="F665" s="176"/>
      <c r="G665" s="177">
        <f>ROUND(E665*F665,2)</f>
        <v>0</v>
      </c>
      <c r="H665" s="176"/>
      <c r="I665" s="177">
        <f>ROUND(E665*H665,2)</f>
        <v>0</v>
      </c>
      <c r="J665" s="176"/>
      <c r="K665" s="177">
        <f>ROUND(E665*J665,2)</f>
        <v>0</v>
      </c>
      <c r="L665" s="177">
        <v>21</v>
      </c>
      <c r="M665" s="177">
        <f>G665*(1+L665/100)</f>
        <v>0</v>
      </c>
      <c r="N665" s="175">
        <v>1.5900000000000001E-3</v>
      </c>
      <c r="O665" s="175">
        <f>ROUND(E665*N665,2)</f>
        <v>0.04</v>
      </c>
      <c r="P665" s="175">
        <v>0</v>
      </c>
      <c r="Q665" s="175">
        <f>ROUND(E665*P665,2)</f>
        <v>0</v>
      </c>
      <c r="R665" s="177"/>
      <c r="S665" s="177" t="s">
        <v>325</v>
      </c>
      <c r="T665" s="178" t="s">
        <v>326</v>
      </c>
      <c r="U665" s="158">
        <v>0</v>
      </c>
      <c r="V665" s="158">
        <f>ROUND(E665*U665,2)</f>
        <v>0</v>
      </c>
      <c r="W665" s="158"/>
      <c r="X665" s="158" t="s">
        <v>259</v>
      </c>
      <c r="Y665" s="158" t="s">
        <v>260</v>
      </c>
      <c r="Z665" s="148"/>
      <c r="AA665" s="148"/>
      <c r="AB665" s="148"/>
      <c r="AC665" s="148"/>
      <c r="AD665" s="148"/>
      <c r="AE665" s="148"/>
      <c r="AF665" s="148"/>
      <c r="AG665" s="148" t="s">
        <v>415</v>
      </c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2" x14ac:dyDescent="0.2">
      <c r="A666" s="155"/>
      <c r="B666" s="156"/>
      <c r="C666" s="182" t="s">
        <v>3029</v>
      </c>
      <c r="D666" s="162"/>
      <c r="E666" s="163">
        <v>22.8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8"/>
      <c r="AA666" s="148"/>
      <c r="AB666" s="148"/>
      <c r="AC666" s="148"/>
      <c r="AD666" s="148"/>
      <c r="AE666" s="148"/>
      <c r="AF666" s="148"/>
      <c r="AG666" s="148" t="s">
        <v>268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 x14ac:dyDescent="0.2">
      <c r="A667" s="187">
        <v>193</v>
      </c>
      <c r="B667" s="188" t="s">
        <v>3030</v>
      </c>
      <c r="C667" s="194" t="s">
        <v>3031</v>
      </c>
      <c r="D667" s="189" t="s">
        <v>0</v>
      </c>
      <c r="E667" s="190">
        <v>2196.7103999999999</v>
      </c>
      <c r="F667" s="191"/>
      <c r="G667" s="192">
        <f>ROUND(E667*F667,2)</f>
        <v>0</v>
      </c>
      <c r="H667" s="191"/>
      <c r="I667" s="192">
        <f>ROUND(E667*H667,2)</f>
        <v>0</v>
      </c>
      <c r="J667" s="191"/>
      <c r="K667" s="192">
        <f>ROUND(E667*J667,2)</f>
        <v>0</v>
      </c>
      <c r="L667" s="192">
        <v>21</v>
      </c>
      <c r="M667" s="192">
        <f>G667*(1+L667/100)</f>
        <v>0</v>
      </c>
      <c r="N667" s="190">
        <v>0</v>
      </c>
      <c r="O667" s="190">
        <f>ROUND(E667*N667,2)</f>
        <v>0</v>
      </c>
      <c r="P667" s="190">
        <v>0</v>
      </c>
      <c r="Q667" s="190">
        <f>ROUND(E667*P667,2)</f>
        <v>0</v>
      </c>
      <c r="R667" s="192"/>
      <c r="S667" s="192" t="s">
        <v>325</v>
      </c>
      <c r="T667" s="193" t="s">
        <v>326</v>
      </c>
      <c r="U667" s="158">
        <v>0</v>
      </c>
      <c r="V667" s="158">
        <f>ROUND(E667*U667,2)</f>
        <v>0</v>
      </c>
      <c r="W667" s="158"/>
      <c r="X667" s="158" t="s">
        <v>259</v>
      </c>
      <c r="Y667" s="158" t="s">
        <v>260</v>
      </c>
      <c r="Z667" s="148"/>
      <c r="AA667" s="148"/>
      <c r="AB667" s="148"/>
      <c r="AC667" s="148"/>
      <c r="AD667" s="148"/>
      <c r="AE667" s="148"/>
      <c r="AF667" s="148"/>
      <c r="AG667" s="148" t="s">
        <v>422</v>
      </c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 x14ac:dyDescent="0.2">
      <c r="A668" s="172">
        <v>194</v>
      </c>
      <c r="B668" s="173" t="s">
        <v>3032</v>
      </c>
      <c r="C668" s="181" t="s">
        <v>3033</v>
      </c>
      <c r="D668" s="174" t="s">
        <v>363</v>
      </c>
      <c r="E668" s="175">
        <v>110</v>
      </c>
      <c r="F668" s="176"/>
      <c r="G668" s="177">
        <f>ROUND(E668*F668,2)</f>
        <v>0</v>
      </c>
      <c r="H668" s="176"/>
      <c r="I668" s="177">
        <f>ROUND(E668*H668,2)</f>
        <v>0</v>
      </c>
      <c r="J668" s="176"/>
      <c r="K668" s="177">
        <f>ROUND(E668*J668,2)</f>
        <v>0</v>
      </c>
      <c r="L668" s="177">
        <v>21</v>
      </c>
      <c r="M668" s="177">
        <f>G668*(1+L668/100)</f>
        <v>0</v>
      </c>
      <c r="N668" s="175">
        <v>1E-3</v>
      </c>
      <c r="O668" s="175">
        <f>ROUND(E668*N668,2)</f>
        <v>0.11</v>
      </c>
      <c r="P668" s="175">
        <v>0</v>
      </c>
      <c r="Q668" s="175">
        <f>ROUND(E668*P668,2)</f>
        <v>0</v>
      </c>
      <c r="R668" s="177"/>
      <c r="S668" s="177" t="s">
        <v>257</v>
      </c>
      <c r="T668" s="178" t="s">
        <v>258</v>
      </c>
      <c r="U668" s="158">
        <v>0</v>
      </c>
      <c r="V668" s="158">
        <f>ROUND(E668*U668,2)</f>
        <v>0</v>
      </c>
      <c r="W668" s="158"/>
      <c r="X668" s="158" t="s">
        <v>442</v>
      </c>
      <c r="Y668" s="158" t="s">
        <v>260</v>
      </c>
      <c r="Z668" s="148"/>
      <c r="AA668" s="148"/>
      <c r="AB668" s="148"/>
      <c r="AC668" s="148"/>
      <c r="AD668" s="148"/>
      <c r="AE668" s="148"/>
      <c r="AF668" s="148"/>
      <c r="AG668" s="148" t="s">
        <v>443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2" x14ac:dyDescent="0.2">
      <c r="A669" s="155"/>
      <c r="B669" s="156"/>
      <c r="C669" s="273" t="s">
        <v>3034</v>
      </c>
      <c r="D669" s="274"/>
      <c r="E669" s="274"/>
      <c r="F669" s="274"/>
      <c r="G669" s="274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8"/>
      <c r="AA669" s="148"/>
      <c r="AB669" s="148"/>
      <c r="AC669" s="148"/>
      <c r="AD669" s="148"/>
      <c r="AE669" s="148"/>
      <c r="AF669" s="148"/>
      <c r="AG669" s="148" t="s">
        <v>263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2" x14ac:dyDescent="0.2">
      <c r="A670" s="155"/>
      <c r="B670" s="156"/>
      <c r="C670" s="182" t="s">
        <v>2956</v>
      </c>
      <c r="D670" s="162"/>
      <c r="E670" s="163">
        <v>110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8"/>
      <c r="AA670" s="148"/>
      <c r="AB670" s="148"/>
      <c r="AC670" s="148"/>
      <c r="AD670" s="148"/>
      <c r="AE670" s="148"/>
      <c r="AF670" s="148"/>
      <c r="AG670" s="148" t="s">
        <v>268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x14ac:dyDescent="0.2">
      <c r="A671" s="165" t="s">
        <v>252</v>
      </c>
      <c r="B671" s="166" t="s">
        <v>178</v>
      </c>
      <c r="C671" s="180" t="s">
        <v>179</v>
      </c>
      <c r="D671" s="167"/>
      <c r="E671" s="168"/>
      <c r="F671" s="169"/>
      <c r="G671" s="169">
        <f>SUMIF(AG672:AG726,"&lt;&gt;NOR",G672:G726)</f>
        <v>0</v>
      </c>
      <c r="H671" s="169"/>
      <c r="I671" s="169">
        <f>SUM(I672:I726)</f>
        <v>0</v>
      </c>
      <c r="J671" s="169"/>
      <c r="K671" s="169">
        <f>SUM(K672:K726)</f>
        <v>0</v>
      </c>
      <c r="L671" s="169"/>
      <c r="M671" s="169">
        <f>SUM(M672:M726)</f>
        <v>0</v>
      </c>
      <c r="N671" s="168"/>
      <c r="O671" s="168">
        <f>SUM(O672:O726)</f>
        <v>5.3400000000000007</v>
      </c>
      <c r="P671" s="168"/>
      <c r="Q671" s="168">
        <f>SUM(Q672:Q726)</f>
        <v>0</v>
      </c>
      <c r="R671" s="169"/>
      <c r="S671" s="169"/>
      <c r="T671" s="170"/>
      <c r="U671" s="164"/>
      <c r="V671" s="164">
        <f>SUM(V672:V726)</f>
        <v>0</v>
      </c>
      <c r="W671" s="164"/>
      <c r="X671" s="164"/>
      <c r="Y671" s="164"/>
      <c r="AG671" t="s">
        <v>253</v>
      </c>
    </row>
    <row r="672" spans="1:60" outlineLevel="1" x14ac:dyDescent="0.2">
      <c r="A672" s="172">
        <v>195</v>
      </c>
      <c r="B672" s="173" t="s">
        <v>3035</v>
      </c>
      <c r="C672" s="181" t="s">
        <v>3036</v>
      </c>
      <c r="D672" s="174" t="s">
        <v>363</v>
      </c>
      <c r="E672" s="175">
        <v>2</v>
      </c>
      <c r="F672" s="176"/>
      <c r="G672" s="177">
        <f>ROUND(E672*F672,2)</f>
        <v>0</v>
      </c>
      <c r="H672" s="176"/>
      <c r="I672" s="177">
        <f>ROUND(E672*H672,2)</f>
        <v>0</v>
      </c>
      <c r="J672" s="176"/>
      <c r="K672" s="177">
        <f>ROUND(E672*J672,2)</f>
        <v>0</v>
      </c>
      <c r="L672" s="177">
        <v>21</v>
      </c>
      <c r="M672" s="177">
        <f>G672*(1+L672/100)</f>
        <v>0</v>
      </c>
      <c r="N672" s="175">
        <v>0</v>
      </c>
      <c r="O672" s="175">
        <f>ROUND(E672*N672,2)</f>
        <v>0</v>
      </c>
      <c r="P672" s="175">
        <v>1E-3</v>
      </c>
      <c r="Q672" s="175">
        <f>ROUND(E672*P672,2)</f>
        <v>0</v>
      </c>
      <c r="R672" s="177"/>
      <c r="S672" s="177" t="s">
        <v>257</v>
      </c>
      <c r="T672" s="178" t="s">
        <v>258</v>
      </c>
      <c r="U672" s="158">
        <v>0</v>
      </c>
      <c r="V672" s="158">
        <f>ROUND(E672*U672,2)</f>
        <v>0</v>
      </c>
      <c r="W672" s="158"/>
      <c r="X672" s="158" t="s">
        <v>259</v>
      </c>
      <c r="Y672" s="158" t="s">
        <v>260</v>
      </c>
      <c r="Z672" s="148"/>
      <c r="AA672" s="148"/>
      <c r="AB672" s="148"/>
      <c r="AC672" s="148"/>
      <c r="AD672" s="148"/>
      <c r="AE672" s="148"/>
      <c r="AF672" s="148"/>
      <c r="AG672" s="148" t="s">
        <v>287</v>
      </c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2" x14ac:dyDescent="0.2">
      <c r="A673" s="155"/>
      <c r="B673" s="156"/>
      <c r="C673" s="182" t="s">
        <v>119</v>
      </c>
      <c r="D673" s="162"/>
      <c r="E673" s="163">
        <v>2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8"/>
      <c r="AA673" s="148"/>
      <c r="AB673" s="148"/>
      <c r="AC673" s="148"/>
      <c r="AD673" s="148"/>
      <c r="AE673" s="148"/>
      <c r="AF673" s="148"/>
      <c r="AG673" s="148" t="s">
        <v>268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 x14ac:dyDescent="0.2">
      <c r="A674" s="172">
        <v>196</v>
      </c>
      <c r="B674" s="173" t="s">
        <v>3037</v>
      </c>
      <c r="C674" s="181" t="s">
        <v>3038</v>
      </c>
      <c r="D674" s="174" t="s">
        <v>363</v>
      </c>
      <c r="E674" s="175">
        <v>2</v>
      </c>
      <c r="F674" s="176"/>
      <c r="G674" s="177">
        <f>ROUND(E674*F674,2)</f>
        <v>0</v>
      </c>
      <c r="H674" s="176"/>
      <c r="I674" s="177">
        <f>ROUND(E674*H674,2)</f>
        <v>0</v>
      </c>
      <c r="J674" s="176"/>
      <c r="K674" s="177">
        <f>ROUND(E674*J674,2)</f>
        <v>0</v>
      </c>
      <c r="L674" s="177">
        <v>21</v>
      </c>
      <c r="M674" s="177">
        <f>G674*(1+L674/100)</f>
        <v>0</v>
      </c>
      <c r="N674" s="175">
        <v>1.01E-3</v>
      </c>
      <c r="O674" s="175">
        <f>ROUND(E674*N674,2)</f>
        <v>0</v>
      </c>
      <c r="P674" s="175">
        <v>0</v>
      </c>
      <c r="Q674" s="175">
        <f>ROUND(E674*P674,2)</f>
        <v>0</v>
      </c>
      <c r="R674" s="177"/>
      <c r="S674" s="177" t="s">
        <v>257</v>
      </c>
      <c r="T674" s="178" t="s">
        <v>258</v>
      </c>
      <c r="U674" s="158">
        <v>0</v>
      </c>
      <c r="V674" s="158">
        <f>ROUND(E674*U674,2)</f>
        <v>0</v>
      </c>
      <c r="W674" s="158"/>
      <c r="X674" s="158" t="s">
        <v>259</v>
      </c>
      <c r="Y674" s="158" t="s">
        <v>260</v>
      </c>
      <c r="Z674" s="148"/>
      <c r="AA674" s="148"/>
      <c r="AB674" s="148"/>
      <c r="AC674" s="148"/>
      <c r="AD674" s="148"/>
      <c r="AE674" s="148"/>
      <c r="AF674" s="148"/>
      <c r="AG674" s="148" t="s">
        <v>415</v>
      </c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2" x14ac:dyDescent="0.2">
      <c r="A675" s="155"/>
      <c r="B675" s="156"/>
      <c r="C675" s="273" t="s">
        <v>3039</v>
      </c>
      <c r="D675" s="274"/>
      <c r="E675" s="274"/>
      <c r="F675" s="274"/>
      <c r="G675" s="274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8"/>
      <c r="AA675" s="148"/>
      <c r="AB675" s="148"/>
      <c r="AC675" s="148"/>
      <c r="AD675" s="148"/>
      <c r="AE675" s="148"/>
      <c r="AF675" s="148"/>
      <c r="AG675" s="148" t="s">
        <v>263</v>
      </c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3" x14ac:dyDescent="0.2">
      <c r="A676" s="155"/>
      <c r="B676" s="156"/>
      <c r="C676" s="264" t="s">
        <v>3040</v>
      </c>
      <c r="D676" s="265"/>
      <c r="E676" s="265"/>
      <c r="F676" s="265"/>
      <c r="G676" s="265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8"/>
      <c r="AA676" s="148"/>
      <c r="AB676" s="148"/>
      <c r="AC676" s="148"/>
      <c r="AD676" s="148"/>
      <c r="AE676" s="148"/>
      <c r="AF676" s="148"/>
      <c r="AG676" s="148" t="s">
        <v>263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2" x14ac:dyDescent="0.2">
      <c r="A677" s="155"/>
      <c r="B677" s="156"/>
      <c r="C677" s="182" t="s">
        <v>119</v>
      </c>
      <c r="D677" s="162"/>
      <c r="E677" s="163">
        <v>2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8"/>
      <c r="AA677" s="148"/>
      <c r="AB677" s="148"/>
      <c r="AC677" s="148"/>
      <c r="AD677" s="148"/>
      <c r="AE677" s="148"/>
      <c r="AF677" s="148"/>
      <c r="AG677" s="148" t="s">
        <v>268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ht="22.5" outlineLevel="1" x14ac:dyDescent="0.2">
      <c r="A678" s="172">
        <v>197</v>
      </c>
      <c r="B678" s="173" t="s">
        <v>3041</v>
      </c>
      <c r="C678" s="181" t="s">
        <v>3042</v>
      </c>
      <c r="D678" s="174" t="s">
        <v>324</v>
      </c>
      <c r="E678" s="175">
        <v>251.52500000000001</v>
      </c>
      <c r="F678" s="176"/>
      <c r="G678" s="177">
        <f>ROUND(E678*F678,2)</f>
        <v>0</v>
      </c>
      <c r="H678" s="176"/>
      <c r="I678" s="177">
        <f>ROUND(E678*H678,2)</f>
        <v>0</v>
      </c>
      <c r="J678" s="176"/>
      <c r="K678" s="177">
        <f>ROUND(E678*J678,2)</f>
        <v>0</v>
      </c>
      <c r="L678" s="177">
        <v>21</v>
      </c>
      <c r="M678" s="177">
        <f>G678*(1+L678/100)</f>
        <v>0</v>
      </c>
      <c r="N678" s="175">
        <v>1.417E-2</v>
      </c>
      <c r="O678" s="175">
        <f>ROUND(E678*N678,2)</f>
        <v>3.56</v>
      </c>
      <c r="P678" s="175">
        <v>0</v>
      </c>
      <c r="Q678" s="175">
        <f>ROUND(E678*P678,2)</f>
        <v>0</v>
      </c>
      <c r="R678" s="177"/>
      <c r="S678" s="177" t="s">
        <v>325</v>
      </c>
      <c r="T678" s="178" t="s">
        <v>326</v>
      </c>
      <c r="U678" s="158">
        <v>0</v>
      </c>
      <c r="V678" s="158">
        <f>ROUND(E678*U678,2)</f>
        <v>0</v>
      </c>
      <c r="W678" s="158"/>
      <c r="X678" s="158" t="s">
        <v>259</v>
      </c>
      <c r="Y678" s="158" t="s">
        <v>260</v>
      </c>
      <c r="Z678" s="148"/>
      <c r="AA678" s="148"/>
      <c r="AB678" s="148"/>
      <c r="AC678" s="148"/>
      <c r="AD678" s="148"/>
      <c r="AE678" s="148"/>
      <c r="AF678" s="148"/>
      <c r="AG678" s="148" t="s">
        <v>415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2" x14ac:dyDescent="0.2">
      <c r="A679" s="155"/>
      <c r="B679" s="156"/>
      <c r="C679" s="273" t="s">
        <v>3241</v>
      </c>
      <c r="D679" s="274"/>
      <c r="E679" s="274"/>
      <c r="F679" s="274"/>
      <c r="G679" s="274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8"/>
      <c r="AA679" s="148"/>
      <c r="AB679" s="148"/>
      <c r="AC679" s="148"/>
      <c r="AD679" s="148"/>
      <c r="AE679" s="148"/>
      <c r="AF679" s="148"/>
      <c r="AG679" s="148" t="s">
        <v>263</v>
      </c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3" x14ac:dyDescent="0.2">
      <c r="A680" s="155"/>
      <c r="B680" s="156"/>
      <c r="C680" s="264" t="s">
        <v>3043</v>
      </c>
      <c r="D680" s="265"/>
      <c r="E680" s="265"/>
      <c r="F680" s="265"/>
      <c r="G680" s="265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8"/>
      <c r="AA680" s="148"/>
      <c r="AB680" s="148"/>
      <c r="AC680" s="148"/>
      <c r="AD680" s="148"/>
      <c r="AE680" s="148"/>
      <c r="AF680" s="148"/>
      <c r="AG680" s="148" t="s">
        <v>263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2" x14ac:dyDescent="0.2">
      <c r="A681" s="155"/>
      <c r="B681" s="156"/>
      <c r="C681" s="182" t="s">
        <v>2843</v>
      </c>
      <c r="D681" s="162"/>
      <c r="E681" s="163">
        <v>59.8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8"/>
      <c r="AA681" s="148"/>
      <c r="AB681" s="148"/>
      <c r="AC681" s="148"/>
      <c r="AD681" s="148"/>
      <c r="AE681" s="148"/>
      <c r="AF681" s="148"/>
      <c r="AG681" s="148" t="s">
        <v>268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3" x14ac:dyDescent="0.2">
      <c r="A682" s="155"/>
      <c r="B682" s="156"/>
      <c r="C682" s="182" t="s">
        <v>2844</v>
      </c>
      <c r="D682" s="162"/>
      <c r="E682" s="163">
        <v>56.12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8"/>
      <c r="AA682" s="148"/>
      <c r="AB682" s="148"/>
      <c r="AC682" s="148"/>
      <c r="AD682" s="148"/>
      <c r="AE682" s="148"/>
      <c r="AF682" s="148"/>
      <c r="AG682" s="148" t="s">
        <v>268</v>
      </c>
      <c r="AH682" s="148">
        <v>0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3" x14ac:dyDescent="0.2">
      <c r="A683" s="155"/>
      <c r="B683" s="156"/>
      <c r="C683" s="182" t="s">
        <v>2845</v>
      </c>
      <c r="D683" s="162"/>
      <c r="E683" s="163">
        <v>13.34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8"/>
      <c r="AA683" s="148"/>
      <c r="AB683" s="148"/>
      <c r="AC683" s="148"/>
      <c r="AD683" s="148"/>
      <c r="AE683" s="148"/>
      <c r="AF683" s="148"/>
      <c r="AG683" s="148" t="s">
        <v>268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3" x14ac:dyDescent="0.2">
      <c r="A684" s="155"/>
      <c r="B684" s="156"/>
      <c r="C684" s="182" t="s">
        <v>2846</v>
      </c>
      <c r="D684" s="162"/>
      <c r="E684" s="163">
        <v>4.83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8"/>
      <c r="AA684" s="148"/>
      <c r="AB684" s="148"/>
      <c r="AC684" s="148"/>
      <c r="AD684" s="148"/>
      <c r="AE684" s="148"/>
      <c r="AF684" s="148"/>
      <c r="AG684" s="148" t="s">
        <v>268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3" x14ac:dyDescent="0.2">
      <c r="A685" s="155"/>
      <c r="B685" s="156"/>
      <c r="C685" s="182" t="s">
        <v>2847</v>
      </c>
      <c r="D685" s="162"/>
      <c r="E685" s="163">
        <v>112.39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8"/>
      <c r="AA685" s="148"/>
      <c r="AB685" s="148"/>
      <c r="AC685" s="148"/>
      <c r="AD685" s="148"/>
      <c r="AE685" s="148"/>
      <c r="AF685" s="148"/>
      <c r="AG685" s="148" t="s">
        <v>268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3" x14ac:dyDescent="0.2">
      <c r="A686" s="155"/>
      <c r="B686" s="156"/>
      <c r="C686" s="182" t="s">
        <v>2848</v>
      </c>
      <c r="D686" s="162"/>
      <c r="E686" s="163">
        <v>5.04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8"/>
      <c r="AA686" s="148"/>
      <c r="AB686" s="148"/>
      <c r="AC686" s="148"/>
      <c r="AD686" s="148"/>
      <c r="AE686" s="148"/>
      <c r="AF686" s="148"/>
      <c r="AG686" s="148" t="s">
        <v>268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 x14ac:dyDescent="0.2">
      <c r="A687" s="172">
        <v>198</v>
      </c>
      <c r="B687" s="173" t="s">
        <v>3044</v>
      </c>
      <c r="C687" s="181" t="s">
        <v>3045</v>
      </c>
      <c r="D687" s="174" t="s">
        <v>363</v>
      </c>
      <c r="E687" s="175">
        <v>629</v>
      </c>
      <c r="F687" s="176"/>
      <c r="G687" s="177">
        <f>ROUND(E687*F687,2)</f>
        <v>0</v>
      </c>
      <c r="H687" s="176"/>
      <c r="I687" s="177">
        <f>ROUND(E687*H687,2)</f>
        <v>0</v>
      </c>
      <c r="J687" s="176"/>
      <c r="K687" s="177">
        <f>ROUND(E687*J687,2)</f>
        <v>0</v>
      </c>
      <c r="L687" s="177">
        <v>21</v>
      </c>
      <c r="M687" s="177">
        <f>G687*(1+L687/100)</f>
        <v>0</v>
      </c>
      <c r="N687" s="175">
        <v>2.1000000000000001E-4</v>
      </c>
      <c r="O687" s="175">
        <f>ROUND(E687*N687,2)</f>
        <v>0.13</v>
      </c>
      <c r="P687" s="175">
        <v>0</v>
      </c>
      <c r="Q687" s="175">
        <f>ROUND(E687*P687,2)</f>
        <v>0</v>
      </c>
      <c r="R687" s="177"/>
      <c r="S687" s="177" t="s">
        <v>257</v>
      </c>
      <c r="T687" s="178" t="s">
        <v>258</v>
      </c>
      <c r="U687" s="158">
        <v>0</v>
      </c>
      <c r="V687" s="158">
        <f>ROUND(E687*U687,2)</f>
        <v>0</v>
      </c>
      <c r="W687" s="158"/>
      <c r="X687" s="158" t="s">
        <v>259</v>
      </c>
      <c r="Y687" s="158" t="s">
        <v>260</v>
      </c>
      <c r="Z687" s="148"/>
      <c r="AA687" s="148"/>
      <c r="AB687" s="148"/>
      <c r="AC687" s="148"/>
      <c r="AD687" s="148"/>
      <c r="AE687" s="148"/>
      <c r="AF687" s="148"/>
      <c r="AG687" s="148" t="s">
        <v>415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2" x14ac:dyDescent="0.2">
      <c r="A688" s="155"/>
      <c r="B688" s="156"/>
      <c r="C688" s="273" t="s">
        <v>3046</v>
      </c>
      <c r="D688" s="274"/>
      <c r="E688" s="274"/>
      <c r="F688" s="274"/>
      <c r="G688" s="274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8"/>
      <c r="AA688" s="148"/>
      <c r="AB688" s="148"/>
      <c r="AC688" s="148"/>
      <c r="AD688" s="148"/>
      <c r="AE688" s="148"/>
      <c r="AF688" s="148"/>
      <c r="AG688" s="148" t="s">
        <v>263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3" x14ac:dyDescent="0.2">
      <c r="A689" s="155"/>
      <c r="B689" s="156"/>
      <c r="C689" s="264" t="s">
        <v>3047</v>
      </c>
      <c r="D689" s="265"/>
      <c r="E689" s="265"/>
      <c r="F689" s="265"/>
      <c r="G689" s="265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8"/>
      <c r="AA689" s="148"/>
      <c r="AB689" s="148"/>
      <c r="AC689" s="148"/>
      <c r="AD689" s="148"/>
      <c r="AE689" s="148"/>
      <c r="AF689" s="148"/>
      <c r="AG689" s="148" t="s">
        <v>263</v>
      </c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2" x14ac:dyDescent="0.2">
      <c r="A690" s="155"/>
      <c r="B690" s="156"/>
      <c r="C690" s="182" t="s">
        <v>3048</v>
      </c>
      <c r="D690" s="162"/>
      <c r="E690" s="163">
        <v>628.80999999999995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58"/>
      <c r="Z690" s="148"/>
      <c r="AA690" s="148"/>
      <c r="AB690" s="148"/>
      <c r="AC690" s="148"/>
      <c r="AD690" s="148"/>
      <c r="AE690" s="148"/>
      <c r="AF690" s="148"/>
      <c r="AG690" s="148" t="s">
        <v>268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3" x14ac:dyDescent="0.2">
      <c r="A691" s="155"/>
      <c r="B691" s="156"/>
      <c r="C691" s="182" t="s">
        <v>3049</v>
      </c>
      <c r="D691" s="162"/>
      <c r="E691" s="163">
        <v>0.19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8"/>
      <c r="AA691" s="148"/>
      <c r="AB691" s="148"/>
      <c r="AC691" s="148"/>
      <c r="AD691" s="148"/>
      <c r="AE691" s="148"/>
      <c r="AF691" s="148"/>
      <c r="AG691" s="148" t="s">
        <v>268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 x14ac:dyDescent="0.2">
      <c r="A692" s="172">
        <v>199</v>
      </c>
      <c r="B692" s="173" t="s">
        <v>3050</v>
      </c>
      <c r="C692" s="181" t="s">
        <v>3051</v>
      </c>
      <c r="D692" s="174" t="s">
        <v>363</v>
      </c>
      <c r="E692" s="175">
        <v>1</v>
      </c>
      <c r="F692" s="176"/>
      <c r="G692" s="177">
        <f>ROUND(E692*F692,2)</f>
        <v>0</v>
      </c>
      <c r="H692" s="176"/>
      <c r="I692" s="177">
        <f>ROUND(E692*H692,2)</f>
        <v>0</v>
      </c>
      <c r="J692" s="176"/>
      <c r="K692" s="177">
        <f>ROUND(E692*J692,2)</f>
        <v>0</v>
      </c>
      <c r="L692" s="177">
        <v>21</v>
      </c>
      <c r="M692" s="177">
        <f>G692*(1+L692/100)</f>
        <v>0</v>
      </c>
      <c r="N692" s="175">
        <v>6.8799999999999998E-3</v>
      </c>
      <c r="O692" s="175">
        <f>ROUND(E692*N692,2)</f>
        <v>0.01</v>
      </c>
      <c r="P692" s="175">
        <v>0</v>
      </c>
      <c r="Q692" s="175">
        <f>ROUND(E692*P692,2)</f>
        <v>0</v>
      </c>
      <c r="R692" s="177"/>
      <c r="S692" s="177" t="s">
        <v>257</v>
      </c>
      <c r="T692" s="178" t="s">
        <v>258</v>
      </c>
      <c r="U692" s="158">
        <v>0</v>
      </c>
      <c r="V692" s="158">
        <f>ROUND(E692*U692,2)</f>
        <v>0</v>
      </c>
      <c r="W692" s="158"/>
      <c r="X692" s="158" t="s">
        <v>259</v>
      </c>
      <c r="Y692" s="158" t="s">
        <v>260</v>
      </c>
      <c r="Z692" s="148"/>
      <c r="AA692" s="148"/>
      <c r="AB692" s="148"/>
      <c r="AC692" s="148"/>
      <c r="AD692" s="148"/>
      <c r="AE692" s="148"/>
      <c r="AF692" s="148"/>
      <c r="AG692" s="148" t="s">
        <v>415</v>
      </c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2" x14ac:dyDescent="0.2">
      <c r="A693" s="155"/>
      <c r="B693" s="156"/>
      <c r="C693" s="273" t="s">
        <v>3052</v>
      </c>
      <c r="D693" s="274"/>
      <c r="E693" s="274"/>
      <c r="F693" s="274"/>
      <c r="G693" s="274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8"/>
      <c r="AA693" s="148"/>
      <c r="AB693" s="148"/>
      <c r="AC693" s="148"/>
      <c r="AD693" s="148"/>
      <c r="AE693" s="148"/>
      <c r="AF693" s="148"/>
      <c r="AG693" s="148" t="s">
        <v>263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2" x14ac:dyDescent="0.2">
      <c r="A694" s="155"/>
      <c r="B694" s="156"/>
      <c r="C694" s="182" t="s">
        <v>117</v>
      </c>
      <c r="D694" s="162"/>
      <c r="E694" s="163">
        <v>1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8"/>
      <c r="AA694" s="148"/>
      <c r="AB694" s="148"/>
      <c r="AC694" s="148"/>
      <c r="AD694" s="148"/>
      <c r="AE694" s="148"/>
      <c r="AF694" s="148"/>
      <c r="AG694" s="148" t="s">
        <v>268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 x14ac:dyDescent="0.2">
      <c r="A695" s="172">
        <v>200</v>
      </c>
      <c r="B695" s="173" t="s">
        <v>3053</v>
      </c>
      <c r="C695" s="181" t="s">
        <v>3054</v>
      </c>
      <c r="D695" s="174" t="s">
        <v>363</v>
      </c>
      <c r="E695" s="175">
        <v>26</v>
      </c>
      <c r="F695" s="176"/>
      <c r="G695" s="177">
        <f>ROUND(E695*F695,2)</f>
        <v>0</v>
      </c>
      <c r="H695" s="176"/>
      <c r="I695" s="177">
        <f>ROUND(E695*H695,2)</f>
        <v>0</v>
      </c>
      <c r="J695" s="176"/>
      <c r="K695" s="177">
        <f>ROUND(E695*J695,2)</f>
        <v>0</v>
      </c>
      <c r="L695" s="177">
        <v>21</v>
      </c>
      <c r="M695" s="177">
        <f>G695*(1+L695/100)</f>
        <v>0</v>
      </c>
      <c r="N695" s="175">
        <v>6.4799999999999996E-3</v>
      </c>
      <c r="O695" s="175">
        <f>ROUND(E695*N695,2)</f>
        <v>0.17</v>
      </c>
      <c r="P695" s="175">
        <v>0</v>
      </c>
      <c r="Q695" s="175">
        <f>ROUND(E695*P695,2)</f>
        <v>0</v>
      </c>
      <c r="R695" s="177"/>
      <c r="S695" s="177" t="s">
        <v>257</v>
      </c>
      <c r="T695" s="178" t="s">
        <v>258</v>
      </c>
      <c r="U695" s="158">
        <v>0</v>
      </c>
      <c r="V695" s="158">
        <f>ROUND(E695*U695,2)</f>
        <v>0</v>
      </c>
      <c r="W695" s="158"/>
      <c r="X695" s="158" t="s">
        <v>259</v>
      </c>
      <c r="Y695" s="158" t="s">
        <v>260</v>
      </c>
      <c r="Z695" s="148"/>
      <c r="AA695" s="148"/>
      <c r="AB695" s="148"/>
      <c r="AC695" s="148"/>
      <c r="AD695" s="148"/>
      <c r="AE695" s="148"/>
      <c r="AF695" s="148"/>
      <c r="AG695" s="148" t="s">
        <v>287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2" x14ac:dyDescent="0.2">
      <c r="A696" s="155"/>
      <c r="B696" s="156"/>
      <c r="C696" s="273" t="s">
        <v>3055</v>
      </c>
      <c r="D696" s="274"/>
      <c r="E696" s="274"/>
      <c r="F696" s="274"/>
      <c r="G696" s="274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8"/>
      <c r="AA696" s="148"/>
      <c r="AB696" s="148"/>
      <c r="AC696" s="148"/>
      <c r="AD696" s="148"/>
      <c r="AE696" s="148"/>
      <c r="AF696" s="148"/>
      <c r="AG696" s="148" t="s">
        <v>263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3" x14ac:dyDescent="0.2">
      <c r="A697" s="155"/>
      <c r="B697" s="156"/>
      <c r="C697" s="264" t="s">
        <v>3242</v>
      </c>
      <c r="D697" s="265"/>
      <c r="E697" s="265"/>
      <c r="F697" s="265"/>
      <c r="G697" s="265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8"/>
      <c r="AA697" s="148"/>
      <c r="AB697" s="148"/>
      <c r="AC697" s="148"/>
      <c r="AD697" s="148"/>
      <c r="AE697" s="148"/>
      <c r="AF697" s="148"/>
      <c r="AG697" s="148" t="s">
        <v>263</v>
      </c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3" x14ac:dyDescent="0.2">
      <c r="A698" s="155"/>
      <c r="B698" s="156"/>
      <c r="C698" s="264" t="s">
        <v>3056</v>
      </c>
      <c r="D698" s="265"/>
      <c r="E698" s="265"/>
      <c r="F698" s="265"/>
      <c r="G698" s="265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8"/>
      <c r="AA698" s="148"/>
      <c r="AB698" s="148"/>
      <c r="AC698" s="148"/>
      <c r="AD698" s="148"/>
      <c r="AE698" s="148"/>
      <c r="AF698" s="148"/>
      <c r="AG698" s="148" t="s">
        <v>263</v>
      </c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2" x14ac:dyDescent="0.2">
      <c r="A699" s="155"/>
      <c r="B699" s="156"/>
      <c r="C699" s="182" t="s">
        <v>3057</v>
      </c>
      <c r="D699" s="162"/>
      <c r="E699" s="163">
        <v>26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8"/>
      <c r="AA699" s="148"/>
      <c r="AB699" s="148"/>
      <c r="AC699" s="148"/>
      <c r="AD699" s="148"/>
      <c r="AE699" s="148"/>
      <c r="AF699" s="148"/>
      <c r="AG699" s="148" t="s">
        <v>268</v>
      </c>
      <c r="AH699" s="148">
        <v>0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">
      <c r="A700" s="172">
        <v>201</v>
      </c>
      <c r="B700" s="173" t="s">
        <v>3058</v>
      </c>
      <c r="C700" s="181" t="s">
        <v>3059</v>
      </c>
      <c r="D700" s="174" t="s">
        <v>348</v>
      </c>
      <c r="E700" s="175">
        <v>102.5</v>
      </c>
      <c r="F700" s="176"/>
      <c r="G700" s="177">
        <f>ROUND(E700*F700,2)</f>
        <v>0</v>
      </c>
      <c r="H700" s="176"/>
      <c r="I700" s="177">
        <f>ROUND(E700*H700,2)</f>
        <v>0</v>
      </c>
      <c r="J700" s="176"/>
      <c r="K700" s="177">
        <f>ROUND(E700*J700,2)</f>
        <v>0</v>
      </c>
      <c r="L700" s="177">
        <v>21</v>
      </c>
      <c r="M700" s="177">
        <f>G700*(1+L700/100)</f>
        <v>0</v>
      </c>
      <c r="N700" s="175">
        <v>3.0699999999999998E-3</v>
      </c>
      <c r="O700" s="175">
        <f>ROUND(E700*N700,2)</f>
        <v>0.31</v>
      </c>
      <c r="P700" s="175">
        <v>0</v>
      </c>
      <c r="Q700" s="175">
        <f>ROUND(E700*P700,2)</f>
        <v>0</v>
      </c>
      <c r="R700" s="177"/>
      <c r="S700" s="177" t="s">
        <v>325</v>
      </c>
      <c r="T700" s="178" t="s">
        <v>326</v>
      </c>
      <c r="U700" s="158">
        <v>0</v>
      </c>
      <c r="V700" s="158">
        <f>ROUND(E700*U700,2)</f>
        <v>0</v>
      </c>
      <c r="W700" s="158"/>
      <c r="X700" s="158" t="s">
        <v>259</v>
      </c>
      <c r="Y700" s="158" t="s">
        <v>260</v>
      </c>
      <c r="Z700" s="148"/>
      <c r="AA700" s="148"/>
      <c r="AB700" s="148"/>
      <c r="AC700" s="148"/>
      <c r="AD700" s="148"/>
      <c r="AE700" s="148"/>
      <c r="AF700" s="148"/>
      <c r="AG700" s="148" t="s">
        <v>287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2" x14ac:dyDescent="0.2">
      <c r="A701" s="155"/>
      <c r="B701" s="156"/>
      <c r="C701" s="273" t="s">
        <v>3060</v>
      </c>
      <c r="D701" s="274"/>
      <c r="E701" s="274"/>
      <c r="F701" s="274"/>
      <c r="G701" s="274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8"/>
      <c r="AA701" s="148"/>
      <c r="AB701" s="148"/>
      <c r="AC701" s="148"/>
      <c r="AD701" s="148"/>
      <c r="AE701" s="148"/>
      <c r="AF701" s="148"/>
      <c r="AG701" s="148" t="s">
        <v>263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3" x14ac:dyDescent="0.2">
      <c r="A702" s="155"/>
      <c r="B702" s="156"/>
      <c r="C702" s="264" t="s">
        <v>3061</v>
      </c>
      <c r="D702" s="265"/>
      <c r="E702" s="265"/>
      <c r="F702" s="265"/>
      <c r="G702" s="265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8"/>
      <c r="AA702" s="148"/>
      <c r="AB702" s="148"/>
      <c r="AC702" s="148"/>
      <c r="AD702" s="148"/>
      <c r="AE702" s="148"/>
      <c r="AF702" s="148"/>
      <c r="AG702" s="148" t="s">
        <v>263</v>
      </c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2" x14ac:dyDescent="0.2">
      <c r="A703" s="155"/>
      <c r="B703" s="156"/>
      <c r="C703" s="182" t="s">
        <v>3062</v>
      </c>
      <c r="D703" s="162"/>
      <c r="E703" s="163">
        <v>26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8"/>
      <c r="AA703" s="148"/>
      <c r="AB703" s="148"/>
      <c r="AC703" s="148"/>
      <c r="AD703" s="148"/>
      <c r="AE703" s="148"/>
      <c r="AF703" s="148"/>
      <c r="AG703" s="148" t="s">
        <v>268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3" x14ac:dyDescent="0.2">
      <c r="A704" s="155"/>
      <c r="B704" s="156"/>
      <c r="C704" s="182" t="s">
        <v>3063</v>
      </c>
      <c r="D704" s="162"/>
      <c r="E704" s="163">
        <v>12.2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8"/>
      <c r="AA704" s="148"/>
      <c r="AB704" s="148"/>
      <c r="AC704" s="148"/>
      <c r="AD704" s="148"/>
      <c r="AE704" s="148"/>
      <c r="AF704" s="148"/>
      <c r="AG704" s="148" t="s">
        <v>268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3" x14ac:dyDescent="0.2">
      <c r="A705" s="155"/>
      <c r="B705" s="156"/>
      <c r="C705" s="182" t="s">
        <v>3064</v>
      </c>
      <c r="D705" s="162"/>
      <c r="E705" s="163">
        <v>9.4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8"/>
      <c r="AA705" s="148"/>
      <c r="AB705" s="148"/>
      <c r="AC705" s="148"/>
      <c r="AD705" s="148"/>
      <c r="AE705" s="148"/>
      <c r="AF705" s="148"/>
      <c r="AG705" s="148" t="s">
        <v>268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3" x14ac:dyDescent="0.2">
      <c r="A706" s="155"/>
      <c r="B706" s="156"/>
      <c r="C706" s="182" t="s">
        <v>3065</v>
      </c>
      <c r="D706" s="162"/>
      <c r="E706" s="163">
        <v>7.3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8"/>
      <c r="AA706" s="148"/>
      <c r="AB706" s="148"/>
      <c r="AC706" s="148"/>
      <c r="AD706" s="148"/>
      <c r="AE706" s="148"/>
      <c r="AF706" s="148"/>
      <c r="AG706" s="148" t="s">
        <v>268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3" x14ac:dyDescent="0.2">
      <c r="A707" s="155"/>
      <c r="B707" s="156"/>
      <c r="C707" s="182" t="s">
        <v>3066</v>
      </c>
      <c r="D707" s="162"/>
      <c r="E707" s="163">
        <v>35.799999999999997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8"/>
      <c r="AA707" s="148"/>
      <c r="AB707" s="148"/>
      <c r="AC707" s="148"/>
      <c r="AD707" s="148"/>
      <c r="AE707" s="148"/>
      <c r="AF707" s="148"/>
      <c r="AG707" s="148" t="s">
        <v>268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3" x14ac:dyDescent="0.2">
      <c r="A708" s="155"/>
      <c r="B708" s="156"/>
      <c r="C708" s="182" t="s">
        <v>3067</v>
      </c>
      <c r="D708" s="162"/>
      <c r="E708" s="163">
        <v>11.8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8"/>
      <c r="AA708" s="148"/>
      <c r="AB708" s="148"/>
      <c r="AC708" s="148"/>
      <c r="AD708" s="148"/>
      <c r="AE708" s="148"/>
      <c r="AF708" s="148"/>
      <c r="AG708" s="148" t="s">
        <v>268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 x14ac:dyDescent="0.2">
      <c r="A709" s="172">
        <v>202</v>
      </c>
      <c r="B709" s="173" t="s">
        <v>3068</v>
      </c>
      <c r="C709" s="181" t="s">
        <v>3069</v>
      </c>
      <c r="D709" s="174" t="s">
        <v>348</v>
      </c>
      <c r="E709" s="175">
        <v>104.4</v>
      </c>
      <c r="F709" s="176"/>
      <c r="G709" s="177">
        <f>ROUND(E709*F709,2)</f>
        <v>0</v>
      </c>
      <c r="H709" s="176"/>
      <c r="I709" s="177">
        <f>ROUND(E709*H709,2)</f>
        <v>0</v>
      </c>
      <c r="J709" s="176"/>
      <c r="K709" s="177">
        <f>ROUND(E709*J709,2)</f>
        <v>0</v>
      </c>
      <c r="L709" s="177">
        <v>21</v>
      </c>
      <c r="M709" s="177">
        <f>G709*(1+L709/100)</f>
        <v>0</v>
      </c>
      <c r="N709" s="175">
        <v>3.0699999999999998E-3</v>
      </c>
      <c r="O709" s="175">
        <f>ROUND(E709*N709,2)</f>
        <v>0.32</v>
      </c>
      <c r="P709" s="175">
        <v>0</v>
      </c>
      <c r="Q709" s="175">
        <f>ROUND(E709*P709,2)</f>
        <v>0</v>
      </c>
      <c r="R709" s="177"/>
      <c r="S709" s="177" t="s">
        <v>257</v>
      </c>
      <c r="T709" s="178" t="s">
        <v>258</v>
      </c>
      <c r="U709" s="158">
        <v>0</v>
      </c>
      <c r="V709" s="158">
        <f>ROUND(E709*U709,2)</f>
        <v>0</v>
      </c>
      <c r="W709" s="158"/>
      <c r="X709" s="158" t="s">
        <v>259</v>
      </c>
      <c r="Y709" s="158" t="s">
        <v>260</v>
      </c>
      <c r="Z709" s="148"/>
      <c r="AA709" s="148"/>
      <c r="AB709" s="148"/>
      <c r="AC709" s="148"/>
      <c r="AD709" s="148"/>
      <c r="AE709" s="148"/>
      <c r="AF709" s="148"/>
      <c r="AG709" s="148" t="s">
        <v>415</v>
      </c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2" x14ac:dyDescent="0.2">
      <c r="A710" s="155"/>
      <c r="B710" s="156"/>
      <c r="C710" s="273" t="s">
        <v>425</v>
      </c>
      <c r="D710" s="274"/>
      <c r="E710" s="274"/>
      <c r="F710" s="274"/>
      <c r="G710" s="274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8"/>
      <c r="AA710" s="148"/>
      <c r="AB710" s="148"/>
      <c r="AC710" s="148"/>
      <c r="AD710" s="148"/>
      <c r="AE710" s="148"/>
      <c r="AF710" s="148"/>
      <c r="AG710" s="148" t="s">
        <v>263</v>
      </c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2" x14ac:dyDescent="0.2">
      <c r="A711" s="155"/>
      <c r="B711" s="156"/>
      <c r="C711" s="182" t="s">
        <v>2960</v>
      </c>
      <c r="D711" s="162"/>
      <c r="E711" s="163">
        <v>104.4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8"/>
      <c r="AA711" s="148"/>
      <c r="AB711" s="148"/>
      <c r="AC711" s="148"/>
      <c r="AD711" s="148"/>
      <c r="AE711" s="148"/>
      <c r="AF711" s="148"/>
      <c r="AG711" s="148" t="s">
        <v>268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 x14ac:dyDescent="0.2">
      <c r="A712" s="172">
        <v>203</v>
      </c>
      <c r="B712" s="173" t="s">
        <v>3070</v>
      </c>
      <c r="C712" s="181" t="s">
        <v>3071</v>
      </c>
      <c r="D712" s="174" t="s">
        <v>348</v>
      </c>
      <c r="E712" s="175">
        <v>77.7</v>
      </c>
      <c r="F712" s="176"/>
      <c r="G712" s="177">
        <f>ROUND(E712*F712,2)</f>
        <v>0</v>
      </c>
      <c r="H712" s="176"/>
      <c r="I712" s="177">
        <f>ROUND(E712*H712,2)</f>
        <v>0</v>
      </c>
      <c r="J712" s="176"/>
      <c r="K712" s="177">
        <f>ROUND(E712*J712,2)</f>
        <v>0</v>
      </c>
      <c r="L712" s="177">
        <v>21</v>
      </c>
      <c r="M712" s="177">
        <f>G712*(1+L712/100)</f>
        <v>0</v>
      </c>
      <c r="N712" s="175">
        <v>3.0699999999999998E-3</v>
      </c>
      <c r="O712" s="175">
        <f>ROUND(E712*N712,2)</f>
        <v>0.24</v>
      </c>
      <c r="P712" s="175">
        <v>0</v>
      </c>
      <c r="Q712" s="175">
        <f>ROUND(E712*P712,2)</f>
        <v>0</v>
      </c>
      <c r="R712" s="177"/>
      <c r="S712" s="177" t="s">
        <v>257</v>
      </c>
      <c r="T712" s="178" t="s">
        <v>258</v>
      </c>
      <c r="U712" s="158">
        <v>0</v>
      </c>
      <c r="V712" s="158">
        <f>ROUND(E712*U712,2)</f>
        <v>0</v>
      </c>
      <c r="W712" s="158"/>
      <c r="X712" s="158" t="s">
        <v>259</v>
      </c>
      <c r="Y712" s="158" t="s">
        <v>260</v>
      </c>
      <c r="Z712" s="148"/>
      <c r="AA712" s="148"/>
      <c r="AB712" s="148"/>
      <c r="AC712" s="148"/>
      <c r="AD712" s="148"/>
      <c r="AE712" s="148"/>
      <c r="AF712" s="148"/>
      <c r="AG712" s="148" t="s">
        <v>415</v>
      </c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ht="22.5" outlineLevel="2" x14ac:dyDescent="0.2">
      <c r="A713" s="155"/>
      <c r="B713" s="156"/>
      <c r="C713" s="273" t="s">
        <v>3072</v>
      </c>
      <c r="D713" s="274"/>
      <c r="E713" s="274"/>
      <c r="F713" s="274"/>
      <c r="G713" s="274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8"/>
      <c r="AA713" s="148"/>
      <c r="AB713" s="148"/>
      <c r="AC713" s="148"/>
      <c r="AD713" s="148"/>
      <c r="AE713" s="148"/>
      <c r="AF713" s="148"/>
      <c r="AG713" s="148" t="s">
        <v>263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79" t="str">
        <f>C713</f>
        <v>systémový detail, včetně kompletní dodávky materiálu, ochranné plastové mžížky proti hmyzu, spodní a horní okapničky z žárovězinkovaného ocelového plechu s PUR ochrannou úpravou a barvou dle střešní krytiny, DHV,</v>
      </c>
      <c r="BB713" s="148"/>
      <c r="BC713" s="148"/>
      <c r="BD713" s="148"/>
      <c r="BE713" s="148"/>
      <c r="BF713" s="148"/>
      <c r="BG713" s="148"/>
      <c r="BH713" s="148"/>
    </row>
    <row r="714" spans="1:60" outlineLevel="3" x14ac:dyDescent="0.2">
      <c r="A714" s="155"/>
      <c r="B714" s="156"/>
      <c r="C714" s="264" t="s">
        <v>3073</v>
      </c>
      <c r="D714" s="265"/>
      <c r="E714" s="265"/>
      <c r="F714" s="265"/>
      <c r="G714" s="265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8"/>
      <c r="AA714" s="148"/>
      <c r="AB714" s="148"/>
      <c r="AC714" s="148"/>
      <c r="AD714" s="148"/>
      <c r="AE714" s="148"/>
      <c r="AF714" s="148"/>
      <c r="AG714" s="148" t="s">
        <v>263</v>
      </c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2" x14ac:dyDescent="0.2">
      <c r="A715" s="155"/>
      <c r="B715" s="156"/>
      <c r="C715" s="182" t="s">
        <v>3074</v>
      </c>
      <c r="D715" s="162"/>
      <c r="E715" s="163">
        <v>17.5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8"/>
      <c r="AA715" s="148"/>
      <c r="AB715" s="148"/>
      <c r="AC715" s="148"/>
      <c r="AD715" s="148"/>
      <c r="AE715" s="148"/>
      <c r="AF715" s="148"/>
      <c r="AG715" s="148" t="s">
        <v>268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3" x14ac:dyDescent="0.2">
      <c r="A716" s="155"/>
      <c r="B716" s="156"/>
      <c r="C716" s="182" t="s">
        <v>3075</v>
      </c>
      <c r="D716" s="162"/>
      <c r="E716" s="163">
        <v>22.6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8"/>
      <c r="AA716" s="148"/>
      <c r="AB716" s="148"/>
      <c r="AC716" s="148"/>
      <c r="AD716" s="148"/>
      <c r="AE716" s="148"/>
      <c r="AF716" s="148"/>
      <c r="AG716" s="148" t="s">
        <v>268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3" x14ac:dyDescent="0.2">
      <c r="A717" s="155"/>
      <c r="B717" s="156"/>
      <c r="C717" s="182" t="s">
        <v>3076</v>
      </c>
      <c r="D717" s="162"/>
      <c r="E717" s="163">
        <v>12.8</v>
      </c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8"/>
      <c r="AA717" s="148"/>
      <c r="AB717" s="148"/>
      <c r="AC717" s="148"/>
      <c r="AD717" s="148"/>
      <c r="AE717" s="148"/>
      <c r="AF717" s="148"/>
      <c r="AG717" s="148" t="s">
        <v>268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3" x14ac:dyDescent="0.2">
      <c r="A718" s="155"/>
      <c r="B718" s="156"/>
      <c r="C718" s="182" t="s">
        <v>3077</v>
      </c>
      <c r="D718" s="162"/>
      <c r="E718" s="163">
        <v>24.8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8"/>
      <c r="AA718" s="148"/>
      <c r="AB718" s="148"/>
      <c r="AC718" s="148"/>
      <c r="AD718" s="148"/>
      <c r="AE718" s="148"/>
      <c r="AF718" s="148"/>
      <c r="AG718" s="148" t="s">
        <v>268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">
      <c r="A719" s="172">
        <v>204</v>
      </c>
      <c r="B719" s="173" t="s">
        <v>3078</v>
      </c>
      <c r="C719" s="181" t="s">
        <v>3079</v>
      </c>
      <c r="D719" s="174" t="s">
        <v>324</v>
      </c>
      <c r="E719" s="175">
        <v>251.52500000000001</v>
      </c>
      <c r="F719" s="176"/>
      <c r="G719" s="177">
        <f>ROUND(E719*F719,2)</f>
        <v>0</v>
      </c>
      <c r="H719" s="176"/>
      <c r="I719" s="177">
        <f>ROUND(E719*H719,2)</f>
        <v>0</v>
      </c>
      <c r="J719" s="176"/>
      <c r="K719" s="177">
        <f>ROUND(E719*J719,2)</f>
        <v>0</v>
      </c>
      <c r="L719" s="177">
        <v>21</v>
      </c>
      <c r="M719" s="177">
        <f>G719*(1+L719/100)</f>
        <v>0</v>
      </c>
      <c r="N719" s="175">
        <v>0</v>
      </c>
      <c r="O719" s="175">
        <f>ROUND(E719*N719,2)</f>
        <v>0</v>
      </c>
      <c r="P719" s="175">
        <v>0</v>
      </c>
      <c r="Q719" s="175">
        <f>ROUND(E719*P719,2)</f>
        <v>0</v>
      </c>
      <c r="R719" s="177"/>
      <c r="S719" s="177" t="s">
        <v>325</v>
      </c>
      <c r="T719" s="178" t="s">
        <v>326</v>
      </c>
      <c r="U719" s="158">
        <v>0</v>
      </c>
      <c r="V719" s="158">
        <f>ROUND(E719*U719,2)</f>
        <v>0</v>
      </c>
      <c r="W719" s="158"/>
      <c r="X719" s="158" t="s">
        <v>259</v>
      </c>
      <c r="Y719" s="158" t="s">
        <v>260</v>
      </c>
      <c r="Z719" s="148"/>
      <c r="AA719" s="148"/>
      <c r="AB719" s="148"/>
      <c r="AC719" s="148"/>
      <c r="AD719" s="148"/>
      <c r="AE719" s="148"/>
      <c r="AF719" s="148"/>
      <c r="AG719" s="148" t="s">
        <v>415</v>
      </c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2" x14ac:dyDescent="0.2">
      <c r="A720" s="155"/>
      <c r="B720" s="156"/>
      <c r="C720" s="182" t="s">
        <v>2917</v>
      </c>
      <c r="D720" s="162"/>
      <c r="E720" s="163">
        <v>251.53</v>
      </c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8"/>
      <c r="AA720" s="148"/>
      <c r="AB720" s="148"/>
      <c r="AC720" s="148"/>
      <c r="AD720" s="148"/>
      <c r="AE720" s="148"/>
      <c r="AF720" s="148"/>
      <c r="AG720" s="148" t="s">
        <v>268</v>
      </c>
      <c r="AH720" s="148">
        <v>0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 x14ac:dyDescent="0.2">
      <c r="A721" s="172">
        <v>205</v>
      </c>
      <c r="B721" s="173" t="s">
        <v>3080</v>
      </c>
      <c r="C721" s="181" t="s">
        <v>3081</v>
      </c>
      <c r="D721" s="174" t="s">
        <v>363</v>
      </c>
      <c r="E721" s="175">
        <v>110</v>
      </c>
      <c r="F721" s="176"/>
      <c r="G721" s="177">
        <f>ROUND(E721*F721,2)</f>
        <v>0</v>
      </c>
      <c r="H721" s="176"/>
      <c r="I721" s="177">
        <f>ROUND(E721*H721,2)</f>
        <v>0</v>
      </c>
      <c r="J721" s="176"/>
      <c r="K721" s="177">
        <f>ROUND(E721*J721,2)</f>
        <v>0</v>
      </c>
      <c r="L721" s="177">
        <v>21</v>
      </c>
      <c r="M721" s="177">
        <f>G721*(1+L721/100)</f>
        <v>0</v>
      </c>
      <c r="N721" s="175">
        <v>4.8500000000000001E-3</v>
      </c>
      <c r="O721" s="175">
        <f>ROUND(E721*N721,2)</f>
        <v>0.53</v>
      </c>
      <c r="P721" s="175">
        <v>0</v>
      </c>
      <c r="Q721" s="175">
        <f>ROUND(E721*P721,2)</f>
        <v>0</v>
      </c>
      <c r="R721" s="177"/>
      <c r="S721" s="177" t="s">
        <v>257</v>
      </c>
      <c r="T721" s="178" t="s">
        <v>258</v>
      </c>
      <c r="U721" s="158">
        <v>0</v>
      </c>
      <c r="V721" s="158">
        <f>ROUND(E721*U721,2)</f>
        <v>0</v>
      </c>
      <c r="W721" s="158"/>
      <c r="X721" s="158" t="s">
        <v>259</v>
      </c>
      <c r="Y721" s="158" t="s">
        <v>260</v>
      </c>
      <c r="Z721" s="148"/>
      <c r="AA721" s="148"/>
      <c r="AB721" s="148"/>
      <c r="AC721" s="148"/>
      <c r="AD721" s="148"/>
      <c r="AE721" s="148"/>
      <c r="AF721" s="148"/>
      <c r="AG721" s="148" t="s">
        <v>287</v>
      </c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2" x14ac:dyDescent="0.2">
      <c r="A722" s="155"/>
      <c r="B722" s="156"/>
      <c r="C722" s="182" t="s">
        <v>2956</v>
      </c>
      <c r="D722" s="162"/>
      <c r="E722" s="163">
        <v>110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8"/>
      <c r="AA722" s="148"/>
      <c r="AB722" s="148"/>
      <c r="AC722" s="148"/>
      <c r="AD722" s="148"/>
      <c r="AE722" s="148"/>
      <c r="AF722" s="148"/>
      <c r="AG722" s="148" t="s">
        <v>268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 x14ac:dyDescent="0.2">
      <c r="A723" s="172">
        <v>206</v>
      </c>
      <c r="B723" s="173" t="s">
        <v>3082</v>
      </c>
      <c r="C723" s="181" t="s">
        <v>3083</v>
      </c>
      <c r="D723" s="174" t="s">
        <v>324</v>
      </c>
      <c r="E723" s="175">
        <v>251.52500000000001</v>
      </c>
      <c r="F723" s="176"/>
      <c r="G723" s="177">
        <f>ROUND(E723*F723,2)</f>
        <v>0</v>
      </c>
      <c r="H723" s="176"/>
      <c r="I723" s="177">
        <f>ROUND(E723*H723,2)</f>
        <v>0</v>
      </c>
      <c r="J723" s="176"/>
      <c r="K723" s="177">
        <f>ROUND(E723*J723,2)</f>
        <v>0</v>
      </c>
      <c r="L723" s="177">
        <v>21</v>
      </c>
      <c r="M723" s="177">
        <f>G723*(1+L723/100)</f>
        <v>0</v>
      </c>
      <c r="N723" s="175">
        <v>2.5999999999999998E-4</v>
      </c>
      <c r="O723" s="175">
        <f>ROUND(E723*N723,2)</f>
        <v>7.0000000000000007E-2</v>
      </c>
      <c r="P723" s="175">
        <v>0</v>
      </c>
      <c r="Q723" s="175">
        <f>ROUND(E723*P723,2)</f>
        <v>0</v>
      </c>
      <c r="R723" s="177"/>
      <c r="S723" s="177" t="s">
        <v>257</v>
      </c>
      <c r="T723" s="178" t="s">
        <v>258</v>
      </c>
      <c r="U723" s="158">
        <v>0</v>
      </c>
      <c r="V723" s="158">
        <f>ROUND(E723*U723,2)</f>
        <v>0</v>
      </c>
      <c r="W723" s="158"/>
      <c r="X723" s="158" t="s">
        <v>259</v>
      </c>
      <c r="Y723" s="158" t="s">
        <v>260</v>
      </c>
      <c r="Z723" s="148"/>
      <c r="AA723" s="148"/>
      <c r="AB723" s="148"/>
      <c r="AC723" s="148"/>
      <c r="AD723" s="148"/>
      <c r="AE723" s="148"/>
      <c r="AF723" s="148"/>
      <c r="AG723" s="148" t="s">
        <v>415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ht="22.5" outlineLevel="2" x14ac:dyDescent="0.2">
      <c r="A724" s="155"/>
      <c r="B724" s="156"/>
      <c r="C724" s="273" t="s">
        <v>3084</v>
      </c>
      <c r="D724" s="274"/>
      <c r="E724" s="274"/>
      <c r="F724" s="274"/>
      <c r="G724" s="274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58"/>
      <c r="Z724" s="148"/>
      <c r="AA724" s="148"/>
      <c r="AB724" s="148"/>
      <c r="AC724" s="148"/>
      <c r="AD724" s="148"/>
      <c r="AE724" s="148"/>
      <c r="AF724" s="148"/>
      <c r="AG724" s="148" t="s">
        <v>263</v>
      </c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79" t="str">
        <f>C724</f>
        <v>Pojistná hydroizolace na bednění pod vláknocementovou skládanou krytinu - nízkodifuzní podstřešní fólie složená z výztužné mřížky, dvou vrstev speciální fólie a ze spodní ochranné netkané textilie. Plošná hmotnost min. cca 150 g/m2</v>
      </c>
      <c r="BB724" s="148"/>
      <c r="BC724" s="148"/>
      <c r="BD724" s="148"/>
      <c r="BE724" s="148"/>
      <c r="BF724" s="148"/>
      <c r="BG724" s="148"/>
      <c r="BH724" s="148"/>
    </row>
    <row r="725" spans="1:60" outlineLevel="2" x14ac:dyDescent="0.2">
      <c r="A725" s="155"/>
      <c r="B725" s="156"/>
      <c r="C725" s="182" t="s">
        <v>2917</v>
      </c>
      <c r="D725" s="162"/>
      <c r="E725" s="163">
        <v>251.52500000000001</v>
      </c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8"/>
      <c r="AA725" s="148"/>
      <c r="AB725" s="148"/>
      <c r="AC725" s="148"/>
      <c r="AD725" s="148"/>
      <c r="AE725" s="148"/>
      <c r="AF725" s="148"/>
      <c r="AG725" s="148" t="s">
        <v>268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 x14ac:dyDescent="0.2">
      <c r="A726" s="187">
        <v>207</v>
      </c>
      <c r="B726" s="188" t="s">
        <v>3085</v>
      </c>
      <c r="C726" s="194" t="s">
        <v>3086</v>
      </c>
      <c r="D726" s="189" t="s">
        <v>0</v>
      </c>
      <c r="E726" s="190">
        <v>4486.7109600000003</v>
      </c>
      <c r="F726" s="191"/>
      <c r="G726" s="192">
        <f>ROUND(E726*F726,2)</f>
        <v>0</v>
      </c>
      <c r="H726" s="191"/>
      <c r="I726" s="192">
        <f>ROUND(E726*H726,2)</f>
        <v>0</v>
      </c>
      <c r="J726" s="191"/>
      <c r="K726" s="192">
        <f>ROUND(E726*J726,2)</f>
        <v>0</v>
      </c>
      <c r="L726" s="192">
        <v>21</v>
      </c>
      <c r="M726" s="192">
        <f>G726*(1+L726/100)</f>
        <v>0</v>
      </c>
      <c r="N726" s="190">
        <v>0</v>
      </c>
      <c r="O726" s="190">
        <f>ROUND(E726*N726,2)</f>
        <v>0</v>
      </c>
      <c r="P726" s="190">
        <v>0</v>
      </c>
      <c r="Q726" s="190">
        <f>ROUND(E726*P726,2)</f>
        <v>0</v>
      </c>
      <c r="R726" s="192"/>
      <c r="S726" s="192" t="s">
        <v>325</v>
      </c>
      <c r="T726" s="193" t="s">
        <v>326</v>
      </c>
      <c r="U726" s="158">
        <v>0</v>
      </c>
      <c r="V726" s="158">
        <f>ROUND(E726*U726,2)</f>
        <v>0</v>
      </c>
      <c r="W726" s="158"/>
      <c r="X726" s="158" t="s">
        <v>259</v>
      </c>
      <c r="Y726" s="158" t="s">
        <v>260</v>
      </c>
      <c r="Z726" s="148"/>
      <c r="AA726" s="148"/>
      <c r="AB726" s="148"/>
      <c r="AC726" s="148"/>
      <c r="AD726" s="148"/>
      <c r="AE726" s="148"/>
      <c r="AF726" s="148"/>
      <c r="AG726" s="148" t="s">
        <v>422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x14ac:dyDescent="0.2">
      <c r="A727" s="165" t="s">
        <v>252</v>
      </c>
      <c r="B727" s="166" t="s">
        <v>180</v>
      </c>
      <c r="C727" s="180" t="s">
        <v>181</v>
      </c>
      <c r="D727" s="167"/>
      <c r="E727" s="168"/>
      <c r="F727" s="169"/>
      <c r="G727" s="169">
        <f>SUMIF(AG728:AG755,"&lt;&gt;NOR",G728:G755)</f>
        <v>0</v>
      </c>
      <c r="H727" s="169"/>
      <c r="I727" s="169">
        <f>SUM(I728:I755)</f>
        <v>0</v>
      </c>
      <c r="J727" s="169"/>
      <c r="K727" s="169">
        <f>SUM(K728:K755)</f>
        <v>0</v>
      </c>
      <c r="L727" s="169"/>
      <c r="M727" s="169">
        <f>SUM(M728:M755)</f>
        <v>0</v>
      </c>
      <c r="N727" s="168"/>
      <c r="O727" s="168">
        <f>SUM(O728:O755)</f>
        <v>0.14000000000000001</v>
      </c>
      <c r="P727" s="168"/>
      <c r="Q727" s="168">
        <f>SUM(Q728:Q755)</f>
        <v>0</v>
      </c>
      <c r="R727" s="169"/>
      <c r="S727" s="169"/>
      <c r="T727" s="170"/>
      <c r="U727" s="164"/>
      <c r="V727" s="164">
        <f>SUM(V728:V755)</f>
        <v>0</v>
      </c>
      <c r="W727" s="164"/>
      <c r="X727" s="164"/>
      <c r="Y727" s="164"/>
      <c r="AG727" t="s">
        <v>253</v>
      </c>
    </row>
    <row r="728" spans="1:60" outlineLevel="1" x14ac:dyDescent="0.2">
      <c r="A728" s="172">
        <v>208</v>
      </c>
      <c r="B728" s="173" t="s">
        <v>3087</v>
      </c>
      <c r="C728" s="181" t="s">
        <v>3088</v>
      </c>
      <c r="D728" s="174" t="s">
        <v>363</v>
      </c>
      <c r="E728" s="175">
        <v>1</v>
      </c>
      <c r="F728" s="176"/>
      <c r="G728" s="177">
        <f>ROUND(E728*F728,2)</f>
        <v>0</v>
      </c>
      <c r="H728" s="176"/>
      <c r="I728" s="177">
        <f>ROUND(E728*H728,2)</f>
        <v>0</v>
      </c>
      <c r="J728" s="176"/>
      <c r="K728" s="177">
        <f>ROUND(E728*J728,2)</f>
        <v>0</v>
      </c>
      <c r="L728" s="177">
        <v>21</v>
      </c>
      <c r="M728" s="177">
        <f>G728*(1+L728/100)</f>
        <v>0</v>
      </c>
      <c r="N728" s="175">
        <v>0</v>
      </c>
      <c r="O728" s="175">
        <f>ROUND(E728*N728,2)</f>
        <v>0</v>
      </c>
      <c r="P728" s="175">
        <v>0</v>
      </c>
      <c r="Q728" s="175">
        <f>ROUND(E728*P728,2)</f>
        <v>0</v>
      </c>
      <c r="R728" s="177"/>
      <c r="S728" s="177" t="s">
        <v>325</v>
      </c>
      <c r="T728" s="178" t="s">
        <v>326</v>
      </c>
      <c r="U728" s="158">
        <v>0</v>
      </c>
      <c r="V728" s="158">
        <f>ROUND(E728*U728,2)</f>
        <v>0</v>
      </c>
      <c r="W728" s="158"/>
      <c r="X728" s="158" t="s">
        <v>259</v>
      </c>
      <c r="Y728" s="158" t="s">
        <v>260</v>
      </c>
      <c r="Z728" s="148"/>
      <c r="AA728" s="148"/>
      <c r="AB728" s="148"/>
      <c r="AC728" s="148"/>
      <c r="AD728" s="148"/>
      <c r="AE728" s="148"/>
      <c r="AF728" s="148"/>
      <c r="AG728" s="148" t="s">
        <v>415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2" x14ac:dyDescent="0.2">
      <c r="A729" s="155"/>
      <c r="B729" s="156"/>
      <c r="C729" s="182" t="s">
        <v>117</v>
      </c>
      <c r="D729" s="162"/>
      <c r="E729" s="163">
        <v>1</v>
      </c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8"/>
      <c r="AA729" s="148"/>
      <c r="AB729" s="148"/>
      <c r="AC729" s="148"/>
      <c r="AD729" s="148"/>
      <c r="AE729" s="148"/>
      <c r="AF729" s="148"/>
      <c r="AG729" s="148" t="s">
        <v>268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 x14ac:dyDescent="0.2">
      <c r="A730" s="172">
        <v>209</v>
      </c>
      <c r="B730" s="173" t="s">
        <v>3089</v>
      </c>
      <c r="C730" s="181" t="s">
        <v>3090</v>
      </c>
      <c r="D730" s="174" t="s">
        <v>363</v>
      </c>
      <c r="E730" s="175">
        <v>2</v>
      </c>
      <c r="F730" s="176"/>
      <c r="G730" s="177">
        <f>ROUND(E730*F730,2)</f>
        <v>0</v>
      </c>
      <c r="H730" s="176"/>
      <c r="I730" s="177">
        <f>ROUND(E730*H730,2)</f>
        <v>0</v>
      </c>
      <c r="J730" s="176"/>
      <c r="K730" s="177">
        <f>ROUND(E730*J730,2)</f>
        <v>0</v>
      </c>
      <c r="L730" s="177">
        <v>21</v>
      </c>
      <c r="M730" s="177">
        <f>G730*(1+L730/100)</f>
        <v>0</v>
      </c>
      <c r="N730" s="175">
        <v>2.7999999999999998E-4</v>
      </c>
      <c r="O730" s="175">
        <f>ROUND(E730*N730,2)</f>
        <v>0</v>
      </c>
      <c r="P730" s="175">
        <v>0</v>
      </c>
      <c r="Q730" s="175">
        <f>ROUND(E730*P730,2)</f>
        <v>0</v>
      </c>
      <c r="R730" s="177"/>
      <c r="S730" s="177" t="s">
        <v>257</v>
      </c>
      <c r="T730" s="178" t="s">
        <v>258</v>
      </c>
      <c r="U730" s="158">
        <v>0</v>
      </c>
      <c r="V730" s="158">
        <f>ROUND(E730*U730,2)</f>
        <v>0</v>
      </c>
      <c r="W730" s="158"/>
      <c r="X730" s="158" t="s">
        <v>259</v>
      </c>
      <c r="Y730" s="158" t="s">
        <v>260</v>
      </c>
      <c r="Z730" s="148"/>
      <c r="AA730" s="148"/>
      <c r="AB730" s="148"/>
      <c r="AC730" s="148"/>
      <c r="AD730" s="148"/>
      <c r="AE730" s="148"/>
      <c r="AF730" s="148"/>
      <c r="AG730" s="148" t="s">
        <v>287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2" x14ac:dyDescent="0.2">
      <c r="A731" s="155"/>
      <c r="B731" s="156"/>
      <c r="C731" s="182" t="s">
        <v>119</v>
      </c>
      <c r="D731" s="162"/>
      <c r="E731" s="163">
        <v>2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8"/>
      <c r="AA731" s="148"/>
      <c r="AB731" s="148"/>
      <c r="AC731" s="148"/>
      <c r="AD731" s="148"/>
      <c r="AE731" s="148"/>
      <c r="AF731" s="148"/>
      <c r="AG731" s="148" t="s">
        <v>268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 x14ac:dyDescent="0.2">
      <c r="A732" s="172">
        <v>210</v>
      </c>
      <c r="B732" s="173" t="s">
        <v>3091</v>
      </c>
      <c r="C732" s="181" t="s">
        <v>3092</v>
      </c>
      <c r="D732" s="174" t="s">
        <v>363</v>
      </c>
      <c r="E732" s="175">
        <v>2</v>
      </c>
      <c r="F732" s="176"/>
      <c r="G732" s="177">
        <f>ROUND(E732*F732,2)</f>
        <v>0</v>
      </c>
      <c r="H732" s="176"/>
      <c r="I732" s="177">
        <f>ROUND(E732*H732,2)</f>
        <v>0</v>
      </c>
      <c r="J732" s="176"/>
      <c r="K732" s="177">
        <f>ROUND(E732*J732,2)</f>
        <v>0</v>
      </c>
      <c r="L732" s="177">
        <v>21</v>
      </c>
      <c r="M732" s="177">
        <f>G732*(1+L732/100)</f>
        <v>0</v>
      </c>
      <c r="N732" s="175">
        <v>2.7999999999999998E-4</v>
      </c>
      <c r="O732" s="175">
        <f>ROUND(E732*N732,2)</f>
        <v>0</v>
      </c>
      <c r="P732" s="175">
        <v>0</v>
      </c>
      <c r="Q732" s="175">
        <f>ROUND(E732*P732,2)</f>
        <v>0</v>
      </c>
      <c r="R732" s="177"/>
      <c r="S732" s="177" t="s">
        <v>257</v>
      </c>
      <c r="T732" s="178" t="s">
        <v>258</v>
      </c>
      <c r="U732" s="158">
        <v>0</v>
      </c>
      <c r="V732" s="158">
        <f>ROUND(E732*U732,2)</f>
        <v>0</v>
      </c>
      <c r="W732" s="158"/>
      <c r="X732" s="158" t="s">
        <v>259</v>
      </c>
      <c r="Y732" s="158" t="s">
        <v>260</v>
      </c>
      <c r="Z732" s="148"/>
      <c r="AA732" s="148"/>
      <c r="AB732" s="148"/>
      <c r="AC732" s="148"/>
      <c r="AD732" s="148"/>
      <c r="AE732" s="148"/>
      <c r="AF732" s="148"/>
      <c r="AG732" s="148" t="s">
        <v>287</v>
      </c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2" x14ac:dyDescent="0.2">
      <c r="A733" s="155"/>
      <c r="B733" s="156"/>
      <c r="C733" s="182" t="s">
        <v>119</v>
      </c>
      <c r="D733" s="162"/>
      <c r="E733" s="163">
        <v>2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8"/>
      <c r="AA733" s="148"/>
      <c r="AB733" s="148"/>
      <c r="AC733" s="148"/>
      <c r="AD733" s="148"/>
      <c r="AE733" s="148"/>
      <c r="AF733" s="148"/>
      <c r="AG733" s="148" t="s">
        <v>268</v>
      </c>
      <c r="AH733" s="148">
        <v>0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 x14ac:dyDescent="0.2">
      <c r="A734" s="172">
        <v>211</v>
      </c>
      <c r="B734" s="173" t="s">
        <v>3093</v>
      </c>
      <c r="C734" s="181" t="s">
        <v>3094</v>
      </c>
      <c r="D734" s="174" t="s">
        <v>363</v>
      </c>
      <c r="E734" s="175">
        <v>1</v>
      </c>
      <c r="F734" s="176"/>
      <c r="G734" s="177">
        <f>ROUND(E734*F734,2)</f>
        <v>0</v>
      </c>
      <c r="H734" s="176"/>
      <c r="I734" s="177">
        <f>ROUND(E734*H734,2)</f>
        <v>0</v>
      </c>
      <c r="J734" s="176"/>
      <c r="K734" s="177">
        <f>ROUND(E734*J734,2)</f>
        <v>0</v>
      </c>
      <c r="L734" s="177">
        <v>21</v>
      </c>
      <c r="M734" s="177">
        <f>G734*(1+L734/100)</f>
        <v>0</v>
      </c>
      <c r="N734" s="175">
        <v>1.65E-3</v>
      </c>
      <c r="O734" s="175">
        <f>ROUND(E734*N734,2)</f>
        <v>0</v>
      </c>
      <c r="P734" s="175">
        <v>0</v>
      </c>
      <c r="Q734" s="175">
        <f>ROUND(E734*P734,2)</f>
        <v>0</v>
      </c>
      <c r="R734" s="177"/>
      <c r="S734" s="177" t="s">
        <v>325</v>
      </c>
      <c r="T734" s="178" t="s">
        <v>326</v>
      </c>
      <c r="U734" s="158">
        <v>0</v>
      </c>
      <c r="V734" s="158">
        <f>ROUND(E734*U734,2)</f>
        <v>0</v>
      </c>
      <c r="W734" s="158"/>
      <c r="X734" s="158" t="s">
        <v>259</v>
      </c>
      <c r="Y734" s="158" t="s">
        <v>260</v>
      </c>
      <c r="Z734" s="148"/>
      <c r="AA734" s="148"/>
      <c r="AB734" s="148"/>
      <c r="AC734" s="148"/>
      <c r="AD734" s="148"/>
      <c r="AE734" s="148"/>
      <c r="AF734" s="148"/>
      <c r="AG734" s="148" t="s">
        <v>415</v>
      </c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2" x14ac:dyDescent="0.2">
      <c r="A735" s="155"/>
      <c r="B735" s="156"/>
      <c r="C735" s="182" t="s">
        <v>117</v>
      </c>
      <c r="D735" s="162"/>
      <c r="E735" s="163">
        <v>1</v>
      </c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8"/>
      <c r="AA735" s="148"/>
      <c r="AB735" s="148"/>
      <c r="AC735" s="148"/>
      <c r="AD735" s="148"/>
      <c r="AE735" s="148"/>
      <c r="AF735" s="148"/>
      <c r="AG735" s="148" t="s">
        <v>268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 x14ac:dyDescent="0.2">
      <c r="A736" s="172">
        <v>212</v>
      </c>
      <c r="B736" s="173" t="s">
        <v>722</v>
      </c>
      <c r="C736" s="181" t="s">
        <v>723</v>
      </c>
      <c r="D736" s="174" t="s">
        <v>363</v>
      </c>
      <c r="E736" s="175">
        <v>6</v>
      </c>
      <c r="F736" s="176"/>
      <c r="G736" s="177">
        <f>ROUND(E736*F736,2)</f>
        <v>0</v>
      </c>
      <c r="H736" s="176"/>
      <c r="I736" s="177">
        <f>ROUND(E736*H736,2)</f>
        <v>0</v>
      </c>
      <c r="J736" s="176"/>
      <c r="K736" s="177">
        <f>ROUND(E736*J736,2)</f>
        <v>0</v>
      </c>
      <c r="L736" s="177">
        <v>21</v>
      </c>
      <c r="M736" s="177">
        <f>G736*(1+L736/100)</f>
        <v>0</v>
      </c>
      <c r="N736" s="175">
        <v>0</v>
      </c>
      <c r="O736" s="175">
        <f>ROUND(E736*N736,2)</f>
        <v>0</v>
      </c>
      <c r="P736" s="175">
        <v>0</v>
      </c>
      <c r="Q736" s="175">
        <f>ROUND(E736*P736,2)</f>
        <v>0</v>
      </c>
      <c r="R736" s="177"/>
      <c r="S736" s="177" t="s">
        <v>325</v>
      </c>
      <c r="T736" s="178" t="s">
        <v>326</v>
      </c>
      <c r="U736" s="158">
        <v>0</v>
      </c>
      <c r="V736" s="158">
        <f>ROUND(E736*U736,2)</f>
        <v>0</v>
      </c>
      <c r="W736" s="158"/>
      <c r="X736" s="158" t="s">
        <v>259</v>
      </c>
      <c r="Y736" s="158" t="s">
        <v>260</v>
      </c>
      <c r="Z736" s="148"/>
      <c r="AA736" s="148"/>
      <c r="AB736" s="148"/>
      <c r="AC736" s="148"/>
      <c r="AD736" s="148"/>
      <c r="AE736" s="148"/>
      <c r="AF736" s="148"/>
      <c r="AG736" s="148" t="s">
        <v>415</v>
      </c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2" x14ac:dyDescent="0.2">
      <c r="A737" s="155"/>
      <c r="B737" s="156"/>
      <c r="C737" s="182" t="s">
        <v>1488</v>
      </c>
      <c r="D737" s="162"/>
      <c r="E737" s="163">
        <v>6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8"/>
      <c r="AA737" s="148"/>
      <c r="AB737" s="148"/>
      <c r="AC737" s="148"/>
      <c r="AD737" s="148"/>
      <c r="AE737" s="148"/>
      <c r="AF737" s="148"/>
      <c r="AG737" s="148" t="s">
        <v>268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 x14ac:dyDescent="0.2">
      <c r="A738" s="172">
        <v>213</v>
      </c>
      <c r="B738" s="173" t="s">
        <v>3095</v>
      </c>
      <c r="C738" s="181" t="s">
        <v>3096</v>
      </c>
      <c r="D738" s="174" t="s">
        <v>363</v>
      </c>
      <c r="E738" s="175">
        <v>1</v>
      </c>
      <c r="F738" s="176"/>
      <c r="G738" s="177">
        <f>ROUND(E738*F738,2)</f>
        <v>0</v>
      </c>
      <c r="H738" s="176"/>
      <c r="I738" s="177">
        <f>ROUND(E738*H738,2)</f>
        <v>0</v>
      </c>
      <c r="J738" s="176"/>
      <c r="K738" s="177">
        <f>ROUND(E738*J738,2)</f>
        <v>0</v>
      </c>
      <c r="L738" s="177">
        <v>21</v>
      </c>
      <c r="M738" s="177">
        <f>G738*(1+L738/100)</f>
        <v>0</v>
      </c>
      <c r="N738" s="175">
        <v>0</v>
      </c>
      <c r="O738" s="175">
        <f>ROUND(E738*N738,2)</f>
        <v>0</v>
      </c>
      <c r="P738" s="175">
        <v>0</v>
      </c>
      <c r="Q738" s="175">
        <f>ROUND(E738*P738,2)</f>
        <v>0</v>
      </c>
      <c r="R738" s="177"/>
      <c r="S738" s="177" t="s">
        <v>325</v>
      </c>
      <c r="T738" s="178" t="s">
        <v>326</v>
      </c>
      <c r="U738" s="158">
        <v>0</v>
      </c>
      <c r="V738" s="158">
        <f>ROUND(E738*U738,2)</f>
        <v>0</v>
      </c>
      <c r="W738" s="158"/>
      <c r="X738" s="158" t="s">
        <v>259</v>
      </c>
      <c r="Y738" s="158" t="s">
        <v>260</v>
      </c>
      <c r="Z738" s="148"/>
      <c r="AA738" s="148"/>
      <c r="AB738" s="148"/>
      <c r="AC738" s="148"/>
      <c r="AD738" s="148"/>
      <c r="AE738" s="148"/>
      <c r="AF738" s="148"/>
      <c r="AG738" s="148" t="s">
        <v>415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2" x14ac:dyDescent="0.2">
      <c r="A739" s="155"/>
      <c r="B739" s="156"/>
      <c r="C739" s="182" t="s">
        <v>117</v>
      </c>
      <c r="D739" s="162"/>
      <c r="E739" s="163">
        <v>1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58"/>
      <c r="Z739" s="148"/>
      <c r="AA739" s="148"/>
      <c r="AB739" s="148"/>
      <c r="AC739" s="148"/>
      <c r="AD739" s="148"/>
      <c r="AE739" s="148"/>
      <c r="AF739" s="148"/>
      <c r="AG739" s="148" t="s">
        <v>268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 x14ac:dyDescent="0.2">
      <c r="A740" s="187">
        <v>214</v>
      </c>
      <c r="B740" s="188" t="s">
        <v>3097</v>
      </c>
      <c r="C740" s="194" t="s">
        <v>3098</v>
      </c>
      <c r="D740" s="189" t="s">
        <v>0</v>
      </c>
      <c r="E740" s="190">
        <v>245.09</v>
      </c>
      <c r="F740" s="191"/>
      <c r="G740" s="192">
        <f>ROUND(E740*F740,2)</f>
        <v>0</v>
      </c>
      <c r="H740" s="191"/>
      <c r="I740" s="192">
        <f>ROUND(E740*H740,2)</f>
        <v>0</v>
      </c>
      <c r="J740" s="191"/>
      <c r="K740" s="192">
        <f>ROUND(E740*J740,2)</f>
        <v>0</v>
      </c>
      <c r="L740" s="192">
        <v>21</v>
      </c>
      <c r="M740" s="192">
        <f>G740*(1+L740/100)</f>
        <v>0</v>
      </c>
      <c r="N740" s="190">
        <v>0</v>
      </c>
      <c r="O740" s="190">
        <f>ROUND(E740*N740,2)</f>
        <v>0</v>
      </c>
      <c r="P740" s="190">
        <v>0</v>
      </c>
      <c r="Q740" s="190">
        <f>ROUND(E740*P740,2)</f>
        <v>0</v>
      </c>
      <c r="R740" s="192"/>
      <c r="S740" s="192" t="s">
        <v>325</v>
      </c>
      <c r="T740" s="193" t="s">
        <v>326</v>
      </c>
      <c r="U740" s="158">
        <v>0</v>
      </c>
      <c r="V740" s="158">
        <f>ROUND(E740*U740,2)</f>
        <v>0</v>
      </c>
      <c r="W740" s="158"/>
      <c r="X740" s="158" t="s">
        <v>259</v>
      </c>
      <c r="Y740" s="158" t="s">
        <v>260</v>
      </c>
      <c r="Z740" s="148"/>
      <c r="AA740" s="148"/>
      <c r="AB740" s="148"/>
      <c r="AC740" s="148"/>
      <c r="AD740" s="148"/>
      <c r="AE740" s="148"/>
      <c r="AF740" s="148"/>
      <c r="AG740" s="148" t="s">
        <v>422</v>
      </c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 x14ac:dyDescent="0.2">
      <c r="A741" s="172">
        <v>215</v>
      </c>
      <c r="B741" s="173" t="s">
        <v>3099</v>
      </c>
      <c r="C741" s="181" t="s">
        <v>3100</v>
      </c>
      <c r="D741" s="174" t="s">
        <v>363</v>
      </c>
      <c r="E741" s="175">
        <v>1</v>
      </c>
      <c r="F741" s="176"/>
      <c r="G741" s="177">
        <f>ROUND(E741*F741,2)</f>
        <v>0</v>
      </c>
      <c r="H741" s="176"/>
      <c r="I741" s="177">
        <f>ROUND(E741*H741,2)</f>
        <v>0</v>
      </c>
      <c r="J741" s="176"/>
      <c r="K741" s="177">
        <f>ROUND(E741*J741,2)</f>
        <v>0</v>
      </c>
      <c r="L741" s="177">
        <v>21</v>
      </c>
      <c r="M741" s="177">
        <f>G741*(1+L741/100)</f>
        <v>0</v>
      </c>
      <c r="N741" s="175">
        <v>1.7000000000000001E-2</v>
      </c>
      <c r="O741" s="175">
        <f>ROUND(E741*N741,2)</f>
        <v>0.02</v>
      </c>
      <c r="P741" s="175">
        <v>0</v>
      </c>
      <c r="Q741" s="175">
        <f>ROUND(E741*P741,2)</f>
        <v>0</v>
      </c>
      <c r="R741" s="177"/>
      <c r="S741" s="177" t="s">
        <v>257</v>
      </c>
      <c r="T741" s="178" t="s">
        <v>258</v>
      </c>
      <c r="U741" s="158">
        <v>0</v>
      </c>
      <c r="V741" s="158">
        <f>ROUND(E741*U741,2)</f>
        <v>0</v>
      </c>
      <c r="W741" s="158"/>
      <c r="X741" s="158" t="s">
        <v>442</v>
      </c>
      <c r="Y741" s="158" t="s">
        <v>260</v>
      </c>
      <c r="Z741" s="148"/>
      <c r="AA741" s="148"/>
      <c r="AB741" s="148"/>
      <c r="AC741" s="148"/>
      <c r="AD741" s="148"/>
      <c r="AE741" s="148"/>
      <c r="AF741" s="148"/>
      <c r="AG741" s="148" t="s">
        <v>443</v>
      </c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2" x14ac:dyDescent="0.2">
      <c r="A742" s="155"/>
      <c r="B742" s="156"/>
      <c r="C742" s="273" t="s">
        <v>3101</v>
      </c>
      <c r="D742" s="274"/>
      <c r="E742" s="274"/>
      <c r="F742" s="274"/>
      <c r="G742" s="274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8"/>
      <c r="AA742" s="148"/>
      <c r="AB742" s="148"/>
      <c r="AC742" s="148"/>
      <c r="AD742" s="148"/>
      <c r="AE742" s="148"/>
      <c r="AF742" s="148"/>
      <c r="AG742" s="148" t="s">
        <v>263</v>
      </c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3" x14ac:dyDescent="0.2">
      <c r="A743" s="155"/>
      <c r="B743" s="156"/>
      <c r="C743" s="264" t="s">
        <v>2522</v>
      </c>
      <c r="D743" s="265"/>
      <c r="E743" s="265"/>
      <c r="F743" s="265"/>
      <c r="G743" s="265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8"/>
      <c r="AA743" s="148"/>
      <c r="AB743" s="148"/>
      <c r="AC743" s="148"/>
      <c r="AD743" s="148"/>
      <c r="AE743" s="148"/>
      <c r="AF743" s="148"/>
      <c r="AG743" s="148" t="s">
        <v>263</v>
      </c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2" x14ac:dyDescent="0.2">
      <c r="A744" s="155"/>
      <c r="B744" s="156"/>
      <c r="C744" s="182" t="s">
        <v>117</v>
      </c>
      <c r="D744" s="162"/>
      <c r="E744" s="163">
        <v>1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8"/>
      <c r="AA744" s="148"/>
      <c r="AB744" s="148"/>
      <c r="AC744" s="148"/>
      <c r="AD744" s="148"/>
      <c r="AE744" s="148"/>
      <c r="AF744" s="148"/>
      <c r="AG744" s="148" t="s">
        <v>268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1" x14ac:dyDescent="0.2">
      <c r="A745" s="172">
        <v>216</v>
      </c>
      <c r="B745" s="173" t="s">
        <v>3102</v>
      </c>
      <c r="C745" s="181" t="s">
        <v>3103</v>
      </c>
      <c r="D745" s="174" t="s">
        <v>446</v>
      </c>
      <c r="E745" s="175">
        <v>1</v>
      </c>
      <c r="F745" s="176"/>
      <c r="G745" s="177">
        <f>ROUND(E745*F745,2)</f>
        <v>0</v>
      </c>
      <c r="H745" s="176"/>
      <c r="I745" s="177">
        <f>ROUND(E745*H745,2)</f>
        <v>0</v>
      </c>
      <c r="J745" s="176"/>
      <c r="K745" s="177">
        <f>ROUND(E745*J745,2)</f>
        <v>0</v>
      </c>
      <c r="L745" s="177">
        <v>21</v>
      </c>
      <c r="M745" s="177">
        <f>G745*(1+L745/100)</f>
        <v>0</v>
      </c>
      <c r="N745" s="175">
        <v>7.0000000000000007E-2</v>
      </c>
      <c r="O745" s="175">
        <f>ROUND(E745*N745,2)</f>
        <v>7.0000000000000007E-2</v>
      </c>
      <c r="P745" s="175">
        <v>0</v>
      </c>
      <c r="Q745" s="175">
        <f>ROUND(E745*P745,2)</f>
        <v>0</v>
      </c>
      <c r="R745" s="177"/>
      <c r="S745" s="177" t="s">
        <v>257</v>
      </c>
      <c r="T745" s="178" t="s">
        <v>258</v>
      </c>
      <c r="U745" s="158">
        <v>0</v>
      </c>
      <c r="V745" s="158">
        <f>ROUND(E745*U745,2)</f>
        <v>0</v>
      </c>
      <c r="W745" s="158"/>
      <c r="X745" s="158" t="s">
        <v>442</v>
      </c>
      <c r="Y745" s="158" t="s">
        <v>260</v>
      </c>
      <c r="Z745" s="148"/>
      <c r="AA745" s="148"/>
      <c r="AB745" s="148"/>
      <c r="AC745" s="148"/>
      <c r="AD745" s="148"/>
      <c r="AE745" s="148"/>
      <c r="AF745" s="148"/>
      <c r="AG745" s="148" t="s">
        <v>443</v>
      </c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2" x14ac:dyDescent="0.2">
      <c r="A746" s="155"/>
      <c r="B746" s="156"/>
      <c r="C746" s="273" t="s">
        <v>3243</v>
      </c>
      <c r="D746" s="274"/>
      <c r="E746" s="274"/>
      <c r="F746" s="274"/>
      <c r="G746" s="274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8"/>
      <c r="AA746" s="148"/>
      <c r="AB746" s="148"/>
      <c r="AC746" s="148"/>
      <c r="AD746" s="148"/>
      <c r="AE746" s="148"/>
      <c r="AF746" s="148"/>
      <c r="AG746" s="148" t="s">
        <v>263</v>
      </c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3" x14ac:dyDescent="0.2">
      <c r="A747" s="155"/>
      <c r="B747" s="156"/>
      <c r="C747" s="264" t="s">
        <v>3104</v>
      </c>
      <c r="D747" s="265"/>
      <c r="E747" s="265"/>
      <c r="F747" s="265"/>
      <c r="G747" s="265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8"/>
      <c r="AA747" s="148"/>
      <c r="AB747" s="148"/>
      <c r="AC747" s="148"/>
      <c r="AD747" s="148"/>
      <c r="AE747" s="148"/>
      <c r="AF747" s="148"/>
      <c r="AG747" s="148" t="s">
        <v>263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3" x14ac:dyDescent="0.2">
      <c r="A748" s="155"/>
      <c r="B748" s="156"/>
      <c r="C748" s="264" t="s">
        <v>2522</v>
      </c>
      <c r="D748" s="265"/>
      <c r="E748" s="265"/>
      <c r="F748" s="265"/>
      <c r="G748" s="265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8"/>
      <c r="AA748" s="148"/>
      <c r="AB748" s="148"/>
      <c r="AC748" s="148"/>
      <c r="AD748" s="148"/>
      <c r="AE748" s="148"/>
      <c r="AF748" s="148"/>
      <c r="AG748" s="148" t="s">
        <v>263</v>
      </c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2" x14ac:dyDescent="0.2">
      <c r="A749" s="155"/>
      <c r="B749" s="156"/>
      <c r="C749" s="182" t="s">
        <v>117</v>
      </c>
      <c r="D749" s="162"/>
      <c r="E749" s="163">
        <v>1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8"/>
      <c r="AA749" s="148"/>
      <c r="AB749" s="148"/>
      <c r="AC749" s="148"/>
      <c r="AD749" s="148"/>
      <c r="AE749" s="148"/>
      <c r="AF749" s="148"/>
      <c r="AG749" s="148" t="s">
        <v>268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 x14ac:dyDescent="0.2">
      <c r="A750" s="172">
        <v>217</v>
      </c>
      <c r="B750" s="173" t="s">
        <v>3105</v>
      </c>
      <c r="C750" s="181" t="s">
        <v>3106</v>
      </c>
      <c r="D750" s="174" t="s">
        <v>363</v>
      </c>
      <c r="E750" s="175">
        <v>2</v>
      </c>
      <c r="F750" s="176"/>
      <c r="G750" s="177">
        <f>ROUND(E750*F750,2)</f>
        <v>0</v>
      </c>
      <c r="H750" s="176"/>
      <c r="I750" s="177">
        <f>ROUND(E750*H750,2)</f>
        <v>0</v>
      </c>
      <c r="J750" s="176"/>
      <c r="K750" s="177">
        <f>ROUND(E750*J750,2)</f>
        <v>0</v>
      </c>
      <c r="L750" s="177">
        <v>21</v>
      </c>
      <c r="M750" s="177">
        <f>G750*(1+L750/100)</f>
        <v>0</v>
      </c>
      <c r="N750" s="175">
        <v>2.2700000000000001E-2</v>
      </c>
      <c r="O750" s="175">
        <f>ROUND(E750*N750,2)</f>
        <v>0.05</v>
      </c>
      <c r="P750" s="175">
        <v>0</v>
      </c>
      <c r="Q750" s="175">
        <f>ROUND(E750*P750,2)</f>
        <v>0</v>
      </c>
      <c r="R750" s="177"/>
      <c r="S750" s="177" t="s">
        <v>257</v>
      </c>
      <c r="T750" s="178" t="s">
        <v>258</v>
      </c>
      <c r="U750" s="158">
        <v>0</v>
      </c>
      <c r="V750" s="158">
        <f>ROUND(E750*U750,2)</f>
        <v>0</v>
      </c>
      <c r="W750" s="158"/>
      <c r="X750" s="158" t="s">
        <v>442</v>
      </c>
      <c r="Y750" s="158" t="s">
        <v>260</v>
      </c>
      <c r="Z750" s="148"/>
      <c r="AA750" s="148"/>
      <c r="AB750" s="148"/>
      <c r="AC750" s="148"/>
      <c r="AD750" s="148"/>
      <c r="AE750" s="148"/>
      <c r="AF750" s="148"/>
      <c r="AG750" s="148" t="s">
        <v>443</v>
      </c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ht="22.5" outlineLevel="2" x14ac:dyDescent="0.2">
      <c r="A751" s="155"/>
      <c r="B751" s="156"/>
      <c r="C751" s="273" t="s">
        <v>3244</v>
      </c>
      <c r="D751" s="274"/>
      <c r="E751" s="274"/>
      <c r="F751" s="274"/>
      <c r="G751" s="274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8"/>
      <c r="AA751" s="148"/>
      <c r="AB751" s="148"/>
      <c r="AC751" s="148"/>
      <c r="AD751" s="148"/>
      <c r="AE751" s="148"/>
      <c r="AF751" s="148"/>
      <c r="AG751" s="148" t="s">
        <v>263</v>
      </c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79" t="str">
        <f>C751</f>
        <v>STŘEŠNÍ VÝLEZOVÉ OKNO Z ŽÁROVĚZINKOVANÉHO PLECHU TLOUŠŤKY 0,6 mm S POVRCHOVOU ÚPRAVOU KOMAXIT A DŘEVĚNÉHO RÁMU S OCHRANNÝM</v>
      </c>
      <c r="BB751" s="148"/>
      <c r="BC751" s="148"/>
      <c r="BD751" s="148"/>
      <c r="BE751" s="148"/>
      <c r="BF751" s="148"/>
      <c r="BG751" s="148"/>
      <c r="BH751" s="148"/>
    </row>
    <row r="752" spans="1:60" outlineLevel="3" x14ac:dyDescent="0.2">
      <c r="A752" s="155"/>
      <c r="B752" s="156"/>
      <c r="C752" s="264" t="s">
        <v>3245</v>
      </c>
      <c r="D752" s="265"/>
      <c r="E752" s="265"/>
      <c r="F752" s="265"/>
      <c r="G752" s="265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8"/>
      <c r="AA752" s="148"/>
      <c r="AB752" s="148"/>
      <c r="AC752" s="148"/>
      <c r="AD752" s="148"/>
      <c r="AE752" s="148"/>
      <c r="AF752" s="148"/>
      <c r="AG752" s="148" t="s">
        <v>263</v>
      </c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3" x14ac:dyDescent="0.2">
      <c r="A753" s="155"/>
      <c r="B753" s="156"/>
      <c r="C753" s="264" t="s">
        <v>3107</v>
      </c>
      <c r="D753" s="265"/>
      <c r="E753" s="265"/>
      <c r="F753" s="265"/>
      <c r="G753" s="265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8"/>
      <c r="AA753" s="148"/>
      <c r="AB753" s="148"/>
      <c r="AC753" s="148"/>
      <c r="AD753" s="148"/>
      <c r="AE753" s="148"/>
      <c r="AF753" s="148"/>
      <c r="AG753" s="148" t="s">
        <v>263</v>
      </c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3" x14ac:dyDescent="0.2">
      <c r="A754" s="155"/>
      <c r="B754" s="156"/>
      <c r="C754" s="264" t="s">
        <v>3108</v>
      </c>
      <c r="D754" s="265"/>
      <c r="E754" s="265"/>
      <c r="F754" s="265"/>
      <c r="G754" s="265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8"/>
      <c r="AA754" s="148"/>
      <c r="AB754" s="148"/>
      <c r="AC754" s="148"/>
      <c r="AD754" s="148"/>
      <c r="AE754" s="148"/>
      <c r="AF754" s="148"/>
      <c r="AG754" s="148" t="s">
        <v>263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2" x14ac:dyDescent="0.2">
      <c r="A755" s="155"/>
      <c r="B755" s="156"/>
      <c r="C755" s="182" t="s">
        <v>119</v>
      </c>
      <c r="D755" s="162"/>
      <c r="E755" s="163">
        <v>2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8"/>
      <c r="AA755" s="148"/>
      <c r="AB755" s="148"/>
      <c r="AC755" s="148"/>
      <c r="AD755" s="148"/>
      <c r="AE755" s="148"/>
      <c r="AF755" s="148"/>
      <c r="AG755" s="148" t="s">
        <v>268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x14ac:dyDescent="0.2">
      <c r="A756" s="165" t="s">
        <v>252</v>
      </c>
      <c r="B756" s="166" t="s">
        <v>182</v>
      </c>
      <c r="C756" s="180" t="s">
        <v>183</v>
      </c>
      <c r="D756" s="167"/>
      <c r="E756" s="168"/>
      <c r="F756" s="169"/>
      <c r="G756" s="169">
        <f>SUMIF(AG757:AG807,"&lt;&gt;NOR",G757:G807)</f>
        <v>0</v>
      </c>
      <c r="H756" s="169"/>
      <c r="I756" s="169">
        <f>SUM(I757:I807)</f>
        <v>0</v>
      </c>
      <c r="J756" s="169"/>
      <c r="K756" s="169">
        <f>SUM(K757:K807)</f>
        <v>0</v>
      </c>
      <c r="L756" s="169"/>
      <c r="M756" s="169">
        <f>SUM(M757:M807)</f>
        <v>0</v>
      </c>
      <c r="N756" s="168"/>
      <c r="O756" s="168">
        <f>SUM(O757:O807)</f>
        <v>0.74</v>
      </c>
      <c r="P756" s="168"/>
      <c r="Q756" s="168">
        <f>SUM(Q757:Q807)</f>
        <v>0.49</v>
      </c>
      <c r="R756" s="169"/>
      <c r="S756" s="169"/>
      <c r="T756" s="170"/>
      <c r="U756" s="164"/>
      <c r="V756" s="164">
        <f>SUM(V757:V807)</f>
        <v>0</v>
      </c>
      <c r="W756" s="164"/>
      <c r="X756" s="164"/>
      <c r="Y756" s="164"/>
      <c r="AG756" t="s">
        <v>253</v>
      </c>
    </row>
    <row r="757" spans="1:60" outlineLevel="1" x14ac:dyDescent="0.2">
      <c r="A757" s="172">
        <v>218</v>
      </c>
      <c r="B757" s="173" t="s">
        <v>444</v>
      </c>
      <c r="C757" s="181" t="s">
        <v>445</v>
      </c>
      <c r="D757" s="174" t="s">
        <v>446</v>
      </c>
      <c r="E757" s="175">
        <v>2</v>
      </c>
      <c r="F757" s="176"/>
      <c r="G757" s="177">
        <f>ROUND(E757*F757,2)</f>
        <v>0</v>
      </c>
      <c r="H757" s="176"/>
      <c r="I757" s="177">
        <f>ROUND(E757*H757,2)</f>
        <v>0</v>
      </c>
      <c r="J757" s="176"/>
      <c r="K757" s="177">
        <f>ROUND(E757*J757,2)</f>
        <v>0</v>
      </c>
      <c r="L757" s="177">
        <v>21</v>
      </c>
      <c r="M757" s="177">
        <f>G757*(1+L757/100)</f>
        <v>0</v>
      </c>
      <c r="N757" s="175">
        <v>0</v>
      </c>
      <c r="O757" s="175">
        <f>ROUND(E757*N757,2)</f>
        <v>0</v>
      </c>
      <c r="P757" s="175">
        <v>0</v>
      </c>
      <c r="Q757" s="175">
        <f>ROUND(E757*P757,2)</f>
        <v>0</v>
      </c>
      <c r="R757" s="177"/>
      <c r="S757" s="177" t="s">
        <v>257</v>
      </c>
      <c r="T757" s="178" t="s">
        <v>258</v>
      </c>
      <c r="U757" s="158">
        <v>0</v>
      </c>
      <c r="V757" s="158">
        <f>ROUND(E757*U757,2)</f>
        <v>0</v>
      </c>
      <c r="W757" s="158"/>
      <c r="X757" s="158" t="s">
        <v>259</v>
      </c>
      <c r="Y757" s="158" t="s">
        <v>260</v>
      </c>
      <c r="Z757" s="148"/>
      <c r="AA757" s="148"/>
      <c r="AB757" s="148"/>
      <c r="AC757" s="148"/>
      <c r="AD757" s="148"/>
      <c r="AE757" s="148"/>
      <c r="AF757" s="148"/>
      <c r="AG757" s="148" t="s">
        <v>415</v>
      </c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2" x14ac:dyDescent="0.2">
      <c r="A758" s="155"/>
      <c r="B758" s="156"/>
      <c r="C758" s="273" t="s">
        <v>3109</v>
      </c>
      <c r="D758" s="274"/>
      <c r="E758" s="274"/>
      <c r="F758" s="274"/>
      <c r="G758" s="274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8"/>
      <c r="AA758" s="148"/>
      <c r="AB758" s="148"/>
      <c r="AC758" s="148"/>
      <c r="AD758" s="148"/>
      <c r="AE758" s="148"/>
      <c r="AF758" s="148"/>
      <c r="AG758" s="148" t="s">
        <v>263</v>
      </c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2" x14ac:dyDescent="0.2">
      <c r="A759" s="155"/>
      <c r="B759" s="156"/>
      <c r="C759" s="182" t="s">
        <v>119</v>
      </c>
      <c r="D759" s="162"/>
      <c r="E759" s="163">
        <v>2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8"/>
      <c r="AA759" s="148"/>
      <c r="AB759" s="148"/>
      <c r="AC759" s="148"/>
      <c r="AD759" s="148"/>
      <c r="AE759" s="148"/>
      <c r="AF759" s="148"/>
      <c r="AG759" s="148" t="s">
        <v>268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">
      <c r="A760" s="172">
        <v>219</v>
      </c>
      <c r="B760" s="173" t="s">
        <v>448</v>
      </c>
      <c r="C760" s="181" t="s">
        <v>3110</v>
      </c>
      <c r="D760" s="174" t="s">
        <v>446</v>
      </c>
      <c r="E760" s="175">
        <v>1</v>
      </c>
      <c r="F760" s="176"/>
      <c r="G760" s="177">
        <f>ROUND(E760*F760,2)</f>
        <v>0</v>
      </c>
      <c r="H760" s="176"/>
      <c r="I760" s="177">
        <f>ROUND(E760*H760,2)</f>
        <v>0</v>
      </c>
      <c r="J760" s="176"/>
      <c r="K760" s="177">
        <f>ROUND(E760*J760,2)</f>
        <v>0</v>
      </c>
      <c r="L760" s="177">
        <v>21</v>
      </c>
      <c r="M760" s="177">
        <f>G760*(1+L760/100)</f>
        <v>0</v>
      </c>
      <c r="N760" s="175">
        <v>0</v>
      </c>
      <c r="O760" s="175">
        <f>ROUND(E760*N760,2)</f>
        <v>0</v>
      </c>
      <c r="P760" s="175">
        <v>0</v>
      </c>
      <c r="Q760" s="175">
        <f>ROUND(E760*P760,2)</f>
        <v>0</v>
      </c>
      <c r="R760" s="177"/>
      <c r="S760" s="177" t="s">
        <v>257</v>
      </c>
      <c r="T760" s="178" t="s">
        <v>258</v>
      </c>
      <c r="U760" s="158">
        <v>0</v>
      </c>
      <c r="V760" s="158">
        <f>ROUND(E760*U760,2)</f>
        <v>0</v>
      </c>
      <c r="W760" s="158"/>
      <c r="X760" s="158" t="s">
        <v>259</v>
      </c>
      <c r="Y760" s="158" t="s">
        <v>260</v>
      </c>
      <c r="Z760" s="148"/>
      <c r="AA760" s="148"/>
      <c r="AB760" s="148"/>
      <c r="AC760" s="148"/>
      <c r="AD760" s="148"/>
      <c r="AE760" s="148"/>
      <c r="AF760" s="148"/>
      <c r="AG760" s="148" t="s">
        <v>415</v>
      </c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2" x14ac:dyDescent="0.2">
      <c r="A761" s="155"/>
      <c r="B761" s="156"/>
      <c r="C761" s="273" t="s">
        <v>3111</v>
      </c>
      <c r="D761" s="274"/>
      <c r="E761" s="274"/>
      <c r="F761" s="274"/>
      <c r="G761" s="274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8"/>
      <c r="AA761" s="148"/>
      <c r="AB761" s="148"/>
      <c r="AC761" s="148"/>
      <c r="AD761" s="148"/>
      <c r="AE761" s="148"/>
      <c r="AF761" s="148"/>
      <c r="AG761" s="148" t="s">
        <v>263</v>
      </c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2" x14ac:dyDescent="0.2">
      <c r="A762" s="155"/>
      <c r="B762" s="156"/>
      <c r="C762" s="182" t="s">
        <v>117</v>
      </c>
      <c r="D762" s="162"/>
      <c r="E762" s="163">
        <v>1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8"/>
      <c r="AA762" s="148"/>
      <c r="AB762" s="148"/>
      <c r="AC762" s="148"/>
      <c r="AD762" s="148"/>
      <c r="AE762" s="148"/>
      <c r="AF762" s="148"/>
      <c r="AG762" s="148" t="s">
        <v>268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 x14ac:dyDescent="0.2">
      <c r="A763" s="172">
        <v>220</v>
      </c>
      <c r="B763" s="173" t="s">
        <v>3112</v>
      </c>
      <c r="C763" s="181" t="s">
        <v>449</v>
      </c>
      <c r="D763" s="174" t="s">
        <v>446</v>
      </c>
      <c r="E763" s="175">
        <v>1</v>
      </c>
      <c r="F763" s="176"/>
      <c r="G763" s="177">
        <f>ROUND(E763*F763,2)</f>
        <v>0</v>
      </c>
      <c r="H763" s="176"/>
      <c r="I763" s="177">
        <f>ROUND(E763*H763,2)</f>
        <v>0</v>
      </c>
      <c r="J763" s="176"/>
      <c r="K763" s="177">
        <f>ROUND(E763*J763,2)</f>
        <v>0</v>
      </c>
      <c r="L763" s="177">
        <v>21</v>
      </c>
      <c r="M763" s="177">
        <f>G763*(1+L763/100)</f>
        <v>0</v>
      </c>
      <c r="N763" s="175">
        <v>0</v>
      </c>
      <c r="O763" s="175">
        <f>ROUND(E763*N763,2)</f>
        <v>0</v>
      </c>
      <c r="P763" s="175">
        <v>0</v>
      </c>
      <c r="Q763" s="175">
        <f>ROUND(E763*P763,2)</f>
        <v>0</v>
      </c>
      <c r="R763" s="177"/>
      <c r="S763" s="177" t="s">
        <v>257</v>
      </c>
      <c r="T763" s="178" t="s">
        <v>258</v>
      </c>
      <c r="U763" s="158">
        <v>0</v>
      </c>
      <c r="V763" s="158">
        <f>ROUND(E763*U763,2)</f>
        <v>0</v>
      </c>
      <c r="W763" s="158"/>
      <c r="X763" s="158" t="s">
        <v>259</v>
      </c>
      <c r="Y763" s="158" t="s">
        <v>260</v>
      </c>
      <c r="Z763" s="148"/>
      <c r="AA763" s="148"/>
      <c r="AB763" s="148"/>
      <c r="AC763" s="148"/>
      <c r="AD763" s="148"/>
      <c r="AE763" s="148"/>
      <c r="AF763" s="148"/>
      <c r="AG763" s="148" t="s">
        <v>415</v>
      </c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2" x14ac:dyDescent="0.2">
      <c r="A764" s="155"/>
      <c r="B764" s="156"/>
      <c r="C764" s="182" t="s">
        <v>3113</v>
      </c>
      <c r="D764" s="162"/>
      <c r="E764" s="163">
        <v>1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8"/>
      <c r="AA764" s="148"/>
      <c r="AB764" s="148"/>
      <c r="AC764" s="148"/>
      <c r="AD764" s="148"/>
      <c r="AE764" s="148"/>
      <c r="AF764" s="148"/>
      <c r="AG764" s="148" t="s">
        <v>268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">
      <c r="A765" s="172">
        <v>221</v>
      </c>
      <c r="B765" s="173" t="s">
        <v>1186</v>
      </c>
      <c r="C765" s="181" t="s">
        <v>3114</v>
      </c>
      <c r="D765" s="174" t="s">
        <v>324</v>
      </c>
      <c r="E765" s="175">
        <v>15.814500000000001</v>
      </c>
      <c r="F765" s="176"/>
      <c r="G765" s="177">
        <f>ROUND(E765*F765,2)</f>
        <v>0</v>
      </c>
      <c r="H765" s="176"/>
      <c r="I765" s="177">
        <f>ROUND(E765*H765,2)</f>
        <v>0</v>
      </c>
      <c r="J765" s="176"/>
      <c r="K765" s="177">
        <f>ROUND(E765*J765,2)</f>
        <v>0</v>
      </c>
      <c r="L765" s="177">
        <v>21</v>
      </c>
      <c r="M765" s="177">
        <f>G765*(1+L765/100)</f>
        <v>0</v>
      </c>
      <c r="N765" s="175">
        <v>2.5999999999999998E-4</v>
      </c>
      <c r="O765" s="175">
        <f>ROUND(E765*N765,2)</f>
        <v>0</v>
      </c>
      <c r="P765" s="175">
        <v>0</v>
      </c>
      <c r="Q765" s="175">
        <f>ROUND(E765*P765,2)</f>
        <v>0</v>
      </c>
      <c r="R765" s="177"/>
      <c r="S765" s="177" t="s">
        <v>257</v>
      </c>
      <c r="T765" s="178" t="s">
        <v>258</v>
      </c>
      <c r="U765" s="158">
        <v>0</v>
      </c>
      <c r="V765" s="158">
        <f>ROUND(E765*U765,2)</f>
        <v>0</v>
      </c>
      <c r="W765" s="158"/>
      <c r="X765" s="158" t="s">
        <v>259</v>
      </c>
      <c r="Y765" s="158" t="s">
        <v>260</v>
      </c>
      <c r="Z765" s="148"/>
      <c r="AA765" s="148"/>
      <c r="AB765" s="148"/>
      <c r="AC765" s="148"/>
      <c r="AD765" s="148"/>
      <c r="AE765" s="148"/>
      <c r="AF765" s="148"/>
      <c r="AG765" s="148" t="s">
        <v>415</v>
      </c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2" x14ac:dyDescent="0.2">
      <c r="A766" s="155"/>
      <c r="B766" s="156"/>
      <c r="C766" s="182" t="s">
        <v>2730</v>
      </c>
      <c r="D766" s="162"/>
      <c r="E766" s="163">
        <v>3.71</v>
      </c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8"/>
      <c r="AA766" s="148"/>
      <c r="AB766" s="148"/>
      <c r="AC766" s="148"/>
      <c r="AD766" s="148"/>
      <c r="AE766" s="148"/>
      <c r="AF766" s="148"/>
      <c r="AG766" s="148" t="s">
        <v>268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3" x14ac:dyDescent="0.2">
      <c r="A767" s="155"/>
      <c r="B767" s="156"/>
      <c r="C767" s="182" t="s">
        <v>2731</v>
      </c>
      <c r="D767" s="162"/>
      <c r="E767" s="163">
        <v>2.78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8"/>
      <c r="AA767" s="148"/>
      <c r="AB767" s="148"/>
      <c r="AC767" s="148"/>
      <c r="AD767" s="148"/>
      <c r="AE767" s="148"/>
      <c r="AF767" s="148"/>
      <c r="AG767" s="148" t="s">
        <v>268</v>
      </c>
      <c r="AH767" s="148">
        <v>0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3" x14ac:dyDescent="0.2">
      <c r="A768" s="155"/>
      <c r="B768" s="156"/>
      <c r="C768" s="182" t="s">
        <v>2733</v>
      </c>
      <c r="D768" s="162"/>
      <c r="E768" s="163">
        <v>3.05</v>
      </c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8"/>
      <c r="AA768" s="148"/>
      <c r="AB768" s="148"/>
      <c r="AC768" s="148"/>
      <c r="AD768" s="148"/>
      <c r="AE768" s="148"/>
      <c r="AF768" s="148"/>
      <c r="AG768" s="148" t="s">
        <v>268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3" x14ac:dyDescent="0.2">
      <c r="A769" s="155"/>
      <c r="B769" s="156"/>
      <c r="C769" s="182" t="s">
        <v>2732</v>
      </c>
      <c r="D769" s="162"/>
      <c r="E769" s="163">
        <v>6.27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8"/>
      <c r="AA769" s="148"/>
      <c r="AB769" s="148"/>
      <c r="AC769" s="148"/>
      <c r="AD769" s="148"/>
      <c r="AE769" s="148"/>
      <c r="AF769" s="148"/>
      <c r="AG769" s="148" t="s">
        <v>268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 x14ac:dyDescent="0.2">
      <c r="A770" s="172">
        <v>222</v>
      </c>
      <c r="B770" s="173" t="s">
        <v>3115</v>
      </c>
      <c r="C770" s="181" t="s">
        <v>3116</v>
      </c>
      <c r="D770" s="174" t="s">
        <v>363</v>
      </c>
      <c r="E770" s="175">
        <v>6</v>
      </c>
      <c r="F770" s="176"/>
      <c r="G770" s="177">
        <f>ROUND(E770*F770,2)</f>
        <v>0</v>
      </c>
      <c r="H770" s="176"/>
      <c r="I770" s="177">
        <f>ROUND(E770*H770,2)</f>
        <v>0</v>
      </c>
      <c r="J770" s="176"/>
      <c r="K770" s="177">
        <f>ROUND(E770*J770,2)</f>
        <v>0</v>
      </c>
      <c r="L770" s="177">
        <v>21</v>
      </c>
      <c r="M770" s="177">
        <f>G770*(1+L770/100)</f>
        <v>0</v>
      </c>
      <c r="N770" s="175">
        <v>7.3999999999999999E-4</v>
      </c>
      <c r="O770" s="175">
        <f>ROUND(E770*N770,2)</f>
        <v>0</v>
      </c>
      <c r="P770" s="175">
        <v>0</v>
      </c>
      <c r="Q770" s="175">
        <f>ROUND(E770*P770,2)</f>
        <v>0</v>
      </c>
      <c r="R770" s="177"/>
      <c r="S770" s="177" t="s">
        <v>257</v>
      </c>
      <c r="T770" s="178" t="s">
        <v>258</v>
      </c>
      <c r="U770" s="158">
        <v>0</v>
      </c>
      <c r="V770" s="158">
        <f>ROUND(E770*U770,2)</f>
        <v>0</v>
      </c>
      <c r="W770" s="158"/>
      <c r="X770" s="158" t="s">
        <v>259</v>
      </c>
      <c r="Y770" s="158" t="s">
        <v>260</v>
      </c>
      <c r="Z770" s="148"/>
      <c r="AA770" s="148"/>
      <c r="AB770" s="148"/>
      <c r="AC770" s="148"/>
      <c r="AD770" s="148"/>
      <c r="AE770" s="148"/>
      <c r="AF770" s="148"/>
      <c r="AG770" s="148" t="s">
        <v>415</v>
      </c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2" x14ac:dyDescent="0.2">
      <c r="A771" s="155"/>
      <c r="B771" s="156"/>
      <c r="C771" s="273" t="s">
        <v>3117</v>
      </c>
      <c r="D771" s="274"/>
      <c r="E771" s="274"/>
      <c r="F771" s="274"/>
      <c r="G771" s="274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8"/>
      <c r="AA771" s="148"/>
      <c r="AB771" s="148"/>
      <c r="AC771" s="148"/>
      <c r="AD771" s="148"/>
      <c r="AE771" s="148"/>
      <c r="AF771" s="148"/>
      <c r="AG771" s="148" t="s">
        <v>263</v>
      </c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2" x14ac:dyDescent="0.2">
      <c r="A772" s="155"/>
      <c r="B772" s="156"/>
      <c r="C772" s="182" t="s">
        <v>1488</v>
      </c>
      <c r="D772" s="162"/>
      <c r="E772" s="163">
        <v>6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8"/>
      <c r="AA772" s="148"/>
      <c r="AB772" s="148"/>
      <c r="AC772" s="148"/>
      <c r="AD772" s="148"/>
      <c r="AE772" s="148"/>
      <c r="AF772" s="148"/>
      <c r="AG772" s="148" t="s">
        <v>268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 x14ac:dyDescent="0.2">
      <c r="A773" s="172">
        <v>223</v>
      </c>
      <c r="B773" s="173" t="s">
        <v>3118</v>
      </c>
      <c r="C773" s="181" t="s">
        <v>3119</v>
      </c>
      <c r="D773" s="174" t="s">
        <v>363</v>
      </c>
      <c r="E773" s="175">
        <v>1</v>
      </c>
      <c r="F773" s="176"/>
      <c r="G773" s="177">
        <f>ROUND(E773*F773,2)</f>
        <v>0</v>
      </c>
      <c r="H773" s="176"/>
      <c r="I773" s="177">
        <f>ROUND(E773*H773,2)</f>
        <v>0</v>
      </c>
      <c r="J773" s="176"/>
      <c r="K773" s="177">
        <f>ROUND(E773*J773,2)</f>
        <v>0</v>
      </c>
      <c r="L773" s="177">
        <v>21</v>
      </c>
      <c r="M773" s="177">
        <f>G773*(1+L773/100)</f>
        <v>0</v>
      </c>
      <c r="N773" s="175">
        <v>0.1</v>
      </c>
      <c r="O773" s="175">
        <f>ROUND(E773*N773,2)</f>
        <v>0.1</v>
      </c>
      <c r="P773" s="175">
        <v>0</v>
      </c>
      <c r="Q773" s="175">
        <f>ROUND(E773*P773,2)</f>
        <v>0</v>
      </c>
      <c r="R773" s="177"/>
      <c r="S773" s="177" t="s">
        <v>257</v>
      </c>
      <c r="T773" s="178" t="s">
        <v>258</v>
      </c>
      <c r="U773" s="158">
        <v>0</v>
      </c>
      <c r="V773" s="158">
        <f>ROUND(E773*U773,2)</f>
        <v>0</v>
      </c>
      <c r="W773" s="158"/>
      <c r="X773" s="158" t="s">
        <v>259</v>
      </c>
      <c r="Y773" s="158" t="s">
        <v>260</v>
      </c>
      <c r="Z773" s="148"/>
      <c r="AA773" s="148"/>
      <c r="AB773" s="148"/>
      <c r="AC773" s="148"/>
      <c r="AD773" s="148"/>
      <c r="AE773" s="148"/>
      <c r="AF773" s="148"/>
      <c r="AG773" s="148" t="s">
        <v>415</v>
      </c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2" x14ac:dyDescent="0.2">
      <c r="A774" s="155"/>
      <c r="B774" s="156"/>
      <c r="C774" s="273" t="s">
        <v>3120</v>
      </c>
      <c r="D774" s="274"/>
      <c r="E774" s="274"/>
      <c r="F774" s="274"/>
      <c r="G774" s="274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8"/>
      <c r="AA774" s="148"/>
      <c r="AB774" s="148"/>
      <c r="AC774" s="148"/>
      <c r="AD774" s="148"/>
      <c r="AE774" s="148"/>
      <c r="AF774" s="148"/>
      <c r="AG774" s="148" t="s">
        <v>263</v>
      </c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3" x14ac:dyDescent="0.2">
      <c r="A775" s="155"/>
      <c r="B775" s="156"/>
      <c r="C775" s="264" t="s">
        <v>3121</v>
      </c>
      <c r="D775" s="265"/>
      <c r="E775" s="265"/>
      <c r="F775" s="265"/>
      <c r="G775" s="265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8"/>
      <c r="AA775" s="148"/>
      <c r="AB775" s="148"/>
      <c r="AC775" s="148"/>
      <c r="AD775" s="148"/>
      <c r="AE775" s="148"/>
      <c r="AF775" s="148"/>
      <c r="AG775" s="148" t="s">
        <v>263</v>
      </c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3" x14ac:dyDescent="0.2">
      <c r="A776" s="155"/>
      <c r="B776" s="156"/>
      <c r="C776" s="264" t="s">
        <v>3122</v>
      </c>
      <c r="D776" s="265"/>
      <c r="E776" s="265"/>
      <c r="F776" s="265"/>
      <c r="G776" s="265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8"/>
      <c r="AA776" s="148"/>
      <c r="AB776" s="148"/>
      <c r="AC776" s="148"/>
      <c r="AD776" s="148"/>
      <c r="AE776" s="148"/>
      <c r="AF776" s="148"/>
      <c r="AG776" s="148" t="s">
        <v>263</v>
      </c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2" x14ac:dyDescent="0.2">
      <c r="A777" s="155"/>
      <c r="B777" s="156"/>
      <c r="C777" s="182" t="s">
        <v>117</v>
      </c>
      <c r="D777" s="162"/>
      <c r="E777" s="163">
        <v>1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8"/>
      <c r="AA777" s="148"/>
      <c r="AB777" s="148"/>
      <c r="AC777" s="148"/>
      <c r="AD777" s="148"/>
      <c r="AE777" s="148"/>
      <c r="AF777" s="148"/>
      <c r="AG777" s="148" t="s">
        <v>268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 x14ac:dyDescent="0.2">
      <c r="A778" s="172">
        <v>224</v>
      </c>
      <c r="B778" s="173" t="s">
        <v>3123</v>
      </c>
      <c r="C778" s="181" t="s">
        <v>3124</v>
      </c>
      <c r="D778" s="174" t="s">
        <v>324</v>
      </c>
      <c r="E778" s="175">
        <v>19.7136</v>
      </c>
      <c r="F778" s="176"/>
      <c r="G778" s="177">
        <f>ROUND(E778*F778,2)</f>
        <v>0</v>
      </c>
      <c r="H778" s="176"/>
      <c r="I778" s="177">
        <f>ROUND(E778*H778,2)</f>
        <v>0</v>
      </c>
      <c r="J778" s="176"/>
      <c r="K778" s="177">
        <f>ROUND(E778*J778,2)</f>
        <v>0</v>
      </c>
      <c r="L778" s="177">
        <v>21</v>
      </c>
      <c r="M778" s="177">
        <f>G778*(1+L778/100)</f>
        <v>0</v>
      </c>
      <c r="N778" s="175">
        <v>0</v>
      </c>
      <c r="O778" s="175">
        <f>ROUND(E778*N778,2)</f>
        <v>0</v>
      </c>
      <c r="P778" s="175">
        <v>2.5000000000000001E-2</v>
      </c>
      <c r="Q778" s="175">
        <f>ROUND(E778*P778,2)</f>
        <v>0.49</v>
      </c>
      <c r="R778" s="177"/>
      <c r="S778" s="177" t="s">
        <v>325</v>
      </c>
      <c r="T778" s="178" t="s">
        <v>326</v>
      </c>
      <c r="U778" s="158">
        <v>0</v>
      </c>
      <c r="V778" s="158">
        <f>ROUND(E778*U778,2)</f>
        <v>0</v>
      </c>
      <c r="W778" s="158"/>
      <c r="X778" s="158" t="s">
        <v>259</v>
      </c>
      <c r="Y778" s="158" t="s">
        <v>260</v>
      </c>
      <c r="Z778" s="148"/>
      <c r="AA778" s="148"/>
      <c r="AB778" s="148"/>
      <c r="AC778" s="148"/>
      <c r="AD778" s="148"/>
      <c r="AE778" s="148"/>
      <c r="AF778" s="148"/>
      <c r="AG778" s="148" t="s">
        <v>287</v>
      </c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2" x14ac:dyDescent="0.2">
      <c r="A779" s="155"/>
      <c r="B779" s="156"/>
      <c r="C779" s="273" t="s">
        <v>3125</v>
      </c>
      <c r="D779" s="274"/>
      <c r="E779" s="274"/>
      <c r="F779" s="274"/>
      <c r="G779" s="274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58"/>
      <c r="Z779" s="148"/>
      <c r="AA779" s="148"/>
      <c r="AB779" s="148"/>
      <c r="AC779" s="148"/>
      <c r="AD779" s="148"/>
      <c r="AE779" s="148"/>
      <c r="AF779" s="148"/>
      <c r="AG779" s="148" t="s">
        <v>263</v>
      </c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2" x14ac:dyDescent="0.2">
      <c r="A780" s="155"/>
      <c r="B780" s="156"/>
      <c r="C780" s="182" t="s">
        <v>3126</v>
      </c>
      <c r="D780" s="162"/>
      <c r="E780" s="163">
        <v>19.71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8"/>
      <c r="AA780" s="148"/>
      <c r="AB780" s="148"/>
      <c r="AC780" s="148"/>
      <c r="AD780" s="148"/>
      <c r="AE780" s="148"/>
      <c r="AF780" s="148"/>
      <c r="AG780" s="148" t="s">
        <v>268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">
      <c r="A781" s="172">
        <v>225</v>
      </c>
      <c r="B781" s="173" t="s">
        <v>450</v>
      </c>
      <c r="C781" s="181" t="s">
        <v>3127</v>
      </c>
      <c r="D781" s="174" t="s">
        <v>363</v>
      </c>
      <c r="E781" s="175">
        <v>9</v>
      </c>
      <c r="F781" s="176"/>
      <c r="G781" s="177">
        <f>ROUND(E781*F781,2)</f>
        <v>0</v>
      </c>
      <c r="H781" s="176"/>
      <c r="I781" s="177">
        <f>ROUND(E781*H781,2)</f>
        <v>0</v>
      </c>
      <c r="J781" s="176"/>
      <c r="K781" s="177">
        <f>ROUND(E781*J781,2)</f>
        <v>0</v>
      </c>
      <c r="L781" s="177">
        <v>21</v>
      </c>
      <c r="M781" s="177">
        <f>G781*(1+L781/100)</f>
        <v>0</v>
      </c>
      <c r="N781" s="175">
        <v>5.0000000000000001E-4</v>
      </c>
      <c r="O781" s="175">
        <f>ROUND(E781*N781,2)</f>
        <v>0</v>
      </c>
      <c r="P781" s="175">
        <v>0</v>
      </c>
      <c r="Q781" s="175">
        <f>ROUND(E781*P781,2)</f>
        <v>0</v>
      </c>
      <c r="R781" s="177"/>
      <c r="S781" s="177" t="s">
        <v>257</v>
      </c>
      <c r="T781" s="178" t="s">
        <v>258</v>
      </c>
      <c r="U781" s="158">
        <v>0</v>
      </c>
      <c r="V781" s="158">
        <f>ROUND(E781*U781,2)</f>
        <v>0</v>
      </c>
      <c r="W781" s="158"/>
      <c r="X781" s="158" t="s">
        <v>259</v>
      </c>
      <c r="Y781" s="158" t="s">
        <v>260</v>
      </c>
      <c r="Z781" s="148"/>
      <c r="AA781" s="148"/>
      <c r="AB781" s="148"/>
      <c r="AC781" s="148"/>
      <c r="AD781" s="148"/>
      <c r="AE781" s="148"/>
      <c r="AF781" s="148"/>
      <c r="AG781" s="148" t="s">
        <v>415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2" x14ac:dyDescent="0.2">
      <c r="A782" s="155"/>
      <c r="B782" s="156"/>
      <c r="C782" s="182" t="s">
        <v>1250</v>
      </c>
      <c r="D782" s="162"/>
      <c r="E782" s="163">
        <v>7</v>
      </c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58"/>
      <c r="Z782" s="148"/>
      <c r="AA782" s="148"/>
      <c r="AB782" s="148"/>
      <c r="AC782" s="148"/>
      <c r="AD782" s="148"/>
      <c r="AE782" s="148"/>
      <c r="AF782" s="148"/>
      <c r="AG782" s="148" t="s">
        <v>268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3" x14ac:dyDescent="0.2">
      <c r="A783" s="155"/>
      <c r="B783" s="156"/>
      <c r="C783" s="182" t="s">
        <v>119</v>
      </c>
      <c r="D783" s="162"/>
      <c r="E783" s="163">
        <v>2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8"/>
      <c r="AA783" s="148"/>
      <c r="AB783" s="148"/>
      <c r="AC783" s="148"/>
      <c r="AD783" s="148"/>
      <c r="AE783" s="148"/>
      <c r="AF783" s="148"/>
      <c r="AG783" s="148" t="s">
        <v>268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1" x14ac:dyDescent="0.2">
      <c r="A784" s="172">
        <v>226</v>
      </c>
      <c r="B784" s="173" t="s">
        <v>453</v>
      </c>
      <c r="C784" s="181" t="s">
        <v>454</v>
      </c>
      <c r="D784" s="174" t="s">
        <v>363</v>
      </c>
      <c r="E784" s="175">
        <v>7</v>
      </c>
      <c r="F784" s="176"/>
      <c r="G784" s="177">
        <f>ROUND(E784*F784,2)</f>
        <v>0</v>
      </c>
      <c r="H784" s="176"/>
      <c r="I784" s="177">
        <f>ROUND(E784*H784,2)</f>
        <v>0</v>
      </c>
      <c r="J784" s="176"/>
      <c r="K784" s="177">
        <f>ROUND(E784*J784,2)</f>
        <v>0</v>
      </c>
      <c r="L784" s="177">
        <v>21</v>
      </c>
      <c r="M784" s="177">
        <f>G784*(1+L784/100)</f>
        <v>0</v>
      </c>
      <c r="N784" s="175">
        <v>3.5000000000000001E-3</v>
      </c>
      <c r="O784" s="175">
        <f>ROUND(E784*N784,2)</f>
        <v>0.02</v>
      </c>
      <c r="P784" s="175">
        <v>0</v>
      </c>
      <c r="Q784" s="175">
        <f>ROUND(E784*P784,2)</f>
        <v>0</v>
      </c>
      <c r="R784" s="177"/>
      <c r="S784" s="177" t="s">
        <v>257</v>
      </c>
      <c r="T784" s="178" t="s">
        <v>258</v>
      </c>
      <c r="U784" s="158">
        <v>0</v>
      </c>
      <c r="V784" s="158">
        <f>ROUND(E784*U784,2)</f>
        <v>0</v>
      </c>
      <c r="W784" s="158"/>
      <c r="X784" s="158" t="s">
        <v>259</v>
      </c>
      <c r="Y784" s="158" t="s">
        <v>260</v>
      </c>
      <c r="Z784" s="148"/>
      <c r="AA784" s="148"/>
      <c r="AB784" s="148"/>
      <c r="AC784" s="148"/>
      <c r="AD784" s="148"/>
      <c r="AE784" s="148"/>
      <c r="AF784" s="148"/>
      <c r="AG784" s="148" t="s">
        <v>415</v>
      </c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2" x14ac:dyDescent="0.2">
      <c r="A785" s="155"/>
      <c r="B785" s="156"/>
      <c r="C785" s="182" t="s">
        <v>1250</v>
      </c>
      <c r="D785" s="162"/>
      <c r="E785" s="163">
        <v>7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8"/>
      <c r="AA785" s="148"/>
      <c r="AB785" s="148"/>
      <c r="AC785" s="148"/>
      <c r="AD785" s="148"/>
      <c r="AE785" s="148"/>
      <c r="AF785" s="148"/>
      <c r="AG785" s="148" t="s">
        <v>268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 x14ac:dyDescent="0.2">
      <c r="A786" s="172">
        <v>227</v>
      </c>
      <c r="B786" s="173" t="s">
        <v>863</v>
      </c>
      <c r="C786" s="181" t="s">
        <v>864</v>
      </c>
      <c r="D786" s="174" t="s">
        <v>363</v>
      </c>
      <c r="E786" s="175">
        <v>2</v>
      </c>
      <c r="F786" s="176"/>
      <c r="G786" s="177">
        <f>ROUND(E786*F786,2)</f>
        <v>0</v>
      </c>
      <c r="H786" s="176"/>
      <c r="I786" s="177">
        <f>ROUND(E786*H786,2)</f>
        <v>0</v>
      </c>
      <c r="J786" s="176"/>
      <c r="K786" s="177">
        <f>ROUND(E786*J786,2)</f>
        <v>0</v>
      </c>
      <c r="L786" s="177">
        <v>21</v>
      </c>
      <c r="M786" s="177">
        <f>G786*(1+L786/100)</f>
        <v>0</v>
      </c>
      <c r="N786" s="175">
        <v>1E-4</v>
      </c>
      <c r="O786" s="175">
        <f>ROUND(E786*N786,2)</f>
        <v>0</v>
      </c>
      <c r="P786" s="175">
        <v>0</v>
      </c>
      <c r="Q786" s="175">
        <f>ROUND(E786*P786,2)</f>
        <v>0</v>
      </c>
      <c r="R786" s="177"/>
      <c r="S786" s="177" t="s">
        <v>257</v>
      </c>
      <c r="T786" s="178" t="s">
        <v>258</v>
      </c>
      <c r="U786" s="158">
        <v>0</v>
      </c>
      <c r="V786" s="158">
        <f>ROUND(E786*U786,2)</f>
        <v>0</v>
      </c>
      <c r="W786" s="158"/>
      <c r="X786" s="158" t="s">
        <v>259</v>
      </c>
      <c r="Y786" s="158" t="s">
        <v>260</v>
      </c>
      <c r="Z786" s="148"/>
      <c r="AA786" s="148"/>
      <c r="AB786" s="148"/>
      <c r="AC786" s="148"/>
      <c r="AD786" s="148"/>
      <c r="AE786" s="148"/>
      <c r="AF786" s="148"/>
      <c r="AG786" s="148" t="s">
        <v>415</v>
      </c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2" x14ac:dyDescent="0.2">
      <c r="A787" s="155"/>
      <c r="B787" s="156"/>
      <c r="C787" s="273" t="s">
        <v>865</v>
      </c>
      <c r="D787" s="274"/>
      <c r="E787" s="274"/>
      <c r="F787" s="274"/>
      <c r="G787" s="274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8"/>
      <c r="AA787" s="148"/>
      <c r="AB787" s="148"/>
      <c r="AC787" s="148"/>
      <c r="AD787" s="148"/>
      <c r="AE787" s="148"/>
      <c r="AF787" s="148"/>
      <c r="AG787" s="148" t="s">
        <v>263</v>
      </c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2" x14ac:dyDescent="0.2">
      <c r="A788" s="155"/>
      <c r="B788" s="156"/>
      <c r="C788" s="182" t="s">
        <v>119</v>
      </c>
      <c r="D788" s="162"/>
      <c r="E788" s="163">
        <v>2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8"/>
      <c r="AA788" s="148"/>
      <c r="AB788" s="148"/>
      <c r="AC788" s="148"/>
      <c r="AD788" s="148"/>
      <c r="AE788" s="148"/>
      <c r="AF788" s="148"/>
      <c r="AG788" s="148" t="s">
        <v>268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 x14ac:dyDescent="0.2">
      <c r="A789" s="172">
        <v>228</v>
      </c>
      <c r="B789" s="173" t="s">
        <v>866</v>
      </c>
      <c r="C789" s="181" t="s">
        <v>867</v>
      </c>
      <c r="D789" s="174" t="s">
        <v>348</v>
      </c>
      <c r="E789" s="175">
        <v>10</v>
      </c>
      <c r="F789" s="176"/>
      <c r="G789" s="177">
        <f>ROUND(E789*F789,2)</f>
        <v>0</v>
      </c>
      <c r="H789" s="176"/>
      <c r="I789" s="177">
        <f>ROUND(E789*H789,2)</f>
        <v>0</v>
      </c>
      <c r="J789" s="176"/>
      <c r="K789" s="177">
        <f>ROUND(E789*J789,2)</f>
        <v>0</v>
      </c>
      <c r="L789" s="177">
        <v>21</v>
      </c>
      <c r="M789" s="177">
        <f>G789*(1+L789/100)</f>
        <v>0</v>
      </c>
      <c r="N789" s="175">
        <v>0</v>
      </c>
      <c r="O789" s="175">
        <f>ROUND(E789*N789,2)</f>
        <v>0</v>
      </c>
      <c r="P789" s="175">
        <v>0</v>
      </c>
      <c r="Q789" s="175">
        <f>ROUND(E789*P789,2)</f>
        <v>0</v>
      </c>
      <c r="R789" s="177"/>
      <c r="S789" s="177" t="s">
        <v>325</v>
      </c>
      <c r="T789" s="178" t="s">
        <v>326</v>
      </c>
      <c r="U789" s="158">
        <v>0</v>
      </c>
      <c r="V789" s="158">
        <f>ROUND(E789*U789,2)</f>
        <v>0</v>
      </c>
      <c r="W789" s="158"/>
      <c r="X789" s="158" t="s">
        <v>259</v>
      </c>
      <c r="Y789" s="158" t="s">
        <v>260</v>
      </c>
      <c r="Z789" s="148"/>
      <c r="AA789" s="148"/>
      <c r="AB789" s="148"/>
      <c r="AC789" s="148"/>
      <c r="AD789" s="148"/>
      <c r="AE789" s="148"/>
      <c r="AF789" s="148"/>
      <c r="AG789" s="148" t="s">
        <v>415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2" x14ac:dyDescent="0.2">
      <c r="A790" s="155"/>
      <c r="B790" s="156"/>
      <c r="C790" s="182" t="s">
        <v>64</v>
      </c>
      <c r="D790" s="162"/>
      <c r="E790" s="163">
        <v>10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58"/>
      <c r="Z790" s="148"/>
      <c r="AA790" s="148"/>
      <c r="AB790" s="148"/>
      <c r="AC790" s="148"/>
      <c r="AD790" s="148"/>
      <c r="AE790" s="148"/>
      <c r="AF790" s="148"/>
      <c r="AG790" s="148" t="s">
        <v>268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 x14ac:dyDescent="0.2">
      <c r="A791" s="187">
        <v>229</v>
      </c>
      <c r="B791" s="188" t="s">
        <v>3128</v>
      </c>
      <c r="C791" s="194" t="s">
        <v>3129</v>
      </c>
      <c r="D791" s="189" t="s">
        <v>0</v>
      </c>
      <c r="E791" s="190">
        <v>2689.5317700000001</v>
      </c>
      <c r="F791" s="191"/>
      <c r="G791" s="192">
        <f>ROUND(E791*F791,2)</f>
        <v>0</v>
      </c>
      <c r="H791" s="191"/>
      <c r="I791" s="192">
        <f>ROUND(E791*H791,2)</f>
        <v>0</v>
      </c>
      <c r="J791" s="191"/>
      <c r="K791" s="192">
        <f>ROUND(E791*J791,2)</f>
        <v>0</v>
      </c>
      <c r="L791" s="192">
        <v>21</v>
      </c>
      <c r="M791" s="192">
        <f>G791*(1+L791/100)</f>
        <v>0</v>
      </c>
      <c r="N791" s="190">
        <v>0</v>
      </c>
      <c r="O791" s="190">
        <f>ROUND(E791*N791,2)</f>
        <v>0</v>
      </c>
      <c r="P791" s="190">
        <v>0</v>
      </c>
      <c r="Q791" s="190">
        <f>ROUND(E791*P791,2)</f>
        <v>0</v>
      </c>
      <c r="R791" s="192"/>
      <c r="S791" s="192" t="s">
        <v>325</v>
      </c>
      <c r="T791" s="193" t="s">
        <v>326</v>
      </c>
      <c r="U791" s="158">
        <v>0</v>
      </c>
      <c r="V791" s="158">
        <f>ROUND(E791*U791,2)</f>
        <v>0</v>
      </c>
      <c r="W791" s="158"/>
      <c r="X791" s="158" t="s">
        <v>259</v>
      </c>
      <c r="Y791" s="158" t="s">
        <v>260</v>
      </c>
      <c r="Z791" s="148"/>
      <c r="AA791" s="148"/>
      <c r="AB791" s="148"/>
      <c r="AC791" s="148"/>
      <c r="AD791" s="148"/>
      <c r="AE791" s="148"/>
      <c r="AF791" s="148"/>
      <c r="AG791" s="148" t="s">
        <v>422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 x14ac:dyDescent="0.2">
      <c r="A792" s="172">
        <v>230</v>
      </c>
      <c r="B792" s="173" t="s">
        <v>3130</v>
      </c>
      <c r="C792" s="181" t="s">
        <v>3131</v>
      </c>
      <c r="D792" s="174" t="s">
        <v>363</v>
      </c>
      <c r="E792" s="175">
        <v>1</v>
      </c>
      <c r="F792" s="176"/>
      <c r="G792" s="177">
        <f>ROUND(E792*F792,2)</f>
        <v>0</v>
      </c>
      <c r="H792" s="176"/>
      <c r="I792" s="177">
        <f>ROUND(E792*H792,2)</f>
        <v>0</v>
      </c>
      <c r="J792" s="176"/>
      <c r="K792" s="177">
        <f>ROUND(E792*J792,2)</f>
        <v>0</v>
      </c>
      <c r="L792" s="177">
        <v>21</v>
      </c>
      <c r="M792" s="177">
        <f>G792*(1+L792/100)</f>
        <v>0</v>
      </c>
      <c r="N792" s="175">
        <v>4.5699999999999998E-2</v>
      </c>
      <c r="O792" s="175">
        <f>ROUND(E792*N792,2)</f>
        <v>0.05</v>
      </c>
      <c r="P792" s="175">
        <v>0</v>
      </c>
      <c r="Q792" s="175">
        <f>ROUND(E792*P792,2)</f>
        <v>0</v>
      </c>
      <c r="R792" s="177"/>
      <c r="S792" s="177" t="s">
        <v>257</v>
      </c>
      <c r="T792" s="178" t="s">
        <v>258</v>
      </c>
      <c r="U792" s="158">
        <v>0</v>
      </c>
      <c r="V792" s="158">
        <f>ROUND(E792*U792,2)</f>
        <v>0</v>
      </c>
      <c r="W792" s="158"/>
      <c r="X792" s="158" t="s">
        <v>442</v>
      </c>
      <c r="Y792" s="158" t="s">
        <v>260</v>
      </c>
      <c r="Z792" s="148"/>
      <c r="AA792" s="148"/>
      <c r="AB792" s="148"/>
      <c r="AC792" s="148"/>
      <c r="AD792" s="148"/>
      <c r="AE792" s="148"/>
      <c r="AF792" s="148"/>
      <c r="AG792" s="148" t="s">
        <v>443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2" x14ac:dyDescent="0.2">
      <c r="A793" s="155"/>
      <c r="B793" s="156"/>
      <c r="C793" s="273" t="s">
        <v>3132</v>
      </c>
      <c r="D793" s="274"/>
      <c r="E793" s="274"/>
      <c r="F793" s="274"/>
      <c r="G793" s="274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8"/>
      <c r="AA793" s="148"/>
      <c r="AB793" s="148"/>
      <c r="AC793" s="148"/>
      <c r="AD793" s="148"/>
      <c r="AE793" s="148"/>
      <c r="AF793" s="148"/>
      <c r="AG793" s="148" t="s">
        <v>263</v>
      </c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3" x14ac:dyDescent="0.2">
      <c r="A794" s="155"/>
      <c r="B794" s="156"/>
      <c r="C794" s="264" t="s">
        <v>2522</v>
      </c>
      <c r="D794" s="265"/>
      <c r="E794" s="265"/>
      <c r="F794" s="265"/>
      <c r="G794" s="265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8"/>
      <c r="AA794" s="148"/>
      <c r="AB794" s="148"/>
      <c r="AC794" s="148"/>
      <c r="AD794" s="148"/>
      <c r="AE794" s="148"/>
      <c r="AF794" s="148"/>
      <c r="AG794" s="148" t="s">
        <v>263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2" x14ac:dyDescent="0.2">
      <c r="A795" s="155"/>
      <c r="B795" s="156"/>
      <c r="C795" s="182" t="s">
        <v>117</v>
      </c>
      <c r="D795" s="162"/>
      <c r="E795" s="163">
        <v>1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8"/>
      <c r="AA795" s="148"/>
      <c r="AB795" s="148"/>
      <c r="AC795" s="148"/>
      <c r="AD795" s="148"/>
      <c r="AE795" s="148"/>
      <c r="AF795" s="148"/>
      <c r="AG795" s="148" t="s">
        <v>268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 x14ac:dyDescent="0.2">
      <c r="A796" s="172">
        <v>231</v>
      </c>
      <c r="B796" s="173" t="s">
        <v>3133</v>
      </c>
      <c r="C796" s="181" t="s">
        <v>3134</v>
      </c>
      <c r="D796" s="174" t="s">
        <v>446</v>
      </c>
      <c r="E796" s="175">
        <v>1</v>
      </c>
      <c r="F796" s="176"/>
      <c r="G796" s="177">
        <f>ROUND(E796*F796,2)</f>
        <v>0</v>
      </c>
      <c r="H796" s="176"/>
      <c r="I796" s="177">
        <f>ROUND(E796*H796,2)</f>
        <v>0</v>
      </c>
      <c r="J796" s="176"/>
      <c r="K796" s="177">
        <f>ROUND(E796*J796,2)</f>
        <v>0</v>
      </c>
      <c r="L796" s="177">
        <v>21</v>
      </c>
      <c r="M796" s="177">
        <f>G796*(1+L796/100)</f>
        <v>0</v>
      </c>
      <c r="N796" s="175">
        <v>0.12</v>
      </c>
      <c r="O796" s="175">
        <f>ROUND(E796*N796,2)</f>
        <v>0.12</v>
      </c>
      <c r="P796" s="175">
        <v>0</v>
      </c>
      <c r="Q796" s="175">
        <f>ROUND(E796*P796,2)</f>
        <v>0</v>
      </c>
      <c r="R796" s="177"/>
      <c r="S796" s="177" t="s">
        <v>257</v>
      </c>
      <c r="T796" s="178" t="s">
        <v>258</v>
      </c>
      <c r="U796" s="158">
        <v>0</v>
      </c>
      <c r="V796" s="158">
        <f>ROUND(E796*U796,2)</f>
        <v>0</v>
      </c>
      <c r="W796" s="158"/>
      <c r="X796" s="158" t="s">
        <v>442</v>
      </c>
      <c r="Y796" s="158" t="s">
        <v>260</v>
      </c>
      <c r="Z796" s="148"/>
      <c r="AA796" s="148"/>
      <c r="AB796" s="148"/>
      <c r="AC796" s="148"/>
      <c r="AD796" s="148"/>
      <c r="AE796" s="148"/>
      <c r="AF796" s="148"/>
      <c r="AG796" s="148" t="s">
        <v>612</v>
      </c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2" x14ac:dyDescent="0.2">
      <c r="A797" s="155"/>
      <c r="B797" s="156"/>
      <c r="C797" s="273" t="s">
        <v>2522</v>
      </c>
      <c r="D797" s="274"/>
      <c r="E797" s="274"/>
      <c r="F797" s="274"/>
      <c r="G797" s="274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58"/>
      <c r="Z797" s="148"/>
      <c r="AA797" s="148"/>
      <c r="AB797" s="148"/>
      <c r="AC797" s="148"/>
      <c r="AD797" s="148"/>
      <c r="AE797" s="148"/>
      <c r="AF797" s="148"/>
      <c r="AG797" s="148" t="s">
        <v>263</v>
      </c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2" x14ac:dyDescent="0.2">
      <c r="A798" s="155"/>
      <c r="B798" s="156"/>
      <c r="C798" s="182" t="s">
        <v>117</v>
      </c>
      <c r="D798" s="162"/>
      <c r="E798" s="163">
        <v>1</v>
      </c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58"/>
      <c r="Z798" s="148"/>
      <c r="AA798" s="148"/>
      <c r="AB798" s="148"/>
      <c r="AC798" s="148"/>
      <c r="AD798" s="148"/>
      <c r="AE798" s="148"/>
      <c r="AF798" s="148"/>
      <c r="AG798" s="148" t="s">
        <v>268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 x14ac:dyDescent="0.2">
      <c r="A799" s="172">
        <v>232</v>
      </c>
      <c r="B799" s="173" t="s">
        <v>3135</v>
      </c>
      <c r="C799" s="181" t="s">
        <v>3136</v>
      </c>
      <c r="D799" s="174" t="s">
        <v>446</v>
      </c>
      <c r="E799" s="175">
        <v>1</v>
      </c>
      <c r="F799" s="176"/>
      <c r="G799" s="177">
        <f>ROUND(E799*F799,2)</f>
        <v>0</v>
      </c>
      <c r="H799" s="176"/>
      <c r="I799" s="177">
        <f>ROUND(E799*H799,2)</f>
        <v>0</v>
      </c>
      <c r="J799" s="176"/>
      <c r="K799" s="177">
        <f>ROUND(E799*J799,2)</f>
        <v>0</v>
      </c>
      <c r="L799" s="177">
        <v>21</v>
      </c>
      <c r="M799" s="177">
        <f>G799*(1+L799/100)</f>
        <v>0</v>
      </c>
      <c r="N799" s="175">
        <v>0.1</v>
      </c>
      <c r="O799" s="175">
        <f>ROUND(E799*N799,2)</f>
        <v>0.1</v>
      </c>
      <c r="P799" s="175">
        <v>0</v>
      </c>
      <c r="Q799" s="175">
        <f>ROUND(E799*P799,2)</f>
        <v>0</v>
      </c>
      <c r="R799" s="177"/>
      <c r="S799" s="177" t="s">
        <v>257</v>
      </c>
      <c r="T799" s="178" t="s">
        <v>258</v>
      </c>
      <c r="U799" s="158">
        <v>0</v>
      </c>
      <c r="V799" s="158">
        <f>ROUND(E799*U799,2)</f>
        <v>0</v>
      </c>
      <c r="W799" s="158"/>
      <c r="X799" s="158" t="s">
        <v>442</v>
      </c>
      <c r="Y799" s="158" t="s">
        <v>260</v>
      </c>
      <c r="Z799" s="148"/>
      <c r="AA799" s="148"/>
      <c r="AB799" s="148"/>
      <c r="AC799" s="148"/>
      <c r="AD799" s="148"/>
      <c r="AE799" s="148"/>
      <c r="AF799" s="148"/>
      <c r="AG799" s="148" t="s">
        <v>612</v>
      </c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2" x14ac:dyDescent="0.2">
      <c r="A800" s="155"/>
      <c r="B800" s="156"/>
      <c r="C800" s="273" t="s">
        <v>2522</v>
      </c>
      <c r="D800" s="274"/>
      <c r="E800" s="274"/>
      <c r="F800" s="274"/>
      <c r="G800" s="274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8"/>
      <c r="AA800" s="148"/>
      <c r="AB800" s="148"/>
      <c r="AC800" s="148"/>
      <c r="AD800" s="148"/>
      <c r="AE800" s="148"/>
      <c r="AF800" s="148"/>
      <c r="AG800" s="148" t="s">
        <v>263</v>
      </c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2" x14ac:dyDescent="0.2">
      <c r="A801" s="155"/>
      <c r="B801" s="156"/>
      <c r="C801" s="182" t="s">
        <v>117</v>
      </c>
      <c r="D801" s="162"/>
      <c r="E801" s="163">
        <v>1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8"/>
      <c r="AA801" s="148"/>
      <c r="AB801" s="148"/>
      <c r="AC801" s="148"/>
      <c r="AD801" s="148"/>
      <c r="AE801" s="148"/>
      <c r="AF801" s="148"/>
      <c r="AG801" s="148" t="s">
        <v>268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 x14ac:dyDescent="0.2">
      <c r="A802" s="172">
        <v>233</v>
      </c>
      <c r="B802" s="173" t="s">
        <v>3137</v>
      </c>
      <c r="C802" s="181" t="s">
        <v>3138</v>
      </c>
      <c r="D802" s="174" t="s">
        <v>446</v>
      </c>
      <c r="E802" s="175">
        <v>1</v>
      </c>
      <c r="F802" s="176"/>
      <c r="G802" s="177">
        <f>ROUND(E802*F802,2)</f>
        <v>0</v>
      </c>
      <c r="H802" s="176"/>
      <c r="I802" s="177">
        <f>ROUND(E802*H802,2)</f>
        <v>0</v>
      </c>
      <c r="J802" s="176"/>
      <c r="K802" s="177">
        <f>ROUND(E802*J802,2)</f>
        <v>0</v>
      </c>
      <c r="L802" s="177">
        <v>21</v>
      </c>
      <c r="M802" s="177">
        <f>G802*(1+L802/100)</f>
        <v>0</v>
      </c>
      <c r="N802" s="175">
        <v>0.1</v>
      </c>
      <c r="O802" s="175">
        <f>ROUND(E802*N802,2)</f>
        <v>0.1</v>
      </c>
      <c r="P802" s="175">
        <v>0</v>
      </c>
      <c r="Q802" s="175">
        <f>ROUND(E802*P802,2)</f>
        <v>0</v>
      </c>
      <c r="R802" s="177"/>
      <c r="S802" s="177" t="s">
        <v>257</v>
      </c>
      <c r="T802" s="178" t="s">
        <v>258</v>
      </c>
      <c r="U802" s="158">
        <v>0</v>
      </c>
      <c r="V802" s="158">
        <f>ROUND(E802*U802,2)</f>
        <v>0</v>
      </c>
      <c r="W802" s="158"/>
      <c r="X802" s="158" t="s">
        <v>442</v>
      </c>
      <c r="Y802" s="158" t="s">
        <v>260</v>
      </c>
      <c r="Z802" s="148"/>
      <c r="AA802" s="148"/>
      <c r="AB802" s="148"/>
      <c r="AC802" s="148"/>
      <c r="AD802" s="148"/>
      <c r="AE802" s="148"/>
      <c r="AF802" s="148"/>
      <c r="AG802" s="148" t="s">
        <v>612</v>
      </c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2" x14ac:dyDescent="0.2">
      <c r="A803" s="155"/>
      <c r="B803" s="156"/>
      <c r="C803" s="273" t="s">
        <v>2522</v>
      </c>
      <c r="D803" s="274"/>
      <c r="E803" s="274"/>
      <c r="F803" s="274"/>
      <c r="G803" s="274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58"/>
      <c r="Z803" s="148"/>
      <c r="AA803" s="148"/>
      <c r="AB803" s="148"/>
      <c r="AC803" s="148"/>
      <c r="AD803" s="148"/>
      <c r="AE803" s="148"/>
      <c r="AF803" s="148"/>
      <c r="AG803" s="148" t="s">
        <v>263</v>
      </c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2" x14ac:dyDescent="0.2">
      <c r="A804" s="155"/>
      <c r="B804" s="156"/>
      <c r="C804" s="182" t="s">
        <v>117</v>
      </c>
      <c r="D804" s="162"/>
      <c r="E804" s="163">
        <v>1</v>
      </c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8"/>
      <c r="AA804" s="148"/>
      <c r="AB804" s="148"/>
      <c r="AC804" s="148"/>
      <c r="AD804" s="148"/>
      <c r="AE804" s="148"/>
      <c r="AF804" s="148"/>
      <c r="AG804" s="148" t="s">
        <v>268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 x14ac:dyDescent="0.2">
      <c r="A805" s="172">
        <v>234</v>
      </c>
      <c r="B805" s="173" t="s">
        <v>3139</v>
      </c>
      <c r="C805" s="181" t="s">
        <v>3140</v>
      </c>
      <c r="D805" s="174" t="s">
        <v>446</v>
      </c>
      <c r="E805" s="175">
        <v>1</v>
      </c>
      <c r="F805" s="176"/>
      <c r="G805" s="177">
        <f>ROUND(E805*F805,2)</f>
        <v>0</v>
      </c>
      <c r="H805" s="176"/>
      <c r="I805" s="177">
        <f>ROUND(E805*H805,2)</f>
        <v>0</v>
      </c>
      <c r="J805" s="176"/>
      <c r="K805" s="177">
        <f>ROUND(E805*J805,2)</f>
        <v>0</v>
      </c>
      <c r="L805" s="177">
        <v>21</v>
      </c>
      <c r="M805" s="177">
        <f>G805*(1+L805/100)</f>
        <v>0</v>
      </c>
      <c r="N805" s="175">
        <v>0.25</v>
      </c>
      <c r="O805" s="175">
        <f>ROUND(E805*N805,2)</f>
        <v>0.25</v>
      </c>
      <c r="P805" s="175">
        <v>0</v>
      </c>
      <c r="Q805" s="175">
        <f>ROUND(E805*P805,2)</f>
        <v>0</v>
      </c>
      <c r="R805" s="177"/>
      <c r="S805" s="177" t="s">
        <v>257</v>
      </c>
      <c r="T805" s="178" t="s">
        <v>258</v>
      </c>
      <c r="U805" s="158">
        <v>0</v>
      </c>
      <c r="V805" s="158">
        <f>ROUND(E805*U805,2)</f>
        <v>0</v>
      </c>
      <c r="W805" s="158"/>
      <c r="X805" s="158" t="s">
        <v>442</v>
      </c>
      <c r="Y805" s="158" t="s">
        <v>260</v>
      </c>
      <c r="Z805" s="148"/>
      <c r="AA805" s="148"/>
      <c r="AB805" s="148"/>
      <c r="AC805" s="148"/>
      <c r="AD805" s="148"/>
      <c r="AE805" s="148"/>
      <c r="AF805" s="148"/>
      <c r="AG805" s="148" t="s">
        <v>612</v>
      </c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2" x14ac:dyDescent="0.2">
      <c r="A806" s="155"/>
      <c r="B806" s="156"/>
      <c r="C806" s="273" t="s">
        <v>2522</v>
      </c>
      <c r="D806" s="274"/>
      <c r="E806" s="274"/>
      <c r="F806" s="274"/>
      <c r="G806" s="274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8"/>
      <c r="AA806" s="148"/>
      <c r="AB806" s="148"/>
      <c r="AC806" s="148"/>
      <c r="AD806" s="148"/>
      <c r="AE806" s="148"/>
      <c r="AF806" s="148"/>
      <c r="AG806" s="148" t="s">
        <v>263</v>
      </c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2" x14ac:dyDescent="0.2">
      <c r="A807" s="155"/>
      <c r="B807" s="156"/>
      <c r="C807" s="182" t="s">
        <v>117</v>
      </c>
      <c r="D807" s="162"/>
      <c r="E807" s="163">
        <v>1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8"/>
      <c r="AA807" s="148"/>
      <c r="AB807" s="148"/>
      <c r="AC807" s="148"/>
      <c r="AD807" s="148"/>
      <c r="AE807" s="148"/>
      <c r="AF807" s="148"/>
      <c r="AG807" s="148" t="s">
        <v>268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x14ac:dyDescent="0.2">
      <c r="A808" s="165" t="s">
        <v>252</v>
      </c>
      <c r="B808" s="166" t="s">
        <v>184</v>
      </c>
      <c r="C808" s="180" t="s">
        <v>185</v>
      </c>
      <c r="D808" s="167"/>
      <c r="E808" s="168"/>
      <c r="F808" s="169"/>
      <c r="G808" s="169">
        <f>SUMIF(AG809:AG843,"&lt;&gt;NOR",G809:G843)</f>
        <v>0</v>
      </c>
      <c r="H808" s="169"/>
      <c r="I808" s="169">
        <f>SUM(I809:I843)</f>
        <v>0</v>
      </c>
      <c r="J808" s="169"/>
      <c r="K808" s="169">
        <f>SUM(K809:K843)</f>
        <v>0</v>
      </c>
      <c r="L808" s="169"/>
      <c r="M808" s="169">
        <f>SUM(M809:M843)</f>
        <v>0</v>
      </c>
      <c r="N808" s="168"/>
      <c r="O808" s="168">
        <f>SUM(O809:O843)</f>
        <v>0.38</v>
      </c>
      <c r="P808" s="168"/>
      <c r="Q808" s="168">
        <f>SUM(Q809:Q843)</f>
        <v>0</v>
      </c>
      <c r="R808" s="169"/>
      <c r="S808" s="169"/>
      <c r="T808" s="170"/>
      <c r="U808" s="164"/>
      <c r="V808" s="164">
        <f>SUM(V809:V843)</f>
        <v>0</v>
      </c>
      <c r="W808" s="164"/>
      <c r="X808" s="164"/>
      <c r="Y808" s="164"/>
      <c r="AG808" t="s">
        <v>253</v>
      </c>
    </row>
    <row r="809" spans="1:60" outlineLevel="1" x14ac:dyDescent="0.2">
      <c r="A809" s="172">
        <v>235</v>
      </c>
      <c r="B809" s="173" t="s">
        <v>3141</v>
      </c>
      <c r="C809" s="181" t="s">
        <v>3142</v>
      </c>
      <c r="D809" s="174" t="s">
        <v>363</v>
      </c>
      <c r="E809" s="175">
        <v>1</v>
      </c>
      <c r="F809" s="176"/>
      <c r="G809" s="177">
        <f>ROUND(E809*F809,2)</f>
        <v>0</v>
      </c>
      <c r="H809" s="176"/>
      <c r="I809" s="177">
        <f>ROUND(E809*H809,2)</f>
        <v>0</v>
      </c>
      <c r="J809" s="176"/>
      <c r="K809" s="177">
        <f>ROUND(E809*J809,2)</f>
        <v>0</v>
      </c>
      <c r="L809" s="177">
        <v>21</v>
      </c>
      <c r="M809" s="177">
        <f>G809*(1+L809/100)</f>
        <v>0</v>
      </c>
      <c r="N809" s="175">
        <v>2.5000000000000001E-2</v>
      </c>
      <c r="O809" s="175">
        <f>ROUND(E809*N809,2)</f>
        <v>0.03</v>
      </c>
      <c r="P809" s="175">
        <v>0</v>
      </c>
      <c r="Q809" s="175">
        <f>ROUND(E809*P809,2)</f>
        <v>0</v>
      </c>
      <c r="R809" s="177"/>
      <c r="S809" s="177" t="s">
        <v>257</v>
      </c>
      <c r="T809" s="178" t="s">
        <v>258</v>
      </c>
      <c r="U809" s="158">
        <v>0</v>
      </c>
      <c r="V809" s="158">
        <f>ROUND(E809*U809,2)</f>
        <v>0</v>
      </c>
      <c r="W809" s="158"/>
      <c r="X809" s="158" t="s">
        <v>259</v>
      </c>
      <c r="Y809" s="158" t="s">
        <v>260</v>
      </c>
      <c r="Z809" s="148"/>
      <c r="AA809" s="148"/>
      <c r="AB809" s="148"/>
      <c r="AC809" s="148"/>
      <c r="AD809" s="148"/>
      <c r="AE809" s="148"/>
      <c r="AF809" s="148"/>
      <c r="AG809" s="148" t="s">
        <v>287</v>
      </c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2" x14ac:dyDescent="0.2">
      <c r="A810" s="155"/>
      <c r="B810" s="156"/>
      <c r="C810" s="273" t="s">
        <v>3143</v>
      </c>
      <c r="D810" s="274"/>
      <c r="E810" s="274"/>
      <c r="F810" s="274"/>
      <c r="G810" s="274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8"/>
      <c r="AA810" s="148"/>
      <c r="AB810" s="148"/>
      <c r="AC810" s="148"/>
      <c r="AD810" s="148"/>
      <c r="AE810" s="148"/>
      <c r="AF810" s="148"/>
      <c r="AG810" s="148" t="s">
        <v>263</v>
      </c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2" x14ac:dyDescent="0.2">
      <c r="A811" s="155"/>
      <c r="B811" s="156"/>
      <c r="C811" s="182" t="s">
        <v>117</v>
      </c>
      <c r="D811" s="162"/>
      <c r="E811" s="163">
        <v>1</v>
      </c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58"/>
      <c r="Z811" s="148"/>
      <c r="AA811" s="148"/>
      <c r="AB811" s="148"/>
      <c r="AC811" s="148"/>
      <c r="AD811" s="148"/>
      <c r="AE811" s="148"/>
      <c r="AF811" s="148"/>
      <c r="AG811" s="148" t="s">
        <v>268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 x14ac:dyDescent="0.2">
      <c r="A812" s="187">
        <v>236</v>
      </c>
      <c r="B812" s="188" t="s">
        <v>3144</v>
      </c>
      <c r="C812" s="194" t="s">
        <v>3145</v>
      </c>
      <c r="D812" s="189" t="s">
        <v>0</v>
      </c>
      <c r="E812" s="190">
        <v>2700</v>
      </c>
      <c r="F812" s="191"/>
      <c r="G812" s="192">
        <f>ROUND(E812*F812,2)</f>
        <v>0</v>
      </c>
      <c r="H812" s="191"/>
      <c r="I812" s="192">
        <f>ROUND(E812*H812,2)</f>
        <v>0</v>
      </c>
      <c r="J812" s="191"/>
      <c r="K812" s="192">
        <f>ROUND(E812*J812,2)</f>
        <v>0</v>
      </c>
      <c r="L812" s="192">
        <v>21</v>
      </c>
      <c r="M812" s="192">
        <f>G812*(1+L812/100)</f>
        <v>0</v>
      </c>
      <c r="N812" s="190">
        <v>0</v>
      </c>
      <c r="O812" s="190">
        <f>ROUND(E812*N812,2)</f>
        <v>0</v>
      </c>
      <c r="P812" s="190">
        <v>0</v>
      </c>
      <c r="Q812" s="190">
        <f>ROUND(E812*P812,2)</f>
        <v>0</v>
      </c>
      <c r="R812" s="192"/>
      <c r="S812" s="192" t="s">
        <v>257</v>
      </c>
      <c r="T812" s="193" t="s">
        <v>258</v>
      </c>
      <c r="U812" s="158">
        <v>0</v>
      </c>
      <c r="V812" s="158">
        <f>ROUND(E812*U812,2)</f>
        <v>0</v>
      </c>
      <c r="W812" s="158"/>
      <c r="X812" s="158" t="s">
        <v>259</v>
      </c>
      <c r="Y812" s="158" t="s">
        <v>260</v>
      </c>
      <c r="Z812" s="148"/>
      <c r="AA812" s="148"/>
      <c r="AB812" s="148"/>
      <c r="AC812" s="148"/>
      <c r="AD812" s="148"/>
      <c r="AE812" s="148"/>
      <c r="AF812" s="148"/>
      <c r="AG812" s="148" t="s">
        <v>3146</v>
      </c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 x14ac:dyDescent="0.2">
      <c r="A813" s="172">
        <v>237</v>
      </c>
      <c r="B813" s="173" t="s">
        <v>3147</v>
      </c>
      <c r="C813" s="181" t="s">
        <v>3148</v>
      </c>
      <c r="D813" s="174" t="s">
        <v>363</v>
      </c>
      <c r="E813" s="175">
        <v>1</v>
      </c>
      <c r="F813" s="176"/>
      <c r="G813" s="177">
        <f>ROUND(E813*F813,2)</f>
        <v>0</v>
      </c>
      <c r="H813" s="176"/>
      <c r="I813" s="177">
        <f>ROUND(E813*H813,2)</f>
        <v>0</v>
      </c>
      <c r="J813" s="176"/>
      <c r="K813" s="177">
        <f>ROUND(E813*J813,2)</f>
        <v>0</v>
      </c>
      <c r="L813" s="177">
        <v>21</v>
      </c>
      <c r="M813" s="177">
        <f>G813*(1+L813/100)</f>
        <v>0</v>
      </c>
      <c r="N813" s="175">
        <v>0.35</v>
      </c>
      <c r="O813" s="175">
        <f>ROUND(E813*N813,2)</f>
        <v>0.35</v>
      </c>
      <c r="P813" s="175">
        <v>0</v>
      </c>
      <c r="Q813" s="175">
        <f>ROUND(E813*P813,2)</f>
        <v>0</v>
      </c>
      <c r="R813" s="177"/>
      <c r="S813" s="177" t="s">
        <v>257</v>
      </c>
      <c r="T813" s="178" t="s">
        <v>258</v>
      </c>
      <c r="U813" s="158">
        <v>0</v>
      </c>
      <c r="V813" s="158">
        <f>ROUND(E813*U813,2)</f>
        <v>0</v>
      </c>
      <c r="W813" s="158"/>
      <c r="X813" s="158" t="s">
        <v>442</v>
      </c>
      <c r="Y813" s="158" t="s">
        <v>260</v>
      </c>
      <c r="Z813" s="148"/>
      <c r="AA813" s="148"/>
      <c r="AB813" s="148"/>
      <c r="AC813" s="148"/>
      <c r="AD813" s="148"/>
      <c r="AE813" s="148"/>
      <c r="AF813" s="148"/>
      <c r="AG813" s="148" t="s">
        <v>612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2" x14ac:dyDescent="0.2">
      <c r="A814" s="155"/>
      <c r="B814" s="156"/>
      <c r="C814" s="273" t="s">
        <v>3149</v>
      </c>
      <c r="D814" s="274"/>
      <c r="E814" s="274"/>
      <c r="F814" s="274"/>
      <c r="G814" s="274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8"/>
      <c r="AA814" s="148"/>
      <c r="AB814" s="148"/>
      <c r="AC814" s="148"/>
      <c r="AD814" s="148"/>
      <c r="AE814" s="148"/>
      <c r="AF814" s="148"/>
      <c r="AG814" s="148" t="s">
        <v>263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3" x14ac:dyDescent="0.2">
      <c r="A815" s="155"/>
      <c r="B815" s="156"/>
      <c r="C815" s="183" t="s">
        <v>291</v>
      </c>
      <c r="D815" s="159"/>
      <c r="E815" s="160"/>
      <c r="F815" s="161"/>
      <c r="G815" s="161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58"/>
      <c r="Z815" s="148"/>
      <c r="AA815" s="148"/>
      <c r="AB815" s="148"/>
      <c r="AC815" s="148"/>
      <c r="AD815" s="148"/>
      <c r="AE815" s="148"/>
      <c r="AF815" s="148"/>
      <c r="AG815" s="148" t="s">
        <v>263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3" x14ac:dyDescent="0.2">
      <c r="A816" s="155"/>
      <c r="B816" s="156"/>
      <c r="C816" s="264" t="s">
        <v>3150</v>
      </c>
      <c r="D816" s="265"/>
      <c r="E816" s="265"/>
      <c r="F816" s="265"/>
      <c r="G816" s="265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8"/>
      <c r="AA816" s="148"/>
      <c r="AB816" s="148"/>
      <c r="AC816" s="148"/>
      <c r="AD816" s="148"/>
      <c r="AE816" s="148"/>
      <c r="AF816" s="148"/>
      <c r="AG816" s="148" t="s">
        <v>263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3" x14ac:dyDescent="0.2">
      <c r="A817" s="155"/>
      <c r="B817" s="156"/>
      <c r="C817" s="264" t="s">
        <v>3151</v>
      </c>
      <c r="D817" s="265"/>
      <c r="E817" s="265"/>
      <c r="F817" s="265"/>
      <c r="G817" s="265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58"/>
      <c r="Z817" s="148"/>
      <c r="AA817" s="148"/>
      <c r="AB817" s="148"/>
      <c r="AC817" s="148"/>
      <c r="AD817" s="148"/>
      <c r="AE817" s="148"/>
      <c r="AF817" s="148"/>
      <c r="AG817" s="148" t="s">
        <v>263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3" x14ac:dyDescent="0.2">
      <c r="A818" s="155"/>
      <c r="B818" s="156"/>
      <c r="C818" s="183" t="s">
        <v>291</v>
      </c>
      <c r="D818" s="159"/>
      <c r="E818" s="160"/>
      <c r="F818" s="161"/>
      <c r="G818" s="161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8"/>
      <c r="AA818" s="148"/>
      <c r="AB818" s="148"/>
      <c r="AC818" s="148"/>
      <c r="AD818" s="148"/>
      <c r="AE818" s="148"/>
      <c r="AF818" s="148"/>
      <c r="AG818" s="148" t="s">
        <v>263</v>
      </c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3" x14ac:dyDescent="0.2">
      <c r="A819" s="155"/>
      <c r="B819" s="156"/>
      <c r="C819" s="264" t="s">
        <v>3152</v>
      </c>
      <c r="D819" s="265"/>
      <c r="E819" s="265"/>
      <c r="F819" s="265"/>
      <c r="G819" s="265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8"/>
      <c r="AA819" s="148"/>
      <c r="AB819" s="148"/>
      <c r="AC819" s="148"/>
      <c r="AD819" s="148"/>
      <c r="AE819" s="148"/>
      <c r="AF819" s="148"/>
      <c r="AG819" s="148" t="s">
        <v>263</v>
      </c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3" x14ac:dyDescent="0.2">
      <c r="A820" s="155"/>
      <c r="B820" s="156"/>
      <c r="C820" s="264" t="s">
        <v>3246</v>
      </c>
      <c r="D820" s="265"/>
      <c r="E820" s="265"/>
      <c r="F820" s="265"/>
      <c r="G820" s="265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8"/>
      <c r="AA820" s="148"/>
      <c r="AB820" s="148"/>
      <c r="AC820" s="148"/>
      <c r="AD820" s="148"/>
      <c r="AE820" s="148"/>
      <c r="AF820" s="148"/>
      <c r="AG820" s="148" t="s">
        <v>263</v>
      </c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3" x14ac:dyDescent="0.2">
      <c r="A821" s="155"/>
      <c r="B821" s="156"/>
      <c r="C821" s="264" t="s">
        <v>3247</v>
      </c>
      <c r="D821" s="265"/>
      <c r="E821" s="265"/>
      <c r="F821" s="265"/>
      <c r="G821" s="265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58"/>
      <c r="Z821" s="148"/>
      <c r="AA821" s="148"/>
      <c r="AB821" s="148"/>
      <c r="AC821" s="148"/>
      <c r="AD821" s="148"/>
      <c r="AE821" s="148"/>
      <c r="AF821" s="148"/>
      <c r="AG821" s="148" t="s">
        <v>263</v>
      </c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3" x14ac:dyDescent="0.2">
      <c r="A822" s="155"/>
      <c r="B822" s="156"/>
      <c r="C822" s="264" t="s">
        <v>3153</v>
      </c>
      <c r="D822" s="265"/>
      <c r="E822" s="265"/>
      <c r="F822" s="265"/>
      <c r="G822" s="265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58"/>
      <c r="Z822" s="148"/>
      <c r="AA822" s="148"/>
      <c r="AB822" s="148"/>
      <c r="AC822" s="148"/>
      <c r="AD822" s="148"/>
      <c r="AE822" s="148"/>
      <c r="AF822" s="148"/>
      <c r="AG822" s="148" t="s">
        <v>263</v>
      </c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3" x14ac:dyDescent="0.2">
      <c r="A823" s="155"/>
      <c r="B823" s="156"/>
      <c r="C823" s="264" t="s">
        <v>3154</v>
      </c>
      <c r="D823" s="265"/>
      <c r="E823" s="265"/>
      <c r="F823" s="265"/>
      <c r="G823" s="265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58"/>
      <c r="Z823" s="148"/>
      <c r="AA823" s="148"/>
      <c r="AB823" s="148"/>
      <c r="AC823" s="148"/>
      <c r="AD823" s="148"/>
      <c r="AE823" s="148"/>
      <c r="AF823" s="148"/>
      <c r="AG823" s="148" t="s">
        <v>263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3" x14ac:dyDescent="0.2">
      <c r="A824" s="155"/>
      <c r="B824" s="156"/>
      <c r="C824" s="264" t="s">
        <v>3155</v>
      </c>
      <c r="D824" s="265"/>
      <c r="E824" s="265"/>
      <c r="F824" s="265"/>
      <c r="G824" s="265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8"/>
      <c r="AA824" s="148"/>
      <c r="AB824" s="148"/>
      <c r="AC824" s="148"/>
      <c r="AD824" s="148"/>
      <c r="AE824" s="148"/>
      <c r="AF824" s="148"/>
      <c r="AG824" s="148" t="s">
        <v>263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3" x14ac:dyDescent="0.2">
      <c r="A825" s="155"/>
      <c r="B825" s="156"/>
      <c r="C825" s="264" t="s">
        <v>3156</v>
      </c>
      <c r="D825" s="265"/>
      <c r="E825" s="265"/>
      <c r="F825" s="265"/>
      <c r="G825" s="265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58"/>
      <c r="Z825" s="148"/>
      <c r="AA825" s="148"/>
      <c r="AB825" s="148"/>
      <c r="AC825" s="148"/>
      <c r="AD825" s="148"/>
      <c r="AE825" s="148"/>
      <c r="AF825" s="148"/>
      <c r="AG825" s="148" t="s">
        <v>263</v>
      </c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3" x14ac:dyDescent="0.2">
      <c r="A826" s="155"/>
      <c r="B826" s="156"/>
      <c r="C826" s="183" t="s">
        <v>291</v>
      </c>
      <c r="D826" s="159"/>
      <c r="E826" s="160"/>
      <c r="F826" s="161"/>
      <c r="G826" s="161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8"/>
      <c r="AA826" s="148"/>
      <c r="AB826" s="148"/>
      <c r="AC826" s="148"/>
      <c r="AD826" s="148"/>
      <c r="AE826" s="148"/>
      <c r="AF826" s="148"/>
      <c r="AG826" s="148" t="s">
        <v>263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3" x14ac:dyDescent="0.2">
      <c r="A827" s="155"/>
      <c r="B827" s="156"/>
      <c r="C827" s="264" t="s">
        <v>3248</v>
      </c>
      <c r="D827" s="265"/>
      <c r="E827" s="265"/>
      <c r="F827" s="265"/>
      <c r="G827" s="265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8"/>
      <c r="AA827" s="148"/>
      <c r="AB827" s="148"/>
      <c r="AC827" s="148"/>
      <c r="AD827" s="148"/>
      <c r="AE827" s="148"/>
      <c r="AF827" s="148"/>
      <c r="AG827" s="148" t="s">
        <v>263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3" x14ac:dyDescent="0.2">
      <c r="A828" s="155"/>
      <c r="B828" s="156"/>
      <c r="C828" s="264" t="s">
        <v>3157</v>
      </c>
      <c r="D828" s="265"/>
      <c r="E828" s="265"/>
      <c r="F828" s="265"/>
      <c r="G828" s="265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8"/>
      <c r="AA828" s="148"/>
      <c r="AB828" s="148"/>
      <c r="AC828" s="148"/>
      <c r="AD828" s="148"/>
      <c r="AE828" s="148"/>
      <c r="AF828" s="148"/>
      <c r="AG828" s="148" t="s">
        <v>263</v>
      </c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3" x14ac:dyDescent="0.2">
      <c r="A829" s="155"/>
      <c r="B829" s="156"/>
      <c r="C829" s="264" t="s">
        <v>3158</v>
      </c>
      <c r="D829" s="265"/>
      <c r="E829" s="265"/>
      <c r="F829" s="265"/>
      <c r="G829" s="265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58"/>
      <c r="Z829" s="148"/>
      <c r="AA829" s="148"/>
      <c r="AB829" s="148"/>
      <c r="AC829" s="148"/>
      <c r="AD829" s="148"/>
      <c r="AE829" s="148"/>
      <c r="AF829" s="148"/>
      <c r="AG829" s="148" t="s">
        <v>263</v>
      </c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3" x14ac:dyDescent="0.2">
      <c r="A830" s="155"/>
      <c r="B830" s="156"/>
      <c r="C830" s="264" t="s">
        <v>3159</v>
      </c>
      <c r="D830" s="265"/>
      <c r="E830" s="265"/>
      <c r="F830" s="265"/>
      <c r="G830" s="265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58"/>
      <c r="Z830" s="148"/>
      <c r="AA830" s="148"/>
      <c r="AB830" s="148"/>
      <c r="AC830" s="148"/>
      <c r="AD830" s="148"/>
      <c r="AE830" s="148"/>
      <c r="AF830" s="148"/>
      <c r="AG830" s="148" t="s">
        <v>263</v>
      </c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3" x14ac:dyDescent="0.2">
      <c r="A831" s="155"/>
      <c r="B831" s="156"/>
      <c r="C831" s="183" t="s">
        <v>291</v>
      </c>
      <c r="D831" s="159"/>
      <c r="E831" s="160"/>
      <c r="F831" s="161"/>
      <c r="G831" s="161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8"/>
      <c r="AA831" s="148"/>
      <c r="AB831" s="148"/>
      <c r="AC831" s="148"/>
      <c r="AD831" s="148"/>
      <c r="AE831" s="148"/>
      <c r="AF831" s="148"/>
      <c r="AG831" s="148" t="s">
        <v>263</v>
      </c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3" x14ac:dyDescent="0.2">
      <c r="A832" s="155"/>
      <c r="B832" s="156"/>
      <c r="C832" s="264" t="s">
        <v>3160</v>
      </c>
      <c r="D832" s="265"/>
      <c r="E832" s="265"/>
      <c r="F832" s="265"/>
      <c r="G832" s="265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58"/>
      <c r="Z832" s="148"/>
      <c r="AA832" s="148"/>
      <c r="AB832" s="148"/>
      <c r="AC832" s="148"/>
      <c r="AD832" s="148"/>
      <c r="AE832" s="148"/>
      <c r="AF832" s="148"/>
      <c r="AG832" s="148" t="s">
        <v>263</v>
      </c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3" x14ac:dyDescent="0.2">
      <c r="A833" s="155"/>
      <c r="B833" s="156"/>
      <c r="C833" s="264" t="s">
        <v>3161</v>
      </c>
      <c r="D833" s="265"/>
      <c r="E833" s="265"/>
      <c r="F833" s="265"/>
      <c r="G833" s="265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8"/>
      <c r="AA833" s="148"/>
      <c r="AB833" s="148"/>
      <c r="AC833" s="148"/>
      <c r="AD833" s="148"/>
      <c r="AE833" s="148"/>
      <c r="AF833" s="148"/>
      <c r="AG833" s="148" t="s">
        <v>263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3" x14ac:dyDescent="0.2">
      <c r="A834" s="155"/>
      <c r="B834" s="156"/>
      <c r="C834" s="183" t="s">
        <v>291</v>
      </c>
      <c r="D834" s="159"/>
      <c r="E834" s="160"/>
      <c r="F834" s="161"/>
      <c r="G834" s="161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8"/>
      <c r="AA834" s="148"/>
      <c r="AB834" s="148"/>
      <c r="AC834" s="148"/>
      <c r="AD834" s="148"/>
      <c r="AE834" s="148"/>
      <c r="AF834" s="148"/>
      <c r="AG834" s="148" t="s">
        <v>263</v>
      </c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3" x14ac:dyDescent="0.2">
      <c r="A835" s="155"/>
      <c r="B835" s="156"/>
      <c r="C835" s="264" t="s">
        <v>3162</v>
      </c>
      <c r="D835" s="265"/>
      <c r="E835" s="265"/>
      <c r="F835" s="265"/>
      <c r="G835" s="265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8"/>
      <c r="AA835" s="148"/>
      <c r="AB835" s="148"/>
      <c r="AC835" s="148"/>
      <c r="AD835" s="148"/>
      <c r="AE835" s="148"/>
      <c r="AF835" s="148"/>
      <c r="AG835" s="148" t="s">
        <v>263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3" x14ac:dyDescent="0.2">
      <c r="A836" s="155"/>
      <c r="B836" s="156"/>
      <c r="C836" s="183" t="s">
        <v>291</v>
      </c>
      <c r="D836" s="159"/>
      <c r="E836" s="160"/>
      <c r="F836" s="161"/>
      <c r="G836" s="161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58"/>
      <c r="Z836" s="148"/>
      <c r="AA836" s="148"/>
      <c r="AB836" s="148"/>
      <c r="AC836" s="148"/>
      <c r="AD836" s="148"/>
      <c r="AE836" s="148"/>
      <c r="AF836" s="148"/>
      <c r="AG836" s="148" t="s">
        <v>263</v>
      </c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3" x14ac:dyDescent="0.2">
      <c r="A837" s="155"/>
      <c r="B837" s="156"/>
      <c r="C837" s="264" t="s">
        <v>3163</v>
      </c>
      <c r="D837" s="265"/>
      <c r="E837" s="265"/>
      <c r="F837" s="265"/>
      <c r="G837" s="265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58"/>
      <c r="Z837" s="148"/>
      <c r="AA837" s="148"/>
      <c r="AB837" s="148"/>
      <c r="AC837" s="148"/>
      <c r="AD837" s="148"/>
      <c r="AE837" s="148"/>
      <c r="AF837" s="148"/>
      <c r="AG837" s="148" t="s">
        <v>263</v>
      </c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3" x14ac:dyDescent="0.2">
      <c r="A838" s="155"/>
      <c r="B838" s="156"/>
      <c r="C838" s="264" t="s">
        <v>3164</v>
      </c>
      <c r="D838" s="265"/>
      <c r="E838" s="265"/>
      <c r="F838" s="265"/>
      <c r="G838" s="265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8"/>
      <c r="AA838" s="148"/>
      <c r="AB838" s="148"/>
      <c r="AC838" s="148"/>
      <c r="AD838" s="148"/>
      <c r="AE838" s="148"/>
      <c r="AF838" s="148"/>
      <c r="AG838" s="148" t="s">
        <v>263</v>
      </c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3" x14ac:dyDescent="0.2">
      <c r="A839" s="155"/>
      <c r="B839" s="156"/>
      <c r="C839" s="264" t="s">
        <v>3165</v>
      </c>
      <c r="D839" s="265"/>
      <c r="E839" s="265"/>
      <c r="F839" s="265"/>
      <c r="G839" s="265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58"/>
      <c r="Z839" s="148"/>
      <c r="AA839" s="148"/>
      <c r="AB839" s="148"/>
      <c r="AC839" s="148"/>
      <c r="AD839" s="148"/>
      <c r="AE839" s="148"/>
      <c r="AF839" s="148"/>
      <c r="AG839" s="148" t="s">
        <v>263</v>
      </c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3" x14ac:dyDescent="0.2">
      <c r="A840" s="155"/>
      <c r="B840" s="156"/>
      <c r="C840" s="264" t="s">
        <v>3166</v>
      </c>
      <c r="D840" s="265"/>
      <c r="E840" s="265"/>
      <c r="F840" s="265"/>
      <c r="G840" s="265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8"/>
      <c r="AA840" s="148"/>
      <c r="AB840" s="148"/>
      <c r="AC840" s="148"/>
      <c r="AD840" s="148"/>
      <c r="AE840" s="148"/>
      <c r="AF840" s="148"/>
      <c r="AG840" s="148" t="s">
        <v>263</v>
      </c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3" x14ac:dyDescent="0.2">
      <c r="A841" s="155"/>
      <c r="B841" s="156"/>
      <c r="C841" s="183" t="s">
        <v>291</v>
      </c>
      <c r="D841" s="159"/>
      <c r="E841" s="160"/>
      <c r="F841" s="161"/>
      <c r="G841" s="161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8"/>
      <c r="AA841" s="148"/>
      <c r="AB841" s="148"/>
      <c r="AC841" s="148"/>
      <c r="AD841" s="148"/>
      <c r="AE841" s="148"/>
      <c r="AF841" s="148"/>
      <c r="AG841" s="148" t="s">
        <v>263</v>
      </c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3" x14ac:dyDescent="0.2">
      <c r="A842" s="155"/>
      <c r="B842" s="156"/>
      <c r="C842" s="264" t="s">
        <v>3167</v>
      </c>
      <c r="D842" s="265"/>
      <c r="E842" s="265"/>
      <c r="F842" s="265"/>
      <c r="G842" s="265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8"/>
      <c r="AA842" s="148"/>
      <c r="AB842" s="148"/>
      <c r="AC842" s="148"/>
      <c r="AD842" s="148"/>
      <c r="AE842" s="148"/>
      <c r="AF842" s="148"/>
      <c r="AG842" s="148" t="s">
        <v>263</v>
      </c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2" x14ac:dyDescent="0.2">
      <c r="A843" s="155"/>
      <c r="B843" s="156"/>
      <c r="C843" s="182" t="s">
        <v>117</v>
      </c>
      <c r="D843" s="162"/>
      <c r="E843" s="163">
        <v>1</v>
      </c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8"/>
      <c r="AA843" s="148"/>
      <c r="AB843" s="148"/>
      <c r="AC843" s="148"/>
      <c r="AD843" s="148"/>
      <c r="AE843" s="148"/>
      <c r="AF843" s="148"/>
      <c r="AG843" s="148" t="s">
        <v>268</v>
      </c>
      <c r="AH843" s="148">
        <v>0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x14ac:dyDescent="0.2">
      <c r="A844" s="165" t="s">
        <v>252</v>
      </c>
      <c r="B844" s="166" t="s">
        <v>186</v>
      </c>
      <c r="C844" s="180" t="s">
        <v>187</v>
      </c>
      <c r="D844" s="167"/>
      <c r="E844" s="168"/>
      <c r="F844" s="169"/>
      <c r="G844" s="169">
        <f>SUMIF(AG845:AG861,"&lt;&gt;NOR",G845:G861)</f>
        <v>0</v>
      </c>
      <c r="H844" s="169"/>
      <c r="I844" s="169">
        <f>SUM(I845:I861)</f>
        <v>0</v>
      </c>
      <c r="J844" s="169"/>
      <c r="K844" s="169">
        <f>SUM(K845:K861)</f>
        <v>0</v>
      </c>
      <c r="L844" s="169"/>
      <c r="M844" s="169">
        <f>SUM(M845:M861)</f>
        <v>0</v>
      </c>
      <c r="N844" s="168"/>
      <c r="O844" s="168">
        <f>SUM(O845:O861)</f>
        <v>1.18</v>
      </c>
      <c r="P844" s="168"/>
      <c r="Q844" s="168">
        <f>SUM(Q845:Q861)</f>
        <v>0</v>
      </c>
      <c r="R844" s="169"/>
      <c r="S844" s="169"/>
      <c r="T844" s="170"/>
      <c r="U844" s="164"/>
      <c r="V844" s="164">
        <f>SUM(V845:V861)</f>
        <v>0</v>
      </c>
      <c r="W844" s="164"/>
      <c r="X844" s="164"/>
      <c r="Y844" s="164"/>
      <c r="AG844" t="s">
        <v>253</v>
      </c>
    </row>
    <row r="845" spans="1:60" outlineLevel="1" x14ac:dyDescent="0.2">
      <c r="A845" s="172">
        <v>238</v>
      </c>
      <c r="B845" s="173" t="s">
        <v>3168</v>
      </c>
      <c r="C845" s="181" t="s">
        <v>3169</v>
      </c>
      <c r="D845" s="174" t="s">
        <v>363</v>
      </c>
      <c r="E845" s="175">
        <v>33</v>
      </c>
      <c r="F845" s="176"/>
      <c r="G845" s="177">
        <f>ROUND(E845*F845,2)</f>
        <v>0</v>
      </c>
      <c r="H845" s="176"/>
      <c r="I845" s="177">
        <f>ROUND(E845*H845,2)</f>
        <v>0</v>
      </c>
      <c r="J845" s="176"/>
      <c r="K845" s="177">
        <f>ROUND(E845*J845,2)</f>
        <v>0</v>
      </c>
      <c r="L845" s="177">
        <v>21</v>
      </c>
      <c r="M845" s="177">
        <f>G845*(1+L845/100)</f>
        <v>0</v>
      </c>
      <c r="N845" s="175">
        <v>8.9999999999999998E-4</v>
      </c>
      <c r="O845" s="175">
        <f>ROUND(E845*N845,2)</f>
        <v>0.03</v>
      </c>
      <c r="P845" s="175">
        <v>0</v>
      </c>
      <c r="Q845" s="175">
        <f>ROUND(E845*P845,2)</f>
        <v>0</v>
      </c>
      <c r="R845" s="177"/>
      <c r="S845" s="177" t="s">
        <v>325</v>
      </c>
      <c r="T845" s="178" t="s">
        <v>326</v>
      </c>
      <c r="U845" s="158">
        <v>0</v>
      </c>
      <c r="V845" s="158">
        <f>ROUND(E845*U845,2)</f>
        <v>0</v>
      </c>
      <c r="W845" s="158"/>
      <c r="X845" s="158" t="s">
        <v>259</v>
      </c>
      <c r="Y845" s="158" t="s">
        <v>260</v>
      </c>
      <c r="Z845" s="148"/>
      <c r="AA845" s="148"/>
      <c r="AB845" s="148"/>
      <c r="AC845" s="148"/>
      <c r="AD845" s="148"/>
      <c r="AE845" s="148"/>
      <c r="AF845" s="148"/>
      <c r="AG845" s="148" t="s">
        <v>415</v>
      </c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2" x14ac:dyDescent="0.2">
      <c r="A846" s="155"/>
      <c r="B846" s="156"/>
      <c r="C846" s="273" t="s">
        <v>3170</v>
      </c>
      <c r="D846" s="274"/>
      <c r="E846" s="274"/>
      <c r="F846" s="274"/>
      <c r="G846" s="274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8"/>
      <c r="AA846" s="148"/>
      <c r="AB846" s="148"/>
      <c r="AC846" s="148"/>
      <c r="AD846" s="148"/>
      <c r="AE846" s="148"/>
      <c r="AF846" s="148"/>
      <c r="AG846" s="148" t="s">
        <v>263</v>
      </c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2" x14ac:dyDescent="0.2">
      <c r="A847" s="155"/>
      <c r="B847" s="156"/>
      <c r="C847" s="182" t="s">
        <v>70</v>
      </c>
      <c r="D847" s="162"/>
      <c r="E847" s="163">
        <v>13</v>
      </c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58"/>
      <c r="Z847" s="148"/>
      <c r="AA847" s="148"/>
      <c r="AB847" s="148"/>
      <c r="AC847" s="148"/>
      <c r="AD847" s="148"/>
      <c r="AE847" s="148"/>
      <c r="AF847" s="148"/>
      <c r="AG847" s="148" t="s">
        <v>268</v>
      </c>
      <c r="AH847" s="148">
        <v>0</v>
      </c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3" x14ac:dyDescent="0.2">
      <c r="A848" s="155"/>
      <c r="B848" s="156"/>
      <c r="C848" s="182" t="s">
        <v>84</v>
      </c>
      <c r="D848" s="162"/>
      <c r="E848" s="163">
        <v>20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58"/>
      <c r="Z848" s="148"/>
      <c r="AA848" s="148"/>
      <c r="AB848" s="148"/>
      <c r="AC848" s="148"/>
      <c r="AD848" s="148"/>
      <c r="AE848" s="148"/>
      <c r="AF848" s="148"/>
      <c r="AG848" s="148" t="s">
        <v>268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1" x14ac:dyDescent="0.2">
      <c r="A849" s="187">
        <v>239</v>
      </c>
      <c r="B849" s="188" t="s">
        <v>3171</v>
      </c>
      <c r="C849" s="194" t="s">
        <v>3172</v>
      </c>
      <c r="D849" s="189" t="s">
        <v>0</v>
      </c>
      <c r="E849" s="190">
        <v>2650.8249999999998</v>
      </c>
      <c r="F849" s="191"/>
      <c r="G849" s="192">
        <f>ROUND(E849*F849,2)</f>
        <v>0</v>
      </c>
      <c r="H849" s="191"/>
      <c r="I849" s="192">
        <f>ROUND(E849*H849,2)</f>
        <v>0</v>
      </c>
      <c r="J849" s="191"/>
      <c r="K849" s="192">
        <f>ROUND(E849*J849,2)</f>
        <v>0</v>
      </c>
      <c r="L849" s="192">
        <v>21</v>
      </c>
      <c r="M849" s="192">
        <f>G849*(1+L849/100)</f>
        <v>0</v>
      </c>
      <c r="N849" s="190">
        <v>0</v>
      </c>
      <c r="O849" s="190">
        <f>ROUND(E849*N849,2)</f>
        <v>0</v>
      </c>
      <c r="P849" s="190">
        <v>0</v>
      </c>
      <c r="Q849" s="190">
        <f>ROUND(E849*P849,2)</f>
        <v>0</v>
      </c>
      <c r="R849" s="192"/>
      <c r="S849" s="192" t="s">
        <v>257</v>
      </c>
      <c r="T849" s="193" t="s">
        <v>258</v>
      </c>
      <c r="U849" s="158">
        <v>0</v>
      </c>
      <c r="V849" s="158">
        <f>ROUND(E849*U849,2)</f>
        <v>0</v>
      </c>
      <c r="W849" s="158"/>
      <c r="X849" s="158" t="s">
        <v>259</v>
      </c>
      <c r="Y849" s="158" t="s">
        <v>260</v>
      </c>
      <c r="Z849" s="148"/>
      <c r="AA849" s="148"/>
      <c r="AB849" s="148"/>
      <c r="AC849" s="148"/>
      <c r="AD849" s="148"/>
      <c r="AE849" s="148"/>
      <c r="AF849" s="148"/>
      <c r="AG849" s="148" t="s">
        <v>422</v>
      </c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 x14ac:dyDescent="0.2">
      <c r="A850" s="172">
        <v>240</v>
      </c>
      <c r="B850" s="173" t="s">
        <v>3173</v>
      </c>
      <c r="C850" s="181" t="s">
        <v>3174</v>
      </c>
      <c r="D850" s="174" t="s">
        <v>446</v>
      </c>
      <c r="E850" s="175">
        <v>13</v>
      </c>
      <c r="F850" s="176"/>
      <c r="G850" s="177">
        <f>ROUND(E850*F850,2)</f>
        <v>0</v>
      </c>
      <c r="H850" s="176"/>
      <c r="I850" s="177">
        <f>ROUND(E850*H850,2)</f>
        <v>0</v>
      </c>
      <c r="J850" s="176"/>
      <c r="K850" s="177">
        <f>ROUND(E850*J850,2)</f>
        <v>0</v>
      </c>
      <c r="L850" s="177">
        <v>21</v>
      </c>
      <c r="M850" s="177">
        <f>G850*(1+L850/100)</f>
        <v>0</v>
      </c>
      <c r="N850" s="175">
        <v>4.4999999999999998E-2</v>
      </c>
      <c r="O850" s="175">
        <f>ROUND(E850*N850,2)</f>
        <v>0.59</v>
      </c>
      <c r="P850" s="175">
        <v>0</v>
      </c>
      <c r="Q850" s="175">
        <f>ROUND(E850*P850,2)</f>
        <v>0</v>
      </c>
      <c r="R850" s="177"/>
      <c r="S850" s="177" t="s">
        <v>257</v>
      </c>
      <c r="T850" s="178" t="s">
        <v>258</v>
      </c>
      <c r="U850" s="158">
        <v>0</v>
      </c>
      <c r="V850" s="158">
        <f>ROUND(E850*U850,2)</f>
        <v>0</v>
      </c>
      <c r="W850" s="158"/>
      <c r="X850" s="158" t="s">
        <v>442</v>
      </c>
      <c r="Y850" s="158" t="s">
        <v>260</v>
      </c>
      <c r="Z850" s="148"/>
      <c r="AA850" s="148"/>
      <c r="AB850" s="148"/>
      <c r="AC850" s="148"/>
      <c r="AD850" s="148"/>
      <c r="AE850" s="148"/>
      <c r="AF850" s="148"/>
      <c r="AG850" s="148" t="s">
        <v>612</v>
      </c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2" x14ac:dyDescent="0.2">
      <c r="A851" s="155"/>
      <c r="B851" s="156"/>
      <c r="C851" s="273" t="s">
        <v>3175</v>
      </c>
      <c r="D851" s="274"/>
      <c r="E851" s="274"/>
      <c r="F851" s="274"/>
      <c r="G851" s="274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58"/>
      <c r="Z851" s="148"/>
      <c r="AA851" s="148"/>
      <c r="AB851" s="148"/>
      <c r="AC851" s="148"/>
      <c r="AD851" s="148"/>
      <c r="AE851" s="148"/>
      <c r="AF851" s="148"/>
      <c r="AG851" s="148" t="s">
        <v>263</v>
      </c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2" x14ac:dyDescent="0.2">
      <c r="A852" s="155"/>
      <c r="B852" s="156"/>
      <c r="C852" s="182" t="s">
        <v>70</v>
      </c>
      <c r="D852" s="162"/>
      <c r="E852" s="163">
        <v>13</v>
      </c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8"/>
      <c r="AA852" s="148"/>
      <c r="AB852" s="148"/>
      <c r="AC852" s="148"/>
      <c r="AD852" s="148"/>
      <c r="AE852" s="148"/>
      <c r="AF852" s="148"/>
      <c r="AG852" s="148" t="s">
        <v>268</v>
      </c>
      <c r="AH852" s="148">
        <v>0</v>
      </c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1" x14ac:dyDescent="0.2">
      <c r="A853" s="172">
        <v>241</v>
      </c>
      <c r="B853" s="173" t="s">
        <v>3176</v>
      </c>
      <c r="C853" s="181" t="s">
        <v>3177</v>
      </c>
      <c r="D853" s="174" t="s">
        <v>446</v>
      </c>
      <c r="E853" s="175">
        <v>1</v>
      </c>
      <c r="F853" s="176"/>
      <c r="G853" s="177">
        <f>ROUND(E853*F853,2)</f>
        <v>0</v>
      </c>
      <c r="H853" s="176"/>
      <c r="I853" s="177">
        <f>ROUND(E853*H853,2)</f>
        <v>0</v>
      </c>
      <c r="J853" s="176"/>
      <c r="K853" s="177">
        <f>ROUND(E853*J853,2)</f>
        <v>0</v>
      </c>
      <c r="L853" s="177">
        <v>21</v>
      </c>
      <c r="M853" s="177">
        <f>G853*(1+L853/100)</f>
        <v>0</v>
      </c>
      <c r="N853" s="175">
        <v>0.09</v>
      </c>
      <c r="O853" s="175">
        <f>ROUND(E853*N853,2)</f>
        <v>0.09</v>
      </c>
      <c r="P853" s="175">
        <v>0</v>
      </c>
      <c r="Q853" s="175">
        <f>ROUND(E853*P853,2)</f>
        <v>0</v>
      </c>
      <c r="R853" s="177"/>
      <c r="S853" s="177" t="s">
        <v>257</v>
      </c>
      <c r="T853" s="178" t="s">
        <v>258</v>
      </c>
      <c r="U853" s="158">
        <v>0</v>
      </c>
      <c r="V853" s="158">
        <f>ROUND(E853*U853,2)</f>
        <v>0</v>
      </c>
      <c r="W853" s="158"/>
      <c r="X853" s="158" t="s">
        <v>442</v>
      </c>
      <c r="Y853" s="158" t="s">
        <v>260</v>
      </c>
      <c r="Z853" s="148"/>
      <c r="AA853" s="148"/>
      <c r="AB853" s="148"/>
      <c r="AC853" s="148"/>
      <c r="AD853" s="148"/>
      <c r="AE853" s="148"/>
      <c r="AF853" s="148"/>
      <c r="AG853" s="148" t="s">
        <v>612</v>
      </c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2" x14ac:dyDescent="0.2">
      <c r="A854" s="155"/>
      <c r="B854" s="156"/>
      <c r="C854" s="273" t="s">
        <v>3175</v>
      </c>
      <c r="D854" s="274"/>
      <c r="E854" s="274"/>
      <c r="F854" s="274"/>
      <c r="G854" s="274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8"/>
      <c r="AA854" s="148"/>
      <c r="AB854" s="148"/>
      <c r="AC854" s="148"/>
      <c r="AD854" s="148"/>
      <c r="AE854" s="148"/>
      <c r="AF854" s="148"/>
      <c r="AG854" s="148" t="s">
        <v>263</v>
      </c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2" x14ac:dyDescent="0.2">
      <c r="A855" s="155"/>
      <c r="B855" s="156"/>
      <c r="C855" s="182" t="s">
        <v>117</v>
      </c>
      <c r="D855" s="162"/>
      <c r="E855" s="163">
        <v>1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8"/>
      <c r="AA855" s="148"/>
      <c r="AB855" s="148"/>
      <c r="AC855" s="148"/>
      <c r="AD855" s="148"/>
      <c r="AE855" s="148"/>
      <c r="AF855" s="148"/>
      <c r="AG855" s="148" t="s">
        <v>268</v>
      </c>
      <c r="AH855" s="148">
        <v>0</v>
      </c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 x14ac:dyDescent="0.2">
      <c r="A856" s="172">
        <v>242</v>
      </c>
      <c r="B856" s="173" t="s">
        <v>3178</v>
      </c>
      <c r="C856" s="181" t="s">
        <v>3179</v>
      </c>
      <c r="D856" s="174" t="s">
        <v>446</v>
      </c>
      <c r="E856" s="175">
        <v>20</v>
      </c>
      <c r="F856" s="176"/>
      <c r="G856" s="177">
        <f>ROUND(E856*F856,2)</f>
        <v>0</v>
      </c>
      <c r="H856" s="176"/>
      <c r="I856" s="177">
        <f>ROUND(E856*H856,2)</f>
        <v>0</v>
      </c>
      <c r="J856" s="176"/>
      <c r="K856" s="177">
        <f>ROUND(E856*J856,2)</f>
        <v>0</v>
      </c>
      <c r="L856" s="177">
        <v>21</v>
      </c>
      <c r="M856" s="177">
        <f>G856*(1+L856/100)</f>
        <v>0</v>
      </c>
      <c r="N856" s="175">
        <v>0.02</v>
      </c>
      <c r="O856" s="175">
        <f>ROUND(E856*N856,2)</f>
        <v>0.4</v>
      </c>
      <c r="P856" s="175">
        <v>0</v>
      </c>
      <c r="Q856" s="175">
        <f>ROUND(E856*P856,2)</f>
        <v>0</v>
      </c>
      <c r="R856" s="177"/>
      <c r="S856" s="177" t="s">
        <v>257</v>
      </c>
      <c r="T856" s="178" t="s">
        <v>258</v>
      </c>
      <c r="U856" s="158">
        <v>0</v>
      </c>
      <c r="V856" s="158">
        <f>ROUND(E856*U856,2)</f>
        <v>0</v>
      </c>
      <c r="W856" s="158"/>
      <c r="X856" s="158" t="s">
        <v>442</v>
      </c>
      <c r="Y856" s="158" t="s">
        <v>260</v>
      </c>
      <c r="Z856" s="148"/>
      <c r="AA856" s="148"/>
      <c r="AB856" s="148"/>
      <c r="AC856" s="148"/>
      <c r="AD856" s="148"/>
      <c r="AE856" s="148"/>
      <c r="AF856" s="148"/>
      <c r="AG856" s="148" t="s">
        <v>612</v>
      </c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2" x14ac:dyDescent="0.2">
      <c r="A857" s="155"/>
      <c r="B857" s="156"/>
      <c r="C857" s="273" t="s">
        <v>3175</v>
      </c>
      <c r="D857" s="274"/>
      <c r="E857" s="274"/>
      <c r="F857" s="274"/>
      <c r="G857" s="274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8"/>
      <c r="AA857" s="148"/>
      <c r="AB857" s="148"/>
      <c r="AC857" s="148"/>
      <c r="AD857" s="148"/>
      <c r="AE857" s="148"/>
      <c r="AF857" s="148"/>
      <c r="AG857" s="148" t="s">
        <v>263</v>
      </c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2" x14ac:dyDescent="0.2">
      <c r="A858" s="155"/>
      <c r="B858" s="156"/>
      <c r="C858" s="182" t="s">
        <v>84</v>
      </c>
      <c r="D858" s="162"/>
      <c r="E858" s="163">
        <v>20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8"/>
      <c r="AA858" s="148"/>
      <c r="AB858" s="148"/>
      <c r="AC858" s="148"/>
      <c r="AD858" s="148"/>
      <c r="AE858" s="148"/>
      <c r="AF858" s="148"/>
      <c r="AG858" s="148" t="s">
        <v>268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1" x14ac:dyDescent="0.2">
      <c r="A859" s="172">
        <v>243</v>
      </c>
      <c r="B859" s="173" t="s">
        <v>3180</v>
      </c>
      <c r="C859" s="181" t="s">
        <v>3181</v>
      </c>
      <c r="D859" s="174" t="s">
        <v>446</v>
      </c>
      <c r="E859" s="175">
        <v>1</v>
      </c>
      <c r="F859" s="176"/>
      <c r="G859" s="177">
        <f>ROUND(E859*F859,2)</f>
        <v>0</v>
      </c>
      <c r="H859" s="176"/>
      <c r="I859" s="177">
        <f>ROUND(E859*H859,2)</f>
        <v>0</v>
      </c>
      <c r="J859" s="176"/>
      <c r="K859" s="177">
        <f>ROUND(E859*J859,2)</f>
        <v>0</v>
      </c>
      <c r="L859" s="177">
        <v>21</v>
      </c>
      <c r="M859" s="177">
        <f>G859*(1+L859/100)</f>
        <v>0</v>
      </c>
      <c r="N859" s="175">
        <v>6.5000000000000002E-2</v>
      </c>
      <c r="O859" s="175">
        <f>ROUND(E859*N859,2)</f>
        <v>7.0000000000000007E-2</v>
      </c>
      <c r="P859" s="175">
        <v>0</v>
      </c>
      <c r="Q859" s="175">
        <f>ROUND(E859*P859,2)</f>
        <v>0</v>
      </c>
      <c r="R859" s="177"/>
      <c r="S859" s="177" t="s">
        <v>257</v>
      </c>
      <c r="T859" s="178" t="s">
        <v>258</v>
      </c>
      <c r="U859" s="158">
        <v>0</v>
      </c>
      <c r="V859" s="158">
        <f>ROUND(E859*U859,2)</f>
        <v>0</v>
      </c>
      <c r="W859" s="158"/>
      <c r="X859" s="158" t="s">
        <v>442</v>
      </c>
      <c r="Y859" s="158" t="s">
        <v>260</v>
      </c>
      <c r="Z859" s="148"/>
      <c r="AA859" s="148"/>
      <c r="AB859" s="148"/>
      <c r="AC859" s="148"/>
      <c r="AD859" s="148"/>
      <c r="AE859" s="148"/>
      <c r="AF859" s="148"/>
      <c r="AG859" s="148" t="s">
        <v>443</v>
      </c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2" x14ac:dyDescent="0.2">
      <c r="A860" s="155"/>
      <c r="B860" s="156"/>
      <c r="C860" s="273" t="s">
        <v>3175</v>
      </c>
      <c r="D860" s="274"/>
      <c r="E860" s="274"/>
      <c r="F860" s="274"/>
      <c r="G860" s="274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8"/>
      <c r="AA860" s="148"/>
      <c r="AB860" s="148"/>
      <c r="AC860" s="148"/>
      <c r="AD860" s="148"/>
      <c r="AE860" s="148"/>
      <c r="AF860" s="148"/>
      <c r="AG860" s="148" t="s">
        <v>263</v>
      </c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2" x14ac:dyDescent="0.2">
      <c r="A861" s="155"/>
      <c r="B861" s="156"/>
      <c r="C861" s="182" t="s">
        <v>117</v>
      </c>
      <c r="D861" s="162"/>
      <c r="E861" s="163">
        <v>1</v>
      </c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8"/>
      <c r="AA861" s="148"/>
      <c r="AB861" s="148"/>
      <c r="AC861" s="148"/>
      <c r="AD861" s="148"/>
      <c r="AE861" s="148"/>
      <c r="AF861" s="148"/>
      <c r="AG861" s="148" t="s">
        <v>268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x14ac:dyDescent="0.2">
      <c r="A862" s="165" t="s">
        <v>252</v>
      </c>
      <c r="B862" s="166" t="s">
        <v>188</v>
      </c>
      <c r="C862" s="180" t="s">
        <v>189</v>
      </c>
      <c r="D862" s="167"/>
      <c r="E862" s="168"/>
      <c r="F862" s="169"/>
      <c r="G862" s="169">
        <f>SUMIF(AG863:AG890,"&lt;&gt;NOR",G863:G890)</f>
        <v>0</v>
      </c>
      <c r="H862" s="169"/>
      <c r="I862" s="169">
        <f>SUM(I863:I890)</f>
        <v>0</v>
      </c>
      <c r="J862" s="169"/>
      <c r="K862" s="169">
        <f>SUM(K863:K890)</f>
        <v>0</v>
      </c>
      <c r="L862" s="169"/>
      <c r="M862" s="169">
        <f>SUM(M863:M890)</f>
        <v>0</v>
      </c>
      <c r="N862" s="168"/>
      <c r="O862" s="168">
        <f>SUM(O863:O890)</f>
        <v>8.52</v>
      </c>
      <c r="P862" s="168"/>
      <c r="Q862" s="168">
        <f>SUM(Q863:Q890)</f>
        <v>0</v>
      </c>
      <c r="R862" s="169"/>
      <c r="S862" s="169"/>
      <c r="T862" s="170"/>
      <c r="U862" s="164"/>
      <c r="V862" s="164">
        <f>SUM(V863:V890)</f>
        <v>0</v>
      </c>
      <c r="W862" s="164"/>
      <c r="X862" s="164"/>
      <c r="Y862" s="164"/>
      <c r="AG862" t="s">
        <v>253</v>
      </c>
    </row>
    <row r="863" spans="1:60" outlineLevel="1" x14ac:dyDescent="0.2">
      <c r="A863" s="172">
        <v>244</v>
      </c>
      <c r="B863" s="173" t="s">
        <v>3182</v>
      </c>
      <c r="C863" s="181" t="s">
        <v>3183</v>
      </c>
      <c r="D863" s="174" t="s">
        <v>348</v>
      </c>
      <c r="E863" s="175">
        <v>72.53</v>
      </c>
      <c r="F863" s="176"/>
      <c r="G863" s="177">
        <f>ROUND(E863*F863,2)</f>
        <v>0</v>
      </c>
      <c r="H863" s="176"/>
      <c r="I863" s="177">
        <f>ROUND(E863*H863,2)</f>
        <v>0</v>
      </c>
      <c r="J863" s="176"/>
      <c r="K863" s="177">
        <f>ROUND(E863*J863,2)</f>
        <v>0</v>
      </c>
      <c r="L863" s="177">
        <v>21</v>
      </c>
      <c r="M863" s="177">
        <f>G863*(1+L863/100)</f>
        <v>0</v>
      </c>
      <c r="N863" s="175">
        <v>4.4000000000000002E-4</v>
      </c>
      <c r="O863" s="175">
        <f>ROUND(E863*N863,2)</f>
        <v>0.03</v>
      </c>
      <c r="P863" s="175">
        <v>0</v>
      </c>
      <c r="Q863" s="175">
        <f>ROUND(E863*P863,2)</f>
        <v>0</v>
      </c>
      <c r="R863" s="177"/>
      <c r="S863" s="177" t="s">
        <v>325</v>
      </c>
      <c r="T863" s="178" t="s">
        <v>326</v>
      </c>
      <c r="U863" s="158">
        <v>0</v>
      </c>
      <c r="V863" s="158">
        <f>ROUND(E863*U863,2)</f>
        <v>0</v>
      </c>
      <c r="W863" s="158"/>
      <c r="X863" s="158" t="s">
        <v>259</v>
      </c>
      <c r="Y863" s="158" t="s">
        <v>260</v>
      </c>
      <c r="Z863" s="148"/>
      <c r="AA863" s="148"/>
      <c r="AB863" s="148"/>
      <c r="AC863" s="148"/>
      <c r="AD863" s="148"/>
      <c r="AE863" s="148"/>
      <c r="AF863" s="148"/>
      <c r="AG863" s="148" t="s">
        <v>415</v>
      </c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2" x14ac:dyDescent="0.2">
      <c r="A864" s="155"/>
      <c r="B864" s="156"/>
      <c r="C864" s="182" t="s">
        <v>3184</v>
      </c>
      <c r="D864" s="162"/>
      <c r="E864" s="163">
        <v>72.53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58"/>
      <c r="Z864" s="148"/>
      <c r="AA864" s="148"/>
      <c r="AB864" s="148"/>
      <c r="AC864" s="148"/>
      <c r="AD864" s="148"/>
      <c r="AE864" s="148"/>
      <c r="AF864" s="148"/>
      <c r="AG864" s="148" t="s">
        <v>268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1" x14ac:dyDescent="0.2">
      <c r="A865" s="172">
        <v>245</v>
      </c>
      <c r="B865" s="173" t="s">
        <v>460</v>
      </c>
      <c r="C865" s="181" t="s">
        <v>461</v>
      </c>
      <c r="D865" s="174" t="s">
        <v>348</v>
      </c>
      <c r="E865" s="175">
        <v>72.53</v>
      </c>
      <c r="F865" s="176"/>
      <c r="G865" s="177">
        <f>ROUND(E865*F865,2)</f>
        <v>0</v>
      </c>
      <c r="H865" s="176"/>
      <c r="I865" s="177">
        <f>ROUND(E865*H865,2)</f>
        <v>0</v>
      </c>
      <c r="J865" s="176"/>
      <c r="K865" s="177">
        <f>ROUND(E865*J865,2)</f>
        <v>0</v>
      </c>
      <c r="L865" s="177">
        <v>21</v>
      </c>
      <c r="M865" s="177">
        <f>G865*(1+L865/100)</f>
        <v>0</v>
      </c>
      <c r="N865" s="175">
        <v>0</v>
      </c>
      <c r="O865" s="175">
        <f>ROUND(E865*N865,2)</f>
        <v>0</v>
      </c>
      <c r="P865" s="175">
        <v>0</v>
      </c>
      <c r="Q865" s="175">
        <f>ROUND(E865*P865,2)</f>
        <v>0</v>
      </c>
      <c r="R865" s="177"/>
      <c r="S865" s="177" t="s">
        <v>325</v>
      </c>
      <c r="T865" s="178" t="s">
        <v>326</v>
      </c>
      <c r="U865" s="158">
        <v>0</v>
      </c>
      <c r="V865" s="158">
        <f>ROUND(E865*U865,2)</f>
        <v>0</v>
      </c>
      <c r="W865" s="158"/>
      <c r="X865" s="158" t="s">
        <v>259</v>
      </c>
      <c r="Y865" s="158" t="s">
        <v>260</v>
      </c>
      <c r="Z865" s="148"/>
      <c r="AA865" s="148"/>
      <c r="AB865" s="148"/>
      <c r="AC865" s="148"/>
      <c r="AD865" s="148"/>
      <c r="AE865" s="148"/>
      <c r="AF865" s="148"/>
      <c r="AG865" s="148" t="s">
        <v>415</v>
      </c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2" x14ac:dyDescent="0.2">
      <c r="A866" s="155"/>
      <c r="B866" s="156"/>
      <c r="C866" s="182" t="s">
        <v>3184</v>
      </c>
      <c r="D866" s="162"/>
      <c r="E866" s="163">
        <v>72.53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58"/>
      <c r="Z866" s="148"/>
      <c r="AA866" s="148"/>
      <c r="AB866" s="148"/>
      <c r="AC866" s="148"/>
      <c r="AD866" s="148"/>
      <c r="AE866" s="148"/>
      <c r="AF866" s="148"/>
      <c r="AG866" s="148" t="s">
        <v>268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 x14ac:dyDescent="0.2">
      <c r="A867" s="172">
        <v>246</v>
      </c>
      <c r="B867" s="173" t="s">
        <v>3185</v>
      </c>
      <c r="C867" s="181" t="s">
        <v>3186</v>
      </c>
      <c r="D867" s="174" t="s">
        <v>324</v>
      </c>
      <c r="E867" s="175">
        <v>51.73</v>
      </c>
      <c r="F867" s="176"/>
      <c r="G867" s="177">
        <f>ROUND(E867*F867,2)</f>
        <v>0</v>
      </c>
      <c r="H867" s="176"/>
      <c r="I867" s="177">
        <f>ROUND(E867*H867,2)</f>
        <v>0</v>
      </c>
      <c r="J867" s="176"/>
      <c r="K867" s="177">
        <f>ROUND(E867*J867,2)</f>
        <v>0</v>
      </c>
      <c r="L867" s="177">
        <v>21</v>
      </c>
      <c r="M867" s="177">
        <f>G867*(1+L867/100)</f>
        <v>0</v>
      </c>
      <c r="N867" s="175">
        <v>6.3579999999999998E-2</v>
      </c>
      <c r="O867" s="175">
        <f>ROUND(E867*N867,2)</f>
        <v>3.29</v>
      </c>
      <c r="P867" s="175">
        <v>0</v>
      </c>
      <c r="Q867" s="175">
        <f>ROUND(E867*P867,2)</f>
        <v>0</v>
      </c>
      <c r="R867" s="177"/>
      <c r="S867" s="177" t="s">
        <v>325</v>
      </c>
      <c r="T867" s="178" t="s">
        <v>326</v>
      </c>
      <c r="U867" s="158">
        <v>0</v>
      </c>
      <c r="V867" s="158">
        <f>ROUND(E867*U867,2)</f>
        <v>0</v>
      </c>
      <c r="W867" s="158"/>
      <c r="X867" s="158" t="s">
        <v>259</v>
      </c>
      <c r="Y867" s="158" t="s">
        <v>260</v>
      </c>
      <c r="Z867" s="148"/>
      <c r="AA867" s="148"/>
      <c r="AB867" s="148"/>
      <c r="AC867" s="148"/>
      <c r="AD867" s="148"/>
      <c r="AE867" s="148"/>
      <c r="AF867" s="148"/>
      <c r="AG867" s="148" t="s">
        <v>415</v>
      </c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2" x14ac:dyDescent="0.2">
      <c r="A868" s="155"/>
      <c r="B868" s="156"/>
      <c r="C868" s="182" t="s">
        <v>2714</v>
      </c>
      <c r="D868" s="162"/>
      <c r="E868" s="163">
        <v>51.73</v>
      </c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58"/>
      <c r="Z868" s="148"/>
      <c r="AA868" s="148"/>
      <c r="AB868" s="148"/>
      <c r="AC868" s="148"/>
      <c r="AD868" s="148"/>
      <c r="AE868" s="148"/>
      <c r="AF868" s="148"/>
      <c r="AG868" s="148" t="s">
        <v>268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 x14ac:dyDescent="0.2">
      <c r="A869" s="172">
        <v>247</v>
      </c>
      <c r="B869" s="173" t="s">
        <v>462</v>
      </c>
      <c r="C869" s="181" t="s">
        <v>463</v>
      </c>
      <c r="D869" s="174" t="s">
        <v>324</v>
      </c>
      <c r="E869" s="175">
        <v>62.19</v>
      </c>
      <c r="F869" s="176"/>
      <c r="G869" s="177">
        <f>ROUND(E869*F869,2)</f>
        <v>0</v>
      </c>
      <c r="H869" s="176"/>
      <c r="I869" s="177">
        <f>ROUND(E869*H869,2)</f>
        <v>0</v>
      </c>
      <c r="J869" s="176"/>
      <c r="K869" s="177">
        <f>ROUND(E869*J869,2)</f>
        <v>0</v>
      </c>
      <c r="L869" s="177">
        <v>21</v>
      </c>
      <c r="M869" s="177">
        <f>G869*(1+L869/100)</f>
        <v>0</v>
      </c>
      <c r="N869" s="175">
        <v>5.0400000000000002E-3</v>
      </c>
      <c r="O869" s="175">
        <f>ROUND(E869*N869,2)</f>
        <v>0.31</v>
      </c>
      <c r="P869" s="175">
        <v>0</v>
      </c>
      <c r="Q869" s="175">
        <f>ROUND(E869*P869,2)</f>
        <v>0</v>
      </c>
      <c r="R869" s="177"/>
      <c r="S869" s="177" t="s">
        <v>325</v>
      </c>
      <c r="T869" s="178" t="s">
        <v>326</v>
      </c>
      <c r="U869" s="158">
        <v>0</v>
      </c>
      <c r="V869" s="158">
        <f>ROUND(E869*U869,2)</f>
        <v>0</v>
      </c>
      <c r="W869" s="158"/>
      <c r="X869" s="158" t="s">
        <v>259</v>
      </c>
      <c r="Y869" s="158" t="s">
        <v>260</v>
      </c>
      <c r="Z869" s="148"/>
      <c r="AA869" s="148"/>
      <c r="AB869" s="148"/>
      <c r="AC869" s="148"/>
      <c r="AD869" s="148"/>
      <c r="AE869" s="148"/>
      <c r="AF869" s="148"/>
      <c r="AG869" s="148" t="s">
        <v>415</v>
      </c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2" x14ac:dyDescent="0.2">
      <c r="A870" s="155"/>
      <c r="B870" s="156"/>
      <c r="C870" s="182" t="s">
        <v>2711</v>
      </c>
      <c r="D870" s="162"/>
      <c r="E870" s="163">
        <v>62.19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58"/>
      <c r="Z870" s="148"/>
      <c r="AA870" s="148"/>
      <c r="AB870" s="148"/>
      <c r="AC870" s="148"/>
      <c r="AD870" s="148"/>
      <c r="AE870" s="148"/>
      <c r="AF870" s="148"/>
      <c r="AG870" s="148" t="s">
        <v>268</v>
      </c>
      <c r="AH870" s="148">
        <v>0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 x14ac:dyDescent="0.2">
      <c r="A871" s="172">
        <v>248</v>
      </c>
      <c r="B871" s="173" t="s">
        <v>464</v>
      </c>
      <c r="C871" s="181" t="s">
        <v>465</v>
      </c>
      <c r="D871" s="174" t="s">
        <v>348</v>
      </c>
      <c r="E871" s="175">
        <v>101.45</v>
      </c>
      <c r="F871" s="176"/>
      <c r="G871" s="177">
        <f>ROUND(E871*F871,2)</f>
        <v>0</v>
      </c>
      <c r="H871" s="176"/>
      <c r="I871" s="177">
        <f>ROUND(E871*H871,2)</f>
        <v>0</v>
      </c>
      <c r="J871" s="176"/>
      <c r="K871" s="177">
        <f>ROUND(E871*J871,2)</f>
        <v>0</v>
      </c>
      <c r="L871" s="177">
        <v>21</v>
      </c>
      <c r="M871" s="177">
        <f>G871*(1+L871/100)</f>
        <v>0</v>
      </c>
      <c r="N871" s="175">
        <v>4.0000000000000003E-5</v>
      </c>
      <c r="O871" s="175">
        <f>ROUND(E871*N871,2)</f>
        <v>0</v>
      </c>
      <c r="P871" s="175">
        <v>0</v>
      </c>
      <c r="Q871" s="175">
        <f>ROUND(E871*P871,2)</f>
        <v>0</v>
      </c>
      <c r="R871" s="177"/>
      <c r="S871" s="177" t="s">
        <v>325</v>
      </c>
      <c r="T871" s="178" t="s">
        <v>326</v>
      </c>
      <c r="U871" s="158">
        <v>0</v>
      </c>
      <c r="V871" s="158">
        <f>ROUND(E871*U871,2)</f>
        <v>0</v>
      </c>
      <c r="W871" s="158"/>
      <c r="X871" s="158" t="s">
        <v>259</v>
      </c>
      <c r="Y871" s="158" t="s">
        <v>260</v>
      </c>
      <c r="Z871" s="148"/>
      <c r="AA871" s="148"/>
      <c r="AB871" s="148"/>
      <c r="AC871" s="148"/>
      <c r="AD871" s="148"/>
      <c r="AE871" s="148"/>
      <c r="AF871" s="148"/>
      <c r="AG871" s="148" t="s">
        <v>415</v>
      </c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2" x14ac:dyDescent="0.2">
      <c r="A872" s="155"/>
      <c r="B872" s="156"/>
      <c r="C872" s="182" t="s">
        <v>2801</v>
      </c>
      <c r="D872" s="162"/>
      <c r="E872" s="163">
        <v>28.92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8"/>
      <c r="AA872" s="148"/>
      <c r="AB872" s="148"/>
      <c r="AC872" s="148"/>
      <c r="AD872" s="148"/>
      <c r="AE872" s="148"/>
      <c r="AF872" s="148"/>
      <c r="AG872" s="148" t="s">
        <v>268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3" x14ac:dyDescent="0.2">
      <c r="A873" s="155"/>
      <c r="B873" s="156"/>
      <c r="C873" s="182" t="s">
        <v>3184</v>
      </c>
      <c r="D873" s="162"/>
      <c r="E873" s="163">
        <v>72.53</v>
      </c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58"/>
      <c r="Z873" s="148"/>
      <c r="AA873" s="148"/>
      <c r="AB873" s="148"/>
      <c r="AC873" s="148"/>
      <c r="AD873" s="148"/>
      <c r="AE873" s="148"/>
      <c r="AF873" s="148"/>
      <c r="AG873" s="148" t="s">
        <v>268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 x14ac:dyDescent="0.2">
      <c r="A874" s="172">
        <v>249</v>
      </c>
      <c r="B874" s="173" t="s">
        <v>466</v>
      </c>
      <c r="C874" s="181" t="s">
        <v>467</v>
      </c>
      <c r="D874" s="174" t="s">
        <v>324</v>
      </c>
      <c r="E874" s="175">
        <v>62.19</v>
      </c>
      <c r="F874" s="176"/>
      <c r="G874" s="177">
        <f>ROUND(E874*F874,2)</f>
        <v>0</v>
      </c>
      <c r="H874" s="176"/>
      <c r="I874" s="177">
        <f>ROUND(E874*H874,2)</f>
        <v>0</v>
      </c>
      <c r="J874" s="176"/>
      <c r="K874" s="177">
        <f>ROUND(E874*J874,2)</f>
        <v>0</v>
      </c>
      <c r="L874" s="177">
        <v>21</v>
      </c>
      <c r="M874" s="177">
        <f>G874*(1+L874/100)</f>
        <v>0</v>
      </c>
      <c r="N874" s="175">
        <v>0</v>
      </c>
      <c r="O874" s="175">
        <f>ROUND(E874*N874,2)</f>
        <v>0</v>
      </c>
      <c r="P874" s="175">
        <v>0</v>
      </c>
      <c r="Q874" s="175">
        <f>ROUND(E874*P874,2)</f>
        <v>0</v>
      </c>
      <c r="R874" s="177"/>
      <c r="S874" s="177" t="s">
        <v>325</v>
      </c>
      <c r="T874" s="178" t="s">
        <v>326</v>
      </c>
      <c r="U874" s="158">
        <v>0</v>
      </c>
      <c r="V874" s="158">
        <f>ROUND(E874*U874,2)</f>
        <v>0</v>
      </c>
      <c r="W874" s="158"/>
      <c r="X874" s="158" t="s">
        <v>259</v>
      </c>
      <c r="Y874" s="158" t="s">
        <v>260</v>
      </c>
      <c r="Z874" s="148"/>
      <c r="AA874" s="148"/>
      <c r="AB874" s="148"/>
      <c r="AC874" s="148"/>
      <c r="AD874" s="148"/>
      <c r="AE874" s="148"/>
      <c r="AF874" s="148"/>
      <c r="AG874" s="148" t="s">
        <v>415</v>
      </c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2" x14ac:dyDescent="0.2">
      <c r="A875" s="155"/>
      <c r="B875" s="156"/>
      <c r="C875" s="182" t="s">
        <v>3187</v>
      </c>
      <c r="D875" s="162"/>
      <c r="E875" s="163">
        <v>62.19</v>
      </c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58"/>
      <c r="Z875" s="148"/>
      <c r="AA875" s="148"/>
      <c r="AB875" s="148"/>
      <c r="AC875" s="148"/>
      <c r="AD875" s="148"/>
      <c r="AE875" s="148"/>
      <c r="AF875" s="148"/>
      <c r="AG875" s="148" t="s">
        <v>268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 x14ac:dyDescent="0.2">
      <c r="A876" s="172">
        <v>250</v>
      </c>
      <c r="B876" s="173" t="s">
        <v>468</v>
      </c>
      <c r="C876" s="181" t="s">
        <v>469</v>
      </c>
      <c r="D876" s="174" t="s">
        <v>324</v>
      </c>
      <c r="E876" s="175">
        <v>113.92</v>
      </c>
      <c r="F876" s="176"/>
      <c r="G876" s="177">
        <f>ROUND(E876*F876,2)</f>
        <v>0</v>
      </c>
      <c r="H876" s="176"/>
      <c r="I876" s="177">
        <f>ROUND(E876*H876,2)</f>
        <v>0</v>
      </c>
      <c r="J876" s="176"/>
      <c r="K876" s="177">
        <f>ROUND(E876*J876,2)</f>
        <v>0</v>
      </c>
      <c r="L876" s="177">
        <v>21</v>
      </c>
      <c r="M876" s="177">
        <f>G876*(1+L876/100)</f>
        <v>0</v>
      </c>
      <c r="N876" s="175">
        <v>8.0000000000000004E-4</v>
      </c>
      <c r="O876" s="175">
        <f>ROUND(E876*N876,2)</f>
        <v>0.09</v>
      </c>
      <c r="P876" s="175">
        <v>0</v>
      </c>
      <c r="Q876" s="175">
        <f>ROUND(E876*P876,2)</f>
        <v>0</v>
      </c>
      <c r="R876" s="177"/>
      <c r="S876" s="177" t="s">
        <v>470</v>
      </c>
      <c r="T876" s="178" t="s">
        <v>470</v>
      </c>
      <c r="U876" s="158">
        <v>0</v>
      </c>
      <c r="V876" s="158">
        <f>ROUND(E876*U876,2)</f>
        <v>0</v>
      </c>
      <c r="W876" s="158"/>
      <c r="X876" s="158" t="s">
        <v>259</v>
      </c>
      <c r="Y876" s="158" t="s">
        <v>260</v>
      </c>
      <c r="Z876" s="148"/>
      <c r="AA876" s="148"/>
      <c r="AB876" s="148"/>
      <c r="AC876" s="148"/>
      <c r="AD876" s="148"/>
      <c r="AE876" s="148"/>
      <c r="AF876" s="148"/>
      <c r="AG876" s="148" t="s">
        <v>415</v>
      </c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2" x14ac:dyDescent="0.2">
      <c r="A877" s="155"/>
      <c r="B877" s="156"/>
      <c r="C877" s="182" t="s">
        <v>2714</v>
      </c>
      <c r="D877" s="162"/>
      <c r="E877" s="163">
        <v>51.73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58"/>
      <c r="Z877" s="148"/>
      <c r="AA877" s="148"/>
      <c r="AB877" s="148"/>
      <c r="AC877" s="148"/>
      <c r="AD877" s="148"/>
      <c r="AE877" s="148"/>
      <c r="AF877" s="148"/>
      <c r="AG877" s="148" t="s">
        <v>268</v>
      </c>
      <c r="AH877" s="148">
        <v>0</v>
      </c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3" x14ac:dyDescent="0.2">
      <c r="A878" s="155"/>
      <c r="B878" s="156"/>
      <c r="C878" s="182" t="s">
        <v>2711</v>
      </c>
      <c r="D878" s="162"/>
      <c r="E878" s="163">
        <v>62.19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8"/>
      <c r="AA878" s="148"/>
      <c r="AB878" s="148"/>
      <c r="AC878" s="148"/>
      <c r="AD878" s="148"/>
      <c r="AE878" s="148"/>
      <c r="AF878" s="148"/>
      <c r="AG878" s="148" t="s">
        <v>268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 x14ac:dyDescent="0.2">
      <c r="A879" s="172">
        <v>251</v>
      </c>
      <c r="B879" s="173" t="s">
        <v>471</v>
      </c>
      <c r="C879" s="181" t="s">
        <v>472</v>
      </c>
      <c r="D879" s="174" t="s">
        <v>324</v>
      </c>
      <c r="E879" s="175">
        <v>113.92</v>
      </c>
      <c r="F879" s="176"/>
      <c r="G879" s="177">
        <f>ROUND(E879*F879,2)</f>
        <v>0</v>
      </c>
      <c r="H879" s="176"/>
      <c r="I879" s="177">
        <f>ROUND(E879*H879,2)</f>
        <v>0</v>
      </c>
      <c r="J879" s="176"/>
      <c r="K879" s="177">
        <f>ROUND(E879*J879,2)</f>
        <v>0</v>
      </c>
      <c r="L879" s="177">
        <v>21</v>
      </c>
      <c r="M879" s="177">
        <f>G879*(1+L879/100)</f>
        <v>0</v>
      </c>
      <c r="N879" s="175">
        <v>0</v>
      </c>
      <c r="O879" s="175">
        <f>ROUND(E879*N879,2)</f>
        <v>0</v>
      </c>
      <c r="P879" s="175">
        <v>0</v>
      </c>
      <c r="Q879" s="175">
        <f>ROUND(E879*P879,2)</f>
        <v>0</v>
      </c>
      <c r="R879" s="177"/>
      <c r="S879" s="177" t="s">
        <v>257</v>
      </c>
      <c r="T879" s="178" t="s">
        <v>258</v>
      </c>
      <c r="U879" s="158">
        <v>0</v>
      </c>
      <c r="V879" s="158">
        <f>ROUND(E879*U879,2)</f>
        <v>0</v>
      </c>
      <c r="W879" s="158"/>
      <c r="X879" s="158" t="s">
        <v>259</v>
      </c>
      <c r="Y879" s="158" t="s">
        <v>260</v>
      </c>
      <c r="Z879" s="148"/>
      <c r="AA879" s="148"/>
      <c r="AB879" s="148"/>
      <c r="AC879" s="148"/>
      <c r="AD879" s="148"/>
      <c r="AE879" s="148"/>
      <c r="AF879" s="148"/>
      <c r="AG879" s="148" t="s">
        <v>287</v>
      </c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outlineLevel="2" x14ac:dyDescent="0.2">
      <c r="A880" s="155"/>
      <c r="B880" s="156"/>
      <c r="C880" s="182" t="s">
        <v>2714</v>
      </c>
      <c r="D880" s="162"/>
      <c r="E880" s="163">
        <v>51.73</v>
      </c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58"/>
      <c r="Z880" s="148"/>
      <c r="AA880" s="148"/>
      <c r="AB880" s="148"/>
      <c r="AC880" s="148"/>
      <c r="AD880" s="148"/>
      <c r="AE880" s="148"/>
      <c r="AF880" s="148"/>
      <c r="AG880" s="148" t="s">
        <v>268</v>
      </c>
      <c r="AH880" s="148">
        <v>0</v>
      </c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3" x14ac:dyDescent="0.2">
      <c r="A881" s="155"/>
      <c r="B881" s="156"/>
      <c r="C881" s="182" t="s">
        <v>2711</v>
      </c>
      <c r="D881" s="162"/>
      <c r="E881" s="163">
        <v>62.19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8"/>
      <c r="AA881" s="148"/>
      <c r="AB881" s="148"/>
      <c r="AC881" s="148"/>
      <c r="AD881" s="148"/>
      <c r="AE881" s="148"/>
      <c r="AF881" s="148"/>
      <c r="AG881" s="148" t="s">
        <v>268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 x14ac:dyDescent="0.2">
      <c r="A882" s="187">
        <v>252</v>
      </c>
      <c r="B882" s="188" t="s">
        <v>473</v>
      </c>
      <c r="C882" s="194" t="s">
        <v>474</v>
      </c>
      <c r="D882" s="189" t="s">
        <v>0</v>
      </c>
      <c r="E882" s="190">
        <v>1431.8692100000001</v>
      </c>
      <c r="F882" s="191"/>
      <c r="G882" s="192">
        <f>ROUND(E882*F882,2)</f>
        <v>0</v>
      </c>
      <c r="H882" s="191"/>
      <c r="I882" s="192">
        <f>ROUND(E882*H882,2)</f>
        <v>0</v>
      </c>
      <c r="J882" s="191"/>
      <c r="K882" s="192">
        <f>ROUND(E882*J882,2)</f>
        <v>0</v>
      </c>
      <c r="L882" s="192">
        <v>21</v>
      </c>
      <c r="M882" s="192">
        <f>G882*(1+L882/100)</f>
        <v>0</v>
      </c>
      <c r="N882" s="190">
        <v>0</v>
      </c>
      <c r="O882" s="190">
        <f>ROUND(E882*N882,2)</f>
        <v>0</v>
      </c>
      <c r="P882" s="190">
        <v>0</v>
      </c>
      <c r="Q882" s="190">
        <f>ROUND(E882*P882,2)</f>
        <v>0</v>
      </c>
      <c r="R882" s="192"/>
      <c r="S882" s="192" t="s">
        <v>325</v>
      </c>
      <c r="T882" s="193" t="s">
        <v>326</v>
      </c>
      <c r="U882" s="158">
        <v>0</v>
      </c>
      <c r="V882" s="158">
        <f>ROUND(E882*U882,2)</f>
        <v>0</v>
      </c>
      <c r="W882" s="158"/>
      <c r="X882" s="158" t="s">
        <v>259</v>
      </c>
      <c r="Y882" s="158" t="s">
        <v>260</v>
      </c>
      <c r="Z882" s="148"/>
      <c r="AA882" s="148"/>
      <c r="AB882" s="148"/>
      <c r="AC882" s="148"/>
      <c r="AD882" s="148"/>
      <c r="AE882" s="148"/>
      <c r="AF882" s="148"/>
      <c r="AG882" s="148" t="s">
        <v>422</v>
      </c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outlineLevel="1" x14ac:dyDescent="0.2">
      <c r="A883" s="172">
        <v>253</v>
      </c>
      <c r="B883" s="173" t="s">
        <v>3188</v>
      </c>
      <c r="C883" s="181" t="s">
        <v>3189</v>
      </c>
      <c r="D883" s="174" t="s">
        <v>324</v>
      </c>
      <c r="E883" s="175">
        <v>59.4895</v>
      </c>
      <c r="F883" s="176"/>
      <c r="G883" s="177">
        <f>ROUND(E883*F883,2)</f>
        <v>0</v>
      </c>
      <c r="H883" s="176"/>
      <c r="I883" s="177">
        <f>ROUND(E883*H883,2)</f>
        <v>0</v>
      </c>
      <c r="J883" s="176"/>
      <c r="K883" s="177">
        <f>ROUND(E883*J883,2)</f>
        <v>0</v>
      </c>
      <c r="L883" s="177">
        <v>21</v>
      </c>
      <c r="M883" s="177">
        <f>G883*(1+L883/100)</f>
        <v>0</v>
      </c>
      <c r="N883" s="175">
        <v>5.5E-2</v>
      </c>
      <c r="O883" s="175">
        <f>ROUND(E883*N883,2)</f>
        <v>3.27</v>
      </c>
      <c r="P883" s="175">
        <v>0</v>
      </c>
      <c r="Q883" s="175">
        <f>ROUND(E883*P883,2)</f>
        <v>0</v>
      </c>
      <c r="R883" s="177" t="s">
        <v>477</v>
      </c>
      <c r="S883" s="177" t="s">
        <v>325</v>
      </c>
      <c r="T883" s="178" t="s">
        <v>326</v>
      </c>
      <c r="U883" s="158">
        <v>0</v>
      </c>
      <c r="V883" s="158">
        <f>ROUND(E883*U883,2)</f>
        <v>0</v>
      </c>
      <c r="W883" s="158"/>
      <c r="X883" s="158" t="s">
        <v>442</v>
      </c>
      <c r="Y883" s="158" t="s">
        <v>260</v>
      </c>
      <c r="Z883" s="148"/>
      <c r="AA883" s="148"/>
      <c r="AB883" s="148"/>
      <c r="AC883" s="148"/>
      <c r="AD883" s="148"/>
      <c r="AE883" s="148"/>
      <c r="AF883" s="148"/>
      <c r="AG883" s="148" t="s">
        <v>443</v>
      </c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2" x14ac:dyDescent="0.2">
      <c r="A884" s="155"/>
      <c r="B884" s="156"/>
      <c r="C884" s="273" t="s">
        <v>478</v>
      </c>
      <c r="D884" s="274"/>
      <c r="E884" s="274"/>
      <c r="F884" s="274"/>
      <c r="G884" s="274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58"/>
      <c r="Z884" s="148"/>
      <c r="AA884" s="148"/>
      <c r="AB884" s="148"/>
      <c r="AC884" s="148"/>
      <c r="AD884" s="148"/>
      <c r="AE884" s="148"/>
      <c r="AF884" s="148"/>
      <c r="AG884" s="148" t="s">
        <v>263</v>
      </c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3" x14ac:dyDescent="0.2">
      <c r="A885" s="155"/>
      <c r="B885" s="156"/>
      <c r="C885" s="264" t="s">
        <v>3190</v>
      </c>
      <c r="D885" s="265"/>
      <c r="E885" s="265"/>
      <c r="F885" s="265"/>
      <c r="G885" s="265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58"/>
      <c r="Z885" s="148"/>
      <c r="AA885" s="148"/>
      <c r="AB885" s="148"/>
      <c r="AC885" s="148"/>
      <c r="AD885" s="148"/>
      <c r="AE885" s="148"/>
      <c r="AF885" s="148"/>
      <c r="AG885" s="148" t="s">
        <v>263</v>
      </c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2" x14ac:dyDescent="0.2">
      <c r="A886" s="155"/>
      <c r="B886" s="156"/>
      <c r="C886" s="182" t="s">
        <v>3191</v>
      </c>
      <c r="D886" s="162"/>
      <c r="E886" s="163">
        <v>59.49</v>
      </c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58"/>
      <c r="Z886" s="148"/>
      <c r="AA886" s="148"/>
      <c r="AB886" s="148"/>
      <c r="AC886" s="148"/>
      <c r="AD886" s="148"/>
      <c r="AE886" s="148"/>
      <c r="AF886" s="148"/>
      <c r="AG886" s="148" t="s">
        <v>268</v>
      </c>
      <c r="AH886" s="148">
        <v>0</v>
      </c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1" x14ac:dyDescent="0.2">
      <c r="A887" s="172">
        <v>254</v>
      </c>
      <c r="B887" s="173" t="s">
        <v>3192</v>
      </c>
      <c r="C887" s="181" t="s">
        <v>3193</v>
      </c>
      <c r="D887" s="174" t="s">
        <v>324</v>
      </c>
      <c r="E887" s="175">
        <v>79.859399999999994</v>
      </c>
      <c r="F887" s="176"/>
      <c r="G887" s="177">
        <f>ROUND(E887*F887,2)</f>
        <v>0</v>
      </c>
      <c r="H887" s="176"/>
      <c r="I887" s="177">
        <f>ROUND(E887*H887,2)</f>
        <v>0</v>
      </c>
      <c r="J887" s="176"/>
      <c r="K887" s="177">
        <f>ROUND(E887*J887,2)</f>
        <v>0</v>
      </c>
      <c r="L887" s="177">
        <v>21</v>
      </c>
      <c r="M887" s="177">
        <f>G887*(1+L887/100)</f>
        <v>0</v>
      </c>
      <c r="N887" s="175">
        <v>1.9199999999999998E-2</v>
      </c>
      <c r="O887" s="175">
        <f>ROUND(E887*N887,2)</f>
        <v>1.53</v>
      </c>
      <c r="P887" s="175">
        <v>0</v>
      </c>
      <c r="Q887" s="175">
        <f>ROUND(E887*P887,2)</f>
        <v>0</v>
      </c>
      <c r="R887" s="177" t="s">
        <v>477</v>
      </c>
      <c r="S887" s="177" t="s">
        <v>325</v>
      </c>
      <c r="T887" s="178" t="s">
        <v>326</v>
      </c>
      <c r="U887" s="158">
        <v>0</v>
      </c>
      <c r="V887" s="158">
        <f>ROUND(E887*U887,2)</f>
        <v>0</v>
      </c>
      <c r="W887" s="158"/>
      <c r="X887" s="158" t="s">
        <v>442</v>
      </c>
      <c r="Y887" s="158" t="s">
        <v>260</v>
      </c>
      <c r="Z887" s="148"/>
      <c r="AA887" s="148"/>
      <c r="AB887" s="148"/>
      <c r="AC887" s="148"/>
      <c r="AD887" s="148"/>
      <c r="AE887" s="148"/>
      <c r="AF887" s="148"/>
      <c r="AG887" s="148" t="s">
        <v>443</v>
      </c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2" x14ac:dyDescent="0.2">
      <c r="A888" s="155"/>
      <c r="B888" s="156"/>
      <c r="C888" s="273" t="s">
        <v>3194</v>
      </c>
      <c r="D888" s="274"/>
      <c r="E888" s="274"/>
      <c r="F888" s="274"/>
      <c r="G888" s="274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58"/>
      <c r="Z888" s="148"/>
      <c r="AA888" s="148"/>
      <c r="AB888" s="148"/>
      <c r="AC888" s="148"/>
      <c r="AD888" s="148"/>
      <c r="AE888" s="148"/>
      <c r="AF888" s="148"/>
      <c r="AG888" s="148" t="s">
        <v>263</v>
      </c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2" x14ac:dyDescent="0.2">
      <c r="A889" s="155"/>
      <c r="B889" s="156"/>
      <c r="C889" s="182" t="s">
        <v>3195</v>
      </c>
      <c r="D889" s="162"/>
      <c r="E889" s="163">
        <v>71.52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8"/>
      <c r="AA889" s="148"/>
      <c r="AB889" s="148"/>
      <c r="AC889" s="148"/>
      <c r="AD889" s="148"/>
      <c r="AE889" s="148"/>
      <c r="AF889" s="148"/>
      <c r="AG889" s="148" t="s">
        <v>268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3" x14ac:dyDescent="0.2">
      <c r="A890" s="155"/>
      <c r="B890" s="156"/>
      <c r="C890" s="182" t="s">
        <v>3196</v>
      </c>
      <c r="D890" s="162"/>
      <c r="E890" s="163">
        <v>8.34</v>
      </c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58"/>
      <c r="Z890" s="148"/>
      <c r="AA890" s="148"/>
      <c r="AB890" s="148"/>
      <c r="AC890" s="148"/>
      <c r="AD890" s="148"/>
      <c r="AE890" s="148"/>
      <c r="AF890" s="148"/>
      <c r="AG890" s="148" t="s">
        <v>268</v>
      </c>
      <c r="AH890" s="148">
        <v>0</v>
      </c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x14ac:dyDescent="0.2">
      <c r="A891" s="165" t="s">
        <v>252</v>
      </c>
      <c r="B891" s="166" t="s">
        <v>190</v>
      </c>
      <c r="C891" s="180" t="s">
        <v>191</v>
      </c>
      <c r="D891" s="167"/>
      <c r="E891" s="168"/>
      <c r="F891" s="169"/>
      <c r="G891" s="169">
        <f>SUMIF(AG892:AG898,"&lt;&gt;NOR",G892:G898)</f>
        <v>0</v>
      </c>
      <c r="H891" s="169"/>
      <c r="I891" s="169">
        <f>SUM(I892:I898)</f>
        <v>0</v>
      </c>
      <c r="J891" s="169"/>
      <c r="K891" s="169">
        <f>SUM(K892:K898)</f>
        <v>0</v>
      </c>
      <c r="L891" s="169"/>
      <c r="M891" s="169">
        <f>SUM(M892:M898)</f>
        <v>0</v>
      </c>
      <c r="N891" s="168"/>
      <c r="O891" s="168">
        <f>SUM(O892:O898)</f>
        <v>0.28999999999999998</v>
      </c>
      <c r="P891" s="168"/>
      <c r="Q891" s="168">
        <f>SUM(Q892:Q898)</f>
        <v>0</v>
      </c>
      <c r="R891" s="169"/>
      <c r="S891" s="169"/>
      <c r="T891" s="170"/>
      <c r="U891" s="164"/>
      <c r="V891" s="164">
        <f>SUM(V892:V898)</f>
        <v>0</v>
      </c>
      <c r="W891" s="164"/>
      <c r="X891" s="164"/>
      <c r="Y891" s="164"/>
      <c r="AG891" t="s">
        <v>253</v>
      </c>
    </row>
    <row r="892" spans="1:60" outlineLevel="1" x14ac:dyDescent="0.2">
      <c r="A892" s="172">
        <v>255</v>
      </c>
      <c r="B892" s="173" t="s">
        <v>3197</v>
      </c>
      <c r="C892" s="181" t="s">
        <v>3198</v>
      </c>
      <c r="D892" s="174" t="s">
        <v>348</v>
      </c>
      <c r="E892" s="175">
        <v>28.92</v>
      </c>
      <c r="F892" s="176"/>
      <c r="G892" s="177">
        <f>ROUND(E892*F892,2)</f>
        <v>0</v>
      </c>
      <c r="H892" s="176"/>
      <c r="I892" s="177">
        <f>ROUND(E892*H892,2)</f>
        <v>0</v>
      </c>
      <c r="J892" s="176"/>
      <c r="K892" s="177">
        <f>ROUND(E892*J892,2)</f>
        <v>0</v>
      </c>
      <c r="L892" s="177">
        <v>21</v>
      </c>
      <c r="M892" s="177">
        <f>G892*(1+L892/100)</f>
        <v>0</v>
      </c>
      <c r="N892" s="175">
        <v>8.3499999999999998E-3</v>
      </c>
      <c r="O892" s="175">
        <f>ROUND(E892*N892,2)</f>
        <v>0.24</v>
      </c>
      <c r="P892" s="175">
        <v>0</v>
      </c>
      <c r="Q892" s="175">
        <f>ROUND(E892*P892,2)</f>
        <v>0</v>
      </c>
      <c r="R892" s="177"/>
      <c r="S892" s="177" t="s">
        <v>325</v>
      </c>
      <c r="T892" s="178" t="s">
        <v>326</v>
      </c>
      <c r="U892" s="158">
        <v>0</v>
      </c>
      <c r="V892" s="158">
        <f>ROUND(E892*U892,2)</f>
        <v>0</v>
      </c>
      <c r="W892" s="158"/>
      <c r="X892" s="158" t="s">
        <v>259</v>
      </c>
      <c r="Y892" s="158" t="s">
        <v>260</v>
      </c>
      <c r="Z892" s="148"/>
      <c r="AA892" s="148"/>
      <c r="AB892" s="148"/>
      <c r="AC892" s="148"/>
      <c r="AD892" s="148"/>
      <c r="AE892" s="148"/>
      <c r="AF892" s="148"/>
      <c r="AG892" s="148" t="s">
        <v>415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2" x14ac:dyDescent="0.2">
      <c r="A893" s="155"/>
      <c r="B893" s="156"/>
      <c r="C893" s="182" t="s">
        <v>2801</v>
      </c>
      <c r="D893" s="162"/>
      <c r="E893" s="163">
        <v>28.92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8"/>
      <c r="AA893" s="148"/>
      <c r="AB893" s="148"/>
      <c r="AC893" s="148"/>
      <c r="AD893" s="148"/>
      <c r="AE893" s="148"/>
      <c r="AF893" s="148"/>
      <c r="AG893" s="148" t="s">
        <v>268</v>
      </c>
      <c r="AH893" s="148">
        <v>0</v>
      </c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1" x14ac:dyDescent="0.2">
      <c r="A894" s="187">
        <v>256</v>
      </c>
      <c r="B894" s="188" t="s">
        <v>3199</v>
      </c>
      <c r="C894" s="194" t="s">
        <v>3200</v>
      </c>
      <c r="D894" s="189" t="s">
        <v>0</v>
      </c>
      <c r="E894" s="190">
        <v>99.2958</v>
      </c>
      <c r="F894" s="191"/>
      <c r="G894" s="192">
        <f>ROUND(E894*F894,2)</f>
        <v>0</v>
      </c>
      <c r="H894" s="191"/>
      <c r="I894" s="192">
        <f>ROUND(E894*H894,2)</f>
        <v>0</v>
      </c>
      <c r="J894" s="191"/>
      <c r="K894" s="192">
        <f>ROUND(E894*J894,2)</f>
        <v>0</v>
      </c>
      <c r="L894" s="192">
        <v>21</v>
      </c>
      <c r="M894" s="192">
        <f>G894*(1+L894/100)</f>
        <v>0</v>
      </c>
      <c r="N894" s="190">
        <v>0</v>
      </c>
      <c r="O894" s="190">
        <f>ROUND(E894*N894,2)</f>
        <v>0</v>
      </c>
      <c r="P894" s="190">
        <v>0</v>
      </c>
      <c r="Q894" s="190">
        <f>ROUND(E894*P894,2)</f>
        <v>0</v>
      </c>
      <c r="R894" s="192"/>
      <c r="S894" s="192" t="s">
        <v>325</v>
      </c>
      <c r="T894" s="193" t="s">
        <v>326</v>
      </c>
      <c r="U894" s="158">
        <v>0</v>
      </c>
      <c r="V894" s="158">
        <f>ROUND(E894*U894,2)</f>
        <v>0</v>
      </c>
      <c r="W894" s="158"/>
      <c r="X894" s="158" t="s">
        <v>259</v>
      </c>
      <c r="Y894" s="158" t="s">
        <v>260</v>
      </c>
      <c r="Z894" s="148"/>
      <c r="AA894" s="148"/>
      <c r="AB894" s="148"/>
      <c r="AC894" s="148"/>
      <c r="AD894" s="148"/>
      <c r="AE894" s="148"/>
      <c r="AF894" s="148"/>
      <c r="AG894" s="148" t="s">
        <v>422</v>
      </c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 x14ac:dyDescent="0.2">
      <c r="A895" s="172">
        <v>257</v>
      </c>
      <c r="B895" s="173" t="s">
        <v>3201</v>
      </c>
      <c r="C895" s="181" t="s">
        <v>3202</v>
      </c>
      <c r="D895" s="174" t="s">
        <v>363</v>
      </c>
      <c r="E895" s="175">
        <v>107</v>
      </c>
      <c r="F895" s="176"/>
      <c r="G895" s="177">
        <f>ROUND(E895*F895,2)</f>
        <v>0</v>
      </c>
      <c r="H895" s="176"/>
      <c r="I895" s="177">
        <f>ROUND(E895*H895,2)</f>
        <v>0</v>
      </c>
      <c r="J895" s="176"/>
      <c r="K895" s="177">
        <f>ROUND(E895*J895,2)</f>
        <v>0</v>
      </c>
      <c r="L895" s="177">
        <v>21</v>
      </c>
      <c r="M895" s="177">
        <f>G895*(1+L895/100)</f>
        <v>0</v>
      </c>
      <c r="N895" s="175">
        <v>5.0000000000000001E-4</v>
      </c>
      <c r="O895" s="175">
        <f>ROUND(E895*N895,2)</f>
        <v>0.05</v>
      </c>
      <c r="P895" s="175">
        <v>0</v>
      </c>
      <c r="Q895" s="175">
        <f>ROUND(E895*P895,2)</f>
        <v>0</v>
      </c>
      <c r="R895" s="177"/>
      <c r="S895" s="177" t="s">
        <v>257</v>
      </c>
      <c r="T895" s="178" t="s">
        <v>258</v>
      </c>
      <c r="U895" s="158">
        <v>0</v>
      </c>
      <c r="V895" s="158">
        <f>ROUND(E895*U895,2)</f>
        <v>0</v>
      </c>
      <c r="W895" s="158"/>
      <c r="X895" s="158" t="s">
        <v>442</v>
      </c>
      <c r="Y895" s="158" t="s">
        <v>260</v>
      </c>
      <c r="Z895" s="148"/>
      <c r="AA895" s="148"/>
      <c r="AB895" s="148"/>
      <c r="AC895" s="148"/>
      <c r="AD895" s="148"/>
      <c r="AE895" s="148"/>
      <c r="AF895" s="148"/>
      <c r="AG895" s="148" t="s">
        <v>443</v>
      </c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2" x14ac:dyDescent="0.2">
      <c r="A896" s="155"/>
      <c r="B896" s="156"/>
      <c r="C896" s="273" t="s">
        <v>3203</v>
      </c>
      <c r="D896" s="274"/>
      <c r="E896" s="274"/>
      <c r="F896" s="274"/>
      <c r="G896" s="274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58"/>
      <c r="Z896" s="148"/>
      <c r="AA896" s="148"/>
      <c r="AB896" s="148"/>
      <c r="AC896" s="148"/>
      <c r="AD896" s="148"/>
      <c r="AE896" s="148"/>
      <c r="AF896" s="148"/>
      <c r="AG896" s="148" t="s">
        <v>263</v>
      </c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2" x14ac:dyDescent="0.2">
      <c r="A897" s="155"/>
      <c r="B897" s="156"/>
      <c r="C897" s="182" t="s">
        <v>3204</v>
      </c>
      <c r="D897" s="162"/>
      <c r="E897" s="163">
        <v>96.4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58"/>
      <c r="Z897" s="148"/>
      <c r="AA897" s="148"/>
      <c r="AB897" s="148"/>
      <c r="AC897" s="148"/>
      <c r="AD897" s="148"/>
      <c r="AE897" s="148"/>
      <c r="AF897" s="148"/>
      <c r="AG897" s="148" t="s">
        <v>268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3" x14ac:dyDescent="0.2">
      <c r="A898" s="155"/>
      <c r="B898" s="156"/>
      <c r="C898" s="182" t="s">
        <v>3205</v>
      </c>
      <c r="D898" s="162"/>
      <c r="E898" s="163">
        <v>10.6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8"/>
      <c r="AA898" s="148"/>
      <c r="AB898" s="148"/>
      <c r="AC898" s="148"/>
      <c r="AD898" s="148"/>
      <c r="AE898" s="148"/>
      <c r="AF898" s="148"/>
      <c r="AG898" s="148" t="s">
        <v>268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x14ac:dyDescent="0.2">
      <c r="A899" s="165" t="s">
        <v>252</v>
      </c>
      <c r="B899" s="166" t="s">
        <v>194</v>
      </c>
      <c r="C899" s="180" t="s">
        <v>195</v>
      </c>
      <c r="D899" s="167"/>
      <c r="E899" s="168"/>
      <c r="F899" s="169"/>
      <c r="G899" s="169">
        <f>SUMIF(AG900:AG906,"&lt;&gt;NOR",G900:G906)</f>
        <v>0</v>
      </c>
      <c r="H899" s="169"/>
      <c r="I899" s="169">
        <f>SUM(I900:I906)</f>
        <v>0</v>
      </c>
      <c r="J899" s="169"/>
      <c r="K899" s="169">
        <f>SUM(K900:K906)</f>
        <v>0</v>
      </c>
      <c r="L899" s="169"/>
      <c r="M899" s="169">
        <f>SUM(M900:M906)</f>
        <v>0</v>
      </c>
      <c r="N899" s="168"/>
      <c r="O899" s="168">
        <f>SUM(O900:O906)</f>
        <v>0.69000000000000006</v>
      </c>
      <c r="P899" s="168"/>
      <c r="Q899" s="168">
        <f>SUM(Q900:Q906)</f>
        <v>0</v>
      </c>
      <c r="R899" s="169"/>
      <c r="S899" s="169"/>
      <c r="T899" s="170"/>
      <c r="U899" s="164"/>
      <c r="V899" s="164">
        <f>SUM(V900:V906)</f>
        <v>0</v>
      </c>
      <c r="W899" s="164"/>
      <c r="X899" s="164"/>
      <c r="Y899" s="164"/>
      <c r="AG899" t="s">
        <v>253</v>
      </c>
    </row>
    <row r="900" spans="1:60" outlineLevel="1" x14ac:dyDescent="0.2">
      <c r="A900" s="172">
        <v>258</v>
      </c>
      <c r="B900" s="173" t="s">
        <v>482</v>
      </c>
      <c r="C900" s="181" t="s">
        <v>483</v>
      </c>
      <c r="D900" s="174" t="s">
        <v>324</v>
      </c>
      <c r="E900" s="175">
        <v>113.92</v>
      </c>
      <c r="F900" s="176"/>
      <c r="G900" s="177">
        <f>ROUND(E900*F900,2)</f>
        <v>0</v>
      </c>
      <c r="H900" s="176"/>
      <c r="I900" s="177">
        <f>ROUND(E900*H900,2)</f>
        <v>0</v>
      </c>
      <c r="J900" s="176"/>
      <c r="K900" s="177">
        <f>ROUND(E900*J900,2)</f>
        <v>0</v>
      </c>
      <c r="L900" s="177">
        <v>21</v>
      </c>
      <c r="M900" s="177">
        <f>G900*(1+L900/100)</f>
        <v>0</v>
      </c>
      <c r="N900" s="175">
        <v>5.0000000000000002E-5</v>
      </c>
      <c r="O900" s="175">
        <f>ROUND(E900*N900,2)</f>
        <v>0.01</v>
      </c>
      <c r="P900" s="175">
        <v>0</v>
      </c>
      <c r="Q900" s="175">
        <f>ROUND(E900*P900,2)</f>
        <v>0</v>
      </c>
      <c r="R900" s="177"/>
      <c r="S900" s="177" t="s">
        <v>325</v>
      </c>
      <c r="T900" s="178" t="s">
        <v>326</v>
      </c>
      <c r="U900" s="158">
        <v>0</v>
      </c>
      <c r="V900" s="158">
        <f>ROUND(E900*U900,2)</f>
        <v>0</v>
      </c>
      <c r="W900" s="158"/>
      <c r="X900" s="158" t="s">
        <v>259</v>
      </c>
      <c r="Y900" s="158" t="s">
        <v>260</v>
      </c>
      <c r="Z900" s="148"/>
      <c r="AA900" s="148"/>
      <c r="AB900" s="148"/>
      <c r="AC900" s="148"/>
      <c r="AD900" s="148"/>
      <c r="AE900" s="148"/>
      <c r="AF900" s="148"/>
      <c r="AG900" s="148" t="s">
        <v>415</v>
      </c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2" x14ac:dyDescent="0.2">
      <c r="A901" s="155"/>
      <c r="B901" s="156"/>
      <c r="C901" s="182" t="s">
        <v>3206</v>
      </c>
      <c r="D901" s="162"/>
      <c r="E901" s="163">
        <v>113.92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8"/>
      <c r="AA901" s="148"/>
      <c r="AB901" s="148"/>
      <c r="AC901" s="148"/>
      <c r="AD901" s="148"/>
      <c r="AE901" s="148"/>
      <c r="AF901" s="148"/>
      <c r="AG901" s="148" t="s">
        <v>268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1" x14ac:dyDescent="0.2">
      <c r="A902" s="172">
        <v>259</v>
      </c>
      <c r="B902" s="173" t="s">
        <v>484</v>
      </c>
      <c r="C902" s="181" t="s">
        <v>485</v>
      </c>
      <c r="D902" s="174" t="s">
        <v>324</v>
      </c>
      <c r="E902" s="175">
        <v>113.92</v>
      </c>
      <c r="F902" s="176"/>
      <c r="G902" s="177">
        <f>ROUND(E902*F902,2)</f>
        <v>0</v>
      </c>
      <c r="H902" s="176"/>
      <c r="I902" s="177">
        <f>ROUND(E902*H902,2)</f>
        <v>0</v>
      </c>
      <c r="J902" s="176"/>
      <c r="K902" s="177">
        <f>ROUND(E902*J902,2)</f>
        <v>0</v>
      </c>
      <c r="L902" s="177">
        <v>21</v>
      </c>
      <c r="M902" s="177">
        <f>G902*(1+L902/100)</f>
        <v>0</v>
      </c>
      <c r="N902" s="175">
        <v>3.0000000000000001E-3</v>
      </c>
      <c r="O902" s="175">
        <f>ROUND(E902*N902,2)</f>
        <v>0.34</v>
      </c>
      <c r="P902" s="175">
        <v>0</v>
      </c>
      <c r="Q902" s="175">
        <f>ROUND(E902*P902,2)</f>
        <v>0</v>
      </c>
      <c r="R902" s="177"/>
      <c r="S902" s="177" t="s">
        <v>325</v>
      </c>
      <c r="T902" s="178" t="s">
        <v>326</v>
      </c>
      <c r="U902" s="158">
        <v>0</v>
      </c>
      <c r="V902" s="158">
        <f>ROUND(E902*U902,2)</f>
        <v>0</v>
      </c>
      <c r="W902" s="158"/>
      <c r="X902" s="158" t="s">
        <v>259</v>
      </c>
      <c r="Y902" s="158" t="s">
        <v>260</v>
      </c>
      <c r="Z902" s="148"/>
      <c r="AA902" s="148"/>
      <c r="AB902" s="148"/>
      <c r="AC902" s="148"/>
      <c r="AD902" s="148"/>
      <c r="AE902" s="148"/>
      <c r="AF902" s="148"/>
      <c r="AG902" s="148" t="s">
        <v>415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2" x14ac:dyDescent="0.2">
      <c r="A903" s="155"/>
      <c r="B903" s="156"/>
      <c r="C903" s="182" t="s">
        <v>3206</v>
      </c>
      <c r="D903" s="162"/>
      <c r="E903" s="163">
        <v>113.92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58"/>
      <c r="Z903" s="148"/>
      <c r="AA903" s="148"/>
      <c r="AB903" s="148"/>
      <c r="AC903" s="148"/>
      <c r="AD903" s="148"/>
      <c r="AE903" s="148"/>
      <c r="AF903" s="148"/>
      <c r="AG903" s="148" t="s">
        <v>268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 x14ac:dyDescent="0.2">
      <c r="A904" s="172">
        <v>260</v>
      </c>
      <c r="B904" s="173" t="s">
        <v>486</v>
      </c>
      <c r="C904" s="181" t="s">
        <v>487</v>
      </c>
      <c r="D904" s="174" t="s">
        <v>324</v>
      </c>
      <c r="E904" s="175">
        <v>113.92</v>
      </c>
      <c r="F904" s="176"/>
      <c r="G904" s="177">
        <f>ROUND(E904*F904,2)</f>
        <v>0</v>
      </c>
      <c r="H904" s="176"/>
      <c r="I904" s="177">
        <f>ROUND(E904*H904,2)</f>
        <v>0</v>
      </c>
      <c r="J904" s="176"/>
      <c r="K904" s="177">
        <f>ROUND(E904*J904,2)</f>
        <v>0</v>
      </c>
      <c r="L904" s="177">
        <v>21</v>
      </c>
      <c r="M904" s="177">
        <f>G904*(1+L904/100)</f>
        <v>0</v>
      </c>
      <c r="N904" s="175">
        <v>3.0000000000000001E-3</v>
      </c>
      <c r="O904" s="175">
        <f>ROUND(E904*N904,2)</f>
        <v>0.34</v>
      </c>
      <c r="P904" s="175">
        <v>0</v>
      </c>
      <c r="Q904" s="175">
        <f>ROUND(E904*P904,2)</f>
        <v>0</v>
      </c>
      <c r="R904" s="177"/>
      <c r="S904" s="177" t="s">
        <v>325</v>
      </c>
      <c r="T904" s="178" t="s">
        <v>326</v>
      </c>
      <c r="U904" s="158">
        <v>0</v>
      </c>
      <c r="V904" s="158">
        <f>ROUND(E904*U904,2)</f>
        <v>0</v>
      </c>
      <c r="W904" s="158"/>
      <c r="X904" s="158" t="s">
        <v>259</v>
      </c>
      <c r="Y904" s="158" t="s">
        <v>260</v>
      </c>
      <c r="Z904" s="148"/>
      <c r="AA904" s="148"/>
      <c r="AB904" s="148"/>
      <c r="AC904" s="148"/>
      <c r="AD904" s="148"/>
      <c r="AE904" s="148"/>
      <c r="AF904" s="148"/>
      <c r="AG904" s="148" t="s">
        <v>415</v>
      </c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outlineLevel="2" x14ac:dyDescent="0.2">
      <c r="A905" s="155"/>
      <c r="B905" s="156"/>
      <c r="C905" s="182" t="s">
        <v>3206</v>
      </c>
      <c r="D905" s="162"/>
      <c r="E905" s="163">
        <v>113.92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58"/>
      <c r="Z905" s="148"/>
      <c r="AA905" s="148"/>
      <c r="AB905" s="148"/>
      <c r="AC905" s="148"/>
      <c r="AD905" s="148"/>
      <c r="AE905" s="148"/>
      <c r="AF905" s="148"/>
      <c r="AG905" s="148" t="s">
        <v>268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1" x14ac:dyDescent="0.2">
      <c r="A906" s="187">
        <v>261</v>
      </c>
      <c r="B906" s="188" t="s">
        <v>489</v>
      </c>
      <c r="C906" s="194" t="s">
        <v>490</v>
      </c>
      <c r="D906" s="189" t="s">
        <v>0</v>
      </c>
      <c r="E906" s="190">
        <v>321.59616</v>
      </c>
      <c r="F906" s="191"/>
      <c r="G906" s="192">
        <f>ROUND(E906*F906,2)</f>
        <v>0</v>
      </c>
      <c r="H906" s="191"/>
      <c r="I906" s="192">
        <f>ROUND(E906*H906,2)</f>
        <v>0</v>
      </c>
      <c r="J906" s="191"/>
      <c r="K906" s="192">
        <f>ROUND(E906*J906,2)</f>
        <v>0</v>
      </c>
      <c r="L906" s="192">
        <v>21</v>
      </c>
      <c r="M906" s="192">
        <f>G906*(1+L906/100)</f>
        <v>0</v>
      </c>
      <c r="N906" s="190">
        <v>0</v>
      </c>
      <c r="O906" s="190">
        <f>ROUND(E906*N906,2)</f>
        <v>0</v>
      </c>
      <c r="P906" s="190">
        <v>0</v>
      </c>
      <c r="Q906" s="190">
        <f>ROUND(E906*P906,2)</f>
        <v>0</v>
      </c>
      <c r="R906" s="192"/>
      <c r="S906" s="192" t="s">
        <v>325</v>
      </c>
      <c r="T906" s="193" t="s">
        <v>326</v>
      </c>
      <c r="U906" s="158">
        <v>0</v>
      </c>
      <c r="V906" s="158">
        <f>ROUND(E906*U906,2)</f>
        <v>0</v>
      </c>
      <c r="W906" s="158"/>
      <c r="X906" s="158" t="s">
        <v>259</v>
      </c>
      <c r="Y906" s="158" t="s">
        <v>260</v>
      </c>
      <c r="Z906" s="148"/>
      <c r="AA906" s="148"/>
      <c r="AB906" s="148"/>
      <c r="AC906" s="148"/>
      <c r="AD906" s="148"/>
      <c r="AE906" s="148"/>
      <c r="AF906" s="148"/>
      <c r="AG906" s="148" t="s">
        <v>422</v>
      </c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x14ac:dyDescent="0.2">
      <c r="A907" s="165" t="s">
        <v>252</v>
      </c>
      <c r="B907" s="166" t="s">
        <v>198</v>
      </c>
      <c r="C907" s="180" t="s">
        <v>199</v>
      </c>
      <c r="D907" s="167"/>
      <c r="E907" s="168"/>
      <c r="F907" s="169"/>
      <c r="G907" s="169">
        <f>SUMIF(AG908:AG932,"&lt;&gt;NOR",G908:G932)</f>
        <v>0</v>
      </c>
      <c r="H907" s="169"/>
      <c r="I907" s="169">
        <f>SUM(I908:I932)</f>
        <v>0</v>
      </c>
      <c r="J907" s="169"/>
      <c r="K907" s="169">
        <f>SUM(K908:K932)</f>
        <v>0</v>
      </c>
      <c r="L907" s="169"/>
      <c r="M907" s="169">
        <f>SUM(M908:M932)</f>
        <v>0</v>
      </c>
      <c r="N907" s="168"/>
      <c r="O907" s="168">
        <f>SUM(O908:O932)</f>
        <v>7.0000000000000007E-2</v>
      </c>
      <c r="P907" s="168"/>
      <c r="Q907" s="168">
        <f>SUM(Q908:Q932)</f>
        <v>0</v>
      </c>
      <c r="R907" s="169"/>
      <c r="S907" s="169"/>
      <c r="T907" s="170"/>
      <c r="U907" s="164"/>
      <c r="V907" s="164">
        <f>SUM(V908:V932)</f>
        <v>0</v>
      </c>
      <c r="W907" s="164"/>
      <c r="X907" s="164"/>
      <c r="Y907" s="164"/>
      <c r="AG907" t="s">
        <v>253</v>
      </c>
    </row>
    <row r="908" spans="1:60" outlineLevel="1" x14ac:dyDescent="0.2">
      <c r="A908" s="172">
        <v>262</v>
      </c>
      <c r="B908" s="173" t="s">
        <v>491</v>
      </c>
      <c r="C908" s="181" t="s">
        <v>492</v>
      </c>
      <c r="D908" s="174" t="s">
        <v>324</v>
      </c>
      <c r="E908" s="175">
        <v>2.5499999999999998</v>
      </c>
      <c r="F908" s="176"/>
      <c r="G908" s="177">
        <f>ROUND(E908*F908,2)</f>
        <v>0</v>
      </c>
      <c r="H908" s="176"/>
      <c r="I908" s="177">
        <f>ROUND(E908*H908,2)</f>
        <v>0</v>
      </c>
      <c r="J908" s="176"/>
      <c r="K908" s="177">
        <f>ROUND(E908*J908,2)</f>
        <v>0</v>
      </c>
      <c r="L908" s="177">
        <v>21</v>
      </c>
      <c r="M908" s="177">
        <f>G908*(1+L908/100)</f>
        <v>0</v>
      </c>
      <c r="N908" s="175">
        <v>2.5999999999999998E-4</v>
      </c>
      <c r="O908" s="175">
        <f>ROUND(E908*N908,2)</f>
        <v>0</v>
      </c>
      <c r="P908" s="175">
        <v>0</v>
      </c>
      <c r="Q908" s="175">
        <f>ROUND(E908*P908,2)</f>
        <v>0</v>
      </c>
      <c r="R908" s="177"/>
      <c r="S908" s="177" t="s">
        <v>325</v>
      </c>
      <c r="T908" s="178" t="s">
        <v>326</v>
      </c>
      <c r="U908" s="158">
        <v>0</v>
      </c>
      <c r="V908" s="158">
        <f>ROUND(E908*U908,2)</f>
        <v>0</v>
      </c>
      <c r="W908" s="158"/>
      <c r="X908" s="158" t="s">
        <v>259</v>
      </c>
      <c r="Y908" s="158" t="s">
        <v>260</v>
      </c>
      <c r="Z908" s="148"/>
      <c r="AA908" s="148"/>
      <c r="AB908" s="148"/>
      <c r="AC908" s="148"/>
      <c r="AD908" s="148"/>
      <c r="AE908" s="148"/>
      <c r="AF908" s="148"/>
      <c r="AG908" s="148" t="s">
        <v>415</v>
      </c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2" x14ac:dyDescent="0.2">
      <c r="A909" s="155"/>
      <c r="B909" s="156"/>
      <c r="C909" s="273" t="s">
        <v>493</v>
      </c>
      <c r="D909" s="274"/>
      <c r="E909" s="274"/>
      <c r="F909" s="274"/>
      <c r="G909" s="274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58"/>
      <c r="Z909" s="148"/>
      <c r="AA909" s="148"/>
      <c r="AB909" s="148"/>
      <c r="AC909" s="148"/>
      <c r="AD909" s="148"/>
      <c r="AE909" s="148"/>
      <c r="AF909" s="148"/>
      <c r="AG909" s="148" t="s">
        <v>263</v>
      </c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2" x14ac:dyDescent="0.2">
      <c r="A910" s="155"/>
      <c r="B910" s="156"/>
      <c r="C910" s="182" t="s">
        <v>3207</v>
      </c>
      <c r="D910" s="162"/>
      <c r="E910" s="163">
        <v>2.5499999999999998</v>
      </c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58"/>
      <c r="Z910" s="148"/>
      <c r="AA910" s="148"/>
      <c r="AB910" s="148"/>
      <c r="AC910" s="148"/>
      <c r="AD910" s="148"/>
      <c r="AE910" s="148"/>
      <c r="AF910" s="148"/>
      <c r="AG910" s="148" t="s">
        <v>268</v>
      </c>
      <c r="AH910" s="148">
        <v>0</v>
      </c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1" x14ac:dyDescent="0.2">
      <c r="A911" s="172">
        <v>263</v>
      </c>
      <c r="B911" s="173" t="s">
        <v>3208</v>
      </c>
      <c r="C911" s="181" t="s">
        <v>3209</v>
      </c>
      <c r="D911" s="174" t="s">
        <v>324</v>
      </c>
      <c r="E911" s="175">
        <v>1.28</v>
      </c>
      <c r="F911" s="176"/>
      <c r="G911" s="177">
        <f>ROUND(E911*F911,2)</f>
        <v>0</v>
      </c>
      <c r="H911" s="176"/>
      <c r="I911" s="177">
        <f>ROUND(E911*H911,2)</f>
        <v>0</v>
      </c>
      <c r="J911" s="176"/>
      <c r="K911" s="177">
        <f>ROUND(E911*J911,2)</f>
        <v>0</v>
      </c>
      <c r="L911" s="177">
        <v>21</v>
      </c>
      <c r="M911" s="177">
        <f>G911*(1+L911/100)</f>
        <v>0</v>
      </c>
      <c r="N911" s="175">
        <v>3.2000000000000003E-4</v>
      </c>
      <c r="O911" s="175">
        <f>ROUND(E911*N911,2)</f>
        <v>0</v>
      </c>
      <c r="P911" s="175">
        <v>0</v>
      </c>
      <c r="Q911" s="175">
        <f>ROUND(E911*P911,2)</f>
        <v>0</v>
      </c>
      <c r="R911" s="177"/>
      <c r="S911" s="177" t="s">
        <v>257</v>
      </c>
      <c r="T911" s="178" t="s">
        <v>258</v>
      </c>
      <c r="U911" s="158">
        <v>0</v>
      </c>
      <c r="V911" s="158">
        <f>ROUND(E911*U911,2)</f>
        <v>0</v>
      </c>
      <c r="W911" s="158"/>
      <c r="X911" s="158" t="s">
        <v>259</v>
      </c>
      <c r="Y911" s="158" t="s">
        <v>260</v>
      </c>
      <c r="Z911" s="148"/>
      <c r="AA911" s="148"/>
      <c r="AB911" s="148"/>
      <c r="AC911" s="148"/>
      <c r="AD911" s="148"/>
      <c r="AE911" s="148"/>
      <c r="AF911" s="148"/>
      <c r="AG911" s="148" t="s">
        <v>415</v>
      </c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2" x14ac:dyDescent="0.2">
      <c r="A912" s="155"/>
      <c r="B912" s="156"/>
      <c r="C912" s="273" t="s">
        <v>3210</v>
      </c>
      <c r="D912" s="274"/>
      <c r="E912" s="274"/>
      <c r="F912" s="274"/>
      <c r="G912" s="274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58"/>
      <c r="Z912" s="148"/>
      <c r="AA912" s="148"/>
      <c r="AB912" s="148"/>
      <c r="AC912" s="148"/>
      <c r="AD912" s="148"/>
      <c r="AE912" s="148"/>
      <c r="AF912" s="148"/>
      <c r="AG912" s="148" t="s">
        <v>263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2" x14ac:dyDescent="0.2">
      <c r="A913" s="155"/>
      <c r="B913" s="156"/>
      <c r="C913" s="182" t="s">
        <v>3211</v>
      </c>
      <c r="D913" s="162"/>
      <c r="E913" s="163">
        <v>1.28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58"/>
      <c r="Z913" s="148"/>
      <c r="AA913" s="148"/>
      <c r="AB913" s="148"/>
      <c r="AC913" s="148"/>
      <c r="AD913" s="148"/>
      <c r="AE913" s="148"/>
      <c r="AF913" s="148"/>
      <c r="AG913" s="148" t="s">
        <v>268</v>
      </c>
      <c r="AH913" s="148">
        <v>0</v>
      </c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1" x14ac:dyDescent="0.2">
      <c r="A914" s="172">
        <v>264</v>
      </c>
      <c r="B914" s="173" t="s">
        <v>940</v>
      </c>
      <c r="C914" s="181" t="s">
        <v>941</v>
      </c>
      <c r="D914" s="174" t="s">
        <v>324</v>
      </c>
      <c r="E914" s="175">
        <v>45.072000000000003</v>
      </c>
      <c r="F914" s="176"/>
      <c r="G914" s="177">
        <f>ROUND(E914*F914,2)</f>
        <v>0</v>
      </c>
      <c r="H914" s="176"/>
      <c r="I914" s="177">
        <f>ROUND(E914*H914,2)</f>
        <v>0</v>
      </c>
      <c r="J914" s="176"/>
      <c r="K914" s="177">
        <f>ROUND(E914*J914,2)</f>
        <v>0</v>
      </c>
      <c r="L914" s="177">
        <v>21</v>
      </c>
      <c r="M914" s="177">
        <f>G914*(1+L914/100)</f>
        <v>0</v>
      </c>
      <c r="N914" s="175">
        <v>0</v>
      </c>
      <c r="O914" s="175">
        <f>ROUND(E914*N914,2)</f>
        <v>0</v>
      </c>
      <c r="P914" s="175">
        <v>0</v>
      </c>
      <c r="Q914" s="175">
        <f>ROUND(E914*P914,2)</f>
        <v>0</v>
      </c>
      <c r="R914" s="177"/>
      <c r="S914" s="177" t="s">
        <v>325</v>
      </c>
      <c r="T914" s="178" t="s">
        <v>326</v>
      </c>
      <c r="U914" s="158">
        <v>0</v>
      </c>
      <c r="V914" s="158">
        <f>ROUND(E914*U914,2)</f>
        <v>0</v>
      </c>
      <c r="W914" s="158"/>
      <c r="X914" s="158" t="s">
        <v>259</v>
      </c>
      <c r="Y914" s="158" t="s">
        <v>260</v>
      </c>
      <c r="Z914" s="148"/>
      <c r="AA914" s="148"/>
      <c r="AB914" s="148"/>
      <c r="AC914" s="148"/>
      <c r="AD914" s="148"/>
      <c r="AE914" s="148"/>
      <c r="AF914" s="148"/>
      <c r="AG914" s="148" t="s">
        <v>415</v>
      </c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2" x14ac:dyDescent="0.2">
      <c r="A915" s="155"/>
      <c r="B915" s="156"/>
      <c r="C915" s="273" t="s">
        <v>3212</v>
      </c>
      <c r="D915" s="274"/>
      <c r="E915" s="274"/>
      <c r="F915" s="274"/>
      <c r="G915" s="274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58"/>
      <c r="Z915" s="148"/>
      <c r="AA915" s="148"/>
      <c r="AB915" s="148"/>
      <c r="AC915" s="148"/>
      <c r="AD915" s="148"/>
      <c r="AE915" s="148"/>
      <c r="AF915" s="148"/>
      <c r="AG915" s="148" t="s">
        <v>263</v>
      </c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2" x14ac:dyDescent="0.2">
      <c r="A916" s="155"/>
      <c r="B916" s="156"/>
      <c r="C916" s="182" t="s">
        <v>3213</v>
      </c>
      <c r="D916" s="162"/>
      <c r="E916" s="163">
        <v>0.96</v>
      </c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58"/>
      <c r="Z916" s="148"/>
      <c r="AA916" s="148"/>
      <c r="AB916" s="148"/>
      <c r="AC916" s="148"/>
      <c r="AD916" s="148"/>
      <c r="AE916" s="148"/>
      <c r="AF916" s="148"/>
      <c r="AG916" s="148" t="s">
        <v>268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3" x14ac:dyDescent="0.2">
      <c r="A917" s="155"/>
      <c r="B917" s="156"/>
      <c r="C917" s="182" t="s">
        <v>3214</v>
      </c>
      <c r="D917" s="162"/>
      <c r="E917" s="163">
        <v>2.86</v>
      </c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58"/>
      <c r="Z917" s="148"/>
      <c r="AA917" s="148"/>
      <c r="AB917" s="148"/>
      <c r="AC917" s="148"/>
      <c r="AD917" s="148"/>
      <c r="AE917" s="148"/>
      <c r="AF917" s="148"/>
      <c r="AG917" s="148" t="s">
        <v>268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3" x14ac:dyDescent="0.2">
      <c r="A918" s="155"/>
      <c r="B918" s="156"/>
      <c r="C918" s="182" t="s">
        <v>3215</v>
      </c>
      <c r="D918" s="162"/>
      <c r="E918" s="163">
        <v>16.13</v>
      </c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58"/>
      <c r="Z918" s="148"/>
      <c r="AA918" s="148"/>
      <c r="AB918" s="148"/>
      <c r="AC918" s="148"/>
      <c r="AD918" s="148"/>
      <c r="AE918" s="148"/>
      <c r="AF918" s="148"/>
      <c r="AG918" s="148" t="s">
        <v>268</v>
      </c>
      <c r="AH918" s="148">
        <v>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3" x14ac:dyDescent="0.2">
      <c r="A919" s="155"/>
      <c r="B919" s="156"/>
      <c r="C919" s="182" t="s">
        <v>3216</v>
      </c>
      <c r="D919" s="162"/>
      <c r="E919" s="163">
        <v>14.4</v>
      </c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58"/>
      <c r="Z919" s="148"/>
      <c r="AA919" s="148"/>
      <c r="AB919" s="148"/>
      <c r="AC919" s="148"/>
      <c r="AD919" s="148"/>
      <c r="AE919" s="148"/>
      <c r="AF919" s="148"/>
      <c r="AG919" s="148" t="s">
        <v>268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3" x14ac:dyDescent="0.2">
      <c r="A920" s="155"/>
      <c r="B920" s="156"/>
      <c r="C920" s="182" t="s">
        <v>3217</v>
      </c>
      <c r="D920" s="162"/>
      <c r="E920" s="163">
        <v>10.73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58"/>
      <c r="Z920" s="148"/>
      <c r="AA920" s="148"/>
      <c r="AB920" s="148"/>
      <c r="AC920" s="148"/>
      <c r="AD920" s="148"/>
      <c r="AE920" s="148"/>
      <c r="AF920" s="148"/>
      <c r="AG920" s="148" t="s">
        <v>268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1" x14ac:dyDescent="0.2">
      <c r="A921" s="172">
        <v>265</v>
      </c>
      <c r="B921" s="173" t="s">
        <v>3218</v>
      </c>
      <c r="C921" s="181" t="s">
        <v>3219</v>
      </c>
      <c r="D921" s="174" t="s">
        <v>324</v>
      </c>
      <c r="E921" s="175">
        <v>480.17630000000003</v>
      </c>
      <c r="F921" s="176"/>
      <c r="G921" s="177">
        <f>ROUND(E921*F921,2)</f>
        <v>0</v>
      </c>
      <c r="H921" s="176"/>
      <c r="I921" s="177">
        <f>ROUND(E921*H921,2)</f>
        <v>0</v>
      </c>
      <c r="J921" s="176"/>
      <c r="K921" s="177">
        <f>ROUND(E921*J921,2)</f>
        <v>0</v>
      </c>
      <c r="L921" s="177">
        <v>21</v>
      </c>
      <c r="M921" s="177">
        <f>G921*(1+L921/100)</f>
        <v>0</v>
      </c>
      <c r="N921" s="175">
        <v>1.4999999999999999E-4</v>
      </c>
      <c r="O921" s="175">
        <f>ROUND(E921*N921,2)</f>
        <v>7.0000000000000007E-2</v>
      </c>
      <c r="P921" s="175">
        <v>0</v>
      </c>
      <c r="Q921" s="175">
        <f>ROUND(E921*P921,2)</f>
        <v>0</v>
      </c>
      <c r="R921" s="177"/>
      <c r="S921" s="177" t="s">
        <v>804</v>
      </c>
      <c r="T921" s="178" t="s">
        <v>804</v>
      </c>
      <c r="U921" s="158">
        <v>0</v>
      </c>
      <c r="V921" s="158">
        <f>ROUND(E921*U921,2)</f>
        <v>0</v>
      </c>
      <c r="W921" s="158"/>
      <c r="X921" s="158" t="s">
        <v>259</v>
      </c>
      <c r="Y921" s="158" t="s">
        <v>260</v>
      </c>
      <c r="Z921" s="148"/>
      <c r="AA921" s="148"/>
      <c r="AB921" s="148"/>
      <c r="AC921" s="148"/>
      <c r="AD921" s="148"/>
      <c r="AE921" s="148"/>
      <c r="AF921" s="148"/>
      <c r="AG921" s="148" t="s">
        <v>415</v>
      </c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2" x14ac:dyDescent="0.2">
      <c r="A922" s="155"/>
      <c r="B922" s="156"/>
      <c r="C922" s="273" t="s">
        <v>3220</v>
      </c>
      <c r="D922" s="274"/>
      <c r="E922" s="274"/>
      <c r="F922" s="274"/>
      <c r="G922" s="274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8"/>
      <c r="AA922" s="148"/>
      <c r="AB922" s="148"/>
      <c r="AC922" s="148"/>
      <c r="AD922" s="148"/>
      <c r="AE922" s="148"/>
      <c r="AF922" s="148"/>
      <c r="AG922" s="148" t="s">
        <v>263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2" x14ac:dyDescent="0.2">
      <c r="A923" s="155"/>
      <c r="B923" s="156"/>
      <c r="C923" s="182" t="s">
        <v>3221</v>
      </c>
      <c r="D923" s="162"/>
      <c r="E923" s="163">
        <v>121.61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8"/>
      <c r="AA923" s="148"/>
      <c r="AB923" s="148"/>
      <c r="AC923" s="148"/>
      <c r="AD923" s="148"/>
      <c r="AE923" s="148"/>
      <c r="AF923" s="148"/>
      <c r="AG923" s="148" t="s">
        <v>268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3" x14ac:dyDescent="0.2">
      <c r="A924" s="155"/>
      <c r="B924" s="156"/>
      <c r="C924" s="182" t="s">
        <v>3222</v>
      </c>
      <c r="D924" s="162"/>
      <c r="E924" s="163">
        <v>251.53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58"/>
      <c r="Z924" s="148"/>
      <c r="AA924" s="148"/>
      <c r="AB924" s="148"/>
      <c r="AC924" s="148"/>
      <c r="AD924" s="148"/>
      <c r="AE924" s="148"/>
      <c r="AF924" s="148"/>
      <c r="AG924" s="148" t="s">
        <v>268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3" x14ac:dyDescent="0.2">
      <c r="A925" s="155"/>
      <c r="B925" s="156"/>
      <c r="C925" s="182" t="s">
        <v>3223</v>
      </c>
      <c r="D925" s="162"/>
      <c r="E925" s="163">
        <v>62.88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58"/>
      <c r="Z925" s="148"/>
      <c r="AA925" s="148"/>
      <c r="AB925" s="148"/>
      <c r="AC925" s="148"/>
      <c r="AD925" s="148"/>
      <c r="AE925" s="148"/>
      <c r="AF925" s="148"/>
      <c r="AG925" s="148" t="s">
        <v>268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3" x14ac:dyDescent="0.2">
      <c r="A926" s="155"/>
      <c r="B926" s="156"/>
      <c r="C926" s="182" t="s">
        <v>3224</v>
      </c>
      <c r="D926" s="162"/>
      <c r="E926" s="163">
        <v>24.9</v>
      </c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58"/>
      <c r="Z926" s="148"/>
      <c r="AA926" s="148"/>
      <c r="AB926" s="148"/>
      <c r="AC926" s="148"/>
      <c r="AD926" s="148"/>
      <c r="AE926" s="148"/>
      <c r="AF926" s="148"/>
      <c r="AG926" s="148" t="s">
        <v>268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3" x14ac:dyDescent="0.2">
      <c r="A927" s="155"/>
      <c r="B927" s="156"/>
      <c r="C927" s="182" t="s">
        <v>3225</v>
      </c>
      <c r="D927" s="162"/>
      <c r="E927" s="163">
        <v>7.8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58"/>
      <c r="Z927" s="148"/>
      <c r="AA927" s="148"/>
      <c r="AB927" s="148"/>
      <c r="AC927" s="148"/>
      <c r="AD927" s="148"/>
      <c r="AE927" s="148"/>
      <c r="AF927" s="148"/>
      <c r="AG927" s="148" t="s">
        <v>268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3" x14ac:dyDescent="0.2">
      <c r="A928" s="155"/>
      <c r="B928" s="156"/>
      <c r="C928" s="182" t="s">
        <v>3226</v>
      </c>
      <c r="D928" s="162"/>
      <c r="E928" s="163">
        <v>3.46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58"/>
      <c r="Z928" s="148"/>
      <c r="AA928" s="148"/>
      <c r="AB928" s="148"/>
      <c r="AC928" s="148"/>
      <c r="AD928" s="148"/>
      <c r="AE928" s="148"/>
      <c r="AF928" s="148"/>
      <c r="AG928" s="148" t="s">
        <v>268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3" x14ac:dyDescent="0.2">
      <c r="A929" s="155"/>
      <c r="B929" s="156"/>
      <c r="C929" s="182" t="s">
        <v>3227</v>
      </c>
      <c r="D929" s="162"/>
      <c r="E929" s="163">
        <v>8</v>
      </c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58"/>
      <c r="Z929" s="148"/>
      <c r="AA929" s="148"/>
      <c r="AB929" s="148"/>
      <c r="AC929" s="148"/>
      <c r="AD929" s="148"/>
      <c r="AE929" s="148"/>
      <c r="AF929" s="148"/>
      <c r="AG929" s="148" t="s">
        <v>268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1" x14ac:dyDescent="0.2">
      <c r="A930" s="172">
        <v>266</v>
      </c>
      <c r="B930" s="173" t="s">
        <v>3228</v>
      </c>
      <c r="C930" s="181" t="s">
        <v>3229</v>
      </c>
      <c r="D930" s="174" t="s">
        <v>324</v>
      </c>
      <c r="E930" s="175">
        <v>1.28</v>
      </c>
      <c r="F930" s="176"/>
      <c r="G930" s="177">
        <f>ROUND(E930*F930,2)</f>
        <v>0</v>
      </c>
      <c r="H930" s="176"/>
      <c r="I930" s="177">
        <f>ROUND(E930*H930,2)</f>
        <v>0</v>
      </c>
      <c r="J930" s="176"/>
      <c r="K930" s="177">
        <f>ROUND(E930*J930,2)</f>
        <v>0</v>
      </c>
      <c r="L930" s="177">
        <v>21</v>
      </c>
      <c r="M930" s="177">
        <f>G930*(1+L930/100)</f>
        <v>0</v>
      </c>
      <c r="N930" s="175">
        <v>1.0000000000000001E-5</v>
      </c>
      <c r="O930" s="175">
        <f>ROUND(E930*N930,2)</f>
        <v>0</v>
      </c>
      <c r="P930" s="175">
        <v>0</v>
      </c>
      <c r="Q930" s="175">
        <f>ROUND(E930*P930,2)</f>
        <v>0</v>
      </c>
      <c r="R930" s="177"/>
      <c r="S930" s="177" t="s">
        <v>325</v>
      </c>
      <c r="T930" s="178" t="s">
        <v>326</v>
      </c>
      <c r="U930" s="158">
        <v>0</v>
      </c>
      <c r="V930" s="158">
        <f>ROUND(E930*U930,2)</f>
        <v>0</v>
      </c>
      <c r="W930" s="158"/>
      <c r="X930" s="158" t="s">
        <v>259</v>
      </c>
      <c r="Y930" s="158" t="s">
        <v>260</v>
      </c>
      <c r="Z930" s="148"/>
      <c r="AA930" s="148"/>
      <c r="AB930" s="148"/>
      <c r="AC930" s="148"/>
      <c r="AD930" s="148"/>
      <c r="AE930" s="148"/>
      <c r="AF930" s="148"/>
      <c r="AG930" s="148" t="s">
        <v>415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2" x14ac:dyDescent="0.2">
      <c r="A931" s="155"/>
      <c r="B931" s="156"/>
      <c r="C931" s="273" t="s">
        <v>3210</v>
      </c>
      <c r="D931" s="274"/>
      <c r="E931" s="274"/>
      <c r="F931" s="274"/>
      <c r="G931" s="274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8"/>
      <c r="AA931" s="148"/>
      <c r="AB931" s="148"/>
      <c r="AC931" s="148"/>
      <c r="AD931" s="148"/>
      <c r="AE931" s="148"/>
      <c r="AF931" s="148"/>
      <c r="AG931" s="148" t="s">
        <v>263</v>
      </c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2" x14ac:dyDescent="0.2">
      <c r="A932" s="155"/>
      <c r="B932" s="156"/>
      <c r="C932" s="182" t="s">
        <v>3211</v>
      </c>
      <c r="D932" s="162"/>
      <c r="E932" s="163">
        <v>1.28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58"/>
      <c r="Z932" s="148"/>
      <c r="AA932" s="148"/>
      <c r="AB932" s="148"/>
      <c r="AC932" s="148"/>
      <c r="AD932" s="148"/>
      <c r="AE932" s="148"/>
      <c r="AF932" s="148"/>
      <c r="AG932" s="148" t="s">
        <v>268</v>
      </c>
      <c r="AH932" s="148">
        <v>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x14ac:dyDescent="0.2">
      <c r="A933" s="165" t="s">
        <v>252</v>
      </c>
      <c r="B933" s="166" t="s">
        <v>200</v>
      </c>
      <c r="C933" s="180" t="s">
        <v>201</v>
      </c>
      <c r="D933" s="167"/>
      <c r="E933" s="168"/>
      <c r="F933" s="169"/>
      <c r="G933" s="169">
        <f>SUMIF(AG934:AG951,"&lt;&gt;NOR",G934:G951)</f>
        <v>0</v>
      </c>
      <c r="H933" s="169"/>
      <c r="I933" s="169">
        <f>SUM(I934:I951)</f>
        <v>0</v>
      </c>
      <c r="J933" s="169"/>
      <c r="K933" s="169">
        <f>SUM(K934:K951)</f>
        <v>0</v>
      </c>
      <c r="L933" s="169"/>
      <c r="M933" s="169">
        <f>SUM(M934:M951)</f>
        <v>0</v>
      </c>
      <c r="N933" s="168"/>
      <c r="O933" s="168">
        <f>SUM(O934:O951)</f>
        <v>0.23</v>
      </c>
      <c r="P933" s="168"/>
      <c r="Q933" s="168">
        <f>SUM(Q934:Q951)</f>
        <v>0</v>
      </c>
      <c r="R933" s="169"/>
      <c r="S933" s="169"/>
      <c r="T933" s="170"/>
      <c r="U933" s="164"/>
      <c r="V933" s="164">
        <f>SUM(V934:V951)</f>
        <v>0</v>
      </c>
      <c r="W933" s="164"/>
      <c r="X933" s="164"/>
      <c r="Y933" s="164"/>
      <c r="AG933" t="s">
        <v>253</v>
      </c>
    </row>
    <row r="934" spans="1:60" outlineLevel="1" x14ac:dyDescent="0.2">
      <c r="A934" s="172">
        <v>267</v>
      </c>
      <c r="B934" s="173" t="s">
        <v>495</v>
      </c>
      <c r="C934" s="181" t="s">
        <v>496</v>
      </c>
      <c r="D934" s="174" t="s">
        <v>324</v>
      </c>
      <c r="E934" s="175">
        <v>632.3415</v>
      </c>
      <c r="F934" s="176"/>
      <c r="G934" s="177">
        <f>ROUND(E934*F934,2)</f>
        <v>0</v>
      </c>
      <c r="H934" s="176"/>
      <c r="I934" s="177">
        <f>ROUND(E934*H934,2)</f>
        <v>0</v>
      </c>
      <c r="J934" s="176"/>
      <c r="K934" s="177">
        <f>ROUND(E934*J934,2)</f>
        <v>0</v>
      </c>
      <c r="L934" s="177">
        <v>21</v>
      </c>
      <c r="M934" s="177">
        <f>G934*(1+L934/100)</f>
        <v>0</v>
      </c>
      <c r="N934" s="175">
        <v>5.0000000000000002E-5</v>
      </c>
      <c r="O934" s="175">
        <f>ROUND(E934*N934,2)</f>
        <v>0.03</v>
      </c>
      <c r="P934" s="175">
        <v>0</v>
      </c>
      <c r="Q934" s="175">
        <f>ROUND(E934*P934,2)</f>
        <v>0</v>
      </c>
      <c r="R934" s="177"/>
      <c r="S934" s="177" t="s">
        <v>325</v>
      </c>
      <c r="T934" s="178" t="s">
        <v>326</v>
      </c>
      <c r="U934" s="158">
        <v>0</v>
      </c>
      <c r="V934" s="158">
        <f>ROUND(E934*U934,2)</f>
        <v>0</v>
      </c>
      <c r="W934" s="158"/>
      <c r="X934" s="158" t="s">
        <v>259</v>
      </c>
      <c r="Y934" s="158" t="s">
        <v>260</v>
      </c>
      <c r="Z934" s="148"/>
      <c r="AA934" s="148"/>
      <c r="AB934" s="148"/>
      <c r="AC934" s="148"/>
      <c r="AD934" s="148"/>
      <c r="AE934" s="148"/>
      <c r="AF934" s="148"/>
      <c r="AG934" s="148" t="s">
        <v>415</v>
      </c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2" x14ac:dyDescent="0.2">
      <c r="A935" s="155"/>
      <c r="B935" s="156"/>
      <c r="C935" s="182" t="s">
        <v>3230</v>
      </c>
      <c r="D935" s="162"/>
      <c r="E935" s="163">
        <v>396.61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58"/>
      <c r="Z935" s="148"/>
      <c r="AA935" s="148"/>
      <c r="AB935" s="148"/>
      <c r="AC935" s="148"/>
      <c r="AD935" s="148"/>
      <c r="AE935" s="148"/>
      <c r="AF935" s="148"/>
      <c r="AG935" s="148" t="s">
        <v>268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3" x14ac:dyDescent="0.2">
      <c r="A936" s="155"/>
      <c r="B936" s="156"/>
      <c r="C936" s="182" t="s">
        <v>3231</v>
      </c>
      <c r="D936" s="162"/>
      <c r="E936" s="163">
        <v>89.57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58"/>
      <c r="Z936" s="148"/>
      <c r="AA936" s="148"/>
      <c r="AB936" s="148"/>
      <c r="AC936" s="148"/>
      <c r="AD936" s="148"/>
      <c r="AE936" s="148"/>
      <c r="AF936" s="148"/>
      <c r="AG936" s="148" t="s">
        <v>268</v>
      </c>
      <c r="AH936" s="148">
        <v>0</v>
      </c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3" x14ac:dyDescent="0.2">
      <c r="A937" s="155"/>
      <c r="B937" s="156"/>
      <c r="C937" s="182" t="s">
        <v>3232</v>
      </c>
      <c r="D937" s="162"/>
      <c r="E937" s="163">
        <v>106.7</v>
      </c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58"/>
      <c r="Z937" s="148"/>
      <c r="AA937" s="148"/>
      <c r="AB937" s="148"/>
      <c r="AC937" s="148"/>
      <c r="AD937" s="148"/>
      <c r="AE937" s="148"/>
      <c r="AF937" s="148"/>
      <c r="AG937" s="148" t="s">
        <v>268</v>
      </c>
      <c r="AH937" s="148">
        <v>0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3" x14ac:dyDescent="0.2">
      <c r="A938" s="155"/>
      <c r="B938" s="156"/>
      <c r="C938" s="182" t="s">
        <v>3233</v>
      </c>
      <c r="D938" s="162"/>
      <c r="E938" s="163">
        <v>39.46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58"/>
      <c r="Z938" s="148"/>
      <c r="AA938" s="148"/>
      <c r="AB938" s="148"/>
      <c r="AC938" s="148"/>
      <c r="AD938" s="148"/>
      <c r="AE938" s="148"/>
      <c r="AF938" s="148"/>
      <c r="AG938" s="148" t="s">
        <v>268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 x14ac:dyDescent="0.2">
      <c r="A939" s="172">
        <v>268</v>
      </c>
      <c r="B939" s="173" t="s">
        <v>499</v>
      </c>
      <c r="C939" s="181" t="s">
        <v>500</v>
      </c>
      <c r="D939" s="174" t="s">
        <v>324</v>
      </c>
      <c r="E939" s="175">
        <v>632.3415</v>
      </c>
      <c r="F939" s="176"/>
      <c r="G939" s="177">
        <f>ROUND(E939*F939,2)</f>
        <v>0</v>
      </c>
      <c r="H939" s="176"/>
      <c r="I939" s="177">
        <f>ROUND(E939*H939,2)</f>
        <v>0</v>
      </c>
      <c r="J939" s="176"/>
      <c r="K939" s="177">
        <f>ROUND(E939*J939,2)</f>
        <v>0</v>
      </c>
      <c r="L939" s="177">
        <v>21</v>
      </c>
      <c r="M939" s="177">
        <f>G939*(1+L939/100)</f>
        <v>0</v>
      </c>
      <c r="N939" s="175">
        <v>3.2000000000000003E-4</v>
      </c>
      <c r="O939" s="175">
        <f>ROUND(E939*N939,2)</f>
        <v>0.2</v>
      </c>
      <c r="P939" s="175">
        <v>0</v>
      </c>
      <c r="Q939" s="175">
        <f>ROUND(E939*P939,2)</f>
        <v>0</v>
      </c>
      <c r="R939" s="177"/>
      <c r="S939" s="177" t="s">
        <v>325</v>
      </c>
      <c r="T939" s="178" t="s">
        <v>326</v>
      </c>
      <c r="U939" s="158">
        <v>0</v>
      </c>
      <c r="V939" s="158">
        <f>ROUND(E939*U939,2)</f>
        <v>0</v>
      </c>
      <c r="W939" s="158"/>
      <c r="X939" s="158" t="s">
        <v>259</v>
      </c>
      <c r="Y939" s="158" t="s">
        <v>260</v>
      </c>
      <c r="Z939" s="148"/>
      <c r="AA939" s="148"/>
      <c r="AB939" s="148"/>
      <c r="AC939" s="148"/>
      <c r="AD939" s="148"/>
      <c r="AE939" s="148"/>
      <c r="AF939" s="148"/>
      <c r="AG939" s="148" t="s">
        <v>415</v>
      </c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2" x14ac:dyDescent="0.2">
      <c r="A940" s="155"/>
      <c r="B940" s="156"/>
      <c r="C940" s="273" t="s">
        <v>501</v>
      </c>
      <c r="D940" s="274"/>
      <c r="E940" s="274"/>
      <c r="F940" s="274"/>
      <c r="G940" s="274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58"/>
      <c r="Z940" s="148"/>
      <c r="AA940" s="148"/>
      <c r="AB940" s="148"/>
      <c r="AC940" s="148"/>
      <c r="AD940" s="148"/>
      <c r="AE940" s="148"/>
      <c r="AF940" s="148"/>
      <c r="AG940" s="148" t="s">
        <v>263</v>
      </c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2" x14ac:dyDescent="0.2">
      <c r="A941" s="155"/>
      <c r="B941" s="156"/>
      <c r="C941" s="182" t="s">
        <v>3230</v>
      </c>
      <c r="D941" s="162"/>
      <c r="E941" s="163">
        <v>396.61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58"/>
      <c r="Z941" s="148"/>
      <c r="AA941" s="148"/>
      <c r="AB941" s="148"/>
      <c r="AC941" s="148"/>
      <c r="AD941" s="148"/>
      <c r="AE941" s="148"/>
      <c r="AF941" s="148"/>
      <c r="AG941" s="148" t="s">
        <v>268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3" x14ac:dyDescent="0.2">
      <c r="A942" s="155"/>
      <c r="B942" s="156"/>
      <c r="C942" s="182" t="s">
        <v>3231</v>
      </c>
      <c r="D942" s="162"/>
      <c r="E942" s="163">
        <v>89.57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58"/>
      <c r="Z942" s="148"/>
      <c r="AA942" s="148"/>
      <c r="AB942" s="148"/>
      <c r="AC942" s="148"/>
      <c r="AD942" s="148"/>
      <c r="AE942" s="148"/>
      <c r="AF942" s="148"/>
      <c r="AG942" s="148" t="s">
        <v>268</v>
      </c>
      <c r="AH942" s="148">
        <v>0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3" x14ac:dyDescent="0.2">
      <c r="A943" s="155"/>
      <c r="B943" s="156"/>
      <c r="C943" s="182" t="s">
        <v>3232</v>
      </c>
      <c r="D943" s="162"/>
      <c r="E943" s="163">
        <v>106.7</v>
      </c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58"/>
      <c r="Z943" s="148"/>
      <c r="AA943" s="148"/>
      <c r="AB943" s="148"/>
      <c r="AC943" s="148"/>
      <c r="AD943" s="148"/>
      <c r="AE943" s="148"/>
      <c r="AF943" s="148"/>
      <c r="AG943" s="148" t="s">
        <v>268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3" x14ac:dyDescent="0.2">
      <c r="A944" s="155"/>
      <c r="B944" s="156"/>
      <c r="C944" s="182" t="s">
        <v>3233</v>
      </c>
      <c r="D944" s="162"/>
      <c r="E944" s="163">
        <v>39.46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58"/>
      <c r="Z944" s="148"/>
      <c r="AA944" s="148"/>
      <c r="AB944" s="148"/>
      <c r="AC944" s="148"/>
      <c r="AD944" s="148"/>
      <c r="AE944" s="148"/>
      <c r="AF944" s="148"/>
      <c r="AG944" s="148" t="s">
        <v>268</v>
      </c>
      <c r="AH944" s="148">
        <v>0</v>
      </c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 x14ac:dyDescent="0.2">
      <c r="A945" s="172">
        <v>269</v>
      </c>
      <c r="B945" s="173" t="s">
        <v>3234</v>
      </c>
      <c r="C945" s="181" t="s">
        <v>3235</v>
      </c>
      <c r="D945" s="174" t="s">
        <v>324</v>
      </c>
      <c r="E945" s="175">
        <v>65.38</v>
      </c>
      <c r="F945" s="176"/>
      <c r="G945" s="177">
        <f>ROUND(E945*F945,2)</f>
        <v>0</v>
      </c>
      <c r="H945" s="176"/>
      <c r="I945" s="177">
        <f>ROUND(E945*H945,2)</f>
        <v>0</v>
      </c>
      <c r="J945" s="176"/>
      <c r="K945" s="177">
        <f>ROUND(E945*J945,2)</f>
        <v>0</v>
      </c>
      <c r="L945" s="177">
        <v>21</v>
      </c>
      <c r="M945" s="177">
        <f>G945*(1+L945/100)</f>
        <v>0</v>
      </c>
      <c r="N945" s="175">
        <v>0</v>
      </c>
      <c r="O945" s="175">
        <f>ROUND(E945*N945,2)</f>
        <v>0</v>
      </c>
      <c r="P945" s="175">
        <v>0</v>
      </c>
      <c r="Q945" s="175">
        <f>ROUND(E945*P945,2)</f>
        <v>0</v>
      </c>
      <c r="R945" s="177"/>
      <c r="S945" s="177" t="s">
        <v>257</v>
      </c>
      <c r="T945" s="178" t="s">
        <v>258</v>
      </c>
      <c r="U945" s="158">
        <v>0</v>
      </c>
      <c r="V945" s="158">
        <f>ROUND(E945*U945,2)</f>
        <v>0</v>
      </c>
      <c r="W945" s="158"/>
      <c r="X945" s="158" t="s">
        <v>259</v>
      </c>
      <c r="Y945" s="158" t="s">
        <v>260</v>
      </c>
      <c r="Z945" s="148"/>
      <c r="AA945" s="148"/>
      <c r="AB945" s="148"/>
      <c r="AC945" s="148"/>
      <c r="AD945" s="148"/>
      <c r="AE945" s="148"/>
      <c r="AF945" s="148"/>
      <c r="AG945" s="148" t="s">
        <v>287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2" x14ac:dyDescent="0.2">
      <c r="A946" s="155"/>
      <c r="B946" s="156"/>
      <c r="C946" s="182" t="s">
        <v>3236</v>
      </c>
      <c r="D946" s="162"/>
      <c r="E946" s="163">
        <v>33.340000000000003</v>
      </c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58"/>
      <c r="Z946" s="148"/>
      <c r="AA946" s="148"/>
      <c r="AB946" s="148"/>
      <c r="AC946" s="148"/>
      <c r="AD946" s="148"/>
      <c r="AE946" s="148"/>
      <c r="AF946" s="148"/>
      <c r="AG946" s="148" t="s">
        <v>268</v>
      </c>
      <c r="AH946" s="148">
        <v>0</v>
      </c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3" x14ac:dyDescent="0.2">
      <c r="A947" s="155"/>
      <c r="B947" s="156"/>
      <c r="C947" s="182" t="s">
        <v>3237</v>
      </c>
      <c r="D947" s="162"/>
      <c r="E947" s="163">
        <v>32.04</v>
      </c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58"/>
      <c r="Z947" s="148"/>
      <c r="AA947" s="148"/>
      <c r="AB947" s="148"/>
      <c r="AC947" s="148"/>
      <c r="AD947" s="148"/>
      <c r="AE947" s="148"/>
      <c r="AF947" s="148"/>
      <c r="AG947" s="148" t="s">
        <v>268</v>
      </c>
      <c r="AH947" s="148">
        <v>0</v>
      </c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1" x14ac:dyDescent="0.2">
      <c r="A948" s="172">
        <v>270</v>
      </c>
      <c r="B948" s="173" t="s">
        <v>1979</v>
      </c>
      <c r="C948" s="181" t="s">
        <v>3238</v>
      </c>
      <c r="D948" s="174" t="s">
        <v>324</v>
      </c>
      <c r="E948" s="175">
        <v>592.88149999999996</v>
      </c>
      <c r="F948" s="176"/>
      <c r="G948" s="177">
        <f>ROUND(E948*F948,2)</f>
        <v>0</v>
      </c>
      <c r="H948" s="176"/>
      <c r="I948" s="177">
        <f>ROUND(E948*H948,2)</f>
        <v>0</v>
      </c>
      <c r="J948" s="176"/>
      <c r="K948" s="177">
        <f>ROUND(E948*J948,2)</f>
        <v>0</v>
      </c>
      <c r="L948" s="177">
        <v>21</v>
      </c>
      <c r="M948" s="177">
        <f>G948*(1+L948/100)</f>
        <v>0</v>
      </c>
      <c r="N948" s="175">
        <v>0</v>
      </c>
      <c r="O948" s="175">
        <f>ROUND(E948*N948,2)</f>
        <v>0</v>
      </c>
      <c r="P948" s="175">
        <v>0</v>
      </c>
      <c r="Q948" s="175">
        <f>ROUND(E948*P948,2)</f>
        <v>0</v>
      </c>
      <c r="R948" s="177"/>
      <c r="S948" s="177" t="s">
        <v>325</v>
      </c>
      <c r="T948" s="178" t="s">
        <v>326</v>
      </c>
      <c r="U948" s="158">
        <v>0</v>
      </c>
      <c r="V948" s="158">
        <f>ROUND(E948*U948,2)</f>
        <v>0</v>
      </c>
      <c r="W948" s="158"/>
      <c r="X948" s="158" t="s">
        <v>259</v>
      </c>
      <c r="Y948" s="158" t="s">
        <v>260</v>
      </c>
      <c r="Z948" s="148"/>
      <c r="AA948" s="148"/>
      <c r="AB948" s="148"/>
      <c r="AC948" s="148"/>
      <c r="AD948" s="148"/>
      <c r="AE948" s="148"/>
      <c r="AF948" s="148"/>
      <c r="AG948" s="148" t="s">
        <v>415</v>
      </c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2" x14ac:dyDescent="0.2">
      <c r="A949" s="155"/>
      <c r="B949" s="156"/>
      <c r="C949" s="182" t="s">
        <v>3230</v>
      </c>
      <c r="D949" s="162"/>
      <c r="E949" s="163">
        <v>396.61</v>
      </c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58"/>
      <c r="Z949" s="148"/>
      <c r="AA949" s="148"/>
      <c r="AB949" s="148"/>
      <c r="AC949" s="148"/>
      <c r="AD949" s="148"/>
      <c r="AE949" s="148"/>
      <c r="AF949" s="148"/>
      <c r="AG949" s="148" t="s">
        <v>268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3" x14ac:dyDescent="0.2">
      <c r="A950" s="155"/>
      <c r="B950" s="156"/>
      <c r="C950" s="182" t="s">
        <v>3231</v>
      </c>
      <c r="D950" s="162"/>
      <c r="E950" s="163">
        <v>89.57</v>
      </c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58"/>
      <c r="Z950" s="148"/>
      <c r="AA950" s="148"/>
      <c r="AB950" s="148"/>
      <c r="AC950" s="148"/>
      <c r="AD950" s="148"/>
      <c r="AE950" s="148"/>
      <c r="AF950" s="148"/>
      <c r="AG950" s="148" t="s">
        <v>268</v>
      </c>
      <c r="AH950" s="148">
        <v>0</v>
      </c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outlineLevel="3" x14ac:dyDescent="0.2">
      <c r="A951" s="155"/>
      <c r="B951" s="156"/>
      <c r="C951" s="182" t="s">
        <v>3232</v>
      </c>
      <c r="D951" s="162"/>
      <c r="E951" s="163">
        <v>106.7</v>
      </c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58"/>
      <c r="Z951" s="148"/>
      <c r="AA951" s="148"/>
      <c r="AB951" s="148"/>
      <c r="AC951" s="148"/>
      <c r="AD951" s="148"/>
      <c r="AE951" s="148"/>
      <c r="AF951" s="148"/>
      <c r="AG951" s="148" t="s">
        <v>268</v>
      </c>
      <c r="AH951" s="148">
        <v>0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x14ac:dyDescent="0.2">
      <c r="A952" s="165" t="s">
        <v>252</v>
      </c>
      <c r="B952" s="166" t="s">
        <v>220</v>
      </c>
      <c r="C952" s="180" t="s">
        <v>221</v>
      </c>
      <c r="D952" s="167"/>
      <c r="E952" s="168"/>
      <c r="F952" s="169"/>
      <c r="G952" s="169">
        <f>SUMIF(AG953:AG964,"&lt;&gt;NOR",G953:G964)</f>
        <v>0</v>
      </c>
      <c r="H952" s="169"/>
      <c r="I952" s="169">
        <f>SUM(I953:I964)</f>
        <v>0</v>
      </c>
      <c r="J952" s="169"/>
      <c r="K952" s="169">
        <f>SUM(K953:K964)</f>
        <v>0</v>
      </c>
      <c r="L952" s="169"/>
      <c r="M952" s="169">
        <f>SUM(M953:M964)</f>
        <v>0</v>
      </c>
      <c r="N952" s="168"/>
      <c r="O952" s="168">
        <f>SUM(O953:O964)</f>
        <v>0</v>
      </c>
      <c r="P952" s="168"/>
      <c r="Q952" s="168">
        <f>SUM(Q953:Q964)</f>
        <v>0</v>
      </c>
      <c r="R952" s="169"/>
      <c r="S952" s="169"/>
      <c r="T952" s="170"/>
      <c r="U952" s="164"/>
      <c r="V952" s="164">
        <f>SUM(V953:V964)</f>
        <v>0</v>
      </c>
      <c r="W952" s="164"/>
      <c r="X952" s="164"/>
      <c r="Y952" s="164"/>
      <c r="AG952" t="s">
        <v>253</v>
      </c>
    </row>
    <row r="953" spans="1:60" outlineLevel="1" x14ac:dyDescent="0.2">
      <c r="A953" s="172">
        <v>271</v>
      </c>
      <c r="B953" s="173" t="s">
        <v>512</v>
      </c>
      <c r="C953" s="181" t="s">
        <v>513</v>
      </c>
      <c r="D953" s="174" t="s">
        <v>412</v>
      </c>
      <c r="E953" s="175">
        <v>183.43874</v>
      </c>
      <c r="F953" s="176"/>
      <c r="G953" s="177">
        <f>ROUND(E953*F953,2)</f>
        <v>0</v>
      </c>
      <c r="H953" s="176"/>
      <c r="I953" s="177">
        <f>ROUND(E953*H953,2)</f>
        <v>0</v>
      </c>
      <c r="J953" s="176"/>
      <c r="K953" s="177">
        <f>ROUND(E953*J953,2)</f>
        <v>0</v>
      </c>
      <c r="L953" s="177">
        <v>21</v>
      </c>
      <c r="M953" s="177">
        <f>G953*(1+L953/100)</f>
        <v>0</v>
      </c>
      <c r="N953" s="175">
        <v>0</v>
      </c>
      <c r="O953" s="175">
        <f>ROUND(E953*N953,2)</f>
        <v>0</v>
      </c>
      <c r="P953" s="175">
        <v>0</v>
      </c>
      <c r="Q953" s="175">
        <f>ROUND(E953*P953,2)</f>
        <v>0</v>
      </c>
      <c r="R953" s="177"/>
      <c r="S953" s="177" t="s">
        <v>325</v>
      </c>
      <c r="T953" s="178" t="s">
        <v>326</v>
      </c>
      <c r="U953" s="158">
        <v>0</v>
      </c>
      <c r="V953" s="158">
        <f>ROUND(E953*U953,2)</f>
        <v>0</v>
      </c>
      <c r="W953" s="158"/>
      <c r="X953" s="158" t="s">
        <v>259</v>
      </c>
      <c r="Y953" s="158" t="s">
        <v>260</v>
      </c>
      <c r="Z953" s="148"/>
      <c r="AA953" s="148"/>
      <c r="AB953" s="148"/>
      <c r="AC953" s="148"/>
      <c r="AD953" s="148"/>
      <c r="AE953" s="148"/>
      <c r="AF953" s="148"/>
      <c r="AG953" s="148" t="s">
        <v>287</v>
      </c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2" x14ac:dyDescent="0.2">
      <c r="A954" s="155"/>
      <c r="B954" s="156"/>
      <c r="C954" s="273" t="s">
        <v>344</v>
      </c>
      <c r="D954" s="274"/>
      <c r="E954" s="274"/>
      <c r="F954" s="274"/>
      <c r="G954" s="274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58"/>
      <c r="Z954" s="148"/>
      <c r="AA954" s="148"/>
      <c r="AB954" s="148"/>
      <c r="AC954" s="148"/>
      <c r="AD954" s="148"/>
      <c r="AE954" s="148"/>
      <c r="AF954" s="148"/>
      <c r="AG954" s="148" t="s">
        <v>263</v>
      </c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 x14ac:dyDescent="0.2">
      <c r="A955" s="172">
        <v>272</v>
      </c>
      <c r="B955" s="173" t="s">
        <v>3239</v>
      </c>
      <c r="C955" s="181" t="s">
        <v>3240</v>
      </c>
      <c r="D955" s="174" t="s">
        <v>412</v>
      </c>
      <c r="E955" s="175">
        <v>183.43874</v>
      </c>
      <c r="F955" s="176"/>
      <c r="G955" s="177">
        <f>ROUND(E955*F955,2)</f>
        <v>0</v>
      </c>
      <c r="H955" s="176"/>
      <c r="I955" s="177">
        <f>ROUND(E955*H955,2)</f>
        <v>0</v>
      </c>
      <c r="J955" s="176"/>
      <c r="K955" s="177">
        <f>ROUND(E955*J955,2)</f>
        <v>0</v>
      </c>
      <c r="L955" s="177">
        <v>21</v>
      </c>
      <c r="M955" s="177">
        <f>G955*(1+L955/100)</f>
        <v>0</v>
      </c>
      <c r="N955" s="175">
        <v>0</v>
      </c>
      <c r="O955" s="175">
        <f>ROUND(E955*N955,2)</f>
        <v>0</v>
      </c>
      <c r="P955" s="175">
        <v>0</v>
      </c>
      <c r="Q955" s="175">
        <f>ROUND(E955*P955,2)</f>
        <v>0</v>
      </c>
      <c r="R955" s="177"/>
      <c r="S955" s="177" t="s">
        <v>325</v>
      </c>
      <c r="T955" s="178" t="s">
        <v>326</v>
      </c>
      <c r="U955" s="158">
        <v>0</v>
      </c>
      <c r="V955" s="158">
        <f>ROUND(E955*U955,2)</f>
        <v>0</v>
      </c>
      <c r="W955" s="158"/>
      <c r="X955" s="158" t="s">
        <v>259</v>
      </c>
      <c r="Y955" s="158" t="s">
        <v>260</v>
      </c>
      <c r="Z955" s="148"/>
      <c r="AA955" s="148"/>
      <c r="AB955" s="148"/>
      <c r="AC955" s="148"/>
      <c r="AD955" s="148"/>
      <c r="AE955" s="148"/>
      <c r="AF955" s="148"/>
      <c r="AG955" s="148" t="s">
        <v>287</v>
      </c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2" x14ac:dyDescent="0.2">
      <c r="A956" s="155"/>
      <c r="B956" s="156"/>
      <c r="C956" s="273" t="s">
        <v>344</v>
      </c>
      <c r="D956" s="274"/>
      <c r="E956" s="274"/>
      <c r="F956" s="274"/>
      <c r="G956" s="274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58"/>
      <c r="Z956" s="148"/>
      <c r="AA956" s="148"/>
      <c r="AB956" s="148"/>
      <c r="AC956" s="148"/>
      <c r="AD956" s="148"/>
      <c r="AE956" s="148"/>
      <c r="AF956" s="148"/>
      <c r="AG956" s="148" t="s">
        <v>263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1" x14ac:dyDescent="0.2">
      <c r="A957" s="187">
        <v>273</v>
      </c>
      <c r="B957" s="188" t="s">
        <v>514</v>
      </c>
      <c r="C957" s="194" t="s">
        <v>515</v>
      </c>
      <c r="D957" s="189" t="s">
        <v>412</v>
      </c>
      <c r="E957" s="190">
        <v>183.43874</v>
      </c>
      <c r="F957" s="191"/>
      <c r="G957" s="192">
        <f>ROUND(E957*F957,2)</f>
        <v>0</v>
      </c>
      <c r="H957" s="191"/>
      <c r="I957" s="192">
        <f>ROUND(E957*H957,2)</f>
        <v>0</v>
      </c>
      <c r="J957" s="191"/>
      <c r="K957" s="192">
        <f>ROUND(E957*J957,2)</f>
        <v>0</v>
      </c>
      <c r="L957" s="192">
        <v>21</v>
      </c>
      <c r="M957" s="192">
        <f>G957*(1+L957/100)</f>
        <v>0</v>
      </c>
      <c r="N957" s="190">
        <v>0</v>
      </c>
      <c r="O957" s="190">
        <f>ROUND(E957*N957,2)</f>
        <v>0</v>
      </c>
      <c r="P957" s="190">
        <v>0</v>
      </c>
      <c r="Q957" s="190">
        <f>ROUND(E957*P957,2)</f>
        <v>0</v>
      </c>
      <c r="R957" s="192"/>
      <c r="S957" s="192" t="s">
        <v>325</v>
      </c>
      <c r="T957" s="193" t="s">
        <v>326</v>
      </c>
      <c r="U957" s="158">
        <v>0</v>
      </c>
      <c r="V957" s="158">
        <f>ROUND(E957*U957,2)</f>
        <v>0</v>
      </c>
      <c r="W957" s="158"/>
      <c r="X957" s="158" t="s">
        <v>259</v>
      </c>
      <c r="Y957" s="158" t="s">
        <v>260</v>
      </c>
      <c r="Z957" s="148"/>
      <c r="AA957" s="148"/>
      <c r="AB957" s="148"/>
      <c r="AC957" s="148"/>
      <c r="AD957" s="148"/>
      <c r="AE957" s="148"/>
      <c r="AF957" s="148"/>
      <c r="AG957" s="148" t="s">
        <v>261</v>
      </c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 x14ac:dyDescent="0.2">
      <c r="A958" s="187">
        <v>274</v>
      </c>
      <c r="B958" s="188" t="s">
        <v>516</v>
      </c>
      <c r="C958" s="194" t="s">
        <v>517</v>
      </c>
      <c r="D958" s="189" t="s">
        <v>412</v>
      </c>
      <c r="E958" s="190">
        <v>3485.3359799999998</v>
      </c>
      <c r="F958" s="191"/>
      <c r="G958" s="192">
        <f>ROUND(E958*F958,2)</f>
        <v>0</v>
      </c>
      <c r="H958" s="191"/>
      <c r="I958" s="192">
        <f>ROUND(E958*H958,2)</f>
        <v>0</v>
      </c>
      <c r="J958" s="191"/>
      <c r="K958" s="192">
        <f>ROUND(E958*J958,2)</f>
        <v>0</v>
      </c>
      <c r="L958" s="192">
        <v>21</v>
      </c>
      <c r="M958" s="192">
        <f>G958*(1+L958/100)</f>
        <v>0</v>
      </c>
      <c r="N958" s="190">
        <v>0</v>
      </c>
      <c r="O958" s="190">
        <f>ROUND(E958*N958,2)</f>
        <v>0</v>
      </c>
      <c r="P958" s="190">
        <v>0</v>
      </c>
      <c r="Q958" s="190">
        <f>ROUND(E958*P958,2)</f>
        <v>0</v>
      </c>
      <c r="R958" s="192"/>
      <c r="S958" s="192" t="s">
        <v>325</v>
      </c>
      <c r="T958" s="193" t="s">
        <v>326</v>
      </c>
      <c r="U958" s="158">
        <v>0</v>
      </c>
      <c r="V958" s="158">
        <f>ROUND(E958*U958,2)</f>
        <v>0</v>
      </c>
      <c r="W958" s="158"/>
      <c r="X958" s="158" t="s">
        <v>259</v>
      </c>
      <c r="Y958" s="158" t="s">
        <v>260</v>
      </c>
      <c r="Z958" s="148"/>
      <c r="AA958" s="148"/>
      <c r="AB958" s="148"/>
      <c r="AC958" s="148"/>
      <c r="AD958" s="148"/>
      <c r="AE958" s="148"/>
      <c r="AF958" s="148"/>
      <c r="AG958" s="148" t="s">
        <v>261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 x14ac:dyDescent="0.2">
      <c r="A959" s="187">
        <v>275</v>
      </c>
      <c r="B959" s="188" t="s">
        <v>518</v>
      </c>
      <c r="C959" s="194" t="s">
        <v>519</v>
      </c>
      <c r="D959" s="189" t="s">
        <v>412</v>
      </c>
      <c r="E959" s="190">
        <v>183.43874</v>
      </c>
      <c r="F959" s="191"/>
      <c r="G959" s="192">
        <f>ROUND(E959*F959,2)</f>
        <v>0</v>
      </c>
      <c r="H959" s="191"/>
      <c r="I959" s="192">
        <f>ROUND(E959*H959,2)</f>
        <v>0</v>
      </c>
      <c r="J959" s="191"/>
      <c r="K959" s="192">
        <f>ROUND(E959*J959,2)</f>
        <v>0</v>
      </c>
      <c r="L959" s="192">
        <v>21</v>
      </c>
      <c r="M959" s="192">
        <f>G959*(1+L959/100)</f>
        <v>0</v>
      </c>
      <c r="N959" s="190">
        <v>0</v>
      </c>
      <c r="O959" s="190">
        <f>ROUND(E959*N959,2)</f>
        <v>0</v>
      </c>
      <c r="P959" s="190">
        <v>0</v>
      </c>
      <c r="Q959" s="190">
        <f>ROUND(E959*P959,2)</f>
        <v>0</v>
      </c>
      <c r="R959" s="192"/>
      <c r="S959" s="192" t="s">
        <v>325</v>
      </c>
      <c r="T959" s="193" t="s">
        <v>326</v>
      </c>
      <c r="U959" s="158">
        <v>0</v>
      </c>
      <c r="V959" s="158">
        <f>ROUND(E959*U959,2)</f>
        <v>0</v>
      </c>
      <c r="W959" s="158"/>
      <c r="X959" s="158" t="s">
        <v>259</v>
      </c>
      <c r="Y959" s="158" t="s">
        <v>260</v>
      </c>
      <c r="Z959" s="148"/>
      <c r="AA959" s="148"/>
      <c r="AB959" s="148"/>
      <c r="AC959" s="148"/>
      <c r="AD959" s="148"/>
      <c r="AE959" s="148"/>
      <c r="AF959" s="148"/>
      <c r="AG959" s="148" t="s">
        <v>261</v>
      </c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outlineLevel="1" x14ac:dyDescent="0.2">
      <c r="A960" s="187">
        <v>276</v>
      </c>
      <c r="B960" s="188" t="s">
        <v>520</v>
      </c>
      <c r="C960" s="194" t="s">
        <v>521</v>
      </c>
      <c r="D960" s="189" t="s">
        <v>412</v>
      </c>
      <c r="E960" s="190">
        <v>1100.6324199999999</v>
      </c>
      <c r="F960" s="191"/>
      <c r="G960" s="192">
        <f>ROUND(E960*F960,2)</f>
        <v>0</v>
      </c>
      <c r="H960" s="191"/>
      <c r="I960" s="192">
        <f>ROUND(E960*H960,2)</f>
        <v>0</v>
      </c>
      <c r="J960" s="191"/>
      <c r="K960" s="192">
        <f>ROUND(E960*J960,2)</f>
        <v>0</v>
      </c>
      <c r="L960" s="192">
        <v>21</v>
      </c>
      <c r="M960" s="192">
        <f>G960*(1+L960/100)</f>
        <v>0</v>
      </c>
      <c r="N960" s="190">
        <v>0</v>
      </c>
      <c r="O960" s="190">
        <f>ROUND(E960*N960,2)</f>
        <v>0</v>
      </c>
      <c r="P960" s="190">
        <v>0</v>
      </c>
      <c r="Q960" s="190">
        <f>ROUND(E960*P960,2)</f>
        <v>0</v>
      </c>
      <c r="R960" s="192"/>
      <c r="S960" s="192" t="s">
        <v>325</v>
      </c>
      <c r="T960" s="193" t="s">
        <v>326</v>
      </c>
      <c r="U960" s="158">
        <v>0</v>
      </c>
      <c r="V960" s="158">
        <f>ROUND(E960*U960,2)</f>
        <v>0</v>
      </c>
      <c r="W960" s="158"/>
      <c r="X960" s="158" t="s">
        <v>259</v>
      </c>
      <c r="Y960" s="158" t="s">
        <v>260</v>
      </c>
      <c r="Z960" s="148"/>
      <c r="AA960" s="148"/>
      <c r="AB960" s="148"/>
      <c r="AC960" s="148"/>
      <c r="AD960" s="148"/>
      <c r="AE960" s="148"/>
      <c r="AF960" s="148"/>
      <c r="AG960" s="148" t="s">
        <v>261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1" x14ac:dyDescent="0.2">
      <c r="A961" s="172">
        <v>277</v>
      </c>
      <c r="B961" s="173" t="s">
        <v>599</v>
      </c>
      <c r="C961" s="181" t="s">
        <v>523</v>
      </c>
      <c r="D961" s="174" t="s">
        <v>412</v>
      </c>
      <c r="E961" s="175">
        <v>183.43874</v>
      </c>
      <c r="F961" s="176"/>
      <c r="G961" s="177">
        <f>ROUND(E961*F961,2)</f>
        <v>0</v>
      </c>
      <c r="H961" s="176"/>
      <c r="I961" s="177">
        <f>ROUND(E961*H961,2)</f>
        <v>0</v>
      </c>
      <c r="J961" s="176"/>
      <c r="K961" s="177">
        <f>ROUND(E961*J961,2)</f>
        <v>0</v>
      </c>
      <c r="L961" s="177">
        <v>21</v>
      </c>
      <c r="M961" s="177">
        <f>G961*(1+L961/100)</f>
        <v>0</v>
      </c>
      <c r="N961" s="175">
        <v>0</v>
      </c>
      <c r="O961" s="175">
        <f>ROUND(E961*N961,2)</f>
        <v>0</v>
      </c>
      <c r="P961" s="175">
        <v>0</v>
      </c>
      <c r="Q961" s="175">
        <f>ROUND(E961*P961,2)</f>
        <v>0</v>
      </c>
      <c r="R961" s="177"/>
      <c r="S961" s="177" t="s">
        <v>257</v>
      </c>
      <c r="T961" s="178" t="s">
        <v>258</v>
      </c>
      <c r="U961" s="158">
        <v>0</v>
      </c>
      <c r="V961" s="158">
        <f>ROUND(E961*U961,2)</f>
        <v>0</v>
      </c>
      <c r="W961" s="158"/>
      <c r="X961" s="158" t="s">
        <v>259</v>
      </c>
      <c r="Y961" s="158" t="s">
        <v>260</v>
      </c>
      <c r="Z961" s="148"/>
      <c r="AA961" s="148"/>
      <c r="AB961" s="148"/>
      <c r="AC961" s="148"/>
      <c r="AD961" s="148"/>
      <c r="AE961" s="148"/>
      <c r="AF961" s="148"/>
      <c r="AG961" s="148" t="s">
        <v>287</v>
      </c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2" x14ac:dyDescent="0.2">
      <c r="A962" s="155"/>
      <c r="B962" s="156"/>
      <c r="C962" s="273" t="s">
        <v>344</v>
      </c>
      <c r="D962" s="274"/>
      <c r="E962" s="274"/>
      <c r="F962" s="274"/>
      <c r="G962" s="274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58"/>
      <c r="Z962" s="148"/>
      <c r="AA962" s="148"/>
      <c r="AB962" s="148"/>
      <c r="AC962" s="148"/>
      <c r="AD962" s="148"/>
      <c r="AE962" s="148"/>
      <c r="AF962" s="148"/>
      <c r="AG962" s="148" t="s">
        <v>263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1" x14ac:dyDescent="0.2">
      <c r="A963" s="172">
        <v>278</v>
      </c>
      <c r="B963" s="173" t="s">
        <v>524</v>
      </c>
      <c r="C963" s="181" t="s">
        <v>525</v>
      </c>
      <c r="D963" s="174" t="s">
        <v>412</v>
      </c>
      <c r="E963" s="175">
        <v>183.43874</v>
      </c>
      <c r="F963" s="176"/>
      <c r="G963" s="177">
        <f>ROUND(E963*F963,2)</f>
        <v>0</v>
      </c>
      <c r="H963" s="176"/>
      <c r="I963" s="177">
        <f>ROUND(E963*H963,2)</f>
        <v>0</v>
      </c>
      <c r="J963" s="176"/>
      <c r="K963" s="177">
        <f>ROUND(E963*J963,2)</f>
        <v>0</v>
      </c>
      <c r="L963" s="177">
        <v>21</v>
      </c>
      <c r="M963" s="177">
        <f>G963*(1+L963/100)</f>
        <v>0</v>
      </c>
      <c r="N963" s="175">
        <v>0</v>
      </c>
      <c r="O963" s="175">
        <f>ROUND(E963*N963,2)</f>
        <v>0</v>
      </c>
      <c r="P963" s="175">
        <v>0</v>
      </c>
      <c r="Q963" s="175">
        <f>ROUND(E963*P963,2)</f>
        <v>0</v>
      </c>
      <c r="R963" s="177"/>
      <c r="S963" s="177" t="s">
        <v>325</v>
      </c>
      <c r="T963" s="178" t="s">
        <v>326</v>
      </c>
      <c r="U963" s="158">
        <v>0</v>
      </c>
      <c r="V963" s="158">
        <f>ROUND(E963*U963,2)</f>
        <v>0</v>
      </c>
      <c r="W963" s="158"/>
      <c r="X963" s="158" t="s">
        <v>259</v>
      </c>
      <c r="Y963" s="158" t="s">
        <v>260</v>
      </c>
      <c r="Z963" s="148"/>
      <c r="AA963" s="148"/>
      <c r="AB963" s="148"/>
      <c r="AC963" s="148"/>
      <c r="AD963" s="148"/>
      <c r="AE963" s="148"/>
      <c r="AF963" s="148"/>
      <c r="AG963" s="148" t="s">
        <v>287</v>
      </c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outlineLevel="2" x14ac:dyDescent="0.2">
      <c r="A964" s="155"/>
      <c r="B964" s="156"/>
      <c r="C964" s="273" t="s">
        <v>1270</v>
      </c>
      <c r="D964" s="274"/>
      <c r="E964" s="274"/>
      <c r="F964" s="274"/>
      <c r="G964" s="274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58"/>
      <c r="Z964" s="148"/>
      <c r="AA964" s="148"/>
      <c r="AB964" s="148"/>
      <c r="AC964" s="148"/>
      <c r="AD964" s="148"/>
      <c r="AE964" s="148"/>
      <c r="AF964" s="148"/>
      <c r="AG964" s="148" t="s">
        <v>263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x14ac:dyDescent="0.2">
      <c r="A965" s="3"/>
      <c r="B965" s="4"/>
      <c r="C965" s="184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AE965">
        <v>15</v>
      </c>
      <c r="AF965">
        <v>21</v>
      </c>
      <c r="AG965" t="s">
        <v>238</v>
      </c>
    </row>
    <row r="966" spans="1:60" x14ac:dyDescent="0.2">
      <c r="A966" s="151"/>
      <c r="B966" s="152" t="s">
        <v>29</v>
      </c>
      <c r="C966" s="185"/>
      <c r="D966" s="153"/>
      <c r="E966" s="154"/>
      <c r="F966" s="154"/>
      <c r="G966" s="171">
        <f>G8+G25+G39+G96+G133+G189+G256+G276+G295+G328+G349+G411+G455+G457+G464+G494+G513+G534+G595+G604+G671+G727+G756+G808+G844+G862+G891+G899+G907+G933+G952</f>
        <v>0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AE966">
        <f>SUMIF(L7:L964,AE965,G7:G964)</f>
        <v>0</v>
      </c>
      <c r="AF966">
        <f>SUMIF(L7:L964,AF965,G7:G964)</f>
        <v>0</v>
      </c>
      <c r="AG966" t="s">
        <v>293</v>
      </c>
    </row>
    <row r="967" spans="1:60" x14ac:dyDescent="0.2">
      <c r="C967" s="186"/>
      <c r="D967" s="10"/>
      <c r="AG967" t="s">
        <v>294</v>
      </c>
    </row>
    <row r="968" spans="1:60" x14ac:dyDescent="0.2">
      <c r="D968" s="10"/>
    </row>
    <row r="969" spans="1:60" x14ac:dyDescent="0.2">
      <c r="D969" s="10"/>
    </row>
    <row r="970" spans="1:60" x14ac:dyDescent="0.2">
      <c r="D970" s="10"/>
    </row>
    <row r="971" spans="1:60" x14ac:dyDescent="0.2">
      <c r="D971" s="10"/>
    </row>
    <row r="972" spans="1:60" x14ac:dyDescent="0.2">
      <c r="D972" s="10"/>
    </row>
    <row r="973" spans="1:60" x14ac:dyDescent="0.2">
      <c r="D973" s="10"/>
    </row>
    <row r="974" spans="1:60" x14ac:dyDescent="0.2">
      <c r="D974" s="10"/>
    </row>
    <row r="975" spans="1:60" x14ac:dyDescent="0.2">
      <c r="D975" s="10"/>
    </row>
    <row r="976" spans="1:60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OuXnh9wKAqwWd91EgY3SxV2vtT17ZZls1ul+i5Mg5T1+uqBsWpyU97iP/9CHhUFihxVxrWbPjAMV/EjTvBICA==" saltValue="Q2sddc2L/khaD24i6B+QXg==" spinCount="100000" sheet="1" formatRows="0"/>
  <mergeCells count="162">
    <mergeCell ref="C931:G931"/>
    <mergeCell ref="C940:G940"/>
    <mergeCell ref="C954:G954"/>
    <mergeCell ref="C956:G956"/>
    <mergeCell ref="C962:G962"/>
    <mergeCell ref="C964:G964"/>
    <mergeCell ref="C888:G888"/>
    <mergeCell ref="C896:G896"/>
    <mergeCell ref="C909:G909"/>
    <mergeCell ref="C912:G912"/>
    <mergeCell ref="C915:G915"/>
    <mergeCell ref="C922:G922"/>
    <mergeCell ref="C851:G851"/>
    <mergeCell ref="C854:G854"/>
    <mergeCell ref="C857:G857"/>
    <mergeCell ref="C860:G860"/>
    <mergeCell ref="C884:G884"/>
    <mergeCell ref="C885:G885"/>
    <mergeCell ref="C837:G837"/>
    <mergeCell ref="C838:G838"/>
    <mergeCell ref="C839:G839"/>
    <mergeCell ref="C840:G840"/>
    <mergeCell ref="C842:G842"/>
    <mergeCell ref="C846:G846"/>
    <mergeCell ref="C828:G828"/>
    <mergeCell ref="C829:G829"/>
    <mergeCell ref="C830:G830"/>
    <mergeCell ref="C832:G832"/>
    <mergeCell ref="C833:G833"/>
    <mergeCell ref="C835:G835"/>
    <mergeCell ref="C821:G821"/>
    <mergeCell ref="C822:G822"/>
    <mergeCell ref="C823:G823"/>
    <mergeCell ref="C824:G824"/>
    <mergeCell ref="C825:G825"/>
    <mergeCell ref="C827:G827"/>
    <mergeCell ref="C810:G810"/>
    <mergeCell ref="C814:G814"/>
    <mergeCell ref="C816:G816"/>
    <mergeCell ref="C817:G817"/>
    <mergeCell ref="C819:G819"/>
    <mergeCell ref="C820:G820"/>
    <mergeCell ref="C793:G793"/>
    <mergeCell ref="C794:G794"/>
    <mergeCell ref="C797:G797"/>
    <mergeCell ref="C800:G800"/>
    <mergeCell ref="C803:G803"/>
    <mergeCell ref="C806:G806"/>
    <mergeCell ref="C771:G771"/>
    <mergeCell ref="C774:G774"/>
    <mergeCell ref="C775:G775"/>
    <mergeCell ref="C776:G776"/>
    <mergeCell ref="C779:G779"/>
    <mergeCell ref="C787:G787"/>
    <mergeCell ref="C751:G751"/>
    <mergeCell ref="C752:G752"/>
    <mergeCell ref="C753:G753"/>
    <mergeCell ref="C754:G754"/>
    <mergeCell ref="C758:G758"/>
    <mergeCell ref="C761:G761"/>
    <mergeCell ref="C724:G724"/>
    <mergeCell ref="C742:G742"/>
    <mergeCell ref="C743:G743"/>
    <mergeCell ref="C746:G746"/>
    <mergeCell ref="C747:G747"/>
    <mergeCell ref="C748:G748"/>
    <mergeCell ref="C698:G698"/>
    <mergeCell ref="C701:G701"/>
    <mergeCell ref="C702:G702"/>
    <mergeCell ref="C710:G710"/>
    <mergeCell ref="C713:G713"/>
    <mergeCell ref="C714:G714"/>
    <mergeCell ref="C680:G680"/>
    <mergeCell ref="C688:G688"/>
    <mergeCell ref="C689:G689"/>
    <mergeCell ref="C693:G693"/>
    <mergeCell ref="C696:G696"/>
    <mergeCell ref="C697:G697"/>
    <mergeCell ref="C652:G652"/>
    <mergeCell ref="C655:G655"/>
    <mergeCell ref="C669:G669"/>
    <mergeCell ref="C675:G675"/>
    <mergeCell ref="C676:G676"/>
    <mergeCell ref="C679:G679"/>
    <mergeCell ref="C631:G631"/>
    <mergeCell ref="C636:G636"/>
    <mergeCell ref="C639:G639"/>
    <mergeCell ref="C642:G642"/>
    <mergeCell ref="C646:G646"/>
    <mergeCell ref="C647:G647"/>
    <mergeCell ref="C597:G597"/>
    <mergeCell ref="C600:G600"/>
    <mergeCell ref="C608:G608"/>
    <mergeCell ref="C611:G611"/>
    <mergeCell ref="C618:G618"/>
    <mergeCell ref="C628:G628"/>
    <mergeCell ref="C556:G556"/>
    <mergeCell ref="C560:G560"/>
    <mergeCell ref="C566:G566"/>
    <mergeCell ref="C578:G578"/>
    <mergeCell ref="C587:G587"/>
    <mergeCell ref="C590:G590"/>
    <mergeCell ref="C480:G480"/>
    <mergeCell ref="C505:G505"/>
    <mergeCell ref="C530:G530"/>
    <mergeCell ref="C538:G538"/>
    <mergeCell ref="C548:G548"/>
    <mergeCell ref="C553:G553"/>
    <mergeCell ref="C416:G416"/>
    <mergeCell ref="C429:G429"/>
    <mergeCell ref="C443:G443"/>
    <mergeCell ref="C459:G459"/>
    <mergeCell ref="C461:G461"/>
    <mergeCell ref="C462:G462"/>
    <mergeCell ref="C351:G351"/>
    <mergeCell ref="C355:G355"/>
    <mergeCell ref="C377:G377"/>
    <mergeCell ref="C390:G390"/>
    <mergeCell ref="C399:G399"/>
    <mergeCell ref="C413:G413"/>
    <mergeCell ref="C252:G252"/>
    <mergeCell ref="C293:G293"/>
    <mergeCell ref="C300:G300"/>
    <mergeCell ref="C309:G309"/>
    <mergeCell ref="C343:G343"/>
    <mergeCell ref="C346:G346"/>
    <mergeCell ref="C191:G191"/>
    <mergeCell ref="C208:G208"/>
    <mergeCell ref="C216:G216"/>
    <mergeCell ref="C218:G218"/>
    <mergeCell ref="C219:G219"/>
    <mergeCell ref="C242:G242"/>
    <mergeCell ref="C130:G130"/>
    <mergeCell ref="C135:G135"/>
    <mergeCell ref="C138:G138"/>
    <mergeCell ref="C147:G147"/>
    <mergeCell ref="C162:G162"/>
    <mergeCell ref="C183:G183"/>
    <mergeCell ref="C106:G106"/>
    <mergeCell ref="C111:G111"/>
    <mergeCell ref="C113:G113"/>
    <mergeCell ref="C123:G123"/>
    <mergeCell ref="C126:G126"/>
    <mergeCell ref="C127:G127"/>
    <mergeCell ref="C94:G94"/>
    <mergeCell ref="C102:G102"/>
    <mergeCell ref="C105:G105"/>
    <mergeCell ref="C30:G30"/>
    <mergeCell ref="C49:G49"/>
    <mergeCell ref="C54:G54"/>
    <mergeCell ref="C73:G73"/>
    <mergeCell ref="C75:G75"/>
    <mergeCell ref="C78:G78"/>
    <mergeCell ref="A1:G1"/>
    <mergeCell ref="C2:G2"/>
    <mergeCell ref="C3:G3"/>
    <mergeCell ref="C4:G4"/>
    <mergeCell ref="C22:G22"/>
    <mergeCell ref="C23:G23"/>
    <mergeCell ref="C81:G81"/>
    <mergeCell ref="C82:G82"/>
    <mergeCell ref="C91:G9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C85A-FBB5-4606-85A5-5B2CA48C792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94</v>
      </c>
      <c r="C4" s="270" t="s">
        <v>95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149</v>
      </c>
      <c r="C8" s="180" t="s">
        <v>118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3249</v>
      </c>
      <c r="C9" s="181" t="s">
        <v>3250</v>
      </c>
      <c r="D9" s="174" t="s">
        <v>256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73" t="s">
        <v>3251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Před zahájením užívání stavby bude provedeno měření koncentrace azbestových a minerálních vláken ve vnitřním prostředí . Užívání stavby bude zahájeno až po doložení splnění minimálních hodnot koncentrace azbestových a minerálních vláken ve vnitřním prostředí.</v>
      </c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3" t="s">
        <v>291</v>
      </c>
      <c r="D11" s="159"/>
      <c r="E11" s="160"/>
      <c r="F11" s="161"/>
      <c r="G11" s="16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264" t="s">
        <v>3252</v>
      </c>
      <c r="D12" s="265"/>
      <c r="E12" s="265"/>
      <c r="F12" s="265"/>
      <c r="G12" s="26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264" t="s">
        <v>3253</v>
      </c>
      <c r="D13" s="265"/>
      <c r="E13" s="265"/>
      <c r="F13" s="265"/>
      <c r="G13" s="26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117</v>
      </c>
      <c r="D14" s="162"/>
      <c r="E14" s="163">
        <v>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5" t="s">
        <v>252</v>
      </c>
      <c r="B15" s="166" t="s">
        <v>178</v>
      </c>
      <c r="C15" s="180" t="s">
        <v>179</v>
      </c>
      <c r="D15" s="167"/>
      <c r="E15" s="168"/>
      <c r="F15" s="169"/>
      <c r="G15" s="169">
        <f>SUMIF(AG16:AG23,"&lt;&gt;NOR",G16:G23)</f>
        <v>0</v>
      </c>
      <c r="H15" s="169"/>
      <c r="I15" s="169">
        <f>SUM(I16:I23)</f>
        <v>0</v>
      </c>
      <c r="J15" s="169"/>
      <c r="K15" s="169">
        <f>SUM(K16:K23)</f>
        <v>0</v>
      </c>
      <c r="L15" s="169"/>
      <c r="M15" s="169">
        <f>SUM(M16:M23)</f>
        <v>0</v>
      </c>
      <c r="N15" s="168"/>
      <c r="O15" s="168">
        <f>SUM(O16:O23)</f>
        <v>0</v>
      </c>
      <c r="P15" s="168"/>
      <c r="Q15" s="168">
        <f>SUM(Q16:Q23)</f>
        <v>3.56</v>
      </c>
      <c r="R15" s="169"/>
      <c r="S15" s="169"/>
      <c r="T15" s="170"/>
      <c r="U15" s="164"/>
      <c r="V15" s="164">
        <f>SUM(V16:V23)</f>
        <v>0</v>
      </c>
      <c r="W15" s="164"/>
      <c r="X15" s="164"/>
      <c r="Y15" s="164"/>
      <c r="AG15" t="s">
        <v>253</v>
      </c>
    </row>
    <row r="16" spans="1:60" outlineLevel="1" x14ac:dyDescent="0.2">
      <c r="A16" s="172">
        <v>2</v>
      </c>
      <c r="B16" s="173" t="s">
        <v>3254</v>
      </c>
      <c r="C16" s="181" t="s">
        <v>3255</v>
      </c>
      <c r="D16" s="174" t="s">
        <v>324</v>
      </c>
      <c r="E16" s="175">
        <v>254.4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1.4E-2</v>
      </c>
      <c r="Q16" s="175">
        <f>ROUND(E16*P16,2)</f>
        <v>3.56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415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73" t="s">
        <v>3256</v>
      </c>
      <c r="D17" s="274"/>
      <c r="E17" s="274"/>
      <c r="F17" s="274"/>
      <c r="G17" s="27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2843</v>
      </c>
      <c r="D18" s="162"/>
      <c r="E18" s="163">
        <v>59.8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2844</v>
      </c>
      <c r="D19" s="162"/>
      <c r="E19" s="163">
        <v>56.12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2845</v>
      </c>
      <c r="D20" s="162"/>
      <c r="E20" s="163">
        <v>13.34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2" t="s">
        <v>3257</v>
      </c>
      <c r="D21" s="162"/>
      <c r="E21" s="163">
        <v>7.71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2847</v>
      </c>
      <c r="D22" s="162"/>
      <c r="E22" s="163">
        <v>112.39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2848</v>
      </c>
      <c r="D23" s="162"/>
      <c r="E23" s="163">
        <v>5.04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5" t="s">
        <v>252</v>
      </c>
      <c r="B24" s="166" t="s">
        <v>220</v>
      </c>
      <c r="C24" s="180" t="s">
        <v>221</v>
      </c>
      <c r="D24" s="167"/>
      <c r="E24" s="168"/>
      <c r="F24" s="169"/>
      <c r="G24" s="169">
        <f>SUMIF(AG25:AG36,"&lt;&gt;NOR",G25:G36)</f>
        <v>0</v>
      </c>
      <c r="H24" s="169"/>
      <c r="I24" s="169">
        <f>SUM(I25:I36)</f>
        <v>0</v>
      </c>
      <c r="J24" s="169"/>
      <c r="K24" s="169">
        <f>SUM(K25:K36)</f>
        <v>0</v>
      </c>
      <c r="L24" s="169"/>
      <c r="M24" s="169">
        <f>SUM(M25:M36)</f>
        <v>0</v>
      </c>
      <c r="N24" s="168"/>
      <c r="O24" s="168">
        <f>SUM(O25:O36)</f>
        <v>0</v>
      </c>
      <c r="P24" s="168"/>
      <c r="Q24" s="168">
        <f>SUM(Q25:Q36)</f>
        <v>0</v>
      </c>
      <c r="R24" s="169"/>
      <c r="S24" s="169"/>
      <c r="T24" s="170"/>
      <c r="U24" s="164"/>
      <c r="V24" s="164">
        <f>SUM(V25:V36)</f>
        <v>0</v>
      </c>
      <c r="W24" s="164"/>
      <c r="X24" s="164"/>
      <c r="Y24" s="164"/>
      <c r="AG24" t="s">
        <v>253</v>
      </c>
    </row>
    <row r="25" spans="1:60" outlineLevel="1" x14ac:dyDescent="0.2">
      <c r="A25" s="172">
        <v>3</v>
      </c>
      <c r="B25" s="173" t="s">
        <v>512</v>
      </c>
      <c r="C25" s="181" t="s">
        <v>513</v>
      </c>
      <c r="D25" s="174" t="s">
        <v>412</v>
      </c>
      <c r="E25" s="175">
        <v>3.5615999999999999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287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73" t="s">
        <v>344</v>
      </c>
      <c r="D26" s="274"/>
      <c r="E26" s="274"/>
      <c r="F26" s="274"/>
      <c r="G26" s="27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4</v>
      </c>
      <c r="B27" s="173" t="s">
        <v>3239</v>
      </c>
      <c r="C27" s="181" t="s">
        <v>3240</v>
      </c>
      <c r="D27" s="174" t="s">
        <v>412</v>
      </c>
      <c r="E27" s="175">
        <v>7.1231999999999998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325</v>
      </c>
      <c r="T27" s="178" t="s">
        <v>326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73" t="s">
        <v>344</v>
      </c>
      <c r="D28" s="274"/>
      <c r="E28" s="274"/>
      <c r="F28" s="274"/>
      <c r="G28" s="27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7">
        <v>5</v>
      </c>
      <c r="B29" s="188" t="s">
        <v>514</v>
      </c>
      <c r="C29" s="194" t="s">
        <v>515</v>
      </c>
      <c r="D29" s="189" t="s">
        <v>412</v>
      </c>
      <c r="E29" s="190">
        <v>3.5615999999999999</v>
      </c>
      <c r="F29" s="191"/>
      <c r="G29" s="192">
        <f>ROUND(E29*F29,2)</f>
        <v>0</v>
      </c>
      <c r="H29" s="191"/>
      <c r="I29" s="192">
        <f>ROUND(E29*H29,2)</f>
        <v>0</v>
      </c>
      <c r="J29" s="191"/>
      <c r="K29" s="192">
        <f>ROUND(E29*J29,2)</f>
        <v>0</v>
      </c>
      <c r="L29" s="192">
        <v>21</v>
      </c>
      <c r="M29" s="192">
        <f>G29*(1+L29/100)</f>
        <v>0</v>
      </c>
      <c r="N29" s="190">
        <v>0</v>
      </c>
      <c r="O29" s="190">
        <f>ROUND(E29*N29,2)</f>
        <v>0</v>
      </c>
      <c r="P29" s="190">
        <v>0</v>
      </c>
      <c r="Q29" s="190">
        <f>ROUND(E29*P29,2)</f>
        <v>0</v>
      </c>
      <c r="R29" s="192"/>
      <c r="S29" s="192" t="s">
        <v>325</v>
      </c>
      <c r="T29" s="193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7">
        <v>6</v>
      </c>
      <c r="B30" s="188" t="s">
        <v>516</v>
      </c>
      <c r="C30" s="194" t="s">
        <v>517</v>
      </c>
      <c r="D30" s="189" t="s">
        <v>412</v>
      </c>
      <c r="E30" s="190">
        <v>67.670400000000001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21</v>
      </c>
      <c r="M30" s="192">
        <f>G30*(1+L30/100)</f>
        <v>0</v>
      </c>
      <c r="N30" s="190">
        <v>0</v>
      </c>
      <c r="O30" s="190">
        <f>ROUND(E30*N30,2)</f>
        <v>0</v>
      </c>
      <c r="P30" s="190">
        <v>0</v>
      </c>
      <c r="Q30" s="190">
        <f>ROUND(E30*P30,2)</f>
        <v>0</v>
      </c>
      <c r="R30" s="192"/>
      <c r="S30" s="192" t="s">
        <v>325</v>
      </c>
      <c r="T30" s="193" t="s">
        <v>326</v>
      </c>
      <c r="U30" s="158">
        <v>0</v>
      </c>
      <c r="V30" s="158">
        <f>ROUND(E30*U30,2)</f>
        <v>0</v>
      </c>
      <c r="W30" s="158"/>
      <c r="X30" s="158" t="s">
        <v>259</v>
      </c>
      <c r="Y30" s="158" t="s">
        <v>260</v>
      </c>
      <c r="Z30" s="148"/>
      <c r="AA30" s="148"/>
      <c r="AB30" s="148"/>
      <c r="AC30" s="148"/>
      <c r="AD30" s="148"/>
      <c r="AE30" s="148"/>
      <c r="AF30" s="148"/>
      <c r="AG30" s="148" t="s">
        <v>261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7">
        <v>7</v>
      </c>
      <c r="B31" s="188" t="s">
        <v>518</v>
      </c>
      <c r="C31" s="194" t="s">
        <v>519</v>
      </c>
      <c r="D31" s="189" t="s">
        <v>412</v>
      </c>
      <c r="E31" s="190">
        <v>3.5615999999999999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0">
        <v>0</v>
      </c>
      <c r="O31" s="190">
        <f>ROUND(E31*N31,2)</f>
        <v>0</v>
      </c>
      <c r="P31" s="190">
        <v>0</v>
      </c>
      <c r="Q31" s="190">
        <f>ROUND(E31*P31,2)</f>
        <v>0</v>
      </c>
      <c r="R31" s="192"/>
      <c r="S31" s="192" t="s">
        <v>325</v>
      </c>
      <c r="T31" s="193" t="s">
        <v>326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261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7">
        <v>8</v>
      </c>
      <c r="B32" s="188" t="s">
        <v>520</v>
      </c>
      <c r="C32" s="194" t="s">
        <v>521</v>
      </c>
      <c r="D32" s="189" t="s">
        <v>412</v>
      </c>
      <c r="E32" s="190">
        <v>21.369599999999998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21</v>
      </c>
      <c r="M32" s="192">
        <f>G32*(1+L32/100)</f>
        <v>0</v>
      </c>
      <c r="N32" s="190">
        <v>0</v>
      </c>
      <c r="O32" s="190">
        <f>ROUND(E32*N32,2)</f>
        <v>0</v>
      </c>
      <c r="P32" s="190">
        <v>0</v>
      </c>
      <c r="Q32" s="190">
        <f>ROUND(E32*P32,2)</f>
        <v>0</v>
      </c>
      <c r="R32" s="192"/>
      <c r="S32" s="192" t="s">
        <v>325</v>
      </c>
      <c r="T32" s="193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261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599</v>
      </c>
      <c r="C33" s="181" t="s">
        <v>523</v>
      </c>
      <c r="D33" s="174" t="s">
        <v>412</v>
      </c>
      <c r="E33" s="175">
        <v>3.5615999999999999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287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3" t="s">
        <v>344</v>
      </c>
      <c r="D34" s="274"/>
      <c r="E34" s="274"/>
      <c r="F34" s="274"/>
      <c r="G34" s="27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3258</v>
      </c>
      <c r="C35" s="181" t="s">
        <v>3259</v>
      </c>
      <c r="D35" s="174" t="s">
        <v>412</v>
      </c>
      <c r="E35" s="175">
        <v>3.5615999999999999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287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73" t="s">
        <v>1326</v>
      </c>
      <c r="D36" s="274"/>
      <c r="E36" s="274"/>
      <c r="F36" s="274"/>
      <c r="G36" s="27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3"/>
      <c r="B37" s="4"/>
      <c r="C37" s="18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15</v>
      </c>
      <c r="AF37">
        <v>21</v>
      </c>
      <c r="AG37" t="s">
        <v>238</v>
      </c>
    </row>
    <row r="38" spans="1:60" x14ac:dyDescent="0.2">
      <c r="A38" s="151"/>
      <c r="B38" s="152" t="s">
        <v>29</v>
      </c>
      <c r="C38" s="185"/>
      <c r="D38" s="153"/>
      <c r="E38" s="154"/>
      <c r="F38" s="154"/>
      <c r="G38" s="171">
        <f>G8+G15+G24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293</v>
      </c>
    </row>
    <row r="39" spans="1:60" x14ac:dyDescent="0.2">
      <c r="C39" s="186"/>
      <c r="D39" s="10"/>
      <c r="AG39" t="s">
        <v>294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OfNt5AnlNx90q74/KjdbX/5L3TjEVe0AeGFopDRfwQsZVhaEKLE7x6jJNlj9YGYt2vaQuKhmfh34tIxRcAfaw==" saltValue="IsYcCnDkHQ0o1RRQ/By3JQ==" spinCount="100000" sheet="1" formatRows="0"/>
  <mergeCells count="12">
    <mergeCell ref="C36:G36"/>
    <mergeCell ref="A1:G1"/>
    <mergeCell ref="C2:G2"/>
    <mergeCell ref="C3:G3"/>
    <mergeCell ref="C4:G4"/>
    <mergeCell ref="C10:G10"/>
    <mergeCell ref="C12:G12"/>
    <mergeCell ref="C13:G13"/>
    <mergeCell ref="C17:G17"/>
    <mergeCell ref="C26:G26"/>
    <mergeCell ref="C28:G28"/>
    <mergeCell ref="C34:G3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76B0-9487-41CC-808B-F84CD892BBF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96</v>
      </c>
      <c r="C4" s="270" t="s">
        <v>97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139</v>
      </c>
      <c r="C8" s="180" t="s">
        <v>140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0.01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1096</v>
      </c>
      <c r="C9" s="181" t="s">
        <v>1097</v>
      </c>
      <c r="D9" s="174" t="s">
        <v>324</v>
      </c>
      <c r="E9" s="175">
        <v>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1.58E-3</v>
      </c>
      <c r="O9" s="175">
        <f>ROUND(E9*N9,2)</f>
        <v>0.01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125</v>
      </c>
      <c r="D10" s="162"/>
      <c r="E10" s="163">
        <v>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145</v>
      </c>
      <c r="C11" s="180" t="s">
        <v>146</v>
      </c>
      <c r="D11" s="167"/>
      <c r="E11" s="168"/>
      <c r="F11" s="169"/>
      <c r="G11" s="169">
        <f>SUMIF(AG12:AG19,"&lt;&gt;NOR",G12:G19)</f>
        <v>0</v>
      </c>
      <c r="H11" s="169"/>
      <c r="I11" s="169">
        <f>SUM(I12:I19)</f>
        <v>0</v>
      </c>
      <c r="J11" s="169"/>
      <c r="K11" s="169">
        <f>SUM(K12:K19)</f>
        <v>0</v>
      </c>
      <c r="L11" s="169"/>
      <c r="M11" s="169">
        <f>SUM(M12:M19)</f>
        <v>0</v>
      </c>
      <c r="N11" s="168"/>
      <c r="O11" s="168">
        <f>SUM(O12:O19)</f>
        <v>0</v>
      </c>
      <c r="P11" s="168"/>
      <c r="Q11" s="168">
        <f>SUM(Q12:Q19)</f>
        <v>0.55000000000000004</v>
      </c>
      <c r="R11" s="169"/>
      <c r="S11" s="169"/>
      <c r="T11" s="170"/>
      <c r="U11" s="164"/>
      <c r="V11" s="164">
        <f>SUM(V12:V19)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3260</v>
      </c>
      <c r="C12" s="181" t="s">
        <v>3261</v>
      </c>
      <c r="D12" s="174" t="s">
        <v>348</v>
      </c>
      <c r="E12" s="175">
        <v>0.5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9.0399999999999994E-3</v>
      </c>
      <c r="Q12" s="175">
        <f>ROUND(E12*P12,2)</f>
        <v>0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3262</v>
      </c>
      <c r="D13" s="162"/>
      <c r="E13" s="163">
        <v>0.5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3263</v>
      </c>
      <c r="C14" s="181" t="s">
        <v>3264</v>
      </c>
      <c r="D14" s="174" t="s">
        <v>348</v>
      </c>
      <c r="E14" s="175">
        <v>0.5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8.831E-2</v>
      </c>
      <c r="Q14" s="175">
        <f>ROUND(E14*P14,2)</f>
        <v>0.04</v>
      </c>
      <c r="R14" s="177"/>
      <c r="S14" s="177" t="s">
        <v>325</v>
      </c>
      <c r="T14" s="178" t="s">
        <v>326</v>
      </c>
      <c r="U14" s="158">
        <v>0</v>
      </c>
      <c r="V14" s="158">
        <f>ROUND(E14*U14,2)</f>
        <v>0</v>
      </c>
      <c r="W14" s="158"/>
      <c r="X14" s="158" t="s">
        <v>259</v>
      </c>
      <c r="Y14" s="158" t="s">
        <v>260</v>
      </c>
      <c r="Z14" s="148"/>
      <c r="AA14" s="148"/>
      <c r="AB14" s="148"/>
      <c r="AC14" s="148"/>
      <c r="AD14" s="148"/>
      <c r="AE14" s="148"/>
      <c r="AF14" s="148"/>
      <c r="AG14" s="148" t="s">
        <v>261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3265</v>
      </c>
      <c r="D15" s="162"/>
      <c r="E15" s="163">
        <v>0.5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394</v>
      </c>
      <c r="C16" s="181" t="s">
        <v>395</v>
      </c>
      <c r="D16" s="174" t="s">
        <v>348</v>
      </c>
      <c r="E16" s="175">
        <v>4.0999999999999996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0.12417</v>
      </c>
      <c r="Q16" s="175">
        <f>ROUND(E16*P16,2)</f>
        <v>0.51</v>
      </c>
      <c r="R16" s="177"/>
      <c r="S16" s="177" t="s">
        <v>325</v>
      </c>
      <c r="T16" s="178" t="s">
        <v>326</v>
      </c>
      <c r="U16" s="158">
        <v>0</v>
      </c>
      <c r="V16" s="158">
        <f>ROUND(E16*U16,2)</f>
        <v>0</v>
      </c>
      <c r="W16" s="158"/>
      <c r="X16" s="158" t="s">
        <v>259</v>
      </c>
      <c r="Y16" s="158" t="s">
        <v>260</v>
      </c>
      <c r="Z16" s="148"/>
      <c r="AA16" s="148"/>
      <c r="AB16" s="148"/>
      <c r="AC16" s="148"/>
      <c r="AD16" s="148"/>
      <c r="AE16" s="148"/>
      <c r="AF16" s="148"/>
      <c r="AG16" s="148" t="s">
        <v>261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3266</v>
      </c>
      <c r="D17" s="162"/>
      <c r="E17" s="163">
        <v>0.5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268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3267</v>
      </c>
      <c r="D18" s="162"/>
      <c r="E18" s="163">
        <v>1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3268</v>
      </c>
      <c r="D19" s="162"/>
      <c r="E19" s="163">
        <v>2.6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252</v>
      </c>
      <c r="B20" s="166" t="s">
        <v>147</v>
      </c>
      <c r="C20" s="180" t="s">
        <v>148</v>
      </c>
      <c r="D20" s="167"/>
      <c r="E20" s="168"/>
      <c r="F20" s="169"/>
      <c r="G20" s="169">
        <f>SUMIF(AG21:AG21,"&lt;&gt;NOR",G21:G21)</f>
        <v>0</v>
      </c>
      <c r="H20" s="169"/>
      <c r="I20" s="169">
        <f>SUM(I21:I21)</f>
        <v>0</v>
      </c>
      <c r="J20" s="169"/>
      <c r="K20" s="169">
        <f>SUM(K21:K21)</f>
        <v>0</v>
      </c>
      <c r="L20" s="169"/>
      <c r="M20" s="169">
        <f>SUM(M21:M21)</f>
        <v>0</v>
      </c>
      <c r="N20" s="168"/>
      <c r="O20" s="168">
        <f>SUM(O21:O21)</f>
        <v>0</v>
      </c>
      <c r="P20" s="168"/>
      <c r="Q20" s="168">
        <f>SUM(Q21:Q21)</f>
        <v>0</v>
      </c>
      <c r="R20" s="169"/>
      <c r="S20" s="169"/>
      <c r="T20" s="170"/>
      <c r="U20" s="164"/>
      <c r="V20" s="164">
        <f>SUM(V21:V21)</f>
        <v>0</v>
      </c>
      <c r="W20" s="164"/>
      <c r="X20" s="164"/>
      <c r="Y20" s="164"/>
      <c r="AG20" t="s">
        <v>253</v>
      </c>
    </row>
    <row r="21" spans="1:60" outlineLevel="1" x14ac:dyDescent="0.2">
      <c r="A21" s="187">
        <v>5</v>
      </c>
      <c r="B21" s="188" t="s">
        <v>410</v>
      </c>
      <c r="C21" s="194" t="s">
        <v>411</v>
      </c>
      <c r="D21" s="189" t="s">
        <v>412</v>
      </c>
      <c r="E21" s="190">
        <v>7.9000000000000008E-3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325</v>
      </c>
      <c r="T21" s="193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252</v>
      </c>
      <c r="B22" s="166" t="s">
        <v>182</v>
      </c>
      <c r="C22" s="180" t="s">
        <v>183</v>
      </c>
      <c r="D22" s="167"/>
      <c r="E22" s="168"/>
      <c r="F22" s="169"/>
      <c r="G22" s="169">
        <f>SUMIF(AG23:AG25,"&lt;&gt;NOR",G23:G25)</f>
        <v>0</v>
      </c>
      <c r="H22" s="169"/>
      <c r="I22" s="169">
        <f>SUM(I23:I25)</f>
        <v>0</v>
      </c>
      <c r="J22" s="169"/>
      <c r="K22" s="169">
        <f>SUM(K23:K25)</f>
        <v>0</v>
      </c>
      <c r="L22" s="169"/>
      <c r="M22" s="169">
        <f>SUM(M23:M25)</f>
        <v>0</v>
      </c>
      <c r="N22" s="168"/>
      <c r="O22" s="168">
        <f>SUM(O23:O25)</f>
        <v>0</v>
      </c>
      <c r="P22" s="168"/>
      <c r="Q22" s="168">
        <f>SUM(Q23:Q25)</f>
        <v>0</v>
      </c>
      <c r="R22" s="169"/>
      <c r="S22" s="169"/>
      <c r="T22" s="170"/>
      <c r="U22" s="164"/>
      <c r="V22" s="164">
        <f>SUM(V23:V25)</f>
        <v>0</v>
      </c>
      <c r="W22" s="164"/>
      <c r="X22" s="164"/>
      <c r="Y22" s="164"/>
      <c r="AG22" t="s">
        <v>253</v>
      </c>
    </row>
    <row r="23" spans="1:60" outlineLevel="1" x14ac:dyDescent="0.2">
      <c r="A23" s="172">
        <v>6</v>
      </c>
      <c r="B23" s="173" t="s">
        <v>1277</v>
      </c>
      <c r="C23" s="181" t="s">
        <v>1278</v>
      </c>
      <c r="D23" s="174" t="s">
        <v>1195</v>
      </c>
      <c r="E23" s="175">
        <v>10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6.0000000000000002E-5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325</v>
      </c>
      <c r="T23" s="178" t="s">
        <v>326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415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64</v>
      </c>
      <c r="D24" s="162"/>
      <c r="E24" s="163">
        <v>10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7">
        <v>7</v>
      </c>
      <c r="B25" s="188" t="s">
        <v>455</v>
      </c>
      <c r="C25" s="194" t="s">
        <v>456</v>
      </c>
      <c r="D25" s="189" t="s">
        <v>0</v>
      </c>
      <c r="E25" s="190">
        <v>20.65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2"/>
      <c r="S25" s="192" t="s">
        <v>325</v>
      </c>
      <c r="T25" s="193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422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252</v>
      </c>
      <c r="B26" s="166" t="s">
        <v>212</v>
      </c>
      <c r="C26" s="180" t="s">
        <v>213</v>
      </c>
      <c r="D26" s="167"/>
      <c r="E26" s="168"/>
      <c r="F26" s="169"/>
      <c r="G26" s="169">
        <f>SUMIF(AG27:AG78,"&lt;&gt;NOR",G27:G78)</f>
        <v>0</v>
      </c>
      <c r="H26" s="169"/>
      <c r="I26" s="169">
        <f>SUM(I27:I78)</f>
        <v>0</v>
      </c>
      <c r="J26" s="169"/>
      <c r="K26" s="169">
        <f>SUM(K27:K78)</f>
        <v>0</v>
      </c>
      <c r="L26" s="169"/>
      <c r="M26" s="169">
        <f>SUM(M27:M78)</f>
        <v>0</v>
      </c>
      <c r="N26" s="168"/>
      <c r="O26" s="168">
        <f>SUM(O27:O78)</f>
        <v>0.01</v>
      </c>
      <c r="P26" s="168"/>
      <c r="Q26" s="168">
        <f>SUM(Q27:Q78)</f>
        <v>0</v>
      </c>
      <c r="R26" s="169"/>
      <c r="S26" s="169"/>
      <c r="T26" s="170"/>
      <c r="U26" s="164"/>
      <c r="V26" s="164">
        <f>SUM(V27:V78)</f>
        <v>0</v>
      </c>
      <c r="W26" s="164"/>
      <c r="X26" s="164"/>
      <c r="Y26" s="164"/>
      <c r="AG26" t="s">
        <v>253</v>
      </c>
    </row>
    <row r="27" spans="1:60" outlineLevel="1" x14ac:dyDescent="0.2">
      <c r="A27" s="172">
        <v>8</v>
      </c>
      <c r="B27" s="173" t="s">
        <v>1279</v>
      </c>
      <c r="C27" s="181" t="s">
        <v>1280</v>
      </c>
      <c r="D27" s="174" t="s">
        <v>363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117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9</v>
      </c>
      <c r="B29" s="173" t="s">
        <v>1281</v>
      </c>
      <c r="C29" s="181" t="s">
        <v>1282</v>
      </c>
      <c r="D29" s="174" t="s">
        <v>363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287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117</v>
      </c>
      <c r="D30" s="162"/>
      <c r="E30" s="163">
        <v>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10</v>
      </c>
      <c r="B31" s="173" t="s">
        <v>3269</v>
      </c>
      <c r="C31" s="181" t="s">
        <v>3270</v>
      </c>
      <c r="D31" s="174" t="s">
        <v>363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257</v>
      </c>
      <c r="T31" s="178" t="s">
        <v>258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287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117</v>
      </c>
      <c r="D32" s="162"/>
      <c r="E32" s="163">
        <v>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11</v>
      </c>
      <c r="B33" s="173" t="s">
        <v>1286</v>
      </c>
      <c r="C33" s="181" t="s">
        <v>1287</v>
      </c>
      <c r="D33" s="174" t="s">
        <v>363</v>
      </c>
      <c r="E33" s="175">
        <v>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321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1093</v>
      </c>
      <c r="D34" s="162"/>
      <c r="E34" s="163">
        <v>9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946</v>
      </c>
      <c r="C35" s="181" t="s">
        <v>947</v>
      </c>
      <c r="D35" s="174" t="s">
        <v>363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257</v>
      </c>
      <c r="T35" s="178" t="s">
        <v>258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117</v>
      </c>
      <c r="D36" s="162"/>
      <c r="E36" s="163">
        <v>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13</v>
      </c>
      <c r="B37" s="173" t="s">
        <v>1340</v>
      </c>
      <c r="C37" s="181" t="s">
        <v>1341</v>
      </c>
      <c r="D37" s="174" t="s">
        <v>348</v>
      </c>
      <c r="E37" s="175">
        <v>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1285</v>
      </c>
      <c r="T37" s="178" t="s">
        <v>1285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321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117</v>
      </c>
      <c r="D38" s="162"/>
      <c r="E38" s="163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14</v>
      </c>
      <c r="B39" s="173" t="s">
        <v>1290</v>
      </c>
      <c r="C39" s="181" t="s">
        <v>1291</v>
      </c>
      <c r="D39" s="174" t="s">
        <v>1195</v>
      </c>
      <c r="E39" s="175">
        <v>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125</v>
      </c>
      <c r="D40" s="162"/>
      <c r="E40" s="163">
        <v>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15</v>
      </c>
      <c r="B41" s="173" t="s">
        <v>1292</v>
      </c>
      <c r="C41" s="181" t="s">
        <v>1293</v>
      </c>
      <c r="D41" s="174" t="s">
        <v>348</v>
      </c>
      <c r="E41" s="175">
        <v>0.5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257</v>
      </c>
      <c r="T41" s="178" t="s">
        <v>258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287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73" t="s">
        <v>1294</v>
      </c>
      <c r="D42" s="274"/>
      <c r="E42" s="274"/>
      <c r="F42" s="274"/>
      <c r="G42" s="27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64" t="s">
        <v>1295</v>
      </c>
      <c r="D43" s="265"/>
      <c r="E43" s="265"/>
      <c r="F43" s="265"/>
      <c r="G43" s="26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3271</v>
      </c>
      <c r="D44" s="162"/>
      <c r="E44" s="163">
        <v>0.5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16</v>
      </c>
      <c r="B45" s="173" t="s">
        <v>1297</v>
      </c>
      <c r="C45" s="181" t="s">
        <v>1298</v>
      </c>
      <c r="D45" s="174" t="s">
        <v>1299</v>
      </c>
      <c r="E45" s="175">
        <v>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 t="s">
        <v>1300</v>
      </c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1301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1302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119</v>
      </c>
      <c r="D46" s="162"/>
      <c r="E46" s="163">
        <v>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17</v>
      </c>
      <c r="B47" s="173" t="s">
        <v>1303</v>
      </c>
      <c r="C47" s="181" t="s">
        <v>1304</v>
      </c>
      <c r="D47" s="174" t="s">
        <v>363</v>
      </c>
      <c r="E47" s="175">
        <v>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1.0000000000000001E-5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442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950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117</v>
      </c>
      <c r="D48" s="162"/>
      <c r="E48" s="163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18</v>
      </c>
      <c r="B49" s="173" t="s">
        <v>1305</v>
      </c>
      <c r="C49" s="181" t="s">
        <v>3272</v>
      </c>
      <c r="D49" s="174" t="s">
        <v>363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0.01</v>
      </c>
      <c r="O49" s="175">
        <f>ROUND(E49*N49,2)</f>
        <v>0.01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442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950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73" t="s">
        <v>1365</v>
      </c>
      <c r="D50" s="274"/>
      <c r="E50" s="274"/>
      <c r="F50" s="274"/>
      <c r="G50" s="27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3" t="s">
        <v>291</v>
      </c>
      <c r="D51" s="159"/>
      <c r="E51" s="160"/>
      <c r="F51" s="161"/>
      <c r="G51" s="161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264" t="s">
        <v>3273</v>
      </c>
      <c r="D52" s="265"/>
      <c r="E52" s="265"/>
      <c r="F52" s="265"/>
      <c r="G52" s="26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9" t="str">
        <f>C52</f>
        <v>3.6  POTRUBNÍ VENTILÁTOR např. TD-800/200  SILENT 3V - 102 W, 0,5 A, 230 V, PRŮTOK min. 500 m3/h, IP 44</v>
      </c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117</v>
      </c>
      <c r="D53" s="162"/>
      <c r="E53" s="163">
        <v>1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1309</v>
      </c>
      <c r="C54" s="181" t="s">
        <v>3274</v>
      </c>
      <c r="D54" s="174" t="s">
        <v>363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2E-3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257</v>
      </c>
      <c r="T54" s="178" t="s">
        <v>258</v>
      </c>
      <c r="U54" s="158">
        <v>0</v>
      </c>
      <c r="V54" s="158">
        <f>ROUND(E54*U54,2)</f>
        <v>0</v>
      </c>
      <c r="W54" s="158"/>
      <c r="X54" s="158" t="s">
        <v>442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950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117</v>
      </c>
      <c r="D55" s="162"/>
      <c r="E55" s="163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20</v>
      </c>
      <c r="B56" s="173" t="s">
        <v>3275</v>
      </c>
      <c r="C56" s="181" t="s">
        <v>3276</v>
      </c>
      <c r="D56" s="174" t="s">
        <v>363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1.4E-3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257</v>
      </c>
      <c r="T56" s="178" t="s">
        <v>258</v>
      </c>
      <c r="U56" s="158">
        <v>0</v>
      </c>
      <c r="V56" s="158">
        <f>ROUND(E56*U56,2)</f>
        <v>0</v>
      </c>
      <c r="W56" s="158"/>
      <c r="X56" s="158" t="s">
        <v>442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950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117</v>
      </c>
      <c r="D57" s="162"/>
      <c r="E57" s="163">
        <v>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21</v>
      </c>
      <c r="B58" s="173" t="s">
        <v>948</v>
      </c>
      <c r="C58" s="181" t="s">
        <v>3277</v>
      </c>
      <c r="D58" s="174" t="s">
        <v>363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257</v>
      </c>
      <c r="T58" s="178" t="s">
        <v>258</v>
      </c>
      <c r="U58" s="158">
        <v>0</v>
      </c>
      <c r="V58" s="158">
        <f>ROUND(E58*U58,2)</f>
        <v>0</v>
      </c>
      <c r="W58" s="158"/>
      <c r="X58" s="158" t="s">
        <v>442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950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73" t="s">
        <v>3278</v>
      </c>
      <c r="D59" s="274"/>
      <c r="E59" s="274"/>
      <c r="F59" s="274"/>
      <c r="G59" s="27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117</v>
      </c>
      <c r="D60" s="162"/>
      <c r="E60" s="163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22</v>
      </c>
      <c r="B61" s="173" t="s">
        <v>3279</v>
      </c>
      <c r="C61" s="181" t="s">
        <v>3280</v>
      </c>
      <c r="D61" s="174" t="s">
        <v>363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2.0000000000000001E-4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257</v>
      </c>
      <c r="T61" s="178" t="s">
        <v>258</v>
      </c>
      <c r="U61" s="158">
        <v>0</v>
      </c>
      <c r="V61" s="158">
        <f>ROUND(E61*U61,2)</f>
        <v>0</v>
      </c>
      <c r="W61" s="158"/>
      <c r="X61" s="158" t="s">
        <v>442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950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3281</v>
      </c>
      <c r="D62" s="162"/>
      <c r="E62" s="163">
        <v>1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23</v>
      </c>
      <c r="B63" s="173" t="s">
        <v>3282</v>
      </c>
      <c r="C63" s="181" t="s">
        <v>3283</v>
      </c>
      <c r="D63" s="174" t="s">
        <v>363</v>
      </c>
      <c r="E63" s="175">
        <v>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5.0000000000000001E-4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442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950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3284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2" t="s">
        <v>3285</v>
      </c>
      <c r="D65" s="162"/>
      <c r="E65" s="163">
        <v>1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2" t="s">
        <v>3286</v>
      </c>
      <c r="D66" s="162"/>
      <c r="E66" s="163">
        <v>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3287</v>
      </c>
      <c r="D67" s="162"/>
      <c r="E67" s="163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24</v>
      </c>
      <c r="B68" s="173" t="s">
        <v>3288</v>
      </c>
      <c r="C68" s="181" t="s">
        <v>3289</v>
      </c>
      <c r="D68" s="174" t="s">
        <v>363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6.9999999999999999E-4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257</v>
      </c>
      <c r="T68" s="178" t="s">
        <v>258</v>
      </c>
      <c r="U68" s="158">
        <v>0</v>
      </c>
      <c r="V68" s="158">
        <f>ROUND(E68*U68,2)</f>
        <v>0</v>
      </c>
      <c r="W68" s="158"/>
      <c r="X68" s="158" t="s">
        <v>442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950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117</v>
      </c>
      <c r="D69" s="162"/>
      <c r="E69" s="163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25</v>
      </c>
      <c r="B70" s="173" t="s">
        <v>1353</v>
      </c>
      <c r="C70" s="181" t="s">
        <v>3290</v>
      </c>
      <c r="D70" s="174" t="s">
        <v>363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6.9999999999999999E-4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257</v>
      </c>
      <c r="T70" s="178" t="s">
        <v>258</v>
      </c>
      <c r="U70" s="158">
        <v>0</v>
      </c>
      <c r="V70" s="158">
        <f>ROUND(E70*U70,2)</f>
        <v>0</v>
      </c>
      <c r="W70" s="158"/>
      <c r="X70" s="158" t="s">
        <v>442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950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117</v>
      </c>
      <c r="D71" s="162"/>
      <c r="E71" s="163">
        <v>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87">
        <v>26</v>
      </c>
      <c r="B72" s="188" t="s">
        <v>3291</v>
      </c>
      <c r="C72" s="194" t="s">
        <v>3292</v>
      </c>
      <c r="D72" s="189" t="s">
        <v>363</v>
      </c>
      <c r="E72" s="190">
        <v>1</v>
      </c>
      <c r="F72" s="191"/>
      <c r="G72" s="192">
        <f>ROUND(E72*F72,2)</f>
        <v>0</v>
      </c>
      <c r="H72" s="191"/>
      <c r="I72" s="192">
        <f>ROUND(E72*H72,2)</f>
        <v>0</v>
      </c>
      <c r="J72" s="191"/>
      <c r="K72" s="192">
        <f>ROUND(E72*J72,2)</f>
        <v>0</v>
      </c>
      <c r="L72" s="192">
        <v>21</v>
      </c>
      <c r="M72" s="192">
        <f>G72*(1+L72/100)</f>
        <v>0</v>
      </c>
      <c r="N72" s="190">
        <v>3.3600000000000001E-3</v>
      </c>
      <c r="O72" s="190">
        <f>ROUND(E72*N72,2)</f>
        <v>0</v>
      </c>
      <c r="P72" s="190">
        <v>0</v>
      </c>
      <c r="Q72" s="190">
        <f>ROUND(E72*P72,2)</f>
        <v>0</v>
      </c>
      <c r="R72" s="192" t="s">
        <v>477</v>
      </c>
      <c r="S72" s="192" t="s">
        <v>325</v>
      </c>
      <c r="T72" s="193" t="s">
        <v>326</v>
      </c>
      <c r="U72" s="158">
        <v>0</v>
      </c>
      <c r="V72" s="158">
        <f>ROUND(E72*U72,2)</f>
        <v>0</v>
      </c>
      <c r="W72" s="158"/>
      <c r="X72" s="158" t="s">
        <v>442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950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27</v>
      </c>
      <c r="B73" s="173" t="s">
        <v>3293</v>
      </c>
      <c r="C73" s="181" t="s">
        <v>3294</v>
      </c>
      <c r="D73" s="174" t="s">
        <v>363</v>
      </c>
      <c r="E73" s="175">
        <v>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1.6000000000000001E-3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477</v>
      </c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442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950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119</v>
      </c>
      <c r="D74" s="162"/>
      <c r="E74" s="163">
        <v>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1319</v>
      </c>
      <c r="C75" s="181" t="s">
        <v>1320</v>
      </c>
      <c r="D75" s="174" t="s">
        <v>324</v>
      </c>
      <c r="E75" s="175">
        <v>0.37680000000000002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4.0000000000000001E-3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257</v>
      </c>
      <c r="T75" s="178" t="s">
        <v>258</v>
      </c>
      <c r="U75" s="158">
        <v>0</v>
      </c>
      <c r="V75" s="158">
        <f>ROUND(E75*U75,2)</f>
        <v>0</v>
      </c>
      <c r="W75" s="158"/>
      <c r="X75" s="158" t="s">
        <v>442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950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73" t="s">
        <v>1321</v>
      </c>
      <c r="D76" s="274"/>
      <c r="E76" s="274"/>
      <c r="F76" s="274"/>
      <c r="G76" s="274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264" t="s">
        <v>1322</v>
      </c>
      <c r="D77" s="265"/>
      <c r="E77" s="265"/>
      <c r="F77" s="265"/>
      <c r="G77" s="26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3295</v>
      </c>
      <c r="D78" s="162"/>
      <c r="E78" s="163">
        <v>0.38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252</v>
      </c>
      <c r="B79" s="166" t="s">
        <v>220</v>
      </c>
      <c r="C79" s="180" t="s">
        <v>221</v>
      </c>
      <c r="D79" s="167"/>
      <c r="E79" s="168"/>
      <c r="F79" s="169"/>
      <c r="G79" s="169">
        <f>SUMIF(AG80:AG88,"&lt;&gt;NOR",G80:G88)</f>
        <v>0</v>
      </c>
      <c r="H79" s="169"/>
      <c r="I79" s="169">
        <f>SUM(I80:I88)</f>
        <v>0</v>
      </c>
      <c r="J79" s="169"/>
      <c r="K79" s="169">
        <f>SUM(K80:K88)</f>
        <v>0</v>
      </c>
      <c r="L79" s="169"/>
      <c r="M79" s="169">
        <f>SUM(M80:M88)</f>
        <v>0</v>
      </c>
      <c r="N79" s="168"/>
      <c r="O79" s="168">
        <f>SUM(O80:O88)</f>
        <v>0</v>
      </c>
      <c r="P79" s="168"/>
      <c r="Q79" s="168">
        <f>SUM(Q80:Q88)</f>
        <v>0</v>
      </c>
      <c r="R79" s="169"/>
      <c r="S79" s="169"/>
      <c r="T79" s="170"/>
      <c r="U79" s="164"/>
      <c r="V79" s="164">
        <f>SUM(V80:V88)</f>
        <v>0</v>
      </c>
      <c r="W79" s="164"/>
      <c r="X79" s="164"/>
      <c r="Y79" s="164"/>
      <c r="AG79" t="s">
        <v>253</v>
      </c>
    </row>
    <row r="80" spans="1:60" outlineLevel="1" x14ac:dyDescent="0.2">
      <c r="A80" s="172">
        <v>29</v>
      </c>
      <c r="B80" s="173" t="s">
        <v>512</v>
      </c>
      <c r="C80" s="181" t="s">
        <v>513</v>
      </c>
      <c r="D80" s="174" t="s">
        <v>412</v>
      </c>
      <c r="E80" s="175">
        <v>0.55776999999999999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325</v>
      </c>
      <c r="T80" s="178" t="s">
        <v>326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287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73" t="s">
        <v>344</v>
      </c>
      <c r="D81" s="274"/>
      <c r="E81" s="274"/>
      <c r="F81" s="274"/>
      <c r="G81" s="274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7">
        <v>30</v>
      </c>
      <c r="B82" s="188" t="s">
        <v>514</v>
      </c>
      <c r="C82" s="194" t="s">
        <v>515</v>
      </c>
      <c r="D82" s="189" t="s">
        <v>412</v>
      </c>
      <c r="E82" s="190">
        <v>0.55776999999999999</v>
      </c>
      <c r="F82" s="191"/>
      <c r="G82" s="192">
        <f t="shared" ref="G82:G87" si="0">ROUND(E82*F82,2)</f>
        <v>0</v>
      </c>
      <c r="H82" s="191"/>
      <c r="I82" s="192">
        <f t="shared" ref="I82:I87" si="1">ROUND(E82*H82,2)</f>
        <v>0</v>
      </c>
      <c r="J82" s="191"/>
      <c r="K82" s="192">
        <f t="shared" ref="K82:K87" si="2">ROUND(E82*J82,2)</f>
        <v>0</v>
      </c>
      <c r="L82" s="192">
        <v>21</v>
      </c>
      <c r="M82" s="192">
        <f t="shared" ref="M82:M87" si="3">G82*(1+L82/100)</f>
        <v>0</v>
      </c>
      <c r="N82" s="190">
        <v>0</v>
      </c>
      <c r="O82" s="190">
        <f t="shared" ref="O82:O87" si="4">ROUND(E82*N82,2)</f>
        <v>0</v>
      </c>
      <c r="P82" s="190">
        <v>0</v>
      </c>
      <c r="Q82" s="190">
        <f t="shared" ref="Q82:Q87" si="5">ROUND(E82*P82,2)</f>
        <v>0</v>
      </c>
      <c r="R82" s="192"/>
      <c r="S82" s="192" t="s">
        <v>325</v>
      </c>
      <c r="T82" s="193" t="s">
        <v>326</v>
      </c>
      <c r="U82" s="158">
        <v>0</v>
      </c>
      <c r="V82" s="158">
        <f t="shared" ref="V82:V87" si="6">ROUND(E82*U82,2)</f>
        <v>0</v>
      </c>
      <c r="W82" s="158"/>
      <c r="X82" s="158" t="s">
        <v>259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287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7">
        <v>31</v>
      </c>
      <c r="B83" s="188" t="s">
        <v>516</v>
      </c>
      <c r="C83" s="194" t="s">
        <v>517</v>
      </c>
      <c r="D83" s="189" t="s">
        <v>412</v>
      </c>
      <c r="E83" s="190">
        <v>5.5777200000000002</v>
      </c>
      <c r="F83" s="191"/>
      <c r="G83" s="192">
        <f t="shared" si="0"/>
        <v>0</v>
      </c>
      <c r="H83" s="191"/>
      <c r="I83" s="192">
        <f t="shared" si="1"/>
        <v>0</v>
      </c>
      <c r="J83" s="191"/>
      <c r="K83" s="192">
        <f t="shared" si="2"/>
        <v>0</v>
      </c>
      <c r="L83" s="192">
        <v>21</v>
      </c>
      <c r="M83" s="192">
        <f t="shared" si="3"/>
        <v>0</v>
      </c>
      <c r="N83" s="190">
        <v>0</v>
      </c>
      <c r="O83" s="190">
        <f t="shared" si="4"/>
        <v>0</v>
      </c>
      <c r="P83" s="190">
        <v>0</v>
      </c>
      <c r="Q83" s="190">
        <f t="shared" si="5"/>
        <v>0</v>
      </c>
      <c r="R83" s="192"/>
      <c r="S83" s="192" t="s">
        <v>325</v>
      </c>
      <c r="T83" s="193" t="s">
        <v>326</v>
      </c>
      <c r="U83" s="158">
        <v>0</v>
      </c>
      <c r="V83" s="158">
        <f t="shared" si="6"/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287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87">
        <v>32</v>
      </c>
      <c r="B84" s="188" t="s">
        <v>518</v>
      </c>
      <c r="C84" s="194" t="s">
        <v>519</v>
      </c>
      <c r="D84" s="189" t="s">
        <v>412</v>
      </c>
      <c r="E84" s="190">
        <v>0.55776999999999999</v>
      </c>
      <c r="F84" s="191"/>
      <c r="G84" s="192">
        <f t="shared" si="0"/>
        <v>0</v>
      </c>
      <c r="H84" s="191"/>
      <c r="I84" s="192">
        <f t="shared" si="1"/>
        <v>0</v>
      </c>
      <c r="J84" s="191"/>
      <c r="K84" s="192">
        <f t="shared" si="2"/>
        <v>0</v>
      </c>
      <c r="L84" s="192">
        <v>21</v>
      </c>
      <c r="M84" s="192">
        <f t="shared" si="3"/>
        <v>0</v>
      </c>
      <c r="N84" s="190">
        <v>0</v>
      </c>
      <c r="O84" s="190">
        <f t="shared" si="4"/>
        <v>0</v>
      </c>
      <c r="P84" s="190">
        <v>0</v>
      </c>
      <c r="Q84" s="190">
        <f t="shared" si="5"/>
        <v>0</v>
      </c>
      <c r="R84" s="192"/>
      <c r="S84" s="192" t="s">
        <v>325</v>
      </c>
      <c r="T84" s="193" t="s">
        <v>326</v>
      </c>
      <c r="U84" s="158">
        <v>0</v>
      </c>
      <c r="V84" s="158">
        <f t="shared" si="6"/>
        <v>0</v>
      </c>
      <c r="W84" s="158"/>
      <c r="X84" s="158" t="s">
        <v>259</v>
      </c>
      <c r="Y84" s="158" t="s">
        <v>260</v>
      </c>
      <c r="Z84" s="148"/>
      <c r="AA84" s="148"/>
      <c r="AB84" s="148"/>
      <c r="AC84" s="148"/>
      <c r="AD84" s="148"/>
      <c r="AE84" s="148"/>
      <c r="AF84" s="148"/>
      <c r="AG84" s="148" t="s">
        <v>287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87">
        <v>33</v>
      </c>
      <c r="B85" s="188" t="s">
        <v>520</v>
      </c>
      <c r="C85" s="194" t="s">
        <v>521</v>
      </c>
      <c r="D85" s="189" t="s">
        <v>412</v>
      </c>
      <c r="E85" s="190">
        <v>1.11554</v>
      </c>
      <c r="F85" s="191"/>
      <c r="G85" s="192">
        <f t="shared" si="0"/>
        <v>0</v>
      </c>
      <c r="H85" s="191"/>
      <c r="I85" s="192">
        <f t="shared" si="1"/>
        <v>0</v>
      </c>
      <c r="J85" s="191"/>
      <c r="K85" s="192">
        <f t="shared" si="2"/>
        <v>0</v>
      </c>
      <c r="L85" s="192">
        <v>21</v>
      </c>
      <c r="M85" s="192">
        <f t="shared" si="3"/>
        <v>0</v>
      </c>
      <c r="N85" s="190">
        <v>0</v>
      </c>
      <c r="O85" s="190">
        <f t="shared" si="4"/>
        <v>0</v>
      </c>
      <c r="P85" s="190">
        <v>0</v>
      </c>
      <c r="Q85" s="190">
        <f t="shared" si="5"/>
        <v>0</v>
      </c>
      <c r="R85" s="192"/>
      <c r="S85" s="192" t="s">
        <v>325</v>
      </c>
      <c r="T85" s="193" t="s">
        <v>326</v>
      </c>
      <c r="U85" s="158">
        <v>0</v>
      </c>
      <c r="V85" s="158">
        <f t="shared" si="6"/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87">
        <v>34</v>
      </c>
      <c r="B86" s="188" t="s">
        <v>599</v>
      </c>
      <c r="C86" s="194" t="s">
        <v>523</v>
      </c>
      <c r="D86" s="189" t="s">
        <v>412</v>
      </c>
      <c r="E86" s="190">
        <v>0.55776999999999999</v>
      </c>
      <c r="F86" s="191"/>
      <c r="G86" s="192">
        <f t="shared" si="0"/>
        <v>0</v>
      </c>
      <c r="H86" s="191"/>
      <c r="I86" s="192">
        <f t="shared" si="1"/>
        <v>0</v>
      </c>
      <c r="J86" s="191"/>
      <c r="K86" s="192">
        <f t="shared" si="2"/>
        <v>0</v>
      </c>
      <c r="L86" s="192">
        <v>21</v>
      </c>
      <c r="M86" s="192">
        <f t="shared" si="3"/>
        <v>0</v>
      </c>
      <c r="N86" s="190">
        <v>0</v>
      </c>
      <c r="O86" s="190">
        <f t="shared" si="4"/>
        <v>0</v>
      </c>
      <c r="P86" s="190">
        <v>0</v>
      </c>
      <c r="Q86" s="190">
        <f t="shared" si="5"/>
        <v>0</v>
      </c>
      <c r="R86" s="192"/>
      <c r="S86" s="192" t="s">
        <v>257</v>
      </c>
      <c r="T86" s="193" t="s">
        <v>258</v>
      </c>
      <c r="U86" s="158">
        <v>0</v>
      </c>
      <c r="V86" s="158">
        <f t="shared" si="6"/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35</v>
      </c>
      <c r="B87" s="173" t="s">
        <v>1324</v>
      </c>
      <c r="C87" s="181" t="s">
        <v>1325</v>
      </c>
      <c r="D87" s="174" t="s">
        <v>412</v>
      </c>
      <c r="E87" s="175">
        <v>0.55776999999999999</v>
      </c>
      <c r="F87" s="176"/>
      <c r="G87" s="177">
        <f t="shared" si="0"/>
        <v>0</v>
      </c>
      <c r="H87" s="176"/>
      <c r="I87" s="177">
        <f t="shared" si="1"/>
        <v>0</v>
      </c>
      <c r="J87" s="176"/>
      <c r="K87" s="177">
        <f t="shared" si="2"/>
        <v>0</v>
      </c>
      <c r="L87" s="177">
        <v>21</v>
      </c>
      <c r="M87" s="177">
        <f t="shared" si="3"/>
        <v>0</v>
      </c>
      <c r="N87" s="175">
        <v>0</v>
      </c>
      <c r="O87" s="175">
        <f t="shared" si="4"/>
        <v>0</v>
      </c>
      <c r="P87" s="175">
        <v>0</v>
      </c>
      <c r="Q87" s="175">
        <f t="shared" si="5"/>
        <v>0</v>
      </c>
      <c r="R87" s="177"/>
      <c r="S87" s="177" t="s">
        <v>257</v>
      </c>
      <c r="T87" s="178" t="s">
        <v>258</v>
      </c>
      <c r="U87" s="158">
        <v>0</v>
      </c>
      <c r="V87" s="158">
        <f t="shared" si="6"/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287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73" t="s">
        <v>1326</v>
      </c>
      <c r="D88" s="274"/>
      <c r="E88" s="274"/>
      <c r="F88" s="274"/>
      <c r="G88" s="274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3"/>
      <c r="B89" s="4"/>
      <c r="C89" s="18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15</v>
      </c>
      <c r="AF89">
        <v>21</v>
      </c>
      <c r="AG89" t="s">
        <v>238</v>
      </c>
    </row>
    <row r="90" spans="1:60" x14ac:dyDescent="0.2">
      <c r="A90" s="151"/>
      <c r="B90" s="152" t="s">
        <v>29</v>
      </c>
      <c r="C90" s="185"/>
      <c r="D90" s="153"/>
      <c r="E90" s="154"/>
      <c r="F90" s="154"/>
      <c r="G90" s="171">
        <f>G8+G11+G20+G22+G26+G79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293</v>
      </c>
    </row>
    <row r="91" spans="1:60" x14ac:dyDescent="0.2">
      <c r="C91" s="186"/>
      <c r="D91" s="10"/>
      <c r="AG91" t="s">
        <v>294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Q7dQoOH5jrJdIDuTv0UgCZHDedf6hkYy48PlrgjFdcUN49YMASlEEPlgVkBmoySgiFHGJs5o7R0Rk/o4Y/YCA==" saltValue="AEFBZGPctG51oTsp3Q/l5A==" spinCount="100000" sheet="1" formatRows="0"/>
  <mergeCells count="13">
    <mergeCell ref="C88:G88"/>
    <mergeCell ref="C50:G50"/>
    <mergeCell ref="C52:G52"/>
    <mergeCell ref="C59:G59"/>
    <mergeCell ref="C76:G76"/>
    <mergeCell ref="C77:G77"/>
    <mergeCell ref="C81:G81"/>
    <mergeCell ref="C43:G43"/>
    <mergeCell ref="A1:G1"/>
    <mergeCell ref="C2:G2"/>
    <mergeCell ref="C3:G3"/>
    <mergeCell ref="C4:G4"/>
    <mergeCell ref="C42:G4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E37B-004C-42E7-9433-88B8363730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98</v>
      </c>
      <c r="C4" s="270" t="s">
        <v>99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117</v>
      </c>
      <c r="C8" s="180" t="s">
        <v>118</v>
      </c>
      <c r="D8" s="167"/>
      <c r="E8" s="168"/>
      <c r="F8" s="169"/>
      <c r="G8" s="169">
        <f>SUMIF(AG9:AG29,"&lt;&gt;NOR",G9:G29)</f>
        <v>0</v>
      </c>
      <c r="H8" s="169"/>
      <c r="I8" s="169">
        <f>SUM(I9:I29)</f>
        <v>0</v>
      </c>
      <c r="J8" s="169"/>
      <c r="K8" s="169">
        <f>SUM(K9:K29)</f>
        <v>0</v>
      </c>
      <c r="L8" s="169"/>
      <c r="M8" s="169">
        <f>SUM(M9:M29)</f>
        <v>0</v>
      </c>
      <c r="N8" s="168"/>
      <c r="O8" s="168">
        <f>SUM(O9:O29)</f>
        <v>2.7</v>
      </c>
      <c r="P8" s="168"/>
      <c r="Q8" s="168">
        <f>SUM(Q9:Q29)</f>
        <v>0</v>
      </c>
      <c r="R8" s="169"/>
      <c r="S8" s="169"/>
      <c r="T8" s="170"/>
      <c r="U8" s="164"/>
      <c r="V8" s="164">
        <f>SUM(V9:V29)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1392</v>
      </c>
      <c r="C9" s="181" t="s">
        <v>1393</v>
      </c>
      <c r="D9" s="174" t="s">
        <v>549</v>
      </c>
      <c r="E9" s="175">
        <v>2.5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287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3296</v>
      </c>
      <c r="D10" s="162"/>
      <c r="E10" s="163">
        <v>2.5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1395</v>
      </c>
      <c r="C11" s="181" t="s">
        <v>1396</v>
      </c>
      <c r="D11" s="174" t="s">
        <v>549</v>
      </c>
      <c r="E11" s="175">
        <v>2.5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325</v>
      </c>
      <c r="T11" s="178" t="s">
        <v>326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261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3296</v>
      </c>
      <c r="D12" s="162"/>
      <c r="E12" s="163">
        <v>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1397</v>
      </c>
      <c r="C13" s="181" t="s">
        <v>1398</v>
      </c>
      <c r="D13" s="174" t="s">
        <v>549</v>
      </c>
      <c r="E13" s="175">
        <v>2.5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261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3296</v>
      </c>
      <c r="D14" s="162"/>
      <c r="E14" s="163">
        <v>2.5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1399</v>
      </c>
      <c r="C15" s="181" t="s">
        <v>1400</v>
      </c>
      <c r="D15" s="174" t="s">
        <v>549</v>
      </c>
      <c r="E15" s="175">
        <v>2.5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3296</v>
      </c>
      <c r="D16" s="162"/>
      <c r="E16" s="163">
        <v>2.5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1401</v>
      </c>
      <c r="C17" s="181" t="s">
        <v>1402</v>
      </c>
      <c r="D17" s="174" t="s">
        <v>549</v>
      </c>
      <c r="E17" s="175">
        <v>2.5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287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3296</v>
      </c>
      <c r="D18" s="162"/>
      <c r="E18" s="163">
        <v>2.5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1403</v>
      </c>
      <c r="C19" s="181" t="s">
        <v>1404</v>
      </c>
      <c r="D19" s="174" t="s">
        <v>549</v>
      </c>
      <c r="E19" s="175">
        <v>2.5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325</v>
      </c>
      <c r="T19" s="178" t="s">
        <v>326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261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3296</v>
      </c>
      <c r="D20" s="162"/>
      <c r="E20" s="163">
        <v>2.5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1405</v>
      </c>
      <c r="C21" s="181" t="s">
        <v>1406</v>
      </c>
      <c r="D21" s="174" t="s">
        <v>549</v>
      </c>
      <c r="E21" s="175">
        <v>2.5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257</v>
      </c>
      <c r="T21" s="178" t="s">
        <v>258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73" t="s">
        <v>1407</v>
      </c>
      <c r="D22" s="274"/>
      <c r="E22" s="274"/>
      <c r="F22" s="274"/>
      <c r="G22" s="27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64" t="s">
        <v>1408</v>
      </c>
      <c r="D23" s="265"/>
      <c r="E23" s="265"/>
      <c r="F23" s="265"/>
      <c r="G23" s="26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3296</v>
      </c>
      <c r="D24" s="162"/>
      <c r="E24" s="163">
        <v>2.5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3297</v>
      </c>
      <c r="C25" s="181" t="s">
        <v>3298</v>
      </c>
      <c r="D25" s="174" t="s">
        <v>549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3299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3300</v>
      </c>
      <c r="C27" s="181" t="s">
        <v>3301</v>
      </c>
      <c r="D27" s="174" t="s">
        <v>412</v>
      </c>
      <c r="E27" s="175">
        <v>2.7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</v>
      </c>
      <c r="O27" s="175">
        <f>ROUND(E27*N27,2)</f>
        <v>2.7</v>
      </c>
      <c r="P27" s="175">
        <v>0</v>
      </c>
      <c r="Q27" s="175">
        <f>ROUND(E27*P27,2)</f>
        <v>0</v>
      </c>
      <c r="R27" s="177" t="s">
        <v>477</v>
      </c>
      <c r="S27" s="177" t="s">
        <v>1414</v>
      </c>
      <c r="T27" s="178" t="s">
        <v>1414</v>
      </c>
      <c r="U27" s="158">
        <v>0</v>
      </c>
      <c r="V27" s="158">
        <f>ROUND(E27*U27,2)</f>
        <v>0</v>
      </c>
      <c r="W27" s="158"/>
      <c r="X27" s="158" t="s">
        <v>442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612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73" t="s">
        <v>3302</v>
      </c>
      <c r="D28" s="274"/>
      <c r="E28" s="274"/>
      <c r="F28" s="274"/>
      <c r="G28" s="27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3303</v>
      </c>
      <c r="D29" s="162"/>
      <c r="E29" s="163">
        <v>2.7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5" t="s">
        <v>252</v>
      </c>
      <c r="B30" s="166" t="s">
        <v>123</v>
      </c>
      <c r="C30" s="180" t="s">
        <v>124</v>
      </c>
      <c r="D30" s="167"/>
      <c r="E30" s="168"/>
      <c r="F30" s="169"/>
      <c r="G30" s="169">
        <f>SUMIF(AG31:AG32,"&lt;&gt;NOR",G31:G32)</f>
        <v>0</v>
      </c>
      <c r="H30" s="169"/>
      <c r="I30" s="169">
        <f>SUM(I31:I32)</f>
        <v>0</v>
      </c>
      <c r="J30" s="169"/>
      <c r="K30" s="169">
        <f>SUM(K31:K32)</f>
        <v>0</v>
      </c>
      <c r="L30" s="169"/>
      <c r="M30" s="169">
        <f>SUM(M31:M32)</f>
        <v>0</v>
      </c>
      <c r="N30" s="168"/>
      <c r="O30" s="168">
        <f>SUM(O31:O32)</f>
        <v>2.84</v>
      </c>
      <c r="P30" s="168"/>
      <c r="Q30" s="168">
        <f>SUM(Q31:Q32)</f>
        <v>0</v>
      </c>
      <c r="R30" s="169"/>
      <c r="S30" s="169"/>
      <c r="T30" s="170"/>
      <c r="U30" s="164"/>
      <c r="V30" s="164">
        <f>SUM(V31:V32)</f>
        <v>0</v>
      </c>
      <c r="W30" s="164"/>
      <c r="X30" s="164"/>
      <c r="Y30" s="164"/>
      <c r="AG30" t="s">
        <v>253</v>
      </c>
    </row>
    <row r="31" spans="1:60" outlineLevel="1" x14ac:dyDescent="0.2">
      <c r="A31" s="172">
        <v>10</v>
      </c>
      <c r="B31" s="173" t="s">
        <v>3304</v>
      </c>
      <c r="C31" s="181" t="s">
        <v>3305</v>
      </c>
      <c r="D31" s="174" t="s">
        <v>549</v>
      </c>
      <c r="E31" s="175">
        <v>1.5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1.8907700000000001</v>
      </c>
      <c r="O31" s="175">
        <f>ROUND(E31*N31,2)</f>
        <v>2.84</v>
      </c>
      <c r="P31" s="175">
        <v>0</v>
      </c>
      <c r="Q31" s="175">
        <f>ROUND(E31*P31,2)</f>
        <v>0</v>
      </c>
      <c r="R31" s="177"/>
      <c r="S31" s="177" t="s">
        <v>1414</v>
      </c>
      <c r="T31" s="178" t="s">
        <v>1414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261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3306</v>
      </c>
      <c r="D32" s="162"/>
      <c r="E32" s="163">
        <v>1.5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5" t="s">
        <v>252</v>
      </c>
      <c r="B33" s="166" t="s">
        <v>125</v>
      </c>
      <c r="C33" s="180" t="s">
        <v>126</v>
      </c>
      <c r="D33" s="167"/>
      <c r="E33" s="168"/>
      <c r="F33" s="169"/>
      <c r="G33" s="169">
        <f>SUMIF(AG34:AG39,"&lt;&gt;NOR",G34:G39)</f>
        <v>0</v>
      </c>
      <c r="H33" s="169"/>
      <c r="I33" s="169">
        <f>SUM(I34:I39)</f>
        <v>0</v>
      </c>
      <c r="J33" s="169"/>
      <c r="K33" s="169">
        <f>SUM(K34:K39)</f>
        <v>0</v>
      </c>
      <c r="L33" s="169"/>
      <c r="M33" s="169">
        <f>SUM(M34:M39)</f>
        <v>0</v>
      </c>
      <c r="N33" s="168"/>
      <c r="O33" s="168">
        <f>SUM(O34:O39)</f>
        <v>1.4300000000000002</v>
      </c>
      <c r="P33" s="168"/>
      <c r="Q33" s="168">
        <f>SUM(Q34:Q39)</f>
        <v>0</v>
      </c>
      <c r="R33" s="169"/>
      <c r="S33" s="169"/>
      <c r="T33" s="170"/>
      <c r="U33" s="164"/>
      <c r="V33" s="164">
        <f>SUM(V34:V39)</f>
        <v>0</v>
      </c>
      <c r="W33" s="164"/>
      <c r="X33" s="164"/>
      <c r="Y33" s="164"/>
      <c r="AG33" t="s">
        <v>253</v>
      </c>
    </row>
    <row r="34" spans="1:60" outlineLevel="1" x14ac:dyDescent="0.2">
      <c r="A34" s="172">
        <v>11</v>
      </c>
      <c r="B34" s="173" t="s">
        <v>3307</v>
      </c>
      <c r="C34" s="181" t="s">
        <v>3308</v>
      </c>
      <c r="D34" s="174" t="s">
        <v>363</v>
      </c>
      <c r="E34" s="175">
        <v>10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1.397E-2</v>
      </c>
      <c r="O34" s="175">
        <f>ROUND(E34*N34,2)</f>
        <v>0.14000000000000001</v>
      </c>
      <c r="P34" s="175">
        <v>0</v>
      </c>
      <c r="Q34" s="175">
        <f>ROUND(E34*P34,2)</f>
        <v>0</v>
      </c>
      <c r="R34" s="177"/>
      <c r="S34" s="177" t="s">
        <v>325</v>
      </c>
      <c r="T34" s="178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261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64</v>
      </c>
      <c r="D35" s="162"/>
      <c r="E35" s="163">
        <v>10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2">
        <v>12</v>
      </c>
      <c r="B36" s="173" t="s">
        <v>3309</v>
      </c>
      <c r="C36" s="181" t="s">
        <v>3310</v>
      </c>
      <c r="D36" s="174" t="s">
        <v>363</v>
      </c>
      <c r="E36" s="175">
        <v>5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0.24281</v>
      </c>
      <c r="O36" s="175">
        <f>ROUND(E36*N36,2)</f>
        <v>1.21</v>
      </c>
      <c r="P36" s="175">
        <v>0</v>
      </c>
      <c r="Q36" s="175">
        <f>ROUND(E36*P36,2)</f>
        <v>0</v>
      </c>
      <c r="R36" s="177"/>
      <c r="S36" s="177" t="s">
        <v>257</v>
      </c>
      <c r="T36" s="178" t="s">
        <v>258</v>
      </c>
      <c r="U36" s="158">
        <v>0</v>
      </c>
      <c r="V36" s="158">
        <f>ROUND(E36*U36,2)</f>
        <v>0</v>
      </c>
      <c r="W36" s="158"/>
      <c r="X36" s="158" t="s">
        <v>259</v>
      </c>
      <c r="Y36" s="158" t="s">
        <v>260</v>
      </c>
      <c r="Z36" s="148"/>
      <c r="AA36" s="148"/>
      <c r="AB36" s="148"/>
      <c r="AC36" s="148"/>
      <c r="AD36" s="148"/>
      <c r="AE36" s="148"/>
      <c r="AF36" s="148"/>
      <c r="AG36" s="148" t="s">
        <v>261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125</v>
      </c>
      <c r="D37" s="162"/>
      <c r="E37" s="163">
        <v>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3311</v>
      </c>
      <c r="C38" s="181" t="s">
        <v>3312</v>
      </c>
      <c r="D38" s="174" t="s">
        <v>363</v>
      </c>
      <c r="E38" s="175">
        <v>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7.9899999999999999E-2</v>
      </c>
      <c r="O38" s="175">
        <f>ROUND(E38*N38,2)</f>
        <v>0.08</v>
      </c>
      <c r="P38" s="175">
        <v>0</v>
      </c>
      <c r="Q38" s="175">
        <f>ROUND(E38*P38,2)</f>
        <v>0</v>
      </c>
      <c r="R38" s="177"/>
      <c r="S38" s="177" t="s">
        <v>325</v>
      </c>
      <c r="T38" s="178" t="s">
        <v>326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261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117</v>
      </c>
      <c r="D39" s="162"/>
      <c r="E39" s="163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5" t="s">
        <v>252</v>
      </c>
      <c r="B40" s="166" t="s">
        <v>127</v>
      </c>
      <c r="C40" s="180" t="s">
        <v>128</v>
      </c>
      <c r="D40" s="167"/>
      <c r="E40" s="168"/>
      <c r="F40" s="169"/>
      <c r="G40" s="169">
        <f>SUMIF(AG41:AG43,"&lt;&gt;NOR",G41:G43)</f>
        <v>0</v>
      </c>
      <c r="H40" s="169"/>
      <c r="I40" s="169">
        <f>SUM(I41:I43)</f>
        <v>0</v>
      </c>
      <c r="J40" s="169"/>
      <c r="K40" s="169">
        <f>SUM(K41:K43)</f>
        <v>0</v>
      </c>
      <c r="L40" s="169"/>
      <c r="M40" s="169">
        <f>SUM(M41:M43)</f>
        <v>0</v>
      </c>
      <c r="N40" s="168"/>
      <c r="O40" s="168">
        <f>SUM(O41:O43)</f>
        <v>0.14000000000000001</v>
      </c>
      <c r="P40" s="168"/>
      <c r="Q40" s="168">
        <f>SUM(Q41:Q43)</f>
        <v>0</v>
      </c>
      <c r="R40" s="169"/>
      <c r="S40" s="169"/>
      <c r="T40" s="170"/>
      <c r="U40" s="164"/>
      <c r="V40" s="164">
        <f>SUM(V41:V43)</f>
        <v>0</v>
      </c>
      <c r="W40" s="164"/>
      <c r="X40" s="164"/>
      <c r="Y40" s="164"/>
      <c r="AG40" t="s">
        <v>253</v>
      </c>
    </row>
    <row r="41" spans="1:60" outlineLevel="1" x14ac:dyDescent="0.2">
      <c r="A41" s="172">
        <v>14</v>
      </c>
      <c r="B41" s="173" t="s">
        <v>342</v>
      </c>
      <c r="C41" s="181" t="s">
        <v>343</v>
      </c>
      <c r="D41" s="174" t="s">
        <v>324</v>
      </c>
      <c r="E41" s="175">
        <v>2.1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6.8000000000000005E-2</v>
      </c>
      <c r="O41" s="175">
        <f>ROUND(E41*N41,2)</f>
        <v>0.14000000000000001</v>
      </c>
      <c r="P41" s="175">
        <v>0</v>
      </c>
      <c r="Q41" s="175">
        <f>ROUND(E41*P41,2)</f>
        <v>0</v>
      </c>
      <c r="R41" s="177"/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261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73" t="s">
        <v>344</v>
      </c>
      <c r="D42" s="274"/>
      <c r="E42" s="274"/>
      <c r="F42" s="274"/>
      <c r="G42" s="27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3313</v>
      </c>
      <c r="D43" s="162"/>
      <c r="E43" s="163">
        <v>2.1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5" t="s">
        <v>252</v>
      </c>
      <c r="B44" s="166" t="s">
        <v>131</v>
      </c>
      <c r="C44" s="180" t="s">
        <v>132</v>
      </c>
      <c r="D44" s="167"/>
      <c r="E44" s="168"/>
      <c r="F44" s="169"/>
      <c r="G44" s="169">
        <f>SUMIF(AG45:AG50,"&lt;&gt;NOR",G45:G50)</f>
        <v>0</v>
      </c>
      <c r="H44" s="169"/>
      <c r="I44" s="169">
        <f>SUM(I45:I50)</f>
        <v>0</v>
      </c>
      <c r="J44" s="169"/>
      <c r="K44" s="169">
        <f>SUM(K45:K50)</f>
        <v>0</v>
      </c>
      <c r="L44" s="169"/>
      <c r="M44" s="169">
        <f>SUM(M45:M50)</f>
        <v>0</v>
      </c>
      <c r="N44" s="168"/>
      <c r="O44" s="168">
        <f>SUM(O45:O50)</f>
        <v>1.91</v>
      </c>
      <c r="P44" s="168"/>
      <c r="Q44" s="168">
        <f>SUM(Q45:Q50)</f>
        <v>0</v>
      </c>
      <c r="R44" s="169"/>
      <c r="S44" s="169"/>
      <c r="T44" s="170"/>
      <c r="U44" s="164"/>
      <c r="V44" s="164">
        <f>SUM(V45:V50)</f>
        <v>0</v>
      </c>
      <c r="W44" s="164"/>
      <c r="X44" s="164"/>
      <c r="Y44" s="164"/>
      <c r="AG44" t="s">
        <v>253</v>
      </c>
    </row>
    <row r="45" spans="1:60" outlineLevel="1" x14ac:dyDescent="0.2">
      <c r="A45" s="172">
        <v>15</v>
      </c>
      <c r="B45" s="173" t="s">
        <v>2671</v>
      </c>
      <c r="C45" s="181" t="s">
        <v>2672</v>
      </c>
      <c r="D45" s="174" t="s">
        <v>549</v>
      </c>
      <c r="E45" s="175">
        <v>0.75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2.5249999999999999</v>
      </c>
      <c r="O45" s="175">
        <f>ROUND(E45*N45,2)</f>
        <v>1.89</v>
      </c>
      <c r="P45" s="175">
        <v>0</v>
      </c>
      <c r="Q45" s="175">
        <f>ROUND(E45*P45,2)</f>
        <v>0</v>
      </c>
      <c r="R45" s="177"/>
      <c r="S45" s="177" t="s">
        <v>325</v>
      </c>
      <c r="T45" s="178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3314</v>
      </c>
      <c r="D46" s="162"/>
      <c r="E46" s="163">
        <v>0.75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16</v>
      </c>
      <c r="B47" s="173" t="s">
        <v>633</v>
      </c>
      <c r="C47" s="181" t="s">
        <v>634</v>
      </c>
      <c r="D47" s="174" t="s">
        <v>549</v>
      </c>
      <c r="E47" s="175">
        <v>0.75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2.5000000000000001E-2</v>
      </c>
      <c r="O47" s="175">
        <f>ROUND(E47*N47,2)</f>
        <v>0.02</v>
      </c>
      <c r="P47" s="175">
        <v>0</v>
      </c>
      <c r="Q47" s="175">
        <f>ROUND(E47*P47,2)</f>
        <v>0</v>
      </c>
      <c r="R47" s="177"/>
      <c r="S47" s="177" t="s">
        <v>635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261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3314</v>
      </c>
      <c r="D48" s="162"/>
      <c r="E48" s="163">
        <v>0.75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636</v>
      </c>
      <c r="C49" s="181" t="s">
        <v>637</v>
      </c>
      <c r="D49" s="174" t="s">
        <v>549</v>
      </c>
      <c r="E49" s="175">
        <v>0.75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635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261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3314</v>
      </c>
      <c r="D50" s="162"/>
      <c r="E50" s="163">
        <v>0.75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5" t="s">
        <v>252</v>
      </c>
      <c r="B51" s="166" t="s">
        <v>143</v>
      </c>
      <c r="C51" s="180" t="s">
        <v>144</v>
      </c>
      <c r="D51" s="167"/>
      <c r="E51" s="168"/>
      <c r="F51" s="169"/>
      <c r="G51" s="169">
        <f>SUMIF(AG52:AG55,"&lt;&gt;NOR",G52:G55)</f>
        <v>0</v>
      </c>
      <c r="H51" s="169"/>
      <c r="I51" s="169">
        <f>SUM(I52:I55)</f>
        <v>0</v>
      </c>
      <c r="J51" s="169"/>
      <c r="K51" s="169">
        <f>SUM(K52:K55)</f>
        <v>0</v>
      </c>
      <c r="L51" s="169"/>
      <c r="M51" s="169">
        <f>SUM(M52:M55)</f>
        <v>0</v>
      </c>
      <c r="N51" s="168"/>
      <c r="O51" s="168">
        <f>SUM(O52:O55)</f>
        <v>0</v>
      </c>
      <c r="P51" s="168"/>
      <c r="Q51" s="168">
        <f>SUM(Q52:Q55)</f>
        <v>1.65</v>
      </c>
      <c r="R51" s="169"/>
      <c r="S51" s="169"/>
      <c r="T51" s="170"/>
      <c r="U51" s="164"/>
      <c r="V51" s="164">
        <f>SUM(V52:V55)</f>
        <v>0</v>
      </c>
      <c r="W51" s="164"/>
      <c r="X51" s="164"/>
      <c r="Y51" s="164"/>
      <c r="AG51" t="s">
        <v>253</v>
      </c>
    </row>
    <row r="52" spans="1:60" ht="22.5" outlineLevel="1" x14ac:dyDescent="0.2">
      <c r="A52" s="172">
        <v>18</v>
      </c>
      <c r="B52" s="173" t="s">
        <v>812</v>
      </c>
      <c r="C52" s="181" t="s">
        <v>813</v>
      </c>
      <c r="D52" s="174" t="s">
        <v>549</v>
      </c>
      <c r="E52" s="175">
        <v>0.75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2.2000000000000002</v>
      </c>
      <c r="Q52" s="175">
        <f>ROUND(E52*P52,2)</f>
        <v>1.65</v>
      </c>
      <c r="R52" s="177"/>
      <c r="S52" s="177" t="s">
        <v>325</v>
      </c>
      <c r="T52" s="178" t="s">
        <v>326</v>
      </c>
      <c r="U52" s="158">
        <v>0</v>
      </c>
      <c r="V52" s="158">
        <f>ROUND(E52*U52,2)</f>
        <v>0</v>
      </c>
      <c r="W52" s="158"/>
      <c r="X52" s="158" t="s">
        <v>259</v>
      </c>
      <c r="Y52" s="158" t="s">
        <v>260</v>
      </c>
      <c r="Z52" s="148"/>
      <c r="AA52" s="148"/>
      <c r="AB52" s="148"/>
      <c r="AC52" s="148"/>
      <c r="AD52" s="148"/>
      <c r="AE52" s="148"/>
      <c r="AF52" s="148"/>
      <c r="AG52" s="148" t="s">
        <v>261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3314</v>
      </c>
      <c r="D53" s="162"/>
      <c r="E53" s="163">
        <v>0.75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652</v>
      </c>
      <c r="C54" s="181" t="s">
        <v>653</v>
      </c>
      <c r="D54" s="174" t="s">
        <v>549</v>
      </c>
      <c r="E54" s="175">
        <v>0.75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325</v>
      </c>
      <c r="T54" s="178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261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3314</v>
      </c>
      <c r="D55" s="162"/>
      <c r="E55" s="163">
        <v>0.75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5" t="s">
        <v>252</v>
      </c>
      <c r="B56" s="166" t="s">
        <v>145</v>
      </c>
      <c r="C56" s="180" t="s">
        <v>146</v>
      </c>
      <c r="D56" s="167"/>
      <c r="E56" s="168"/>
      <c r="F56" s="169"/>
      <c r="G56" s="169">
        <f>SUMIF(AG57:AG59,"&lt;&gt;NOR",G57:G59)</f>
        <v>0</v>
      </c>
      <c r="H56" s="169"/>
      <c r="I56" s="169">
        <f>SUM(I57:I59)</f>
        <v>0</v>
      </c>
      <c r="J56" s="169"/>
      <c r="K56" s="169">
        <f>SUM(K57:K59)</f>
        <v>0</v>
      </c>
      <c r="L56" s="169"/>
      <c r="M56" s="169">
        <f>SUM(M57:M59)</f>
        <v>0</v>
      </c>
      <c r="N56" s="168"/>
      <c r="O56" s="168">
        <f>SUM(O57:O59)</f>
        <v>0</v>
      </c>
      <c r="P56" s="168"/>
      <c r="Q56" s="168">
        <f>SUM(Q57:Q59)</f>
        <v>0.19</v>
      </c>
      <c r="R56" s="169"/>
      <c r="S56" s="169"/>
      <c r="T56" s="170"/>
      <c r="U56" s="164"/>
      <c r="V56" s="164">
        <f>SUM(V57:V59)</f>
        <v>0</v>
      </c>
      <c r="W56" s="164"/>
      <c r="X56" s="164"/>
      <c r="Y56" s="164"/>
      <c r="AG56" t="s">
        <v>253</v>
      </c>
    </row>
    <row r="57" spans="1:60" outlineLevel="1" x14ac:dyDescent="0.2">
      <c r="A57" s="172">
        <v>20</v>
      </c>
      <c r="B57" s="173" t="s">
        <v>1589</v>
      </c>
      <c r="C57" s="181" t="s">
        <v>1590</v>
      </c>
      <c r="D57" s="174" t="s">
        <v>348</v>
      </c>
      <c r="E57" s="175">
        <v>7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4.8999999999999998E-4</v>
      </c>
      <c r="O57" s="175">
        <f>ROUND(E57*N57,2)</f>
        <v>0</v>
      </c>
      <c r="P57" s="175">
        <v>2.7E-2</v>
      </c>
      <c r="Q57" s="175">
        <f>ROUND(E57*P57,2)</f>
        <v>0.19</v>
      </c>
      <c r="R57" s="177"/>
      <c r="S57" s="177" t="s">
        <v>325</v>
      </c>
      <c r="T57" s="178" t="s">
        <v>326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261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73" t="s">
        <v>344</v>
      </c>
      <c r="D58" s="274"/>
      <c r="E58" s="274"/>
      <c r="F58" s="274"/>
      <c r="G58" s="27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3315</v>
      </c>
      <c r="D59" s="162"/>
      <c r="E59" s="163">
        <v>7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5" t="s">
        <v>252</v>
      </c>
      <c r="B60" s="166" t="s">
        <v>147</v>
      </c>
      <c r="C60" s="180" t="s">
        <v>148</v>
      </c>
      <c r="D60" s="167"/>
      <c r="E60" s="168"/>
      <c r="F60" s="169"/>
      <c r="G60" s="169">
        <f>SUMIF(AG61:AG61,"&lt;&gt;NOR",G61:G61)</f>
        <v>0</v>
      </c>
      <c r="H60" s="169"/>
      <c r="I60" s="169">
        <f>SUM(I61:I61)</f>
        <v>0</v>
      </c>
      <c r="J60" s="169"/>
      <c r="K60" s="169">
        <f>SUM(K61:K61)</f>
        <v>0</v>
      </c>
      <c r="L60" s="169"/>
      <c r="M60" s="169">
        <f>SUM(M61:M61)</f>
        <v>0</v>
      </c>
      <c r="N60" s="168"/>
      <c r="O60" s="168">
        <f>SUM(O61:O61)</f>
        <v>0</v>
      </c>
      <c r="P60" s="168"/>
      <c r="Q60" s="168">
        <f>SUM(Q61:Q61)</f>
        <v>0</v>
      </c>
      <c r="R60" s="169"/>
      <c r="S60" s="169"/>
      <c r="T60" s="170"/>
      <c r="U60" s="164"/>
      <c r="V60" s="164">
        <f>SUM(V61:V61)</f>
        <v>0</v>
      </c>
      <c r="W60" s="164"/>
      <c r="X60" s="164"/>
      <c r="Y60" s="164"/>
      <c r="AG60" t="s">
        <v>253</v>
      </c>
    </row>
    <row r="61" spans="1:60" outlineLevel="1" x14ac:dyDescent="0.2">
      <c r="A61" s="187">
        <v>21</v>
      </c>
      <c r="B61" s="188" t="s">
        <v>410</v>
      </c>
      <c r="C61" s="194" t="s">
        <v>411</v>
      </c>
      <c r="D61" s="189" t="s">
        <v>412</v>
      </c>
      <c r="E61" s="190">
        <v>9.0285299999999999</v>
      </c>
      <c r="F61" s="191"/>
      <c r="G61" s="192">
        <f>ROUND(E61*F61,2)</f>
        <v>0</v>
      </c>
      <c r="H61" s="191"/>
      <c r="I61" s="192">
        <f>ROUND(E61*H61,2)</f>
        <v>0</v>
      </c>
      <c r="J61" s="191"/>
      <c r="K61" s="192">
        <f>ROUND(E61*J61,2)</f>
        <v>0</v>
      </c>
      <c r="L61" s="192">
        <v>21</v>
      </c>
      <c r="M61" s="192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2"/>
      <c r="S61" s="192" t="s">
        <v>325</v>
      </c>
      <c r="T61" s="193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5" t="s">
        <v>252</v>
      </c>
      <c r="B62" s="166" t="s">
        <v>158</v>
      </c>
      <c r="C62" s="180" t="s">
        <v>159</v>
      </c>
      <c r="D62" s="167"/>
      <c r="E62" s="168"/>
      <c r="F62" s="169"/>
      <c r="G62" s="169">
        <f>SUMIF(AG63:AG84,"&lt;&gt;NOR",G63:G84)</f>
        <v>0</v>
      </c>
      <c r="H62" s="169"/>
      <c r="I62" s="169">
        <f>SUM(I63:I84)</f>
        <v>0</v>
      </c>
      <c r="J62" s="169"/>
      <c r="K62" s="169">
        <f>SUM(K63:K84)</f>
        <v>0</v>
      </c>
      <c r="L62" s="169"/>
      <c r="M62" s="169">
        <f>SUM(M63:M84)</f>
        <v>0</v>
      </c>
      <c r="N62" s="168"/>
      <c r="O62" s="168">
        <f>SUM(O63:O84)</f>
        <v>0.03</v>
      </c>
      <c r="P62" s="168"/>
      <c r="Q62" s="168">
        <f>SUM(Q63:Q84)</f>
        <v>0.03</v>
      </c>
      <c r="R62" s="169"/>
      <c r="S62" s="169"/>
      <c r="T62" s="170"/>
      <c r="U62" s="164"/>
      <c r="V62" s="164">
        <f>SUM(V63:V84)</f>
        <v>0</v>
      </c>
      <c r="W62" s="164"/>
      <c r="X62" s="164"/>
      <c r="Y62" s="164"/>
      <c r="AG62" t="s">
        <v>253</v>
      </c>
    </row>
    <row r="63" spans="1:60" outlineLevel="1" x14ac:dyDescent="0.2">
      <c r="A63" s="172">
        <v>22</v>
      </c>
      <c r="B63" s="173" t="s">
        <v>3316</v>
      </c>
      <c r="C63" s="181" t="s">
        <v>3317</v>
      </c>
      <c r="D63" s="174" t="s">
        <v>363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4.4999999999999999E-4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287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119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23</v>
      </c>
      <c r="B65" s="173" t="s">
        <v>1597</v>
      </c>
      <c r="C65" s="181" t="s">
        <v>1598</v>
      </c>
      <c r="D65" s="174" t="s">
        <v>363</v>
      </c>
      <c r="E65" s="175">
        <v>2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1.2E-4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325</v>
      </c>
      <c r="T65" s="178" t="s">
        <v>326</v>
      </c>
      <c r="U65" s="158">
        <v>0</v>
      </c>
      <c r="V65" s="158">
        <f>ROUND(E65*U65,2)</f>
        <v>0</v>
      </c>
      <c r="W65" s="158"/>
      <c r="X65" s="158" t="s">
        <v>259</v>
      </c>
      <c r="Y65" s="158" t="s">
        <v>260</v>
      </c>
      <c r="Z65" s="148"/>
      <c r="AA65" s="148"/>
      <c r="AB65" s="148"/>
      <c r="AC65" s="148"/>
      <c r="AD65" s="148"/>
      <c r="AE65" s="148"/>
      <c r="AF65" s="148"/>
      <c r="AG65" s="148" t="s">
        <v>287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73" t="s">
        <v>344</v>
      </c>
      <c r="D66" s="274"/>
      <c r="E66" s="274"/>
      <c r="F66" s="274"/>
      <c r="G66" s="274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119</v>
      </c>
      <c r="D67" s="162"/>
      <c r="E67" s="163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24</v>
      </c>
      <c r="B68" s="173" t="s">
        <v>1603</v>
      </c>
      <c r="C68" s="181" t="s">
        <v>1604</v>
      </c>
      <c r="D68" s="174" t="s">
        <v>348</v>
      </c>
      <c r="E68" s="175">
        <v>7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1.98E-3</v>
      </c>
      <c r="Q68" s="175">
        <f>ROUND(E68*P68,2)</f>
        <v>0.01</v>
      </c>
      <c r="R68" s="177"/>
      <c r="S68" s="177" t="s">
        <v>325</v>
      </c>
      <c r="T68" s="178" t="s">
        <v>326</v>
      </c>
      <c r="U68" s="158">
        <v>0</v>
      </c>
      <c r="V68" s="158">
        <f>ROUND(E68*U68,2)</f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415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3318</v>
      </c>
      <c r="D69" s="162"/>
      <c r="E69" s="163">
        <v>7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25</v>
      </c>
      <c r="B70" s="173" t="s">
        <v>1467</v>
      </c>
      <c r="C70" s="181" t="s">
        <v>3319</v>
      </c>
      <c r="D70" s="174" t="s">
        <v>348</v>
      </c>
      <c r="E70" s="175">
        <v>3.5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4.6999999999999999E-4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325</v>
      </c>
      <c r="T70" s="178" t="s">
        <v>326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415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73" t="s">
        <v>344</v>
      </c>
      <c r="D71" s="274"/>
      <c r="E71" s="274"/>
      <c r="F71" s="274"/>
      <c r="G71" s="274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1624</v>
      </c>
      <c r="D72" s="162"/>
      <c r="E72" s="163">
        <v>3.5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26</v>
      </c>
      <c r="B73" s="173" t="s">
        <v>3320</v>
      </c>
      <c r="C73" s="181" t="s">
        <v>3321</v>
      </c>
      <c r="D73" s="174" t="s">
        <v>348</v>
      </c>
      <c r="E73" s="175">
        <v>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7.7999999999999999E-4</v>
      </c>
      <c r="O73" s="175">
        <f>ROUND(E73*N73,2)</f>
        <v>0.01</v>
      </c>
      <c r="P73" s="175">
        <v>0</v>
      </c>
      <c r="Q73" s="175">
        <f>ROUND(E73*P73,2)</f>
        <v>0</v>
      </c>
      <c r="R73" s="177"/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415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1524</v>
      </c>
      <c r="D74" s="162"/>
      <c r="E74" s="163">
        <v>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27</v>
      </c>
      <c r="B75" s="173" t="s">
        <v>1470</v>
      </c>
      <c r="C75" s="181" t="s">
        <v>1471</v>
      </c>
      <c r="D75" s="174" t="s">
        <v>348</v>
      </c>
      <c r="E75" s="175">
        <v>10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2.0899999999999998E-3</v>
      </c>
      <c r="O75" s="175">
        <f>ROUND(E75*N75,2)</f>
        <v>0.02</v>
      </c>
      <c r="P75" s="175">
        <v>0</v>
      </c>
      <c r="Q75" s="175">
        <f>ROUND(E75*P75,2)</f>
        <v>0</v>
      </c>
      <c r="R75" s="177"/>
      <c r="S75" s="177" t="s">
        <v>325</v>
      </c>
      <c r="T75" s="178" t="s">
        <v>326</v>
      </c>
      <c r="U75" s="158">
        <v>0</v>
      </c>
      <c r="V75" s="158">
        <f>ROUND(E75*U75,2)</f>
        <v>0</v>
      </c>
      <c r="W75" s="158"/>
      <c r="X75" s="158" t="s">
        <v>259</v>
      </c>
      <c r="Y75" s="158" t="s">
        <v>260</v>
      </c>
      <c r="Z75" s="148"/>
      <c r="AA75" s="148"/>
      <c r="AB75" s="148"/>
      <c r="AC75" s="148"/>
      <c r="AD75" s="148"/>
      <c r="AE75" s="148"/>
      <c r="AF75" s="148"/>
      <c r="AG75" s="148" t="s">
        <v>415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64</v>
      </c>
      <c r="D76" s="162"/>
      <c r="E76" s="163">
        <v>10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28</v>
      </c>
      <c r="B77" s="173" t="s">
        <v>3322</v>
      </c>
      <c r="C77" s="181" t="s">
        <v>3323</v>
      </c>
      <c r="D77" s="174" t="s">
        <v>363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2.027E-2</v>
      </c>
      <c r="Q77" s="175">
        <f>ROUND(E77*P77,2)</f>
        <v>0.02</v>
      </c>
      <c r="R77" s="177"/>
      <c r="S77" s="177" t="s">
        <v>257</v>
      </c>
      <c r="T77" s="178" t="s">
        <v>258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287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117</v>
      </c>
      <c r="D78" s="162"/>
      <c r="E78" s="163">
        <v>1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29</v>
      </c>
      <c r="B79" s="173" t="s">
        <v>1480</v>
      </c>
      <c r="C79" s="181" t="s">
        <v>1481</v>
      </c>
      <c r="D79" s="174" t="s">
        <v>348</v>
      </c>
      <c r="E79" s="175">
        <v>18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415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80</v>
      </c>
      <c r="D80" s="162"/>
      <c r="E80" s="163">
        <v>18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30</v>
      </c>
      <c r="B81" s="173" t="s">
        <v>1483</v>
      </c>
      <c r="C81" s="181" t="s">
        <v>1484</v>
      </c>
      <c r="D81" s="174" t="s">
        <v>348</v>
      </c>
      <c r="E81" s="175">
        <v>8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415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1342</v>
      </c>
      <c r="D82" s="162"/>
      <c r="E82" s="163">
        <v>8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31</v>
      </c>
      <c r="B83" s="173" t="s">
        <v>1486</v>
      </c>
      <c r="C83" s="181" t="s">
        <v>1487</v>
      </c>
      <c r="D83" s="174" t="s">
        <v>0</v>
      </c>
      <c r="E83" s="175">
        <v>132.0085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422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73" t="s">
        <v>344</v>
      </c>
      <c r="D84" s="274"/>
      <c r="E84" s="274"/>
      <c r="F84" s="274"/>
      <c r="G84" s="27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5" t="s">
        <v>252</v>
      </c>
      <c r="B85" s="166" t="s">
        <v>160</v>
      </c>
      <c r="C85" s="180" t="s">
        <v>161</v>
      </c>
      <c r="D85" s="167"/>
      <c r="E85" s="168"/>
      <c r="F85" s="169"/>
      <c r="G85" s="169">
        <f>SUMIF(AG86:AG87,"&lt;&gt;NOR",G86:G87)</f>
        <v>0</v>
      </c>
      <c r="H85" s="169"/>
      <c r="I85" s="169">
        <f>SUM(I86:I87)</f>
        <v>0</v>
      </c>
      <c r="J85" s="169"/>
      <c r="K85" s="169">
        <f>SUM(K86:K87)</f>
        <v>0</v>
      </c>
      <c r="L85" s="169"/>
      <c r="M85" s="169">
        <f>SUM(M86:M87)</f>
        <v>0</v>
      </c>
      <c r="N85" s="168"/>
      <c r="O85" s="168">
        <f>SUM(O86:O87)</f>
        <v>0</v>
      </c>
      <c r="P85" s="168"/>
      <c r="Q85" s="168">
        <f>SUM(Q86:Q87)</f>
        <v>0.02</v>
      </c>
      <c r="R85" s="169"/>
      <c r="S85" s="169"/>
      <c r="T85" s="170"/>
      <c r="U85" s="164"/>
      <c r="V85" s="164">
        <f>SUM(V86:V87)</f>
        <v>0</v>
      </c>
      <c r="W85" s="164"/>
      <c r="X85" s="164"/>
      <c r="Y85" s="164"/>
      <c r="AG85" t="s">
        <v>253</v>
      </c>
    </row>
    <row r="86" spans="1:60" outlineLevel="1" x14ac:dyDescent="0.2">
      <c r="A86" s="172">
        <v>32</v>
      </c>
      <c r="B86" s="173" t="s">
        <v>703</v>
      </c>
      <c r="C86" s="181" t="s">
        <v>704</v>
      </c>
      <c r="D86" s="174" t="s">
        <v>348</v>
      </c>
      <c r="E86" s="175">
        <v>10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2.1299999999999999E-3</v>
      </c>
      <c r="Q86" s="175">
        <f>ROUND(E86*P86,2)</f>
        <v>0.02</v>
      </c>
      <c r="R86" s="177"/>
      <c r="S86" s="177" t="s">
        <v>325</v>
      </c>
      <c r="T86" s="178" t="s">
        <v>326</v>
      </c>
      <c r="U86" s="158">
        <v>0</v>
      </c>
      <c r="V86" s="158">
        <f>ROUND(E86*U86,2)</f>
        <v>0</v>
      </c>
      <c r="W86" s="158"/>
      <c r="X86" s="158" t="s">
        <v>259</v>
      </c>
      <c r="Y86" s="158" t="s">
        <v>260</v>
      </c>
      <c r="Z86" s="148"/>
      <c r="AA86" s="148"/>
      <c r="AB86" s="148"/>
      <c r="AC86" s="148"/>
      <c r="AD86" s="148"/>
      <c r="AE86" s="148"/>
      <c r="AF86" s="148"/>
      <c r="AG86" s="148" t="s">
        <v>287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64</v>
      </c>
      <c r="D87" s="162"/>
      <c r="E87" s="163">
        <v>10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5" t="s">
        <v>252</v>
      </c>
      <c r="B88" s="166" t="s">
        <v>168</v>
      </c>
      <c r="C88" s="180" t="s">
        <v>169</v>
      </c>
      <c r="D88" s="167"/>
      <c r="E88" s="168"/>
      <c r="F88" s="169"/>
      <c r="G88" s="169">
        <f>SUMIF(AG89:AG92,"&lt;&gt;NOR",G89:G92)</f>
        <v>0</v>
      </c>
      <c r="H88" s="169"/>
      <c r="I88" s="169">
        <f>SUM(I89:I92)</f>
        <v>0</v>
      </c>
      <c r="J88" s="169"/>
      <c r="K88" s="169">
        <f>SUM(K89:K92)</f>
        <v>0</v>
      </c>
      <c r="L88" s="169"/>
      <c r="M88" s="169">
        <f>SUM(M89:M92)</f>
        <v>0</v>
      </c>
      <c r="N88" s="168"/>
      <c r="O88" s="168">
        <f>SUM(O89:O92)</f>
        <v>0</v>
      </c>
      <c r="P88" s="168"/>
      <c r="Q88" s="168">
        <f>SUM(Q89:Q92)</f>
        <v>0</v>
      </c>
      <c r="R88" s="169"/>
      <c r="S88" s="169"/>
      <c r="T88" s="170"/>
      <c r="U88" s="164"/>
      <c r="V88" s="164">
        <f>SUM(V89:V92)</f>
        <v>0</v>
      </c>
      <c r="W88" s="164"/>
      <c r="X88" s="164"/>
      <c r="Y88" s="164"/>
      <c r="AG88" t="s">
        <v>253</v>
      </c>
    </row>
    <row r="89" spans="1:60" outlineLevel="1" x14ac:dyDescent="0.2">
      <c r="A89" s="172">
        <v>33</v>
      </c>
      <c r="B89" s="173" t="s">
        <v>3324</v>
      </c>
      <c r="C89" s="181" t="s">
        <v>3325</v>
      </c>
      <c r="D89" s="174" t="s">
        <v>363</v>
      </c>
      <c r="E89" s="175">
        <v>2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6.0000000000000002E-5</v>
      </c>
      <c r="O89" s="175">
        <f>ROUND(E89*N89,2)</f>
        <v>0</v>
      </c>
      <c r="P89" s="175">
        <v>1.1000000000000001E-3</v>
      </c>
      <c r="Q89" s="175">
        <f>ROUND(E89*P89,2)</f>
        <v>0</v>
      </c>
      <c r="R89" s="177"/>
      <c r="S89" s="177" t="s">
        <v>325</v>
      </c>
      <c r="T89" s="178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415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119</v>
      </c>
      <c r="D90" s="162"/>
      <c r="E90" s="163">
        <v>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34</v>
      </c>
      <c r="B91" s="173" t="s">
        <v>3326</v>
      </c>
      <c r="C91" s="181" t="s">
        <v>3327</v>
      </c>
      <c r="D91" s="174" t="s">
        <v>363</v>
      </c>
      <c r="E91" s="175">
        <v>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1.2999999999999999E-4</v>
      </c>
      <c r="O91" s="175">
        <f>ROUND(E91*N91,2)</f>
        <v>0</v>
      </c>
      <c r="P91" s="175">
        <v>1.1000000000000001E-3</v>
      </c>
      <c r="Q91" s="175">
        <f>ROUND(E91*P91,2)</f>
        <v>0</v>
      </c>
      <c r="R91" s="177"/>
      <c r="S91" s="177" t="s">
        <v>325</v>
      </c>
      <c r="T91" s="178" t="s">
        <v>326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415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119</v>
      </c>
      <c r="D92" s="162"/>
      <c r="E92" s="163">
        <v>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5" t="s">
        <v>252</v>
      </c>
      <c r="B93" s="166" t="s">
        <v>182</v>
      </c>
      <c r="C93" s="180" t="s">
        <v>183</v>
      </c>
      <c r="D93" s="167"/>
      <c r="E93" s="168"/>
      <c r="F93" s="169"/>
      <c r="G93" s="169">
        <f>SUMIF(AG94:AG96,"&lt;&gt;NOR",G94:G96)</f>
        <v>0</v>
      </c>
      <c r="H93" s="169"/>
      <c r="I93" s="169">
        <f>SUM(I94:I96)</f>
        <v>0</v>
      </c>
      <c r="J93" s="169"/>
      <c r="K93" s="169">
        <f>SUM(K94:K96)</f>
        <v>0</v>
      </c>
      <c r="L93" s="169"/>
      <c r="M93" s="169">
        <f>SUM(M94:M96)</f>
        <v>0</v>
      </c>
      <c r="N93" s="168"/>
      <c r="O93" s="168">
        <f>SUM(O94:O96)</f>
        <v>0</v>
      </c>
      <c r="P93" s="168"/>
      <c r="Q93" s="168">
        <f>SUM(Q94:Q96)</f>
        <v>0.01</v>
      </c>
      <c r="R93" s="169"/>
      <c r="S93" s="169"/>
      <c r="T93" s="170"/>
      <c r="U93" s="164"/>
      <c r="V93" s="164">
        <f>SUM(V94:V96)</f>
        <v>0</v>
      </c>
      <c r="W93" s="164"/>
      <c r="X93" s="164"/>
      <c r="Y93" s="164"/>
      <c r="AG93" t="s">
        <v>253</v>
      </c>
    </row>
    <row r="94" spans="1:60" outlineLevel="1" x14ac:dyDescent="0.2">
      <c r="A94" s="172">
        <v>35</v>
      </c>
      <c r="B94" s="173" t="s">
        <v>3328</v>
      </c>
      <c r="C94" s="181" t="s">
        <v>3329</v>
      </c>
      <c r="D94" s="174" t="s">
        <v>1195</v>
      </c>
      <c r="E94" s="175">
        <v>10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5.0000000000000002E-5</v>
      </c>
      <c r="O94" s="175">
        <f>ROUND(E94*N94,2)</f>
        <v>0</v>
      </c>
      <c r="P94" s="175">
        <v>1E-3</v>
      </c>
      <c r="Q94" s="175">
        <f>ROUND(E94*P94,2)</f>
        <v>0.01</v>
      </c>
      <c r="R94" s="177"/>
      <c r="S94" s="177" t="s">
        <v>325</v>
      </c>
      <c r="T94" s="178" t="s">
        <v>326</v>
      </c>
      <c r="U94" s="158">
        <v>0</v>
      </c>
      <c r="V94" s="158">
        <f>ROUND(E94*U94,2)</f>
        <v>0</v>
      </c>
      <c r="W94" s="158"/>
      <c r="X94" s="158" t="s">
        <v>259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415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3330</v>
      </c>
      <c r="D95" s="162"/>
      <c r="E95" s="163">
        <v>10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87">
        <v>36</v>
      </c>
      <c r="B96" s="188" t="s">
        <v>455</v>
      </c>
      <c r="C96" s="194" t="s">
        <v>456</v>
      </c>
      <c r="D96" s="189" t="s">
        <v>0</v>
      </c>
      <c r="E96" s="190">
        <v>4.8</v>
      </c>
      <c r="F96" s="191"/>
      <c r="G96" s="192">
        <f>ROUND(E96*F96,2)</f>
        <v>0</v>
      </c>
      <c r="H96" s="191"/>
      <c r="I96" s="192">
        <f>ROUND(E96*H96,2)</f>
        <v>0</v>
      </c>
      <c r="J96" s="191"/>
      <c r="K96" s="192">
        <f>ROUND(E96*J96,2)</f>
        <v>0</v>
      </c>
      <c r="L96" s="192">
        <v>21</v>
      </c>
      <c r="M96" s="192">
        <f>G96*(1+L96/100)</f>
        <v>0</v>
      </c>
      <c r="N96" s="190">
        <v>0</v>
      </c>
      <c r="O96" s="190">
        <f>ROUND(E96*N96,2)</f>
        <v>0</v>
      </c>
      <c r="P96" s="190">
        <v>0</v>
      </c>
      <c r="Q96" s="190">
        <f>ROUND(E96*P96,2)</f>
        <v>0</v>
      </c>
      <c r="R96" s="192"/>
      <c r="S96" s="192" t="s">
        <v>325</v>
      </c>
      <c r="T96" s="193" t="s">
        <v>326</v>
      </c>
      <c r="U96" s="158">
        <v>0</v>
      </c>
      <c r="V96" s="158">
        <f>ROUND(E96*U96,2)</f>
        <v>0</v>
      </c>
      <c r="W96" s="158"/>
      <c r="X96" s="158" t="s">
        <v>259</v>
      </c>
      <c r="Y96" s="158" t="s">
        <v>260</v>
      </c>
      <c r="Z96" s="148"/>
      <c r="AA96" s="148"/>
      <c r="AB96" s="148"/>
      <c r="AC96" s="148"/>
      <c r="AD96" s="148"/>
      <c r="AE96" s="148"/>
      <c r="AF96" s="148"/>
      <c r="AG96" s="148" t="s">
        <v>422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5" t="s">
        <v>252</v>
      </c>
      <c r="B97" s="166" t="s">
        <v>220</v>
      </c>
      <c r="C97" s="180" t="s">
        <v>221</v>
      </c>
      <c r="D97" s="167"/>
      <c r="E97" s="168"/>
      <c r="F97" s="169"/>
      <c r="G97" s="169">
        <f>SUMIF(AG98:AG110,"&lt;&gt;NOR",G98:G110)</f>
        <v>0</v>
      </c>
      <c r="H97" s="169"/>
      <c r="I97" s="169">
        <f>SUM(I98:I110)</f>
        <v>0</v>
      </c>
      <c r="J97" s="169"/>
      <c r="K97" s="169">
        <f>SUM(K98:K110)</f>
        <v>0</v>
      </c>
      <c r="L97" s="169"/>
      <c r="M97" s="169">
        <f>SUM(M98:M110)</f>
        <v>0</v>
      </c>
      <c r="N97" s="168"/>
      <c r="O97" s="168">
        <f>SUM(O98:O110)</f>
        <v>0</v>
      </c>
      <c r="P97" s="168"/>
      <c r="Q97" s="168">
        <f>SUM(Q98:Q110)</f>
        <v>0</v>
      </c>
      <c r="R97" s="169"/>
      <c r="S97" s="169"/>
      <c r="T97" s="170"/>
      <c r="U97" s="164"/>
      <c r="V97" s="164">
        <f>SUM(V98:V110)</f>
        <v>0</v>
      </c>
      <c r="W97" s="164"/>
      <c r="X97" s="164"/>
      <c r="Y97" s="164"/>
      <c r="AG97" t="s">
        <v>253</v>
      </c>
    </row>
    <row r="98" spans="1:60" outlineLevel="1" x14ac:dyDescent="0.2">
      <c r="A98" s="172">
        <v>37</v>
      </c>
      <c r="B98" s="173" t="s">
        <v>512</v>
      </c>
      <c r="C98" s="181" t="s">
        <v>513</v>
      </c>
      <c r="D98" s="174" t="s">
        <v>412</v>
      </c>
      <c r="E98" s="175">
        <v>1.90883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325</v>
      </c>
      <c r="T98" s="178" t="s">
        <v>326</v>
      </c>
      <c r="U98" s="158">
        <v>0</v>
      </c>
      <c r="V98" s="158">
        <f>ROUND(E98*U98,2)</f>
        <v>0</v>
      </c>
      <c r="W98" s="158"/>
      <c r="X98" s="158" t="s">
        <v>259</v>
      </c>
      <c r="Y98" s="158" t="s">
        <v>260</v>
      </c>
      <c r="Z98" s="148"/>
      <c r="AA98" s="148"/>
      <c r="AB98" s="148"/>
      <c r="AC98" s="148"/>
      <c r="AD98" s="148"/>
      <c r="AE98" s="148"/>
      <c r="AF98" s="148"/>
      <c r="AG98" s="148" t="s">
        <v>287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73" t="s">
        <v>344</v>
      </c>
      <c r="D99" s="274"/>
      <c r="E99" s="274"/>
      <c r="F99" s="274"/>
      <c r="G99" s="274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38</v>
      </c>
      <c r="B100" s="173" t="s">
        <v>514</v>
      </c>
      <c r="C100" s="181" t="s">
        <v>515</v>
      </c>
      <c r="D100" s="174" t="s">
        <v>412</v>
      </c>
      <c r="E100" s="175">
        <v>1.90883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287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73" t="s">
        <v>344</v>
      </c>
      <c r="D101" s="274"/>
      <c r="E101" s="274"/>
      <c r="F101" s="274"/>
      <c r="G101" s="27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39</v>
      </c>
      <c r="B102" s="173" t="s">
        <v>516</v>
      </c>
      <c r="C102" s="181" t="s">
        <v>517</v>
      </c>
      <c r="D102" s="174" t="s">
        <v>412</v>
      </c>
      <c r="E102" s="175">
        <v>36.267769999999999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325</v>
      </c>
      <c r="T102" s="178" t="s">
        <v>326</v>
      </c>
      <c r="U102" s="158">
        <v>0</v>
      </c>
      <c r="V102" s="158">
        <f>ROUND(E102*U102,2)</f>
        <v>0</v>
      </c>
      <c r="W102" s="158"/>
      <c r="X102" s="158" t="s">
        <v>259</v>
      </c>
      <c r="Y102" s="158" t="s">
        <v>260</v>
      </c>
      <c r="Z102" s="148"/>
      <c r="AA102" s="148"/>
      <c r="AB102" s="148"/>
      <c r="AC102" s="148"/>
      <c r="AD102" s="148"/>
      <c r="AE102" s="148"/>
      <c r="AF102" s="148"/>
      <c r="AG102" s="148" t="s">
        <v>287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73" t="s">
        <v>344</v>
      </c>
      <c r="D103" s="274"/>
      <c r="E103" s="274"/>
      <c r="F103" s="274"/>
      <c r="G103" s="274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40</v>
      </c>
      <c r="B104" s="173" t="s">
        <v>518</v>
      </c>
      <c r="C104" s="181" t="s">
        <v>519</v>
      </c>
      <c r="D104" s="174" t="s">
        <v>412</v>
      </c>
      <c r="E104" s="175">
        <v>1.90883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325</v>
      </c>
      <c r="T104" s="178" t="s">
        <v>326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73" t="s">
        <v>344</v>
      </c>
      <c r="D105" s="274"/>
      <c r="E105" s="274"/>
      <c r="F105" s="274"/>
      <c r="G105" s="27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41</v>
      </c>
      <c r="B106" s="173" t="s">
        <v>520</v>
      </c>
      <c r="C106" s="181" t="s">
        <v>521</v>
      </c>
      <c r="D106" s="174" t="s">
        <v>412</v>
      </c>
      <c r="E106" s="175">
        <v>11.45298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325</v>
      </c>
      <c r="T106" s="178" t="s">
        <v>326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287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73" t="s">
        <v>344</v>
      </c>
      <c r="D107" s="274"/>
      <c r="E107" s="274"/>
      <c r="F107" s="274"/>
      <c r="G107" s="27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42</v>
      </c>
      <c r="B108" s="173" t="s">
        <v>599</v>
      </c>
      <c r="C108" s="181" t="s">
        <v>523</v>
      </c>
      <c r="D108" s="174" t="s">
        <v>412</v>
      </c>
      <c r="E108" s="175">
        <v>1.90883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257</v>
      </c>
      <c r="T108" s="178" t="s">
        <v>258</v>
      </c>
      <c r="U108" s="158">
        <v>0</v>
      </c>
      <c r="V108" s="158">
        <f>ROUND(E108*U108,2)</f>
        <v>0</v>
      </c>
      <c r="W108" s="158"/>
      <c r="X108" s="158" t="s">
        <v>259</v>
      </c>
      <c r="Y108" s="158" t="s">
        <v>260</v>
      </c>
      <c r="Z108" s="148"/>
      <c r="AA108" s="148"/>
      <c r="AB108" s="148"/>
      <c r="AC108" s="148"/>
      <c r="AD108" s="148"/>
      <c r="AE108" s="148"/>
      <c r="AF108" s="148"/>
      <c r="AG108" s="148" t="s">
        <v>287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73" t="s">
        <v>344</v>
      </c>
      <c r="D109" s="274"/>
      <c r="E109" s="274"/>
      <c r="F109" s="274"/>
      <c r="G109" s="274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263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43</v>
      </c>
      <c r="B110" s="173" t="s">
        <v>524</v>
      </c>
      <c r="C110" s="181" t="s">
        <v>525</v>
      </c>
      <c r="D110" s="174" t="s">
        <v>412</v>
      </c>
      <c r="E110" s="175">
        <v>1.90883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325</v>
      </c>
      <c r="T110" s="178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287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3"/>
      <c r="B111" s="4"/>
      <c r="C111" s="184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238</v>
      </c>
    </row>
    <row r="112" spans="1:60" x14ac:dyDescent="0.2">
      <c r="A112" s="151"/>
      <c r="B112" s="152" t="s">
        <v>29</v>
      </c>
      <c r="C112" s="185"/>
      <c r="D112" s="153"/>
      <c r="E112" s="154"/>
      <c r="F112" s="154"/>
      <c r="G112" s="171">
        <f>G8+G30+G33+G40+G44+G51+G56+G60+G62+G85+G88+G93+G97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293</v>
      </c>
    </row>
    <row r="113" spans="3:33" x14ac:dyDescent="0.2">
      <c r="C113" s="186"/>
      <c r="D113" s="10"/>
      <c r="AG113" t="s">
        <v>294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VL5Ohv0P7bh5BT4qE8/eRS/hsRIgR2Xk+RN6HwPYB3GSGE7EPd6OZpSE9X3C7rRHoJYaGOH6HYop+OYoM3F7g==" saltValue="S1s/i9OE0jElEiJdRsADCQ==" spinCount="100000" sheet="1" formatRows="0"/>
  <mergeCells count="18">
    <mergeCell ref="C109:G109"/>
    <mergeCell ref="C28:G28"/>
    <mergeCell ref="C42:G42"/>
    <mergeCell ref="C58:G58"/>
    <mergeCell ref="C66:G66"/>
    <mergeCell ref="C71:G71"/>
    <mergeCell ref="C84:G84"/>
    <mergeCell ref="C99:G99"/>
    <mergeCell ref="C101:G101"/>
    <mergeCell ref="C103:G103"/>
    <mergeCell ref="C105:G105"/>
    <mergeCell ref="C107:G107"/>
    <mergeCell ref="C23:G23"/>
    <mergeCell ref="A1:G1"/>
    <mergeCell ref="C2:G2"/>
    <mergeCell ref="C3:G3"/>
    <mergeCell ref="C4:G4"/>
    <mergeCell ref="C22:G2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DCB-C70E-4041-AE9A-8CCA05027F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100</v>
      </c>
      <c r="C4" s="270" t="s">
        <v>101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127</v>
      </c>
      <c r="C8" s="180" t="s">
        <v>128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0.4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1939</v>
      </c>
      <c r="C9" s="181" t="s">
        <v>3331</v>
      </c>
      <c r="D9" s="174" t="s">
        <v>324</v>
      </c>
      <c r="E9" s="175">
        <v>3.75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0.10712000000000001</v>
      </c>
      <c r="O9" s="175">
        <f>ROUND(E9*N9,2)</f>
        <v>0.4</v>
      </c>
      <c r="P9" s="175">
        <v>0</v>
      </c>
      <c r="Q9" s="175">
        <f>ROUND(E9*P9,2)</f>
        <v>0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3332</v>
      </c>
      <c r="D10" s="162"/>
      <c r="E10" s="163">
        <v>3.75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252</v>
      </c>
      <c r="B11" s="166" t="s">
        <v>139</v>
      </c>
      <c r="C11" s="180" t="s">
        <v>140</v>
      </c>
      <c r="D11" s="167"/>
      <c r="E11" s="168"/>
      <c r="F11" s="169"/>
      <c r="G11" s="169">
        <f>SUMIF(AG12:AG13,"&lt;&gt;NOR",G12:G13)</f>
        <v>0</v>
      </c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8"/>
      <c r="O11" s="168">
        <f>SUM(O12:O13)</f>
        <v>0.02</v>
      </c>
      <c r="P11" s="168"/>
      <c r="Q11" s="168">
        <f>SUM(Q12:Q13)</f>
        <v>0</v>
      </c>
      <c r="R11" s="169"/>
      <c r="S11" s="169"/>
      <c r="T11" s="170"/>
      <c r="U11" s="164"/>
      <c r="V11" s="164">
        <f>SUM(V12:V13)</f>
        <v>0</v>
      </c>
      <c r="W11" s="164"/>
      <c r="X11" s="164"/>
      <c r="Y11" s="164"/>
      <c r="AG11" t="s">
        <v>253</v>
      </c>
    </row>
    <row r="12" spans="1:60" outlineLevel="1" x14ac:dyDescent="0.2">
      <c r="A12" s="172">
        <v>2</v>
      </c>
      <c r="B12" s="173" t="s">
        <v>1096</v>
      </c>
      <c r="C12" s="181" t="s">
        <v>1097</v>
      </c>
      <c r="D12" s="174" t="s">
        <v>324</v>
      </c>
      <c r="E12" s="175">
        <v>10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1.58E-3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64</v>
      </c>
      <c r="D13" s="162"/>
      <c r="E13" s="163">
        <v>10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252</v>
      </c>
      <c r="B14" s="166" t="s">
        <v>145</v>
      </c>
      <c r="C14" s="180" t="s">
        <v>146</v>
      </c>
      <c r="D14" s="167"/>
      <c r="E14" s="168"/>
      <c r="F14" s="169"/>
      <c r="G14" s="169">
        <f>SUMIF(AG15:AG23,"&lt;&gt;NOR",G15:G23)</f>
        <v>0</v>
      </c>
      <c r="H14" s="169"/>
      <c r="I14" s="169">
        <f>SUM(I15:I23)</f>
        <v>0</v>
      </c>
      <c r="J14" s="169"/>
      <c r="K14" s="169">
        <f>SUM(K15:K23)</f>
        <v>0</v>
      </c>
      <c r="L14" s="169"/>
      <c r="M14" s="169">
        <f>SUM(M15:M23)</f>
        <v>0</v>
      </c>
      <c r="N14" s="168"/>
      <c r="O14" s="168">
        <f>SUM(O15:O23)</f>
        <v>0.01</v>
      </c>
      <c r="P14" s="168"/>
      <c r="Q14" s="168">
        <f>SUM(Q15:Q23)</f>
        <v>0.42</v>
      </c>
      <c r="R14" s="169"/>
      <c r="S14" s="169"/>
      <c r="T14" s="170"/>
      <c r="U14" s="164"/>
      <c r="V14" s="164">
        <f>SUM(V15:V23)</f>
        <v>0</v>
      </c>
      <c r="W14" s="164"/>
      <c r="X14" s="164"/>
      <c r="Y14" s="164"/>
      <c r="AG14" t="s">
        <v>253</v>
      </c>
    </row>
    <row r="15" spans="1:60" outlineLevel="1" x14ac:dyDescent="0.2">
      <c r="A15" s="172">
        <v>3</v>
      </c>
      <c r="B15" s="173" t="s">
        <v>3333</v>
      </c>
      <c r="C15" s="181" t="s">
        <v>3334</v>
      </c>
      <c r="D15" s="174" t="s">
        <v>348</v>
      </c>
      <c r="E15" s="175">
        <v>0.6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1.413E-2</v>
      </c>
      <c r="Q15" s="175">
        <f>ROUND(E15*P15,2)</f>
        <v>0.01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1371</v>
      </c>
      <c r="D16" s="162"/>
      <c r="E16" s="163">
        <v>0.6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3335</v>
      </c>
      <c r="C17" s="181" t="s">
        <v>3336</v>
      </c>
      <c r="D17" s="174" t="s">
        <v>363</v>
      </c>
      <c r="E17" s="175">
        <v>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2.0000000000000001E-4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3" t="s">
        <v>344</v>
      </c>
      <c r="D18" s="274"/>
      <c r="E18" s="274"/>
      <c r="F18" s="274"/>
      <c r="G18" s="27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119</v>
      </c>
      <c r="D19" s="162"/>
      <c r="E19" s="163">
        <v>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1330</v>
      </c>
      <c r="C20" s="181" t="s">
        <v>1331</v>
      </c>
      <c r="D20" s="174" t="s">
        <v>363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4.0000000000000001E-3</v>
      </c>
      <c r="Q20" s="175">
        <f>ROUND(E20*P20,2)</f>
        <v>0</v>
      </c>
      <c r="R20" s="177"/>
      <c r="S20" s="177" t="s">
        <v>325</v>
      </c>
      <c r="T20" s="178" t="s">
        <v>326</v>
      </c>
      <c r="U20" s="158">
        <v>0</v>
      </c>
      <c r="V20" s="158">
        <f>ROUND(E20*U20,2)</f>
        <v>0</v>
      </c>
      <c r="W20" s="158"/>
      <c r="X20" s="158" t="s">
        <v>259</v>
      </c>
      <c r="Y20" s="158" t="s">
        <v>260</v>
      </c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117</v>
      </c>
      <c r="D21" s="162"/>
      <c r="E21" s="163">
        <v>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268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6</v>
      </c>
      <c r="B22" s="173" t="s">
        <v>1589</v>
      </c>
      <c r="C22" s="181" t="s">
        <v>1590</v>
      </c>
      <c r="D22" s="174" t="s">
        <v>348</v>
      </c>
      <c r="E22" s="175">
        <v>15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4.8999999999999998E-4</v>
      </c>
      <c r="O22" s="175">
        <f>ROUND(E22*N22,2)</f>
        <v>0.01</v>
      </c>
      <c r="P22" s="175">
        <v>2.7E-2</v>
      </c>
      <c r="Q22" s="175">
        <f>ROUND(E22*P22,2)</f>
        <v>0.41</v>
      </c>
      <c r="R22" s="177"/>
      <c r="S22" s="177" t="s">
        <v>325</v>
      </c>
      <c r="T22" s="178" t="s">
        <v>326</v>
      </c>
      <c r="U22" s="158">
        <v>0</v>
      </c>
      <c r="V22" s="158">
        <f>ROUND(E22*U22,2)</f>
        <v>0</v>
      </c>
      <c r="W22" s="158"/>
      <c r="X22" s="158" t="s">
        <v>259</v>
      </c>
      <c r="Y22" s="158" t="s">
        <v>260</v>
      </c>
      <c r="Z22" s="148"/>
      <c r="AA22" s="148"/>
      <c r="AB22" s="148"/>
      <c r="AC22" s="148"/>
      <c r="AD22" s="148"/>
      <c r="AE22" s="148"/>
      <c r="AF22" s="148"/>
      <c r="AG22" s="148" t="s">
        <v>261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74</v>
      </c>
      <c r="D23" s="162"/>
      <c r="E23" s="163">
        <v>15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5" t="s">
        <v>252</v>
      </c>
      <c r="B24" s="166" t="s">
        <v>147</v>
      </c>
      <c r="C24" s="180" t="s">
        <v>148</v>
      </c>
      <c r="D24" s="167"/>
      <c r="E24" s="168"/>
      <c r="F24" s="169"/>
      <c r="G24" s="169">
        <f>SUMIF(AG25:AG25,"&lt;&gt;NOR",G25:G25)</f>
        <v>0</v>
      </c>
      <c r="H24" s="169"/>
      <c r="I24" s="169">
        <f>SUM(I25:I25)</f>
        <v>0</v>
      </c>
      <c r="J24" s="169"/>
      <c r="K24" s="169">
        <f>SUM(K25:K25)</f>
        <v>0</v>
      </c>
      <c r="L24" s="169"/>
      <c r="M24" s="169">
        <f>SUM(M25:M25)</f>
        <v>0</v>
      </c>
      <c r="N24" s="168"/>
      <c r="O24" s="168">
        <f>SUM(O25:O25)</f>
        <v>0</v>
      </c>
      <c r="P24" s="168"/>
      <c r="Q24" s="168">
        <f>SUM(Q25:Q25)</f>
        <v>0</v>
      </c>
      <c r="R24" s="169"/>
      <c r="S24" s="169"/>
      <c r="T24" s="170"/>
      <c r="U24" s="164"/>
      <c r="V24" s="164">
        <f>SUM(V25:V25)</f>
        <v>0</v>
      </c>
      <c r="W24" s="164"/>
      <c r="X24" s="164"/>
      <c r="Y24" s="164"/>
      <c r="AG24" t="s">
        <v>253</v>
      </c>
    </row>
    <row r="25" spans="1:60" outlineLevel="1" x14ac:dyDescent="0.2">
      <c r="A25" s="187">
        <v>7</v>
      </c>
      <c r="B25" s="188" t="s">
        <v>410</v>
      </c>
      <c r="C25" s="194" t="s">
        <v>411</v>
      </c>
      <c r="D25" s="189" t="s">
        <v>412</v>
      </c>
      <c r="E25" s="190">
        <v>0.42485000000000001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2"/>
      <c r="S25" s="192" t="s">
        <v>325</v>
      </c>
      <c r="T25" s="193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252</v>
      </c>
      <c r="B26" s="166" t="s">
        <v>156</v>
      </c>
      <c r="C26" s="180" t="s">
        <v>157</v>
      </c>
      <c r="D26" s="167"/>
      <c r="E26" s="168"/>
      <c r="F26" s="169"/>
      <c r="G26" s="169">
        <f>SUMIF(AG27:AG38,"&lt;&gt;NOR",G27:G38)</f>
        <v>0</v>
      </c>
      <c r="H26" s="169"/>
      <c r="I26" s="169">
        <f>SUM(I27:I38)</f>
        <v>0</v>
      </c>
      <c r="J26" s="169"/>
      <c r="K26" s="169">
        <f>SUM(K27:K38)</f>
        <v>0</v>
      </c>
      <c r="L26" s="169"/>
      <c r="M26" s="169">
        <f>SUM(M27:M38)</f>
        <v>0</v>
      </c>
      <c r="N26" s="168"/>
      <c r="O26" s="168">
        <f>SUM(O27:O38)</f>
        <v>0.1</v>
      </c>
      <c r="P26" s="168"/>
      <c r="Q26" s="168">
        <f>SUM(Q27:Q38)</f>
        <v>0</v>
      </c>
      <c r="R26" s="169"/>
      <c r="S26" s="169"/>
      <c r="T26" s="170"/>
      <c r="U26" s="164"/>
      <c r="V26" s="164">
        <f>SUM(V27:V38)</f>
        <v>0</v>
      </c>
      <c r="W26" s="164"/>
      <c r="X26" s="164"/>
      <c r="Y26" s="164"/>
      <c r="AG26" t="s">
        <v>253</v>
      </c>
    </row>
    <row r="27" spans="1:60" outlineLevel="1" x14ac:dyDescent="0.2">
      <c r="A27" s="172">
        <v>8</v>
      </c>
      <c r="B27" s="173" t="s">
        <v>3337</v>
      </c>
      <c r="C27" s="181" t="s">
        <v>3338</v>
      </c>
      <c r="D27" s="174" t="s">
        <v>324</v>
      </c>
      <c r="E27" s="175">
        <v>5.6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8.4000000000000003E-4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287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73" t="s">
        <v>3339</v>
      </c>
      <c r="D28" s="274"/>
      <c r="E28" s="274"/>
      <c r="F28" s="274"/>
      <c r="G28" s="27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3" t="s">
        <v>291</v>
      </c>
      <c r="D29" s="159"/>
      <c r="E29" s="160"/>
      <c r="F29" s="161"/>
      <c r="G29" s="16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264" t="s">
        <v>3340</v>
      </c>
      <c r="D30" s="265"/>
      <c r="E30" s="265"/>
      <c r="F30" s="265"/>
      <c r="G30" s="26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3341</v>
      </c>
      <c r="D31" s="162"/>
      <c r="E31" s="163">
        <v>5.6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7">
        <v>9</v>
      </c>
      <c r="B32" s="188" t="s">
        <v>434</v>
      </c>
      <c r="C32" s="194" t="s">
        <v>435</v>
      </c>
      <c r="D32" s="189" t="s">
        <v>0</v>
      </c>
      <c r="E32" s="190">
        <v>271.94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21</v>
      </c>
      <c r="M32" s="192">
        <f>G32*(1+L32/100)</f>
        <v>0</v>
      </c>
      <c r="N32" s="190">
        <v>0</v>
      </c>
      <c r="O32" s="190">
        <f>ROUND(E32*N32,2)</f>
        <v>0</v>
      </c>
      <c r="P32" s="190">
        <v>0</v>
      </c>
      <c r="Q32" s="190">
        <f>ROUND(E32*P32,2)</f>
        <v>0</v>
      </c>
      <c r="R32" s="192"/>
      <c r="S32" s="192" t="s">
        <v>325</v>
      </c>
      <c r="T32" s="193" t="s">
        <v>326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422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10</v>
      </c>
      <c r="B33" s="173" t="s">
        <v>3342</v>
      </c>
      <c r="C33" s="181" t="s">
        <v>3343</v>
      </c>
      <c r="D33" s="174" t="s">
        <v>446</v>
      </c>
      <c r="E33" s="175">
        <v>1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0.1</v>
      </c>
      <c r="O33" s="175">
        <f>ROUND(E33*N33,2)</f>
        <v>0.1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442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443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3" t="s">
        <v>3344</v>
      </c>
      <c r="D34" s="274"/>
      <c r="E34" s="274"/>
      <c r="F34" s="274"/>
      <c r="G34" s="27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264" t="s">
        <v>3345</v>
      </c>
      <c r="D35" s="265"/>
      <c r="E35" s="265"/>
      <c r="F35" s="265"/>
      <c r="G35" s="265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3" t="s">
        <v>291</v>
      </c>
      <c r="D36" s="159"/>
      <c r="E36" s="160"/>
      <c r="F36" s="161"/>
      <c r="G36" s="161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64" t="s">
        <v>3346</v>
      </c>
      <c r="D37" s="265"/>
      <c r="E37" s="265"/>
      <c r="F37" s="265"/>
      <c r="G37" s="26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117</v>
      </c>
      <c r="D38" s="162"/>
      <c r="E38" s="163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252</v>
      </c>
      <c r="B39" s="166" t="s">
        <v>158</v>
      </c>
      <c r="C39" s="180" t="s">
        <v>159</v>
      </c>
      <c r="D39" s="167"/>
      <c r="E39" s="168"/>
      <c r="F39" s="169"/>
      <c r="G39" s="169">
        <f>SUMIF(AG40:AG56,"&lt;&gt;NOR",G40:G56)</f>
        <v>0</v>
      </c>
      <c r="H39" s="169"/>
      <c r="I39" s="169">
        <f>SUM(I40:I56)</f>
        <v>0</v>
      </c>
      <c r="J39" s="169"/>
      <c r="K39" s="169">
        <f>SUM(K40:K56)</f>
        <v>0</v>
      </c>
      <c r="L39" s="169"/>
      <c r="M39" s="169">
        <f>SUM(M40:M56)</f>
        <v>0</v>
      </c>
      <c r="N39" s="168"/>
      <c r="O39" s="168">
        <f>SUM(O40:O56)</f>
        <v>0.02</v>
      </c>
      <c r="P39" s="168"/>
      <c r="Q39" s="168">
        <f>SUM(Q40:Q56)</f>
        <v>0</v>
      </c>
      <c r="R39" s="169"/>
      <c r="S39" s="169"/>
      <c r="T39" s="170"/>
      <c r="U39" s="164"/>
      <c r="V39" s="164">
        <f>SUM(V40:V56)</f>
        <v>0</v>
      </c>
      <c r="W39" s="164"/>
      <c r="X39" s="164"/>
      <c r="Y39" s="164"/>
      <c r="AG39" t="s">
        <v>253</v>
      </c>
    </row>
    <row r="40" spans="1:60" outlineLevel="1" x14ac:dyDescent="0.2">
      <c r="A40" s="172">
        <v>11</v>
      </c>
      <c r="B40" s="173" t="s">
        <v>3347</v>
      </c>
      <c r="C40" s="181" t="s">
        <v>3348</v>
      </c>
      <c r="D40" s="174" t="s">
        <v>348</v>
      </c>
      <c r="E40" s="175">
        <v>11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1.5200000000000001E-3</v>
      </c>
      <c r="O40" s="175">
        <f>ROUND(E40*N40,2)</f>
        <v>0.02</v>
      </c>
      <c r="P40" s="175">
        <v>0</v>
      </c>
      <c r="Q40" s="175">
        <f>ROUND(E40*P40,2)</f>
        <v>0</v>
      </c>
      <c r="R40" s="177"/>
      <c r="S40" s="177" t="s">
        <v>257</v>
      </c>
      <c r="T40" s="178" t="s">
        <v>258</v>
      </c>
      <c r="U40" s="158">
        <v>0</v>
      </c>
      <c r="V40" s="158">
        <f>ROUND(E40*U40,2)</f>
        <v>0</v>
      </c>
      <c r="W40" s="158"/>
      <c r="X40" s="158" t="s">
        <v>259</v>
      </c>
      <c r="Y40" s="158" t="s">
        <v>260</v>
      </c>
      <c r="Z40" s="148"/>
      <c r="AA40" s="148"/>
      <c r="AB40" s="148"/>
      <c r="AC40" s="148"/>
      <c r="AD40" s="148"/>
      <c r="AE40" s="148"/>
      <c r="AF40" s="148"/>
      <c r="AG40" s="148" t="s">
        <v>415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73" t="s">
        <v>3349</v>
      </c>
      <c r="D41" s="274"/>
      <c r="E41" s="274"/>
      <c r="F41" s="274"/>
      <c r="G41" s="274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264" t="s">
        <v>3350</v>
      </c>
      <c r="D42" s="265"/>
      <c r="E42" s="265"/>
      <c r="F42" s="265"/>
      <c r="G42" s="26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64" t="s">
        <v>3351</v>
      </c>
      <c r="D43" s="265"/>
      <c r="E43" s="265"/>
      <c r="F43" s="265"/>
      <c r="G43" s="26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9" t="str">
        <f>C43</f>
        <v>• Související zboží - tvarovky : kolena 45°, kolena 90°, spojky a T kusy jsou opatřeny těsnícím O kroužkem.</v>
      </c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264" t="s">
        <v>3352</v>
      </c>
      <c r="D44" s="265"/>
      <c r="E44" s="265"/>
      <c r="F44" s="265"/>
      <c r="G44" s="26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64" t="s">
        <v>3353</v>
      </c>
      <c r="D45" s="265"/>
      <c r="E45" s="265"/>
      <c r="F45" s="265"/>
      <c r="G45" s="26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263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64" t="s">
        <v>3354</v>
      </c>
      <c r="D46" s="265"/>
      <c r="E46" s="265"/>
      <c r="F46" s="265"/>
      <c r="G46" s="26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64</v>
      </c>
      <c r="D47" s="162"/>
      <c r="E47" s="163">
        <v>10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2" t="s">
        <v>117</v>
      </c>
      <c r="D48" s="162"/>
      <c r="E48" s="163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12</v>
      </c>
      <c r="B49" s="173" t="s">
        <v>3355</v>
      </c>
      <c r="C49" s="181" t="s">
        <v>3356</v>
      </c>
      <c r="D49" s="174" t="s">
        <v>363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287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73" t="s">
        <v>3357</v>
      </c>
      <c r="D50" s="274"/>
      <c r="E50" s="274"/>
      <c r="F50" s="274"/>
      <c r="G50" s="27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117</v>
      </c>
      <c r="D51" s="162"/>
      <c r="E51" s="163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268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13</v>
      </c>
      <c r="B52" s="173" t="s">
        <v>1486</v>
      </c>
      <c r="C52" s="181" t="s">
        <v>1487</v>
      </c>
      <c r="D52" s="174" t="s">
        <v>0</v>
      </c>
      <c r="E52" s="175">
        <v>27.372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325</v>
      </c>
      <c r="T52" s="178" t="s">
        <v>326</v>
      </c>
      <c r="U52" s="158">
        <v>0</v>
      </c>
      <c r="V52" s="158">
        <f>ROUND(E52*U52,2)</f>
        <v>0</v>
      </c>
      <c r="W52" s="158"/>
      <c r="X52" s="158" t="s">
        <v>259</v>
      </c>
      <c r="Y52" s="158" t="s">
        <v>260</v>
      </c>
      <c r="Z52" s="148"/>
      <c r="AA52" s="148"/>
      <c r="AB52" s="148"/>
      <c r="AC52" s="148"/>
      <c r="AD52" s="148"/>
      <c r="AE52" s="148"/>
      <c r="AF52" s="148"/>
      <c r="AG52" s="148" t="s">
        <v>422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73" t="s">
        <v>344</v>
      </c>
      <c r="D53" s="274"/>
      <c r="E53" s="274"/>
      <c r="F53" s="274"/>
      <c r="G53" s="274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14</v>
      </c>
      <c r="B54" s="173" t="s">
        <v>3358</v>
      </c>
      <c r="C54" s="181" t="s">
        <v>3359</v>
      </c>
      <c r="D54" s="174" t="s">
        <v>363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2.3000000000000001E-4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257</v>
      </c>
      <c r="T54" s="178" t="s">
        <v>258</v>
      </c>
      <c r="U54" s="158">
        <v>0</v>
      </c>
      <c r="V54" s="158">
        <f>ROUND(E54*U54,2)</f>
        <v>0</v>
      </c>
      <c r="W54" s="158"/>
      <c r="X54" s="158" t="s">
        <v>442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443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73" t="s">
        <v>3360</v>
      </c>
      <c r="D55" s="274"/>
      <c r="E55" s="274"/>
      <c r="F55" s="274"/>
      <c r="G55" s="27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263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117</v>
      </c>
      <c r="D56" s="162"/>
      <c r="E56" s="163">
        <v>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65" t="s">
        <v>252</v>
      </c>
      <c r="B57" s="166" t="s">
        <v>182</v>
      </c>
      <c r="C57" s="180" t="s">
        <v>183</v>
      </c>
      <c r="D57" s="167"/>
      <c r="E57" s="168"/>
      <c r="F57" s="169"/>
      <c r="G57" s="169">
        <f>SUMIF(AG58:AG60,"&lt;&gt;NOR",G58:G60)</f>
        <v>0</v>
      </c>
      <c r="H57" s="169"/>
      <c r="I57" s="169">
        <f>SUM(I58:I60)</f>
        <v>0</v>
      </c>
      <c r="J57" s="169"/>
      <c r="K57" s="169">
        <f>SUM(K58:K60)</f>
        <v>0</v>
      </c>
      <c r="L57" s="169"/>
      <c r="M57" s="169">
        <f>SUM(M58:M60)</f>
        <v>0</v>
      </c>
      <c r="N57" s="168"/>
      <c r="O57" s="168">
        <f>SUM(O58:O60)</f>
        <v>0</v>
      </c>
      <c r="P57" s="168"/>
      <c r="Q57" s="168">
        <f>SUM(Q58:Q60)</f>
        <v>0</v>
      </c>
      <c r="R57" s="169"/>
      <c r="S57" s="169"/>
      <c r="T57" s="170"/>
      <c r="U57" s="164"/>
      <c r="V57" s="164">
        <f>SUM(V58:V60)</f>
        <v>0</v>
      </c>
      <c r="W57" s="164"/>
      <c r="X57" s="164"/>
      <c r="Y57" s="164"/>
      <c r="AG57" t="s">
        <v>253</v>
      </c>
    </row>
    <row r="58" spans="1:60" outlineLevel="1" x14ac:dyDescent="0.2">
      <c r="A58" s="172">
        <v>15</v>
      </c>
      <c r="B58" s="173" t="s">
        <v>1277</v>
      </c>
      <c r="C58" s="181" t="s">
        <v>1278</v>
      </c>
      <c r="D58" s="174" t="s">
        <v>1195</v>
      </c>
      <c r="E58" s="175">
        <v>15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6.0000000000000002E-5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325</v>
      </c>
      <c r="T58" s="178" t="s">
        <v>326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415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74</v>
      </c>
      <c r="D59" s="162"/>
      <c r="E59" s="163">
        <v>15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7">
        <v>16</v>
      </c>
      <c r="B60" s="188" t="s">
        <v>455</v>
      </c>
      <c r="C60" s="194" t="s">
        <v>456</v>
      </c>
      <c r="D60" s="189" t="s">
        <v>0</v>
      </c>
      <c r="E60" s="190">
        <v>30.975000000000001</v>
      </c>
      <c r="F60" s="191"/>
      <c r="G60" s="192">
        <f>ROUND(E60*F60,2)</f>
        <v>0</v>
      </c>
      <c r="H60" s="191"/>
      <c r="I60" s="192">
        <f>ROUND(E60*H60,2)</f>
        <v>0</v>
      </c>
      <c r="J60" s="191"/>
      <c r="K60" s="192">
        <f>ROUND(E60*J60,2)</f>
        <v>0</v>
      </c>
      <c r="L60" s="192">
        <v>21</v>
      </c>
      <c r="M60" s="192">
        <f>G60*(1+L60/100)</f>
        <v>0</v>
      </c>
      <c r="N60" s="190">
        <v>0</v>
      </c>
      <c r="O60" s="190">
        <f>ROUND(E60*N60,2)</f>
        <v>0</v>
      </c>
      <c r="P60" s="190">
        <v>0</v>
      </c>
      <c r="Q60" s="190">
        <f>ROUND(E60*P60,2)</f>
        <v>0</v>
      </c>
      <c r="R60" s="192"/>
      <c r="S60" s="192" t="s">
        <v>325</v>
      </c>
      <c r="T60" s="193" t="s">
        <v>326</v>
      </c>
      <c r="U60" s="158">
        <v>0</v>
      </c>
      <c r="V60" s="158">
        <f>ROUND(E60*U60,2)</f>
        <v>0</v>
      </c>
      <c r="W60" s="158"/>
      <c r="X60" s="158" t="s">
        <v>259</v>
      </c>
      <c r="Y60" s="158" t="s">
        <v>260</v>
      </c>
      <c r="Z60" s="148"/>
      <c r="AA60" s="148"/>
      <c r="AB60" s="148"/>
      <c r="AC60" s="148"/>
      <c r="AD60" s="148"/>
      <c r="AE60" s="148"/>
      <c r="AF60" s="148"/>
      <c r="AG60" s="148" t="s">
        <v>422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252</v>
      </c>
      <c r="B61" s="166" t="s">
        <v>212</v>
      </c>
      <c r="C61" s="180" t="s">
        <v>213</v>
      </c>
      <c r="D61" s="167"/>
      <c r="E61" s="168"/>
      <c r="F61" s="169"/>
      <c r="G61" s="169">
        <f>SUMIF(AG62:AG105,"&lt;&gt;NOR",G62:G105)</f>
        <v>0</v>
      </c>
      <c r="H61" s="169"/>
      <c r="I61" s="169">
        <f>SUM(I62:I105)</f>
        <v>0</v>
      </c>
      <c r="J61" s="169"/>
      <c r="K61" s="169">
        <f>SUM(K62:K105)</f>
        <v>0</v>
      </c>
      <c r="L61" s="169"/>
      <c r="M61" s="169">
        <f>SUM(M62:M105)</f>
        <v>0</v>
      </c>
      <c r="N61" s="168"/>
      <c r="O61" s="168">
        <f>SUM(O62:O105)</f>
        <v>0.17</v>
      </c>
      <c r="P61" s="168"/>
      <c r="Q61" s="168">
        <f>SUM(Q62:Q105)</f>
        <v>0</v>
      </c>
      <c r="R61" s="169"/>
      <c r="S61" s="169"/>
      <c r="T61" s="170"/>
      <c r="U61" s="164"/>
      <c r="V61" s="164">
        <f>SUM(V62:V105)</f>
        <v>0</v>
      </c>
      <c r="W61" s="164"/>
      <c r="X61" s="164"/>
      <c r="Y61" s="164"/>
      <c r="AG61" t="s">
        <v>253</v>
      </c>
    </row>
    <row r="62" spans="1:60" outlineLevel="1" x14ac:dyDescent="0.2">
      <c r="A62" s="172">
        <v>17</v>
      </c>
      <c r="B62" s="173" t="s">
        <v>3361</v>
      </c>
      <c r="C62" s="181" t="s">
        <v>3362</v>
      </c>
      <c r="D62" s="174" t="s">
        <v>363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257</v>
      </c>
      <c r="T62" s="178" t="s">
        <v>258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321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117</v>
      </c>
      <c r="D63" s="162"/>
      <c r="E63" s="163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18</v>
      </c>
      <c r="B64" s="173" t="s">
        <v>3363</v>
      </c>
      <c r="C64" s="181" t="s">
        <v>3364</v>
      </c>
      <c r="D64" s="174" t="s">
        <v>363</v>
      </c>
      <c r="E64" s="175">
        <v>1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257</v>
      </c>
      <c r="T64" s="178" t="s">
        <v>258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321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73" t="s">
        <v>3365</v>
      </c>
      <c r="D65" s="274"/>
      <c r="E65" s="274"/>
      <c r="F65" s="274"/>
      <c r="G65" s="274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117</v>
      </c>
      <c r="D66" s="162"/>
      <c r="E66" s="163">
        <v>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268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19</v>
      </c>
      <c r="B67" s="173" t="s">
        <v>3366</v>
      </c>
      <c r="C67" s="181" t="s">
        <v>3367</v>
      </c>
      <c r="D67" s="174" t="s">
        <v>1195</v>
      </c>
      <c r="E67" s="175">
        <v>1.1000000000000001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257</v>
      </c>
      <c r="T67" s="178" t="s">
        <v>258</v>
      </c>
      <c r="U67" s="158">
        <v>0</v>
      </c>
      <c r="V67" s="158">
        <f>ROUND(E67*U67,2)</f>
        <v>0</v>
      </c>
      <c r="W67" s="158"/>
      <c r="X67" s="158" t="s">
        <v>259</v>
      </c>
      <c r="Y67" s="158" t="s">
        <v>260</v>
      </c>
      <c r="Z67" s="148"/>
      <c r="AA67" s="148"/>
      <c r="AB67" s="148"/>
      <c r="AC67" s="148"/>
      <c r="AD67" s="148"/>
      <c r="AE67" s="148"/>
      <c r="AF67" s="148"/>
      <c r="AG67" s="148" t="s">
        <v>321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73" t="s">
        <v>344</v>
      </c>
      <c r="D68" s="274"/>
      <c r="E68" s="274"/>
      <c r="F68" s="274"/>
      <c r="G68" s="274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3368</v>
      </c>
      <c r="D69" s="162"/>
      <c r="E69" s="163">
        <v>1.1000000000000001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20</v>
      </c>
      <c r="B70" s="173" t="s">
        <v>3369</v>
      </c>
      <c r="C70" s="181" t="s">
        <v>3370</v>
      </c>
      <c r="D70" s="174" t="s">
        <v>1742</v>
      </c>
      <c r="E70" s="175">
        <v>4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1.1999999999999999E-3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257</v>
      </c>
      <c r="T70" s="178" t="s">
        <v>258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321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73" t="s">
        <v>344</v>
      </c>
      <c r="D71" s="274"/>
      <c r="E71" s="274"/>
      <c r="F71" s="274"/>
      <c r="G71" s="274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123</v>
      </c>
      <c r="D72" s="162"/>
      <c r="E72" s="163">
        <v>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268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21</v>
      </c>
      <c r="B73" s="173" t="s">
        <v>3371</v>
      </c>
      <c r="C73" s="181" t="s">
        <v>3372</v>
      </c>
      <c r="D73" s="174" t="s">
        <v>348</v>
      </c>
      <c r="E73" s="175">
        <v>24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6.6E-4</v>
      </c>
      <c r="O73" s="175">
        <f>ROUND(E73*N73,2)</f>
        <v>0.02</v>
      </c>
      <c r="P73" s="175">
        <v>0</v>
      </c>
      <c r="Q73" s="175">
        <f>ROUND(E73*P73,2)</f>
        <v>0</v>
      </c>
      <c r="R73" s="177"/>
      <c r="S73" s="177" t="s">
        <v>257</v>
      </c>
      <c r="T73" s="178" t="s">
        <v>258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287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73" t="s">
        <v>344</v>
      </c>
      <c r="D74" s="274"/>
      <c r="E74" s="274"/>
      <c r="F74" s="274"/>
      <c r="G74" s="274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3373</v>
      </c>
      <c r="D75" s="162"/>
      <c r="E75" s="163">
        <v>24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22</v>
      </c>
      <c r="B76" s="173" t="s">
        <v>1297</v>
      </c>
      <c r="C76" s="181" t="s">
        <v>1298</v>
      </c>
      <c r="D76" s="174" t="s">
        <v>1299</v>
      </c>
      <c r="E76" s="175">
        <v>6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1300</v>
      </c>
      <c r="S76" s="177" t="s">
        <v>325</v>
      </c>
      <c r="T76" s="178" t="s">
        <v>326</v>
      </c>
      <c r="U76" s="158">
        <v>0</v>
      </c>
      <c r="V76" s="158">
        <f>ROUND(E76*U76,2)</f>
        <v>0</v>
      </c>
      <c r="W76" s="158"/>
      <c r="X76" s="158" t="s">
        <v>1301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1302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73" t="s">
        <v>3374</v>
      </c>
      <c r="D77" s="274"/>
      <c r="E77" s="274"/>
      <c r="F77" s="274"/>
      <c r="G77" s="27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1488</v>
      </c>
      <c r="D78" s="162"/>
      <c r="E78" s="163">
        <v>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23</v>
      </c>
      <c r="B79" s="173" t="s">
        <v>3375</v>
      </c>
      <c r="C79" s="181" t="s">
        <v>3376</v>
      </c>
      <c r="D79" s="174" t="s">
        <v>348</v>
      </c>
      <c r="E79" s="175">
        <v>13.2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1.2E-4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257</v>
      </c>
      <c r="T79" s="178" t="s">
        <v>258</v>
      </c>
      <c r="U79" s="158">
        <v>0</v>
      </c>
      <c r="V79" s="158">
        <f>ROUND(E79*U79,2)</f>
        <v>0</v>
      </c>
      <c r="W79" s="158"/>
      <c r="X79" s="158" t="s">
        <v>442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443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73" t="s">
        <v>344</v>
      </c>
      <c r="D80" s="274"/>
      <c r="E80" s="274"/>
      <c r="F80" s="274"/>
      <c r="G80" s="27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3377</v>
      </c>
      <c r="D81" s="162"/>
      <c r="E81" s="163">
        <v>13.2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24</v>
      </c>
      <c r="B82" s="173" t="s">
        <v>3378</v>
      </c>
      <c r="C82" s="181" t="s">
        <v>3379</v>
      </c>
      <c r="D82" s="174" t="s">
        <v>348</v>
      </c>
      <c r="E82" s="175">
        <v>13.2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2.7E-4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257</v>
      </c>
      <c r="T82" s="178" t="s">
        <v>258</v>
      </c>
      <c r="U82" s="158">
        <v>0</v>
      </c>
      <c r="V82" s="158">
        <f>ROUND(E82*U82,2)</f>
        <v>0</v>
      </c>
      <c r="W82" s="158"/>
      <c r="X82" s="158" t="s">
        <v>442</v>
      </c>
      <c r="Y82" s="158" t="s">
        <v>260</v>
      </c>
      <c r="Z82" s="148"/>
      <c r="AA82" s="148"/>
      <c r="AB82" s="148"/>
      <c r="AC82" s="148"/>
      <c r="AD82" s="148"/>
      <c r="AE82" s="148"/>
      <c r="AF82" s="148"/>
      <c r="AG82" s="148" t="s">
        <v>443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73" t="s">
        <v>344</v>
      </c>
      <c r="D83" s="274"/>
      <c r="E83" s="274"/>
      <c r="F83" s="274"/>
      <c r="G83" s="27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263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3377</v>
      </c>
      <c r="D84" s="162"/>
      <c r="E84" s="163">
        <v>13.2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25</v>
      </c>
      <c r="B85" s="173" t="s">
        <v>3380</v>
      </c>
      <c r="C85" s="181" t="s">
        <v>3381</v>
      </c>
      <c r="D85" s="174" t="s">
        <v>715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2.5999999999999999E-2</v>
      </c>
      <c r="O85" s="175">
        <f>ROUND(E85*N85,2)</f>
        <v>0.03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442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443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73" t="s">
        <v>344</v>
      </c>
      <c r="D86" s="274"/>
      <c r="E86" s="274"/>
      <c r="F86" s="274"/>
      <c r="G86" s="27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117</v>
      </c>
      <c r="D87" s="162"/>
      <c r="E87" s="163">
        <v>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26</v>
      </c>
      <c r="B88" s="173" t="s">
        <v>3382</v>
      </c>
      <c r="C88" s="181" t="s">
        <v>3383</v>
      </c>
      <c r="D88" s="174" t="s">
        <v>446</v>
      </c>
      <c r="E88" s="175">
        <v>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257</v>
      </c>
      <c r="T88" s="178" t="s">
        <v>258</v>
      </c>
      <c r="U88" s="158">
        <v>0</v>
      </c>
      <c r="V88" s="158">
        <f>ROUND(E88*U88,2)</f>
        <v>0</v>
      </c>
      <c r="W88" s="158"/>
      <c r="X88" s="158" t="s">
        <v>442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443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73" t="s">
        <v>344</v>
      </c>
      <c r="D89" s="274"/>
      <c r="E89" s="274"/>
      <c r="F89" s="274"/>
      <c r="G89" s="274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117</v>
      </c>
      <c r="D90" s="162"/>
      <c r="E90" s="163">
        <v>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27</v>
      </c>
      <c r="B91" s="173" t="s">
        <v>3384</v>
      </c>
      <c r="C91" s="181" t="s">
        <v>3385</v>
      </c>
      <c r="D91" s="174" t="s">
        <v>363</v>
      </c>
      <c r="E91" s="175">
        <v>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2.9000000000000001E-2</v>
      </c>
      <c r="O91" s="175">
        <f>ROUND(E91*N91,2)</f>
        <v>0.06</v>
      </c>
      <c r="P91" s="175">
        <v>0</v>
      </c>
      <c r="Q91" s="175">
        <f>ROUND(E91*P91,2)</f>
        <v>0</v>
      </c>
      <c r="R91" s="177"/>
      <c r="S91" s="177" t="s">
        <v>257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442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443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73" t="s">
        <v>344</v>
      </c>
      <c r="D92" s="274"/>
      <c r="E92" s="274"/>
      <c r="F92" s="274"/>
      <c r="G92" s="274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119</v>
      </c>
      <c r="D93" s="162"/>
      <c r="E93" s="163">
        <v>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28</v>
      </c>
      <c r="B94" s="173" t="s">
        <v>3386</v>
      </c>
      <c r="C94" s="181" t="s">
        <v>3387</v>
      </c>
      <c r="D94" s="174" t="s">
        <v>363</v>
      </c>
      <c r="E94" s="175">
        <v>1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0.05</v>
      </c>
      <c r="O94" s="175">
        <f>ROUND(E94*N94,2)</f>
        <v>0.05</v>
      </c>
      <c r="P94" s="175">
        <v>0</v>
      </c>
      <c r="Q94" s="175">
        <f>ROUND(E94*P94,2)</f>
        <v>0</v>
      </c>
      <c r="R94" s="177"/>
      <c r="S94" s="177" t="s">
        <v>257</v>
      </c>
      <c r="T94" s="178" t="s">
        <v>258</v>
      </c>
      <c r="U94" s="158">
        <v>0</v>
      </c>
      <c r="V94" s="158">
        <f>ROUND(E94*U94,2)</f>
        <v>0</v>
      </c>
      <c r="W94" s="158"/>
      <c r="X94" s="158" t="s">
        <v>442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950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73" t="s">
        <v>3388</v>
      </c>
      <c r="D95" s="274"/>
      <c r="E95" s="274"/>
      <c r="F95" s="274"/>
      <c r="G95" s="274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64" t="s">
        <v>3389</v>
      </c>
      <c r="D96" s="265"/>
      <c r="E96" s="265"/>
      <c r="F96" s="265"/>
      <c r="G96" s="26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64" t="s">
        <v>3390</v>
      </c>
      <c r="D97" s="265"/>
      <c r="E97" s="265"/>
      <c r="F97" s="265"/>
      <c r="G97" s="265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117</v>
      </c>
      <c r="D98" s="162"/>
      <c r="E98" s="163">
        <v>1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268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29</v>
      </c>
      <c r="B99" s="173" t="s">
        <v>3391</v>
      </c>
      <c r="C99" s="181" t="s">
        <v>3392</v>
      </c>
      <c r="D99" s="174" t="s">
        <v>363</v>
      </c>
      <c r="E99" s="175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8.9999999999999993E-3</v>
      </c>
      <c r="O99" s="175">
        <f>ROUND(E99*N99,2)</f>
        <v>0.01</v>
      </c>
      <c r="P99" s="175">
        <v>0</v>
      </c>
      <c r="Q99" s="175">
        <f>ROUND(E99*P99,2)</f>
        <v>0</v>
      </c>
      <c r="R99" s="177"/>
      <c r="S99" s="177" t="s">
        <v>257</v>
      </c>
      <c r="T99" s="178" t="s">
        <v>258</v>
      </c>
      <c r="U99" s="158">
        <v>0</v>
      </c>
      <c r="V99" s="158">
        <f>ROUND(E99*U99,2)</f>
        <v>0</v>
      </c>
      <c r="W99" s="158"/>
      <c r="X99" s="158" t="s">
        <v>442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950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73" t="s">
        <v>3393</v>
      </c>
      <c r="D100" s="274"/>
      <c r="E100" s="274"/>
      <c r="F100" s="274"/>
      <c r="G100" s="274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264" t="s">
        <v>3396</v>
      </c>
      <c r="D101" s="265"/>
      <c r="E101" s="265"/>
      <c r="F101" s="265"/>
      <c r="G101" s="26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264" t="s">
        <v>3397</v>
      </c>
      <c r="D102" s="265"/>
      <c r="E102" s="265"/>
      <c r="F102" s="265"/>
      <c r="G102" s="265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264" t="s">
        <v>3394</v>
      </c>
      <c r="D103" s="265"/>
      <c r="E103" s="265"/>
      <c r="F103" s="265"/>
      <c r="G103" s="26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263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64" t="s">
        <v>3395</v>
      </c>
      <c r="D104" s="265"/>
      <c r="E104" s="265"/>
      <c r="F104" s="265"/>
      <c r="G104" s="265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117</v>
      </c>
      <c r="D105" s="162"/>
      <c r="E105" s="163">
        <v>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5" t="s">
        <v>252</v>
      </c>
      <c r="B106" s="166" t="s">
        <v>220</v>
      </c>
      <c r="C106" s="180" t="s">
        <v>221</v>
      </c>
      <c r="D106" s="167"/>
      <c r="E106" s="168"/>
      <c r="F106" s="169"/>
      <c r="G106" s="169">
        <f>SUMIF(AG107:AG115,"&lt;&gt;NOR",G107:G115)</f>
        <v>0</v>
      </c>
      <c r="H106" s="169"/>
      <c r="I106" s="169">
        <f>SUM(I107:I115)</f>
        <v>0</v>
      </c>
      <c r="J106" s="169"/>
      <c r="K106" s="169">
        <f>SUM(K107:K115)</f>
        <v>0</v>
      </c>
      <c r="L106" s="169"/>
      <c r="M106" s="169">
        <f>SUM(M107:M115)</f>
        <v>0</v>
      </c>
      <c r="N106" s="168"/>
      <c r="O106" s="168">
        <f>SUM(O107:O115)</f>
        <v>0</v>
      </c>
      <c r="P106" s="168"/>
      <c r="Q106" s="168">
        <f>SUM(Q107:Q115)</f>
        <v>0</v>
      </c>
      <c r="R106" s="169"/>
      <c r="S106" s="169"/>
      <c r="T106" s="170"/>
      <c r="U106" s="164"/>
      <c r="V106" s="164">
        <f>SUM(V107:V115)</f>
        <v>0</v>
      </c>
      <c r="W106" s="164"/>
      <c r="X106" s="164"/>
      <c r="Y106" s="164"/>
      <c r="AG106" t="s">
        <v>253</v>
      </c>
    </row>
    <row r="107" spans="1:60" outlineLevel="1" x14ac:dyDescent="0.2">
      <c r="A107" s="172">
        <v>30</v>
      </c>
      <c r="B107" s="173" t="s">
        <v>512</v>
      </c>
      <c r="C107" s="181" t="s">
        <v>513</v>
      </c>
      <c r="D107" s="174" t="s">
        <v>412</v>
      </c>
      <c r="E107" s="175">
        <v>0.41787999999999997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325</v>
      </c>
      <c r="T107" s="178" t="s">
        <v>326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73" t="s">
        <v>344</v>
      </c>
      <c r="D108" s="274"/>
      <c r="E108" s="274"/>
      <c r="F108" s="274"/>
      <c r="G108" s="274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87">
        <v>31</v>
      </c>
      <c r="B109" s="188" t="s">
        <v>514</v>
      </c>
      <c r="C109" s="194" t="s">
        <v>515</v>
      </c>
      <c r="D109" s="189" t="s">
        <v>412</v>
      </c>
      <c r="E109" s="190">
        <v>0.41787999999999997</v>
      </c>
      <c r="F109" s="191"/>
      <c r="G109" s="192">
        <f t="shared" ref="G109:G114" si="0">ROUND(E109*F109,2)</f>
        <v>0</v>
      </c>
      <c r="H109" s="191"/>
      <c r="I109" s="192">
        <f t="shared" ref="I109:I114" si="1">ROUND(E109*H109,2)</f>
        <v>0</v>
      </c>
      <c r="J109" s="191"/>
      <c r="K109" s="192">
        <f t="shared" ref="K109:K114" si="2">ROUND(E109*J109,2)</f>
        <v>0</v>
      </c>
      <c r="L109" s="192">
        <v>21</v>
      </c>
      <c r="M109" s="192">
        <f t="shared" ref="M109:M114" si="3">G109*(1+L109/100)</f>
        <v>0</v>
      </c>
      <c r="N109" s="190">
        <v>0</v>
      </c>
      <c r="O109" s="190">
        <f t="shared" ref="O109:O114" si="4">ROUND(E109*N109,2)</f>
        <v>0</v>
      </c>
      <c r="P109" s="190">
        <v>0</v>
      </c>
      <c r="Q109" s="190">
        <f t="shared" ref="Q109:Q114" si="5">ROUND(E109*P109,2)</f>
        <v>0</v>
      </c>
      <c r="R109" s="192"/>
      <c r="S109" s="192" t="s">
        <v>325</v>
      </c>
      <c r="T109" s="193" t="s">
        <v>326</v>
      </c>
      <c r="U109" s="158">
        <v>0</v>
      </c>
      <c r="V109" s="158">
        <f t="shared" ref="V109:V114" si="6">ROUND(E109*U109,2)</f>
        <v>0</v>
      </c>
      <c r="W109" s="158"/>
      <c r="X109" s="158" t="s">
        <v>259</v>
      </c>
      <c r="Y109" s="158" t="s">
        <v>260</v>
      </c>
      <c r="Z109" s="148"/>
      <c r="AA109" s="148"/>
      <c r="AB109" s="148"/>
      <c r="AC109" s="148"/>
      <c r="AD109" s="148"/>
      <c r="AE109" s="148"/>
      <c r="AF109" s="148"/>
      <c r="AG109" s="148" t="s">
        <v>287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87">
        <v>32</v>
      </c>
      <c r="B110" s="188" t="s">
        <v>516</v>
      </c>
      <c r="C110" s="194" t="s">
        <v>517</v>
      </c>
      <c r="D110" s="189" t="s">
        <v>412</v>
      </c>
      <c r="E110" s="190">
        <v>4.1787799999999997</v>
      </c>
      <c r="F110" s="191"/>
      <c r="G110" s="192">
        <f t="shared" si="0"/>
        <v>0</v>
      </c>
      <c r="H110" s="191"/>
      <c r="I110" s="192">
        <f t="shared" si="1"/>
        <v>0</v>
      </c>
      <c r="J110" s="191"/>
      <c r="K110" s="192">
        <f t="shared" si="2"/>
        <v>0</v>
      </c>
      <c r="L110" s="192">
        <v>21</v>
      </c>
      <c r="M110" s="192">
        <f t="shared" si="3"/>
        <v>0</v>
      </c>
      <c r="N110" s="190">
        <v>0</v>
      </c>
      <c r="O110" s="190">
        <f t="shared" si="4"/>
        <v>0</v>
      </c>
      <c r="P110" s="190">
        <v>0</v>
      </c>
      <c r="Q110" s="190">
        <f t="shared" si="5"/>
        <v>0</v>
      </c>
      <c r="R110" s="192"/>
      <c r="S110" s="192" t="s">
        <v>325</v>
      </c>
      <c r="T110" s="193" t="s">
        <v>326</v>
      </c>
      <c r="U110" s="158">
        <v>0</v>
      </c>
      <c r="V110" s="158">
        <f t="shared" si="6"/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287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33</v>
      </c>
      <c r="B111" s="188" t="s">
        <v>518</v>
      </c>
      <c r="C111" s="194" t="s">
        <v>519</v>
      </c>
      <c r="D111" s="189" t="s">
        <v>412</v>
      </c>
      <c r="E111" s="190">
        <v>0.41787999999999997</v>
      </c>
      <c r="F111" s="191"/>
      <c r="G111" s="192">
        <f t="shared" si="0"/>
        <v>0</v>
      </c>
      <c r="H111" s="191"/>
      <c r="I111" s="192">
        <f t="shared" si="1"/>
        <v>0</v>
      </c>
      <c r="J111" s="191"/>
      <c r="K111" s="192">
        <f t="shared" si="2"/>
        <v>0</v>
      </c>
      <c r="L111" s="192">
        <v>21</v>
      </c>
      <c r="M111" s="192">
        <f t="shared" si="3"/>
        <v>0</v>
      </c>
      <c r="N111" s="190">
        <v>0</v>
      </c>
      <c r="O111" s="190">
        <f t="shared" si="4"/>
        <v>0</v>
      </c>
      <c r="P111" s="190">
        <v>0</v>
      </c>
      <c r="Q111" s="190">
        <f t="shared" si="5"/>
        <v>0</v>
      </c>
      <c r="R111" s="192"/>
      <c r="S111" s="192" t="s">
        <v>325</v>
      </c>
      <c r="T111" s="193" t="s">
        <v>326</v>
      </c>
      <c r="U111" s="158">
        <v>0</v>
      </c>
      <c r="V111" s="158">
        <f t="shared" si="6"/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287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87">
        <v>34</v>
      </c>
      <c r="B112" s="188" t="s">
        <v>520</v>
      </c>
      <c r="C112" s="194" t="s">
        <v>521</v>
      </c>
      <c r="D112" s="189" t="s">
        <v>412</v>
      </c>
      <c r="E112" s="190">
        <v>0.83575999999999995</v>
      </c>
      <c r="F112" s="191"/>
      <c r="G112" s="192">
        <f t="shared" si="0"/>
        <v>0</v>
      </c>
      <c r="H112" s="191"/>
      <c r="I112" s="192">
        <f t="shared" si="1"/>
        <v>0</v>
      </c>
      <c r="J112" s="191"/>
      <c r="K112" s="192">
        <f t="shared" si="2"/>
        <v>0</v>
      </c>
      <c r="L112" s="192">
        <v>21</v>
      </c>
      <c r="M112" s="192">
        <f t="shared" si="3"/>
        <v>0</v>
      </c>
      <c r="N112" s="190">
        <v>0</v>
      </c>
      <c r="O112" s="190">
        <f t="shared" si="4"/>
        <v>0</v>
      </c>
      <c r="P112" s="190">
        <v>0</v>
      </c>
      <c r="Q112" s="190">
        <f t="shared" si="5"/>
        <v>0</v>
      </c>
      <c r="R112" s="192"/>
      <c r="S112" s="192" t="s">
        <v>325</v>
      </c>
      <c r="T112" s="193" t="s">
        <v>326</v>
      </c>
      <c r="U112" s="158">
        <v>0</v>
      </c>
      <c r="V112" s="158">
        <f t="shared" si="6"/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287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87">
        <v>35</v>
      </c>
      <c r="B113" s="188" t="s">
        <v>599</v>
      </c>
      <c r="C113" s="194" t="s">
        <v>523</v>
      </c>
      <c r="D113" s="189" t="s">
        <v>412</v>
      </c>
      <c r="E113" s="190">
        <v>0.41787999999999997</v>
      </c>
      <c r="F113" s="191"/>
      <c r="G113" s="192">
        <f t="shared" si="0"/>
        <v>0</v>
      </c>
      <c r="H113" s="191"/>
      <c r="I113" s="192">
        <f t="shared" si="1"/>
        <v>0</v>
      </c>
      <c r="J113" s="191"/>
      <c r="K113" s="192">
        <f t="shared" si="2"/>
        <v>0</v>
      </c>
      <c r="L113" s="192">
        <v>21</v>
      </c>
      <c r="M113" s="192">
        <f t="shared" si="3"/>
        <v>0</v>
      </c>
      <c r="N113" s="190">
        <v>0</v>
      </c>
      <c r="O113" s="190">
        <f t="shared" si="4"/>
        <v>0</v>
      </c>
      <c r="P113" s="190">
        <v>0</v>
      </c>
      <c r="Q113" s="190">
        <f t="shared" si="5"/>
        <v>0</v>
      </c>
      <c r="R113" s="192"/>
      <c r="S113" s="192" t="s">
        <v>257</v>
      </c>
      <c r="T113" s="193" t="s">
        <v>258</v>
      </c>
      <c r="U113" s="158">
        <v>0</v>
      </c>
      <c r="V113" s="158">
        <f t="shared" si="6"/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287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36</v>
      </c>
      <c r="B114" s="173" t="s">
        <v>1324</v>
      </c>
      <c r="C114" s="181" t="s">
        <v>1325</v>
      </c>
      <c r="D114" s="174" t="s">
        <v>412</v>
      </c>
      <c r="E114" s="175">
        <v>0.41787999999999997</v>
      </c>
      <c r="F114" s="176"/>
      <c r="G114" s="177">
        <f t="shared" si="0"/>
        <v>0</v>
      </c>
      <c r="H114" s="176"/>
      <c r="I114" s="177">
        <f t="shared" si="1"/>
        <v>0</v>
      </c>
      <c r="J114" s="176"/>
      <c r="K114" s="177">
        <f t="shared" si="2"/>
        <v>0</v>
      </c>
      <c r="L114" s="177">
        <v>21</v>
      </c>
      <c r="M114" s="177">
        <f t="shared" si="3"/>
        <v>0</v>
      </c>
      <c r="N114" s="175">
        <v>0</v>
      </c>
      <c r="O114" s="175">
        <f t="shared" si="4"/>
        <v>0</v>
      </c>
      <c r="P114" s="175">
        <v>0</v>
      </c>
      <c r="Q114" s="175">
        <f t="shared" si="5"/>
        <v>0</v>
      </c>
      <c r="R114" s="177"/>
      <c r="S114" s="177" t="s">
        <v>257</v>
      </c>
      <c r="T114" s="178" t="s">
        <v>258</v>
      </c>
      <c r="U114" s="158">
        <v>0</v>
      </c>
      <c r="V114" s="158">
        <f t="shared" si="6"/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287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73" t="s">
        <v>1326</v>
      </c>
      <c r="D115" s="274"/>
      <c r="E115" s="274"/>
      <c r="F115" s="274"/>
      <c r="G115" s="274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263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15</v>
      </c>
      <c r="AF116">
        <v>21</v>
      </c>
      <c r="AG116" t="s">
        <v>238</v>
      </c>
    </row>
    <row r="117" spans="1:60" x14ac:dyDescent="0.2">
      <c r="A117" s="151"/>
      <c r="B117" s="152" t="s">
        <v>29</v>
      </c>
      <c r="C117" s="185"/>
      <c r="D117" s="153"/>
      <c r="E117" s="154"/>
      <c r="F117" s="154"/>
      <c r="G117" s="171">
        <f>G8+G11+G14+G24+G26+G39+G57+G61+G106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293</v>
      </c>
    </row>
    <row r="118" spans="1:60" x14ac:dyDescent="0.2">
      <c r="C118" s="186"/>
      <c r="D118" s="10"/>
      <c r="AG118" t="s">
        <v>294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mNsFcTPyEN/uEitjlVlwYuuwaZ2HBT6Is7KnobHez2dTpS/85+/CFlnqJ8OxBY664XMOyD2qF7q6B3HlZQoMA==" saltValue="ags0mCQ5Lzl6HmH14VZXqQ==" spinCount="100000" sheet="1" formatRows="0"/>
  <mergeCells count="39">
    <mergeCell ref="C104:G104"/>
    <mergeCell ref="C108:G108"/>
    <mergeCell ref="C115:G115"/>
    <mergeCell ref="C96:G96"/>
    <mergeCell ref="C97:G97"/>
    <mergeCell ref="C100:G100"/>
    <mergeCell ref="C101:G101"/>
    <mergeCell ref="C102:G102"/>
    <mergeCell ref="C103:G103"/>
    <mergeCell ref="C95:G95"/>
    <mergeCell ref="C55:G55"/>
    <mergeCell ref="C65:G65"/>
    <mergeCell ref="C68:G68"/>
    <mergeCell ref="C71:G71"/>
    <mergeCell ref="C74:G74"/>
    <mergeCell ref="C77:G77"/>
    <mergeCell ref="C80:G80"/>
    <mergeCell ref="C83:G83"/>
    <mergeCell ref="C86:G86"/>
    <mergeCell ref="C89:G89"/>
    <mergeCell ref="C92:G92"/>
    <mergeCell ref="C53:G53"/>
    <mergeCell ref="C30:G30"/>
    <mergeCell ref="C34:G34"/>
    <mergeCell ref="C35:G35"/>
    <mergeCell ref="C37:G37"/>
    <mergeCell ref="C41:G41"/>
    <mergeCell ref="C42:G42"/>
    <mergeCell ref="C43:G43"/>
    <mergeCell ref="C44:G44"/>
    <mergeCell ref="C45:G45"/>
    <mergeCell ref="C46:G46"/>
    <mergeCell ref="C50:G50"/>
    <mergeCell ref="C28:G28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2BB4-F09A-41CB-B33B-2CEA30B5B7F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102</v>
      </c>
      <c r="C4" s="270" t="s">
        <v>103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206</v>
      </c>
      <c r="C8" s="180" t="s">
        <v>207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0.03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3398</v>
      </c>
      <c r="C9" s="181" t="s">
        <v>3399</v>
      </c>
      <c r="D9" s="174" t="s">
        <v>363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3" t="s">
        <v>3400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117</v>
      </c>
      <c r="D11" s="162"/>
      <c r="E11" s="163">
        <v>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3401</v>
      </c>
      <c r="C12" s="181" t="s">
        <v>3402</v>
      </c>
      <c r="D12" s="174" t="s">
        <v>363</v>
      </c>
      <c r="E12" s="175">
        <v>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3.2000000000000001E-2</v>
      </c>
      <c r="O12" s="175">
        <f>ROUND(E12*N12,2)</f>
        <v>0.03</v>
      </c>
      <c r="P12" s="175">
        <v>0</v>
      </c>
      <c r="Q12" s="175">
        <f>ROUND(E12*P12,2)</f>
        <v>0</v>
      </c>
      <c r="R12" s="177"/>
      <c r="S12" s="177" t="s">
        <v>257</v>
      </c>
      <c r="T12" s="178" t="s">
        <v>258</v>
      </c>
      <c r="U12" s="158">
        <v>0</v>
      </c>
      <c r="V12" s="158">
        <f>ROUND(E12*U12,2)</f>
        <v>0</v>
      </c>
      <c r="W12" s="158"/>
      <c r="X12" s="158" t="s">
        <v>442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950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2" x14ac:dyDescent="0.2">
      <c r="A13" s="155"/>
      <c r="B13" s="156"/>
      <c r="C13" s="273" t="s">
        <v>3403</v>
      </c>
      <c r="D13" s="274"/>
      <c r="E13" s="274"/>
      <c r="F13" s="274"/>
      <c r="G13" s="274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Topným prvkem v zařízení je vysokoteplotní hřebenový ohřívač, který umožňuje velmi rychlé vytápění místnosti. Bimetalový nastavitelný termostat používaný v zařízení má až 8 nastavení teploty v rozmezí od 5° C do 30° C. Tento rozsah nastavení umožňuje pohodlné a hospodárné využití místností, ve kterých je konvektor umístěn. Ohřívač vybaven režimem ochrany proti mrazu, který pracuje v rozsahu od 5° C do 7° C, a ochranou proti přehřátí, která vypne zařízení, např. pokud je zakryté.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117</v>
      </c>
      <c r="D14" s="162"/>
      <c r="E14" s="163">
        <v>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3"/>
      <c r="B15" s="4"/>
      <c r="C15" s="18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238</v>
      </c>
    </row>
    <row r="16" spans="1:60" x14ac:dyDescent="0.2">
      <c r="A16" s="151"/>
      <c r="B16" s="152" t="s">
        <v>29</v>
      </c>
      <c r="C16" s="185"/>
      <c r="D16" s="153"/>
      <c r="E16" s="154"/>
      <c r="F16" s="154"/>
      <c r="G16" s="171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293</v>
      </c>
    </row>
    <row r="17" spans="3:33" x14ac:dyDescent="0.2">
      <c r="C17" s="186"/>
      <c r="D17" s="10"/>
      <c r="AG17" t="s">
        <v>294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OFfgTsezMKE+sHs37YeeYXdVYMwi2r7NiPW93nXLqsglbUJDqO1IXYi5ud+cneXsnVpZQDQ+wtlTvrgl2PUJA==" saltValue="aPZkiFu0BmjTe+5ejK/0cg==" spinCount="100000" sheet="1" formatRows="0"/>
  <mergeCells count="6"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A62D-DD0D-4E12-8916-285A55D794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104</v>
      </c>
      <c r="C4" s="270" t="s">
        <v>105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206</v>
      </c>
      <c r="C8" s="180" t="s">
        <v>207</v>
      </c>
      <c r="D8" s="167"/>
      <c r="E8" s="168"/>
      <c r="F8" s="169"/>
      <c r="G8" s="169">
        <f>SUMIF(AG9:AG71,"&lt;&gt;NOR",G9:G71)</f>
        <v>0</v>
      </c>
      <c r="H8" s="169"/>
      <c r="I8" s="169">
        <f>SUM(I9:I71)</f>
        <v>0</v>
      </c>
      <c r="J8" s="169"/>
      <c r="K8" s="169">
        <f>SUM(K9:K71)</f>
        <v>0</v>
      </c>
      <c r="L8" s="169"/>
      <c r="M8" s="169">
        <f>SUM(M9:M71)</f>
        <v>0</v>
      </c>
      <c r="N8" s="168"/>
      <c r="O8" s="168">
        <f>SUM(O9:O71)</f>
        <v>0.39000000000000007</v>
      </c>
      <c r="P8" s="168"/>
      <c r="Q8" s="168">
        <f>SUM(Q9:Q71)</f>
        <v>0.1</v>
      </c>
      <c r="R8" s="169"/>
      <c r="S8" s="169"/>
      <c r="T8" s="170"/>
      <c r="U8" s="164"/>
      <c r="V8" s="164">
        <f>SUM(V9:V71)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3404</v>
      </c>
      <c r="C9" s="181" t="s">
        <v>3405</v>
      </c>
      <c r="D9" s="174" t="s">
        <v>446</v>
      </c>
      <c r="E9" s="175">
        <v>11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3" t="s">
        <v>3406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3407</v>
      </c>
      <c r="D11" s="162"/>
      <c r="E11" s="163">
        <v>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2" t="s">
        <v>3408</v>
      </c>
      <c r="D12" s="162"/>
      <c r="E12" s="163">
        <v>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2</v>
      </c>
      <c r="B13" s="173" t="s">
        <v>2096</v>
      </c>
      <c r="C13" s="181" t="s">
        <v>3409</v>
      </c>
      <c r="D13" s="174" t="s">
        <v>348</v>
      </c>
      <c r="E13" s="175">
        <v>84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9.8999999999999999E-4</v>
      </c>
      <c r="O13" s="175">
        <f>ROUND(E13*N13,2)</f>
        <v>0.08</v>
      </c>
      <c r="P13" s="175">
        <v>0</v>
      </c>
      <c r="Q13" s="175">
        <f>ROUND(E13*P13,2)</f>
        <v>0</v>
      </c>
      <c r="R13" s="177"/>
      <c r="S13" s="177" t="s">
        <v>325</v>
      </c>
      <c r="T13" s="178" t="s">
        <v>326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321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73" t="s">
        <v>3410</v>
      </c>
      <c r="D14" s="274"/>
      <c r="E14" s="274"/>
      <c r="F14" s="274"/>
      <c r="G14" s="27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3411</v>
      </c>
      <c r="D15" s="162"/>
      <c r="E15" s="163">
        <v>76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268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2" t="s">
        <v>3412</v>
      </c>
      <c r="D16" s="162"/>
      <c r="E16" s="163">
        <v>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3</v>
      </c>
      <c r="B17" s="173" t="s">
        <v>3413</v>
      </c>
      <c r="C17" s="181" t="s">
        <v>3414</v>
      </c>
      <c r="D17" s="174" t="s">
        <v>348</v>
      </c>
      <c r="E17" s="175">
        <v>3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257</v>
      </c>
      <c r="T17" s="178" t="s">
        <v>258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321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3" t="s">
        <v>3415</v>
      </c>
      <c r="D18" s="274"/>
      <c r="E18" s="274"/>
      <c r="F18" s="274"/>
      <c r="G18" s="27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3416</v>
      </c>
      <c r="D19" s="162"/>
      <c r="E19" s="163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2399</v>
      </c>
      <c r="D20" s="162"/>
      <c r="E20" s="163">
        <v>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4</v>
      </c>
      <c r="B21" s="173" t="s">
        <v>2099</v>
      </c>
      <c r="C21" s="181" t="s">
        <v>3417</v>
      </c>
      <c r="D21" s="174" t="s">
        <v>348</v>
      </c>
      <c r="E21" s="175">
        <v>30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1.0499999999999999E-3</v>
      </c>
      <c r="O21" s="175">
        <f>ROUND(E21*N21,2)</f>
        <v>0.03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321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73" t="s">
        <v>3418</v>
      </c>
      <c r="D22" s="274"/>
      <c r="E22" s="274"/>
      <c r="F22" s="274"/>
      <c r="G22" s="27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2">
        <v>5</v>
      </c>
      <c r="B23" s="173" t="s">
        <v>3419</v>
      </c>
      <c r="C23" s="181" t="s">
        <v>3420</v>
      </c>
      <c r="D23" s="174" t="s">
        <v>348</v>
      </c>
      <c r="E23" s="175">
        <v>82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1.6999999999999999E-3</v>
      </c>
      <c r="O23" s="175">
        <f>ROUND(E23*N23,2)</f>
        <v>0.14000000000000001</v>
      </c>
      <c r="P23" s="175">
        <v>0</v>
      </c>
      <c r="Q23" s="175">
        <f>ROUND(E23*P23,2)</f>
        <v>0</v>
      </c>
      <c r="R23" s="177"/>
      <c r="S23" s="177" t="s">
        <v>3421</v>
      </c>
      <c r="T23" s="178" t="s">
        <v>3421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321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73" t="s">
        <v>3422</v>
      </c>
      <c r="D24" s="274"/>
      <c r="E24" s="274"/>
      <c r="F24" s="274"/>
      <c r="G24" s="27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3423</v>
      </c>
      <c r="D25" s="162"/>
      <c r="E25" s="163">
        <v>39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268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2" t="s">
        <v>3424</v>
      </c>
      <c r="D26" s="162"/>
      <c r="E26" s="163">
        <v>35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3412</v>
      </c>
      <c r="D27" s="162"/>
      <c r="E27" s="163">
        <v>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2">
        <v>6</v>
      </c>
      <c r="B28" s="173" t="s">
        <v>3425</v>
      </c>
      <c r="C28" s="181" t="s">
        <v>3426</v>
      </c>
      <c r="D28" s="174" t="s">
        <v>348</v>
      </c>
      <c r="E28" s="175">
        <v>16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1.6999999999999999E-3</v>
      </c>
      <c r="O28" s="175">
        <f>ROUND(E28*N28,2)</f>
        <v>0.03</v>
      </c>
      <c r="P28" s="175">
        <v>0</v>
      </c>
      <c r="Q28" s="175">
        <f>ROUND(E28*P28,2)</f>
        <v>0</v>
      </c>
      <c r="R28" s="177"/>
      <c r="S28" s="177" t="s">
        <v>257</v>
      </c>
      <c r="T28" s="178" t="s">
        <v>258</v>
      </c>
      <c r="U28" s="158">
        <v>0</v>
      </c>
      <c r="V28" s="158">
        <f>ROUND(E28*U28,2)</f>
        <v>0</v>
      </c>
      <c r="W28" s="158"/>
      <c r="X28" s="158" t="s">
        <v>259</v>
      </c>
      <c r="Y28" s="158" t="s">
        <v>260</v>
      </c>
      <c r="Z28" s="148"/>
      <c r="AA28" s="148"/>
      <c r="AB28" s="148"/>
      <c r="AC28" s="148"/>
      <c r="AD28" s="148"/>
      <c r="AE28" s="148"/>
      <c r="AF28" s="148"/>
      <c r="AG28" s="148" t="s">
        <v>321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73" t="s">
        <v>3427</v>
      </c>
      <c r="D29" s="274"/>
      <c r="E29" s="274"/>
      <c r="F29" s="274"/>
      <c r="G29" s="27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263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3428</v>
      </c>
      <c r="D30" s="162"/>
      <c r="E30" s="163">
        <v>14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2399</v>
      </c>
      <c r="D31" s="162"/>
      <c r="E31" s="163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268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7</v>
      </c>
      <c r="B32" s="173" t="s">
        <v>3429</v>
      </c>
      <c r="C32" s="181" t="s">
        <v>3430</v>
      </c>
      <c r="D32" s="174" t="s">
        <v>363</v>
      </c>
      <c r="E32" s="175">
        <v>3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6.4999999999999997E-3</v>
      </c>
      <c r="O32" s="175">
        <f>ROUND(E32*N32,2)</f>
        <v>0.02</v>
      </c>
      <c r="P32" s="175">
        <v>0</v>
      </c>
      <c r="Q32" s="175">
        <f>ROUND(E32*P32,2)</f>
        <v>0</v>
      </c>
      <c r="R32" s="177"/>
      <c r="S32" s="177" t="s">
        <v>325</v>
      </c>
      <c r="T32" s="178" t="s">
        <v>258</v>
      </c>
      <c r="U32" s="158">
        <v>0</v>
      </c>
      <c r="V32" s="158">
        <f>ROUND(E32*U32,2)</f>
        <v>0</v>
      </c>
      <c r="W32" s="158"/>
      <c r="X32" s="158" t="s">
        <v>259</v>
      </c>
      <c r="Y32" s="158" t="s">
        <v>260</v>
      </c>
      <c r="Z32" s="148"/>
      <c r="AA32" s="148"/>
      <c r="AB32" s="148"/>
      <c r="AC32" s="148"/>
      <c r="AD32" s="148"/>
      <c r="AE32" s="148"/>
      <c r="AF32" s="148"/>
      <c r="AG32" s="148" t="s">
        <v>321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73" t="s">
        <v>3431</v>
      </c>
      <c r="D33" s="274"/>
      <c r="E33" s="274"/>
      <c r="F33" s="274"/>
      <c r="G33" s="27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263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7">
        <v>8</v>
      </c>
      <c r="B34" s="188" t="s">
        <v>3432</v>
      </c>
      <c r="C34" s="194" t="s">
        <v>3433</v>
      </c>
      <c r="D34" s="189" t="s">
        <v>363</v>
      </c>
      <c r="E34" s="190">
        <v>8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21</v>
      </c>
      <c r="M34" s="192">
        <f>G34*(1+L34/100)</f>
        <v>0</v>
      </c>
      <c r="N34" s="190">
        <v>1.1E-4</v>
      </c>
      <c r="O34" s="190">
        <f>ROUND(E34*N34,2)</f>
        <v>0</v>
      </c>
      <c r="P34" s="190">
        <v>0</v>
      </c>
      <c r="Q34" s="190">
        <f>ROUND(E34*P34,2)</f>
        <v>0</v>
      </c>
      <c r="R34" s="192"/>
      <c r="S34" s="192" t="s">
        <v>325</v>
      </c>
      <c r="T34" s="193" t="s">
        <v>326</v>
      </c>
      <c r="U34" s="158">
        <v>0</v>
      </c>
      <c r="V34" s="158">
        <f>ROUND(E34*U34,2)</f>
        <v>0</v>
      </c>
      <c r="W34" s="158"/>
      <c r="X34" s="158" t="s">
        <v>259</v>
      </c>
      <c r="Y34" s="158" t="s">
        <v>260</v>
      </c>
      <c r="Z34" s="148"/>
      <c r="AA34" s="148"/>
      <c r="AB34" s="148"/>
      <c r="AC34" s="148"/>
      <c r="AD34" s="148"/>
      <c r="AE34" s="148"/>
      <c r="AF34" s="148"/>
      <c r="AG34" s="148" t="s">
        <v>321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9</v>
      </c>
      <c r="B35" s="173" t="s">
        <v>3434</v>
      </c>
      <c r="C35" s="181" t="s">
        <v>3435</v>
      </c>
      <c r="D35" s="174" t="s">
        <v>363</v>
      </c>
      <c r="E35" s="175">
        <v>18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2.0000000000000001E-4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325</v>
      </c>
      <c r="T35" s="178" t="s">
        <v>326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3436</v>
      </c>
      <c r="D36" s="162"/>
      <c r="E36" s="163">
        <v>12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3437</v>
      </c>
      <c r="D37" s="162"/>
      <c r="E37" s="163">
        <v>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268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10</v>
      </c>
      <c r="B38" s="173" t="s">
        <v>3438</v>
      </c>
      <c r="C38" s="181" t="s">
        <v>3439</v>
      </c>
      <c r="D38" s="174" t="s">
        <v>363</v>
      </c>
      <c r="E38" s="175">
        <v>44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257</v>
      </c>
      <c r="T38" s="178" t="s">
        <v>258</v>
      </c>
      <c r="U38" s="158">
        <v>0</v>
      </c>
      <c r="V38" s="158">
        <f>ROUND(E38*U38,2)</f>
        <v>0</v>
      </c>
      <c r="W38" s="158"/>
      <c r="X38" s="158" t="s">
        <v>259</v>
      </c>
      <c r="Y38" s="158" t="s">
        <v>260</v>
      </c>
      <c r="Z38" s="148"/>
      <c r="AA38" s="148"/>
      <c r="AB38" s="148"/>
      <c r="AC38" s="148"/>
      <c r="AD38" s="148"/>
      <c r="AE38" s="148"/>
      <c r="AF38" s="148"/>
      <c r="AG38" s="148" t="s">
        <v>321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73" t="s">
        <v>3440</v>
      </c>
      <c r="D39" s="274"/>
      <c r="E39" s="274"/>
      <c r="F39" s="274"/>
      <c r="G39" s="27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3441</v>
      </c>
      <c r="D40" s="162"/>
      <c r="E40" s="163">
        <v>18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3442</v>
      </c>
      <c r="D41" s="162"/>
      <c r="E41" s="163">
        <v>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268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2" t="s">
        <v>3443</v>
      </c>
      <c r="D42" s="162"/>
      <c r="E42" s="163">
        <v>18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2">
        <v>11</v>
      </c>
      <c r="B43" s="173" t="s">
        <v>3444</v>
      </c>
      <c r="C43" s="181" t="s">
        <v>3445</v>
      </c>
      <c r="D43" s="174" t="s">
        <v>363</v>
      </c>
      <c r="E43" s="175">
        <v>12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2.1000000000000001E-4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325</v>
      </c>
      <c r="T43" s="178" t="s">
        <v>326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321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73" t="s">
        <v>3446</v>
      </c>
      <c r="D44" s="274"/>
      <c r="E44" s="274"/>
      <c r="F44" s="274"/>
      <c r="G44" s="27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87">
        <v>12</v>
      </c>
      <c r="B45" s="188" t="s">
        <v>3447</v>
      </c>
      <c r="C45" s="194" t="s">
        <v>3448</v>
      </c>
      <c r="D45" s="189" t="s">
        <v>363</v>
      </c>
      <c r="E45" s="190">
        <v>6</v>
      </c>
      <c r="F45" s="191"/>
      <c r="G45" s="192">
        <f>ROUND(E45*F45,2)</f>
        <v>0</v>
      </c>
      <c r="H45" s="191"/>
      <c r="I45" s="192">
        <f>ROUND(E45*H45,2)</f>
        <v>0</v>
      </c>
      <c r="J45" s="191"/>
      <c r="K45" s="192">
        <f>ROUND(E45*J45,2)</f>
        <v>0</v>
      </c>
      <c r="L45" s="192">
        <v>21</v>
      </c>
      <c r="M45" s="192">
        <f>G45*(1+L45/100)</f>
        <v>0</v>
      </c>
      <c r="N45" s="190">
        <v>2.2000000000000001E-4</v>
      </c>
      <c r="O45" s="190">
        <f>ROUND(E45*N45,2)</f>
        <v>0</v>
      </c>
      <c r="P45" s="190">
        <v>0</v>
      </c>
      <c r="Q45" s="190">
        <f>ROUND(E45*P45,2)</f>
        <v>0</v>
      </c>
      <c r="R45" s="192"/>
      <c r="S45" s="192" t="s">
        <v>325</v>
      </c>
      <c r="T45" s="193" t="s">
        <v>326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87">
        <v>13</v>
      </c>
      <c r="B46" s="188" t="s">
        <v>3449</v>
      </c>
      <c r="C46" s="194" t="s">
        <v>3450</v>
      </c>
      <c r="D46" s="189" t="s">
        <v>363</v>
      </c>
      <c r="E46" s="190">
        <v>3</v>
      </c>
      <c r="F46" s="191"/>
      <c r="G46" s="192">
        <f>ROUND(E46*F46,2)</f>
        <v>0</v>
      </c>
      <c r="H46" s="191"/>
      <c r="I46" s="192">
        <f>ROUND(E46*H46,2)</f>
        <v>0</v>
      </c>
      <c r="J46" s="191"/>
      <c r="K46" s="192">
        <f>ROUND(E46*J46,2)</f>
        <v>0</v>
      </c>
      <c r="L46" s="192">
        <v>21</v>
      </c>
      <c r="M46" s="192">
        <f>G46*(1+L46/100)</f>
        <v>0</v>
      </c>
      <c r="N46" s="190">
        <v>3.8999999999999999E-4</v>
      </c>
      <c r="O46" s="190">
        <f>ROUND(E46*N46,2)</f>
        <v>0</v>
      </c>
      <c r="P46" s="190">
        <v>0</v>
      </c>
      <c r="Q46" s="190">
        <f>ROUND(E46*P46,2)</f>
        <v>0</v>
      </c>
      <c r="R46" s="192"/>
      <c r="S46" s="192" t="s">
        <v>325</v>
      </c>
      <c r="T46" s="193" t="s">
        <v>326</v>
      </c>
      <c r="U46" s="158">
        <v>0</v>
      </c>
      <c r="V46" s="158">
        <f>ROUND(E46*U46,2)</f>
        <v>0</v>
      </c>
      <c r="W46" s="158"/>
      <c r="X46" s="158" t="s">
        <v>259</v>
      </c>
      <c r="Y46" s="158" t="s">
        <v>260</v>
      </c>
      <c r="Z46" s="148"/>
      <c r="AA46" s="148"/>
      <c r="AB46" s="148"/>
      <c r="AC46" s="148"/>
      <c r="AD46" s="148"/>
      <c r="AE46" s="148"/>
      <c r="AF46" s="148"/>
      <c r="AG46" s="148" t="s">
        <v>321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87">
        <v>14</v>
      </c>
      <c r="B47" s="188" t="s">
        <v>3451</v>
      </c>
      <c r="C47" s="194" t="s">
        <v>3452</v>
      </c>
      <c r="D47" s="189" t="s">
        <v>363</v>
      </c>
      <c r="E47" s="190">
        <v>3</v>
      </c>
      <c r="F47" s="191"/>
      <c r="G47" s="192">
        <f>ROUND(E47*F47,2)</f>
        <v>0</v>
      </c>
      <c r="H47" s="191"/>
      <c r="I47" s="192">
        <f>ROUND(E47*H47,2)</f>
        <v>0</v>
      </c>
      <c r="J47" s="191"/>
      <c r="K47" s="192">
        <f>ROUND(E47*J47,2)</f>
        <v>0</v>
      </c>
      <c r="L47" s="192">
        <v>21</v>
      </c>
      <c r="M47" s="192">
        <f>G47*(1+L47/100)</f>
        <v>0</v>
      </c>
      <c r="N47" s="190">
        <v>1.2999999999999999E-4</v>
      </c>
      <c r="O47" s="190">
        <f>ROUND(E47*N47,2)</f>
        <v>0</v>
      </c>
      <c r="P47" s="190">
        <v>0</v>
      </c>
      <c r="Q47" s="190">
        <f>ROUND(E47*P47,2)</f>
        <v>0</v>
      </c>
      <c r="R47" s="192"/>
      <c r="S47" s="192" t="s">
        <v>325</v>
      </c>
      <c r="T47" s="193" t="s">
        <v>326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321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7">
        <v>15</v>
      </c>
      <c r="B48" s="188" t="s">
        <v>3453</v>
      </c>
      <c r="C48" s="194" t="s">
        <v>3454</v>
      </c>
      <c r="D48" s="189" t="s">
        <v>363</v>
      </c>
      <c r="E48" s="190">
        <v>18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257</v>
      </c>
      <c r="T48" s="193" t="s">
        <v>258</v>
      </c>
      <c r="U48" s="158">
        <v>0</v>
      </c>
      <c r="V48" s="158">
        <f>ROUND(E48*U48,2)</f>
        <v>0</v>
      </c>
      <c r="W48" s="158"/>
      <c r="X48" s="158" t="s">
        <v>259</v>
      </c>
      <c r="Y48" s="158" t="s">
        <v>260</v>
      </c>
      <c r="Z48" s="148"/>
      <c r="AA48" s="148"/>
      <c r="AB48" s="148"/>
      <c r="AC48" s="148"/>
      <c r="AD48" s="148"/>
      <c r="AE48" s="148"/>
      <c r="AF48" s="148"/>
      <c r="AG48" s="148" t="s">
        <v>321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3455</v>
      </c>
      <c r="C49" s="181" t="s">
        <v>3456</v>
      </c>
      <c r="D49" s="174" t="s">
        <v>363</v>
      </c>
      <c r="E49" s="175">
        <v>3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1.4500000000000001E-2</v>
      </c>
      <c r="O49" s="175">
        <f>ROUND(E49*N49,2)</f>
        <v>0.04</v>
      </c>
      <c r="P49" s="175">
        <v>0</v>
      </c>
      <c r="Q49" s="175">
        <f>ROUND(E49*P49,2)</f>
        <v>0</v>
      </c>
      <c r="R49" s="177"/>
      <c r="S49" s="177" t="s">
        <v>1666</v>
      </c>
      <c r="T49" s="178" t="s">
        <v>1666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321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73" t="s">
        <v>3457</v>
      </c>
      <c r="D50" s="274"/>
      <c r="E50" s="274"/>
      <c r="F50" s="274"/>
      <c r="G50" s="27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17</v>
      </c>
      <c r="B51" s="173" t="s">
        <v>3458</v>
      </c>
      <c r="C51" s="181" t="s">
        <v>3459</v>
      </c>
      <c r="D51" s="174" t="s">
        <v>363</v>
      </c>
      <c r="E51" s="175">
        <v>3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7.77E-3</v>
      </c>
      <c r="O51" s="175">
        <f>ROUND(E51*N51,2)</f>
        <v>0.02</v>
      </c>
      <c r="P51" s="175">
        <v>0</v>
      </c>
      <c r="Q51" s="175">
        <f>ROUND(E51*P51,2)</f>
        <v>0</v>
      </c>
      <c r="R51" s="177"/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321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73" t="s">
        <v>3460</v>
      </c>
      <c r="D52" s="274"/>
      <c r="E52" s="274"/>
      <c r="F52" s="274"/>
      <c r="G52" s="27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87">
        <v>18</v>
      </c>
      <c r="B53" s="188" t="s">
        <v>3461</v>
      </c>
      <c r="C53" s="194" t="s">
        <v>3462</v>
      </c>
      <c r="D53" s="189" t="s">
        <v>363</v>
      </c>
      <c r="E53" s="190">
        <v>6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3.64E-3</v>
      </c>
      <c r="O53" s="190">
        <f>ROUND(E53*N53,2)</f>
        <v>0.02</v>
      </c>
      <c r="P53" s="190">
        <v>0</v>
      </c>
      <c r="Q53" s="190">
        <f>ROUND(E53*P53,2)</f>
        <v>0</v>
      </c>
      <c r="R53" s="192"/>
      <c r="S53" s="192" t="s">
        <v>325</v>
      </c>
      <c r="T53" s="193" t="s">
        <v>326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321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19</v>
      </c>
      <c r="B54" s="188" t="s">
        <v>3463</v>
      </c>
      <c r="C54" s="194" t="s">
        <v>3464</v>
      </c>
      <c r="D54" s="189" t="s">
        <v>363</v>
      </c>
      <c r="E54" s="190">
        <v>6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0</v>
      </c>
      <c r="O54" s="190">
        <f>ROUND(E54*N54,2)</f>
        <v>0</v>
      </c>
      <c r="P54" s="190">
        <v>0</v>
      </c>
      <c r="Q54" s="190">
        <f>ROUND(E54*P54,2)</f>
        <v>0</v>
      </c>
      <c r="R54" s="192"/>
      <c r="S54" s="192" t="s">
        <v>325</v>
      </c>
      <c r="T54" s="193" t="s">
        <v>326</v>
      </c>
      <c r="U54" s="158">
        <v>0</v>
      </c>
      <c r="V54" s="158">
        <f>ROUND(E54*U54,2)</f>
        <v>0</v>
      </c>
      <c r="W54" s="158"/>
      <c r="X54" s="158" t="s">
        <v>259</v>
      </c>
      <c r="Y54" s="158" t="s">
        <v>260</v>
      </c>
      <c r="Z54" s="148"/>
      <c r="AA54" s="148"/>
      <c r="AB54" s="148"/>
      <c r="AC54" s="148"/>
      <c r="AD54" s="148"/>
      <c r="AE54" s="148"/>
      <c r="AF54" s="148"/>
      <c r="AG54" s="148" t="s">
        <v>321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7">
        <v>20</v>
      </c>
      <c r="B55" s="188" t="s">
        <v>3465</v>
      </c>
      <c r="C55" s="194" t="s">
        <v>3466</v>
      </c>
      <c r="D55" s="189" t="s">
        <v>363</v>
      </c>
      <c r="E55" s="190">
        <v>22</v>
      </c>
      <c r="F55" s="191"/>
      <c r="G55" s="192">
        <f>ROUND(E55*F55,2)</f>
        <v>0</v>
      </c>
      <c r="H55" s="191"/>
      <c r="I55" s="192">
        <f>ROUND(E55*H55,2)</f>
        <v>0</v>
      </c>
      <c r="J55" s="191"/>
      <c r="K55" s="192">
        <f>ROUND(E55*J55,2)</f>
        <v>0</v>
      </c>
      <c r="L55" s="192">
        <v>21</v>
      </c>
      <c r="M55" s="192">
        <f>G55*(1+L55/100)</f>
        <v>0</v>
      </c>
      <c r="N55" s="190">
        <v>0</v>
      </c>
      <c r="O55" s="190">
        <f>ROUND(E55*N55,2)</f>
        <v>0</v>
      </c>
      <c r="P55" s="190">
        <v>0</v>
      </c>
      <c r="Q55" s="190">
        <f>ROUND(E55*P55,2)</f>
        <v>0</v>
      </c>
      <c r="R55" s="192"/>
      <c r="S55" s="192" t="s">
        <v>325</v>
      </c>
      <c r="T55" s="193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21</v>
      </c>
      <c r="B56" s="173" t="s">
        <v>3467</v>
      </c>
      <c r="C56" s="181" t="s">
        <v>3468</v>
      </c>
      <c r="D56" s="174" t="s">
        <v>446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0.1</v>
      </c>
      <c r="Q56" s="175">
        <f>ROUND(E56*P56,2)</f>
        <v>0.1</v>
      </c>
      <c r="R56" s="177"/>
      <c r="S56" s="177" t="s">
        <v>257</v>
      </c>
      <c r="T56" s="178" t="s">
        <v>258</v>
      </c>
      <c r="U56" s="158">
        <v>0</v>
      </c>
      <c r="V56" s="158">
        <f>ROUND(E56*U56,2)</f>
        <v>0</v>
      </c>
      <c r="W56" s="158"/>
      <c r="X56" s="158" t="s">
        <v>259</v>
      </c>
      <c r="Y56" s="158" t="s">
        <v>260</v>
      </c>
      <c r="Z56" s="148"/>
      <c r="AA56" s="148"/>
      <c r="AB56" s="148"/>
      <c r="AC56" s="148"/>
      <c r="AD56" s="148"/>
      <c r="AE56" s="148"/>
      <c r="AF56" s="148"/>
      <c r="AG56" s="148" t="s">
        <v>321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73" t="s">
        <v>3469</v>
      </c>
      <c r="D57" s="274"/>
      <c r="E57" s="274"/>
      <c r="F57" s="274"/>
      <c r="G57" s="274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7">
        <v>22</v>
      </c>
      <c r="B58" s="188" t="s">
        <v>3470</v>
      </c>
      <c r="C58" s="194" t="s">
        <v>3471</v>
      </c>
      <c r="D58" s="189" t="s">
        <v>363</v>
      </c>
      <c r="E58" s="190">
        <v>4</v>
      </c>
      <c r="F58" s="191"/>
      <c r="G58" s="192">
        <f>ROUND(E58*F58,2)</f>
        <v>0</v>
      </c>
      <c r="H58" s="191"/>
      <c r="I58" s="192">
        <f>ROUND(E58*H58,2)</f>
        <v>0</v>
      </c>
      <c r="J58" s="191"/>
      <c r="K58" s="192">
        <f>ROUND(E58*J58,2)</f>
        <v>0</v>
      </c>
      <c r="L58" s="192">
        <v>21</v>
      </c>
      <c r="M58" s="192">
        <f>G58*(1+L58/100)</f>
        <v>0</v>
      </c>
      <c r="N58" s="190">
        <v>0</v>
      </c>
      <c r="O58" s="190">
        <f>ROUND(E58*N58,2)</f>
        <v>0</v>
      </c>
      <c r="P58" s="190">
        <v>0</v>
      </c>
      <c r="Q58" s="190">
        <f>ROUND(E58*P58,2)</f>
        <v>0</v>
      </c>
      <c r="R58" s="192"/>
      <c r="S58" s="192" t="s">
        <v>325</v>
      </c>
      <c r="T58" s="193" t="s">
        <v>326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321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23</v>
      </c>
      <c r="B59" s="173" t="s">
        <v>3472</v>
      </c>
      <c r="C59" s="181" t="s">
        <v>3473</v>
      </c>
      <c r="D59" s="174" t="s">
        <v>363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325</v>
      </c>
      <c r="T59" s="178" t="s">
        <v>326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321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73" t="s">
        <v>3474</v>
      </c>
      <c r="D60" s="274"/>
      <c r="E60" s="274"/>
      <c r="F60" s="274"/>
      <c r="G60" s="274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7">
        <v>24</v>
      </c>
      <c r="B61" s="188" t="s">
        <v>3475</v>
      </c>
      <c r="C61" s="194" t="s">
        <v>3476</v>
      </c>
      <c r="D61" s="189" t="s">
        <v>348</v>
      </c>
      <c r="E61" s="190">
        <v>12</v>
      </c>
      <c r="F61" s="191"/>
      <c r="G61" s="192">
        <f>ROUND(E61*F61,2)</f>
        <v>0</v>
      </c>
      <c r="H61" s="191"/>
      <c r="I61" s="192">
        <f>ROUND(E61*H61,2)</f>
        <v>0</v>
      </c>
      <c r="J61" s="191"/>
      <c r="K61" s="192">
        <f>ROUND(E61*J61,2)</f>
        <v>0</v>
      </c>
      <c r="L61" s="192">
        <v>21</v>
      </c>
      <c r="M61" s="192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2"/>
      <c r="S61" s="192" t="s">
        <v>325</v>
      </c>
      <c r="T61" s="193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321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25</v>
      </c>
      <c r="B62" s="173" t="s">
        <v>3477</v>
      </c>
      <c r="C62" s="181" t="s">
        <v>3478</v>
      </c>
      <c r="D62" s="174" t="s">
        <v>363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325</v>
      </c>
      <c r="T62" s="178" t="s">
        <v>326</v>
      </c>
      <c r="U62" s="158">
        <v>0</v>
      </c>
      <c r="V62" s="158">
        <f>ROUND(E62*U62,2)</f>
        <v>0</v>
      </c>
      <c r="W62" s="158"/>
      <c r="X62" s="158" t="s">
        <v>259</v>
      </c>
      <c r="Y62" s="158" t="s">
        <v>260</v>
      </c>
      <c r="Z62" s="148"/>
      <c r="AA62" s="148"/>
      <c r="AB62" s="148"/>
      <c r="AC62" s="148"/>
      <c r="AD62" s="148"/>
      <c r="AE62" s="148"/>
      <c r="AF62" s="148"/>
      <c r="AG62" s="148" t="s">
        <v>321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73" t="s">
        <v>3479</v>
      </c>
      <c r="D63" s="274"/>
      <c r="E63" s="274"/>
      <c r="F63" s="274"/>
      <c r="G63" s="274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26</v>
      </c>
      <c r="B64" s="173" t="s">
        <v>3480</v>
      </c>
      <c r="C64" s="181" t="s">
        <v>3481</v>
      </c>
      <c r="D64" s="174" t="s">
        <v>363</v>
      </c>
      <c r="E64" s="175">
        <v>6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321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73" t="s">
        <v>3482</v>
      </c>
      <c r="D65" s="274"/>
      <c r="E65" s="274"/>
      <c r="F65" s="274"/>
      <c r="G65" s="274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27</v>
      </c>
      <c r="B66" s="173" t="s">
        <v>3483</v>
      </c>
      <c r="C66" s="181" t="s">
        <v>3484</v>
      </c>
      <c r="D66" s="174" t="s">
        <v>363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257</v>
      </c>
      <c r="T66" s="178" t="s">
        <v>258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321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73" t="s">
        <v>3485</v>
      </c>
      <c r="D67" s="274"/>
      <c r="E67" s="274"/>
      <c r="F67" s="274"/>
      <c r="G67" s="27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28</v>
      </c>
      <c r="B68" s="173" t="s">
        <v>3486</v>
      </c>
      <c r="C68" s="181" t="s">
        <v>3487</v>
      </c>
      <c r="D68" s="174" t="s">
        <v>1195</v>
      </c>
      <c r="E68" s="175">
        <v>6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1E-3</v>
      </c>
      <c r="O68" s="175">
        <f>ROUND(E68*N68,2)</f>
        <v>0.01</v>
      </c>
      <c r="P68" s="175">
        <v>0</v>
      </c>
      <c r="Q68" s="175">
        <f>ROUND(E68*P68,2)</f>
        <v>0</v>
      </c>
      <c r="R68" s="177" t="s">
        <v>477</v>
      </c>
      <c r="S68" s="177" t="s">
        <v>325</v>
      </c>
      <c r="T68" s="178" t="s">
        <v>326</v>
      </c>
      <c r="U68" s="158">
        <v>0</v>
      </c>
      <c r="V68" s="158">
        <f>ROUND(E68*U68,2)</f>
        <v>0</v>
      </c>
      <c r="W68" s="158"/>
      <c r="X68" s="158" t="s">
        <v>442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950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73" t="s">
        <v>3406</v>
      </c>
      <c r="D69" s="274"/>
      <c r="E69" s="274"/>
      <c r="F69" s="274"/>
      <c r="G69" s="274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29</v>
      </c>
      <c r="B70" s="173" t="s">
        <v>3488</v>
      </c>
      <c r="C70" s="181" t="s">
        <v>3489</v>
      </c>
      <c r="D70" s="174" t="s">
        <v>363</v>
      </c>
      <c r="E70" s="175">
        <v>3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1.1000000000000001E-3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257</v>
      </c>
      <c r="T70" s="178" t="s">
        <v>258</v>
      </c>
      <c r="U70" s="158">
        <v>0</v>
      </c>
      <c r="V70" s="158">
        <f>ROUND(E70*U70,2)</f>
        <v>0</v>
      </c>
      <c r="W70" s="158"/>
      <c r="X70" s="158" t="s">
        <v>442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950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73" t="s">
        <v>3490</v>
      </c>
      <c r="D71" s="274"/>
      <c r="E71" s="274"/>
      <c r="F71" s="274"/>
      <c r="G71" s="274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252</v>
      </c>
      <c r="B72" s="166" t="s">
        <v>216</v>
      </c>
      <c r="C72" s="180" t="s">
        <v>217</v>
      </c>
      <c r="D72" s="167"/>
      <c r="E72" s="168"/>
      <c r="F72" s="169"/>
      <c r="G72" s="169">
        <f>SUMIF(AG73:AG81,"&lt;&gt;NOR",G73:G81)</f>
        <v>0</v>
      </c>
      <c r="H72" s="169"/>
      <c r="I72" s="169">
        <f>SUM(I73:I81)</f>
        <v>0</v>
      </c>
      <c r="J72" s="169"/>
      <c r="K72" s="169">
        <f>SUM(K73:K81)</f>
        <v>0</v>
      </c>
      <c r="L72" s="169"/>
      <c r="M72" s="169">
        <f>SUM(M73:M81)</f>
        <v>0</v>
      </c>
      <c r="N72" s="168"/>
      <c r="O72" s="168">
        <f>SUM(O73:O81)</f>
        <v>0</v>
      </c>
      <c r="P72" s="168"/>
      <c r="Q72" s="168">
        <f>SUM(Q73:Q81)</f>
        <v>0</v>
      </c>
      <c r="R72" s="169"/>
      <c r="S72" s="169"/>
      <c r="T72" s="170"/>
      <c r="U72" s="164"/>
      <c r="V72" s="164">
        <f>SUM(V73:V81)</f>
        <v>0</v>
      </c>
      <c r="W72" s="164"/>
      <c r="X72" s="164"/>
      <c r="Y72" s="164"/>
      <c r="AG72" t="s">
        <v>253</v>
      </c>
    </row>
    <row r="73" spans="1:60" outlineLevel="1" x14ac:dyDescent="0.2">
      <c r="A73" s="172">
        <v>30</v>
      </c>
      <c r="B73" s="173" t="s">
        <v>3491</v>
      </c>
      <c r="C73" s="181" t="s">
        <v>3492</v>
      </c>
      <c r="D73" s="174" t="s">
        <v>348</v>
      </c>
      <c r="E73" s="175">
        <v>82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325</v>
      </c>
      <c r="T73" s="178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321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73" t="s">
        <v>3493</v>
      </c>
      <c r="D74" s="274"/>
      <c r="E74" s="274"/>
      <c r="F74" s="274"/>
      <c r="G74" s="274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263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3494</v>
      </c>
      <c r="D75" s="162"/>
      <c r="E75" s="163">
        <v>76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2" t="s">
        <v>3495</v>
      </c>
      <c r="D76" s="162"/>
      <c r="E76" s="163">
        <v>6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31</v>
      </c>
      <c r="B77" s="173" t="s">
        <v>3496</v>
      </c>
      <c r="C77" s="181" t="s">
        <v>3497</v>
      </c>
      <c r="D77" s="174" t="s">
        <v>348</v>
      </c>
      <c r="E77" s="175">
        <v>82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321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73" t="s">
        <v>3498</v>
      </c>
      <c r="D78" s="274"/>
      <c r="E78" s="274"/>
      <c r="F78" s="274"/>
      <c r="G78" s="274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32</v>
      </c>
      <c r="B79" s="173" t="s">
        <v>3499</v>
      </c>
      <c r="C79" s="181" t="s">
        <v>3500</v>
      </c>
      <c r="D79" s="174" t="s">
        <v>363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325</v>
      </c>
      <c r="T79" s="178" t="s">
        <v>326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321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73" t="s">
        <v>3501</v>
      </c>
      <c r="D80" s="274"/>
      <c r="E80" s="274"/>
      <c r="F80" s="274"/>
      <c r="G80" s="27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1488</v>
      </c>
      <c r="D81" s="162"/>
      <c r="E81" s="163">
        <v>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252</v>
      </c>
      <c r="B82" s="166" t="s">
        <v>220</v>
      </c>
      <c r="C82" s="180" t="s">
        <v>221</v>
      </c>
      <c r="D82" s="167"/>
      <c r="E82" s="168"/>
      <c r="F82" s="169"/>
      <c r="G82" s="169">
        <f>SUMIF(AG83:AG93,"&lt;&gt;NOR",G83:G93)</f>
        <v>0</v>
      </c>
      <c r="H82" s="169"/>
      <c r="I82" s="169">
        <f>SUM(I83:I93)</f>
        <v>0</v>
      </c>
      <c r="J82" s="169"/>
      <c r="K82" s="169">
        <f>SUM(K83:K93)</f>
        <v>0</v>
      </c>
      <c r="L82" s="169"/>
      <c r="M82" s="169">
        <f>SUM(M83:M93)</f>
        <v>0</v>
      </c>
      <c r="N82" s="168"/>
      <c r="O82" s="168">
        <f>SUM(O83:O93)</f>
        <v>0</v>
      </c>
      <c r="P82" s="168"/>
      <c r="Q82" s="168">
        <f>SUM(Q83:Q93)</f>
        <v>0</v>
      </c>
      <c r="R82" s="169"/>
      <c r="S82" s="169"/>
      <c r="T82" s="170"/>
      <c r="U82" s="164"/>
      <c r="V82" s="164">
        <f>SUM(V83:V93)</f>
        <v>0</v>
      </c>
      <c r="W82" s="164"/>
      <c r="X82" s="164"/>
      <c r="Y82" s="164"/>
      <c r="AG82" t="s">
        <v>253</v>
      </c>
    </row>
    <row r="83" spans="1:60" outlineLevel="1" x14ac:dyDescent="0.2">
      <c r="A83" s="172">
        <v>33</v>
      </c>
      <c r="B83" s="173" t="s">
        <v>512</v>
      </c>
      <c r="C83" s="181" t="s">
        <v>513</v>
      </c>
      <c r="D83" s="174" t="s">
        <v>412</v>
      </c>
      <c r="E83" s="175">
        <v>0.1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325</v>
      </c>
      <c r="T83" s="178" t="s">
        <v>326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287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73" t="s">
        <v>344</v>
      </c>
      <c r="D84" s="274"/>
      <c r="E84" s="274"/>
      <c r="F84" s="274"/>
      <c r="G84" s="27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34</v>
      </c>
      <c r="B85" s="173" t="s">
        <v>3239</v>
      </c>
      <c r="C85" s="181" t="s">
        <v>3240</v>
      </c>
      <c r="D85" s="174" t="s">
        <v>412</v>
      </c>
      <c r="E85" s="175">
        <v>0.2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325</v>
      </c>
      <c r="T85" s="178" t="s">
        <v>326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287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73" t="s">
        <v>344</v>
      </c>
      <c r="D86" s="274"/>
      <c r="E86" s="274"/>
      <c r="F86" s="274"/>
      <c r="G86" s="27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7">
        <v>35</v>
      </c>
      <c r="B87" s="188" t="s">
        <v>514</v>
      </c>
      <c r="C87" s="194" t="s">
        <v>515</v>
      </c>
      <c r="D87" s="189" t="s">
        <v>412</v>
      </c>
      <c r="E87" s="190">
        <v>0.1</v>
      </c>
      <c r="F87" s="191"/>
      <c r="G87" s="192">
        <f>ROUND(E87*F87,2)</f>
        <v>0</v>
      </c>
      <c r="H87" s="191"/>
      <c r="I87" s="192">
        <f>ROUND(E87*H87,2)</f>
        <v>0</v>
      </c>
      <c r="J87" s="191"/>
      <c r="K87" s="192">
        <f>ROUND(E87*J87,2)</f>
        <v>0</v>
      </c>
      <c r="L87" s="192">
        <v>21</v>
      </c>
      <c r="M87" s="192">
        <f>G87*(1+L87/100)</f>
        <v>0</v>
      </c>
      <c r="N87" s="190">
        <v>0</v>
      </c>
      <c r="O87" s="190">
        <f>ROUND(E87*N87,2)</f>
        <v>0</v>
      </c>
      <c r="P87" s="190">
        <v>0</v>
      </c>
      <c r="Q87" s="190">
        <f>ROUND(E87*P87,2)</f>
        <v>0</v>
      </c>
      <c r="R87" s="192"/>
      <c r="S87" s="192" t="s">
        <v>325</v>
      </c>
      <c r="T87" s="193" t="s">
        <v>326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261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7">
        <v>36</v>
      </c>
      <c r="B88" s="188" t="s">
        <v>516</v>
      </c>
      <c r="C88" s="194" t="s">
        <v>517</v>
      </c>
      <c r="D88" s="189" t="s">
        <v>412</v>
      </c>
      <c r="E88" s="190">
        <v>1.9</v>
      </c>
      <c r="F88" s="191"/>
      <c r="G88" s="192">
        <f>ROUND(E88*F88,2)</f>
        <v>0</v>
      </c>
      <c r="H88" s="191"/>
      <c r="I88" s="192">
        <f>ROUND(E88*H88,2)</f>
        <v>0</v>
      </c>
      <c r="J88" s="191"/>
      <c r="K88" s="192">
        <f>ROUND(E88*J88,2)</f>
        <v>0</v>
      </c>
      <c r="L88" s="192">
        <v>21</v>
      </c>
      <c r="M88" s="192">
        <f>G88*(1+L88/100)</f>
        <v>0</v>
      </c>
      <c r="N88" s="190">
        <v>0</v>
      </c>
      <c r="O88" s="190">
        <f>ROUND(E88*N88,2)</f>
        <v>0</v>
      </c>
      <c r="P88" s="190">
        <v>0</v>
      </c>
      <c r="Q88" s="190">
        <f>ROUND(E88*P88,2)</f>
        <v>0</v>
      </c>
      <c r="R88" s="192"/>
      <c r="S88" s="192" t="s">
        <v>325</v>
      </c>
      <c r="T88" s="193" t="s">
        <v>326</v>
      </c>
      <c r="U88" s="158">
        <v>0</v>
      </c>
      <c r="V88" s="158">
        <f>ROUND(E88*U88,2)</f>
        <v>0</v>
      </c>
      <c r="W88" s="158"/>
      <c r="X88" s="158" t="s">
        <v>259</v>
      </c>
      <c r="Y88" s="158" t="s">
        <v>260</v>
      </c>
      <c r="Z88" s="148"/>
      <c r="AA88" s="148"/>
      <c r="AB88" s="148"/>
      <c r="AC88" s="148"/>
      <c r="AD88" s="148"/>
      <c r="AE88" s="148"/>
      <c r="AF88" s="148"/>
      <c r="AG88" s="148" t="s">
        <v>261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7">
        <v>37</v>
      </c>
      <c r="B89" s="188" t="s">
        <v>518</v>
      </c>
      <c r="C89" s="194" t="s">
        <v>519</v>
      </c>
      <c r="D89" s="189" t="s">
        <v>412</v>
      </c>
      <c r="E89" s="190">
        <v>0.1</v>
      </c>
      <c r="F89" s="191"/>
      <c r="G89" s="192">
        <f>ROUND(E89*F89,2)</f>
        <v>0</v>
      </c>
      <c r="H89" s="191"/>
      <c r="I89" s="192">
        <f>ROUND(E89*H89,2)</f>
        <v>0</v>
      </c>
      <c r="J89" s="191"/>
      <c r="K89" s="192">
        <f>ROUND(E89*J89,2)</f>
        <v>0</v>
      </c>
      <c r="L89" s="192">
        <v>21</v>
      </c>
      <c r="M89" s="192">
        <f>G89*(1+L89/100)</f>
        <v>0</v>
      </c>
      <c r="N89" s="190">
        <v>0</v>
      </c>
      <c r="O89" s="190">
        <f>ROUND(E89*N89,2)</f>
        <v>0</v>
      </c>
      <c r="P89" s="190">
        <v>0</v>
      </c>
      <c r="Q89" s="190">
        <f>ROUND(E89*P89,2)</f>
        <v>0</v>
      </c>
      <c r="R89" s="192"/>
      <c r="S89" s="192" t="s">
        <v>325</v>
      </c>
      <c r="T89" s="193" t="s">
        <v>326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261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7">
        <v>38</v>
      </c>
      <c r="B90" s="188" t="s">
        <v>520</v>
      </c>
      <c r="C90" s="194" t="s">
        <v>521</v>
      </c>
      <c r="D90" s="189" t="s">
        <v>412</v>
      </c>
      <c r="E90" s="190">
        <v>0.6</v>
      </c>
      <c r="F90" s="191"/>
      <c r="G90" s="192">
        <f>ROUND(E90*F90,2)</f>
        <v>0</v>
      </c>
      <c r="H90" s="191"/>
      <c r="I90" s="192">
        <f>ROUND(E90*H90,2)</f>
        <v>0</v>
      </c>
      <c r="J90" s="191"/>
      <c r="K90" s="192">
        <f>ROUND(E90*J90,2)</f>
        <v>0</v>
      </c>
      <c r="L90" s="192">
        <v>21</v>
      </c>
      <c r="M90" s="192">
        <f>G90*(1+L90/100)</f>
        <v>0</v>
      </c>
      <c r="N90" s="190">
        <v>0</v>
      </c>
      <c r="O90" s="190">
        <f>ROUND(E90*N90,2)</f>
        <v>0</v>
      </c>
      <c r="P90" s="190">
        <v>0</v>
      </c>
      <c r="Q90" s="190">
        <f>ROUND(E90*P90,2)</f>
        <v>0</v>
      </c>
      <c r="R90" s="192"/>
      <c r="S90" s="192" t="s">
        <v>325</v>
      </c>
      <c r="T90" s="193" t="s">
        <v>326</v>
      </c>
      <c r="U90" s="158">
        <v>0</v>
      </c>
      <c r="V90" s="158">
        <f>ROUND(E90*U90,2)</f>
        <v>0</v>
      </c>
      <c r="W90" s="158"/>
      <c r="X90" s="158" t="s">
        <v>259</v>
      </c>
      <c r="Y90" s="158" t="s">
        <v>260</v>
      </c>
      <c r="Z90" s="148"/>
      <c r="AA90" s="148"/>
      <c r="AB90" s="148"/>
      <c r="AC90" s="148"/>
      <c r="AD90" s="148"/>
      <c r="AE90" s="148"/>
      <c r="AF90" s="148"/>
      <c r="AG90" s="148" t="s">
        <v>261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39</v>
      </c>
      <c r="B91" s="173" t="s">
        <v>599</v>
      </c>
      <c r="C91" s="181" t="s">
        <v>523</v>
      </c>
      <c r="D91" s="174" t="s">
        <v>412</v>
      </c>
      <c r="E91" s="175">
        <v>0.1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257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287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73" t="s">
        <v>344</v>
      </c>
      <c r="D92" s="274"/>
      <c r="E92" s="274"/>
      <c r="F92" s="274"/>
      <c r="G92" s="274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40</v>
      </c>
      <c r="B93" s="173" t="s">
        <v>524</v>
      </c>
      <c r="C93" s="181" t="s">
        <v>525</v>
      </c>
      <c r="D93" s="174" t="s">
        <v>412</v>
      </c>
      <c r="E93" s="175">
        <v>0.1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325</v>
      </c>
      <c r="T93" s="178" t="s">
        <v>326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287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3"/>
      <c r="B94" s="4"/>
      <c r="C94" s="18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15</v>
      </c>
      <c r="AF94">
        <v>21</v>
      </c>
      <c r="AG94" t="s">
        <v>238</v>
      </c>
    </row>
    <row r="95" spans="1:60" x14ac:dyDescent="0.2">
      <c r="A95" s="151"/>
      <c r="B95" s="152" t="s">
        <v>29</v>
      </c>
      <c r="C95" s="185"/>
      <c r="D95" s="153"/>
      <c r="E95" s="154"/>
      <c r="F95" s="154"/>
      <c r="G95" s="171">
        <f>G8+G72+G82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293</v>
      </c>
    </row>
    <row r="96" spans="1:60" x14ac:dyDescent="0.2">
      <c r="C96" s="186"/>
      <c r="D96" s="10"/>
      <c r="AG96" t="s">
        <v>294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bjegXLiR1KSnaKWZLeXHGqwZqVC4OVx2TQXnc6eWpFT2uSi+wZBC3oJAKyyy3igLP51KC0/hFxn6IclV1kayA==" saltValue="EY/Qev8I/8BHnyQQMMfN7A==" spinCount="100000" sheet="1" formatRows="0"/>
  <mergeCells count="28">
    <mergeCell ref="C80:G80"/>
    <mergeCell ref="C84:G84"/>
    <mergeCell ref="C86:G86"/>
    <mergeCell ref="C92:G92"/>
    <mergeCell ref="C65:G65"/>
    <mergeCell ref="C67:G67"/>
    <mergeCell ref="C69:G69"/>
    <mergeCell ref="C71:G71"/>
    <mergeCell ref="C74:G74"/>
    <mergeCell ref="C78:G78"/>
    <mergeCell ref="C63:G63"/>
    <mergeCell ref="C18:G18"/>
    <mergeCell ref="C22:G22"/>
    <mergeCell ref="C24:G24"/>
    <mergeCell ref="C29:G29"/>
    <mergeCell ref="C33:G33"/>
    <mergeCell ref="C39:G39"/>
    <mergeCell ref="C44:G44"/>
    <mergeCell ref="C50:G50"/>
    <mergeCell ref="C52:G52"/>
    <mergeCell ref="C57:G57"/>
    <mergeCell ref="C60:G60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510D-D8EE-4500-9BC2-454A23FF4D2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106</v>
      </c>
      <c r="C4" s="270" t="s">
        <v>107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117</v>
      </c>
      <c r="C8" s="180" t="s">
        <v>118</v>
      </c>
      <c r="D8" s="167"/>
      <c r="E8" s="168"/>
      <c r="F8" s="169"/>
      <c r="G8" s="169">
        <f>SUMIF(AG9:AG71,"&lt;&gt;NOR",G9:G71)</f>
        <v>0</v>
      </c>
      <c r="H8" s="169"/>
      <c r="I8" s="169">
        <f>SUM(I9:I71)</f>
        <v>0</v>
      </c>
      <c r="J8" s="169"/>
      <c r="K8" s="169">
        <f>SUM(K9:K71)</f>
        <v>0</v>
      </c>
      <c r="L8" s="169"/>
      <c r="M8" s="169">
        <f>SUM(M9:M71)</f>
        <v>0</v>
      </c>
      <c r="N8" s="168"/>
      <c r="O8" s="168">
        <f>SUM(O9:O71)</f>
        <v>23.18</v>
      </c>
      <c r="P8" s="168"/>
      <c r="Q8" s="168">
        <f>SUM(Q9:Q71)</f>
        <v>35.4</v>
      </c>
      <c r="R8" s="169"/>
      <c r="S8" s="169"/>
      <c r="T8" s="170"/>
      <c r="U8" s="164"/>
      <c r="V8" s="164">
        <f>SUM(V9:V71)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3502</v>
      </c>
      <c r="C9" s="181" t="s">
        <v>3503</v>
      </c>
      <c r="D9" s="174" t="s">
        <v>324</v>
      </c>
      <c r="E9" s="175">
        <v>32.9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0.88</v>
      </c>
      <c r="Q9" s="175">
        <f>ROUND(E9*P9,2)</f>
        <v>28.95</v>
      </c>
      <c r="R9" s="177"/>
      <c r="S9" s="177" t="s">
        <v>325</v>
      </c>
      <c r="T9" s="178" t="s">
        <v>326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261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3504</v>
      </c>
      <c r="D10" s="162"/>
      <c r="E10" s="163">
        <v>28.5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3505</v>
      </c>
      <c r="D11" s="162"/>
      <c r="E11" s="163">
        <v>4.4000000000000004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268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3506</v>
      </c>
      <c r="C12" s="181" t="s">
        <v>3507</v>
      </c>
      <c r="D12" s="174" t="s">
        <v>324</v>
      </c>
      <c r="E12" s="175">
        <v>32.9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0.13200000000000001</v>
      </c>
      <c r="Q12" s="175">
        <f>ROUND(E12*P12,2)</f>
        <v>4.34</v>
      </c>
      <c r="R12" s="177"/>
      <c r="S12" s="177" t="s">
        <v>325</v>
      </c>
      <c r="T12" s="178" t="s">
        <v>326</v>
      </c>
      <c r="U12" s="158">
        <v>0</v>
      </c>
      <c r="V12" s="158">
        <f>ROUND(E12*U12,2)</f>
        <v>0</v>
      </c>
      <c r="W12" s="158"/>
      <c r="X12" s="158" t="s">
        <v>259</v>
      </c>
      <c r="Y12" s="158" t="s">
        <v>260</v>
      </c>
      <c r="Z12" s="148"/>
      <c r="AA12" s="148"/>
      <c r="AB12" s="148"/>
      <c r="AC12" s="148"/>
      <c r="AD12" s="148"/>
      <c r="AE12" s="148"/>
      <c r="AF12" s="148"/>
      <c r="AG12" s="148" t="s">
        <v>261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3504</v>
      </c>
      <c r="D13" s="162"/>
      <c r="E13" s="163">
        <v>28.5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268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2" t="s">
        <v>3505</v>
      </c>
      <c r="D14" s="162"/>
      <c r="E14" s="163">
        <v>4.4000000000000004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3508</v>
      </c>
      <c r="C15" s="181" t="s">
        <v>3509</v>
      </c>
      <c r="D15" s="174" t="s">
        <v>348</v>
      </c>
      <c r="E15" s="175">
        <v>7.8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0.27</v>
      </c>
      <c r="Q15" s="175">
        <f>ROUND(E15*P15,2)</f>
        <v>2.11</v>
      </c>
      <c r="R15" s="177"/>
      <c r="S15" s="177" t="s">
        <v>325</v>
      </c>
      <c r="T15" s="178" t="s">
        <v>326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261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3510</v>
      </c>
      <c r="D16" s="162"/>
      <c r="E16" s="163">
        <v>7.8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3511</v>
      </c>
      <c r="C17" s="181" t="s">
        <v>3512</v>
      </c>
      <c r="D17" s="174" t="s">
        <v>549</v>
      </c>
      <c r="E17" s="175">
        <v>4.74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325</v>
      </c>
      <c r="T17" s="178" t="s">
        <v>326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261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3" t="s">
        <v>3513</v>
      </c>
      <c r="D18" s="274"/>
      <c r="E18" s="274"/>
      <c r="F18" s="274"/>
      <c r="G18" s="27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3514</v>
      </c>
      <c r="D19" s="162"/>
      <c r="E19" s="163">
        <v>3.24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268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3515</v>
      </c>
      <c r="D20" s="162"/>
      <c r="E20" s="163">
        <v>1.5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5</v>
      </c>
      <c r="B21" s="173" t="s">
        <v>3516</v>
      </c>
      <c r="C21" s="181" t="s">
        <v>3517</v>
      </c>
      <c r="D21" s="174" t="s">
        <v>549</v>
      </c>
      <c r="E21" s="175">
        <v>32.24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325</v>
      </c>
      <c r="T21" s="178" t="s">
        <v>326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261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3514</v>
      </c>
      <c r="D22" s="162"/>
      <c r="E22" s="163">
        <v>3.24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3518</v>
      </c>
      <c r="D23" s="162"/>
      <c r="E23" s="163">
        <v>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268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3519</v>
      </c>
      <c r="D24" s="162"/>
      <c r="E24" s="163">
        <v>20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6</v>
      </c>
      <c r="B25" s="173" t="s">
        <v>3520</v>
      </c>
      <c r="C25" s="181" t="s">
        <v>3521</v>
      </c>
      <c r="D25" s="174" t="s">
        <v>549</v>
      </c>
      <c r="E25" s="175">
        <v>32.24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325</v>
      </c>
      <c r="T25" s="178" t="s">
        <v>326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261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3514</v>
      </c>
      <c r="D26" s="162"/>
      <c r="E26" s="163">
        <v>3.24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3518</v>
      </c>
      <c r="D27" s="162"/>
      <c r="E27" s="163">
        <v>9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268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2" t="s">
        <v>3519</v>
      </c>
      <c r="D28" s="162"/>
      <c r="E28" s="163">
        <v>20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7</v>
      </c>
      <c r="B29" s="173" t="s">
        <v>3522</v>
      </c>
      <c r="C29" s="181" t="s">
        <v>3523</v>
      </c>
      <c r="D29" s="174" t="s">
        <v>324</v>
      </c>
      <c r="E29" s="175">
        <v>48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9.8999999999999999E-4</v>
      </c>
      <c r="O29" s="175">
        <f>ROUND(E29*N29,2)</f>
        <v>0.05</v>
      </c>
      <c r="P29" s="175">
        <v>0</v>
      </c>
      <c r="Q29" s="175">
        <f>ROUND(E29*P29,2)</f>
        <v>0</v>
      </c>
      <c r="R29" s="177"/>
      <c r="S29" s="177" t="s">
        <v>325</v>
      </c>
      <c r="T29" s="178" t="s">
        <v>326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261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3524</v>
      </c>
      <c r="D30" s="162"/>
      <c r="E30" s="163">
        <v>48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8</v>
      </c>
      <c r="B31" s="173" t="s">
        <v>3525</v>
      </c>
      <c r="C31" s="181" t="s">
        <v>3526</v>
      </c>
      <c r="D31" s="174" t="s">
        <v>324</v>
      </c>
      <c r="E31" s="175">
        <v>48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325</v>
      </c>
      <c r="T31" s="178" t="s">
        <v>326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261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3524</v>
      </c>
      <c r="D32" s="162"/>
      <c r="E32" s="163">
        <v>48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1399</v>
      </c>
      <c r="C33" s="181" t="s">
        <v>1400</v>
      </c>
      <c r="D33" s="174" t="s">
        <v>549</v>
      </c>
      <c r="E33" s="175">
        <v>32.24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325</v>
      </c>
      <c r="T33" s="178" t="s">
        <v>326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261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3514</v>
      </c>
      <c r="D34" s="162"/>
      <c r="E34" s="163">
        <v>3.24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2" t="s">
        <v>3518</v>
      </c>
      <c r="D35" s="162"/>
      <c r="E35" s="163">
        <v>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268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3519</v>
      </c>
      <c r="D36" s="162"/>
      <c r="E36" s="163">
        <v>20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10</v>
      </c>
      <c r="B37" s="173" t="s">
        <v>1401</v>
      </c>
      <c r="C37" s="181" t="s">
        <v>1402</v>
      </c>
      <c r="D37" s="174" t="s">
        <v>549</v>
      </c>
      <c r="E37" s="175">
        <v>23.24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325</v>
      </c>
      <c r="T37" s="178" t="s">
        <v>326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261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3514</v>
      </c>
      <c r="D38" s="162"/>
      <c r="E38" s="163">
        <v>3.24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3527</v>
      </c>
      <c r="D39" s="162"/>
      <c r="E39" s="163">
        <v>7.5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268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3528</v>
      </c>
      <c r="D40" s="162"/>
      <c r="E40" s="163">
        <v>12.5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11</v>
      </c>
      <c r="B41" s="173" t="s">
        <v>3529</v>
      </c>
      <c r="C41" s="181" t="s">
        <v>3530</v>
      </c>
      <c r="D41" s="174" t="s">
        <v>549</v>
      </c>
      <c r="E41" s="175">
        <v>23.24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325</v>
      </c>
      <c r="T41" s="178" t="s">
        <v>326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261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3514</v>
      </c>
      <c r="D42" s="162"/>
      <c r="E42" s="163">
        <v>3.24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3527</v>
      </c>
      <c r="D43" s="162"/>
      <c r="E43" s="163">
        <v>7.5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268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3528</v>
      </c>
      <c r="D44" s="162"/>
      <c r="E44" s="163">
        <v>12.5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12</v>
      </c>
      <c r="B45" s="173" t="s">
        <v>1405</v>
      </c>
      <c r="C45" s="181" t="s">
        <v>1406</v>
      </c>
      <c r="D45" s="174" t="s">
        <v>549</v>
      </c>
      <c r="E45" s="175">
        <v>23.24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257</v>
      </c>
      <c r="T45" s="178" t="s">
        <v>258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261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73" t="s">
        <v>1407</v>
      </c>
      <c r="D46" s="274"/>
      <c r="E46" s="274"/>
      <c r="F46" s="274"/>
      <c r="G46" s="27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3" x14ac:dyDescent="0.2">
      <c r="A47" s="155"/>
      <c r="B47" s="156"/>
      <c r="C47" s="264" t="s">
        <v>3531</v>
      </c>
      <c r="D47" s="265"/>
      <c r="E47" s="265"/>
      <c r="F47" s="265"/>
      <c r="G47" s="26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263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79" t="str">
        <f>C47</f>
        <v>V položce je zahrnut přesun včetně likvidace výkopku v souladu se zákonem o odpadech dle technologie a místa určených zhotovitem, včetně poplatků za uložení.</v>
      </c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3514</v>
      </c>
      <c r="D48" s="162"/>
      <c r="E48" s="163">
        <v>3.24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3527</v>
      </c>
      <c r="D49" s="162"/>
      <c r="E49" s="163">
        <v>7.5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268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3528</v>
      </c>
      <c r="D50" s="162"/>
      <c r="E50" s="163">
        <v>12.5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13</v>
      </c>
      <c r="B51" s="173" t="s">
        <v>3297</v>
      </c>
      <c r="C51" s="181" t="s">
        <v>3298</v>
      </c>
      <c r="D51" s="174" t="s">
        <v>549</v>
      </c>
      <c r="E51" s="175">
        <v>17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325</v>
      </c>
      <c r="T51" s="178" t="s">
        <v>326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261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73" t="s">
        <v>3532</v>
      </c>
      <c r="D52" s="274"/>
      <c r="E52" s="274"/>
      <c r="F52" s="274"/>
      <c r="G52" s="27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3533</v>
      </c>
      <c r="D53" s="162"/>
      <c r="E53" s="163">
        <v>4.5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268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2" t="s">
        <v>3528</v>
      </c>
      <c r="D54" s="162"/>
      <c r="E54" s="163">
        <v>12.5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14</v>
      </c>
      <c r="B55" s="173" t="s">
        <v>1409</v>
      </c>
      <c r="C55" s="181" t="s">
        <v>1410</v>
      </c>
      <c r="D55" s="174" t="s">
        <v>549</v>
      </c>
      <c r="E55" s="175">
        <v>7.5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325</v>
      </c>
      <c r="T55" s="178" t="s">
        <v>326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261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73" t="s">
        <v>3534</v>
      </c>
      <c r="D56" s="274"/>
      <c r="E56" s="274"/>
      <c r="F56" s="274"/>
      <c r="G56" s="27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3535</v>
      </c>
      <c r="D57" s="162"/>
      <c r="E57" s="163">
        <v>7.5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268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15</v>
      </c>
      <c r="B58" s="173" t="s">
        <v>3536</v>
      </c>
      <c r="C58" s="181" t="s">
        <v>3537</v>
      </c>
      <c r="D58" s="174" t="s">
        <v>549</v>
      </c>
      <c r="E58" s="175">
        <v>1.8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1.6</v>
      </c>
      <c r="O58" s="175">
        <f>ROUND(E58*N58,2)</f>
        <v>2.88</v>
      </c>
      <c r="P58" s="175">
        <v>0</v>
      </c>
      <c r="Q58" s="175">
        <f>ROUND(E58*P58,2)</f>
        <v>0</v>
      </c>
      <c r="R58" s="177"/>
      <c r="S58" s="177" t="s">
        <v>257</v>
      </c>
      <c r="T58" s="178" t="s">
        <v>258</v>
      </c>
      <c r="U58" s="158">
        <v>0</v>
      </c>
      <c r="V58" s="158">
        <f>ROUND(E58*U58,2)</f>
        <v>0</v>
      </c>
      <c r="W58" s="158"/>
      <c r="X58" s="158" t="s">
        <v>259</v>
      </c>
      <c r="Y58" s="158" t="s">
        <v>260</v>
      </c>
      <c r="Z58" s="148"/>
      <c r="AA58" s="148"/>
      <c r="AB58" s="148"/>
      <c r="AC58" s="148"/>
      <c r="AD58" s="148"/>
      <c r="AE58" s="148"/>
      <c r="AF58" s="148"/>
      <c r="AG58" s="148" t="s">
        <v>287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73" t="s">
        <v>3538</v>
      </c>
      <c r="D59" s="274"/>
      <c r="E59" s="274"/>
      <c r="F59" s="274"/>
      <c r="G59" s="274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263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3539</v>
      </c>
      <c r="D60" s="162"/>
      <c r="E60" s="163">
        <v>1.8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16</v>
      </c>
      <c r="B61" s="173" t="s">
        <v>3540</v>
      </c>
      <c r="C61" s="181" t="s">
        <v>3541</v>
      </c>
      <c r="D61" s="174" t="s">
        <v>324</v>
      </c>
      <c r="E61" s="175">
        <v>100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325</v>
      </c>
      <c r="T61" s="178" t="s">
        <v>326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261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73" t="s">
        <v>2496</v>
      </c>
      <c r="D62" s="274"/>
      <c r="E62" s="274"/>
      <c r="F62" s="274"/>
      <c r="G62" s="274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1196</v>
      </c>
      <c r="D63" s="162"/>
      <c r="E63" s="163">
        <v>100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268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17</v>
      </c>
      <c r="B64" s="173" t="s">
        <v>3542</v>
      </c>
      <c r="C64" s="181" t="s">
        <v>3543</v>
      </c>
      <c r="D64" s="174" t="s">
        <v>324</v>
      </c>
      <c r="E64" s="175">
        <v>20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325</v>
      </c>
      <c r="T64" s="178" t="s">
        <v>326</v>
      </c>
      <c r="U64" s="158">
        <v>0</v>
      </c>
      <c r="V64" s="158">
        <f>ROUND(E64*U64,2)</f>
        <v>0</v>
      </c>
      <c r="W64" s="158"/>
      <c r="X64" s="158" t="s">
        <v>259</v>
      </c>
      <c r="Y64" s="158" t="s">
        <v>260</v>
      </c>
      <c r="Z64" s="148"/>
      <c r="AA64" s="148"/>
      <c r="AB64" s="148"/>
      <c r="AC64" s="148"/>
      <c r="AD64" s="148"/>
      <c r="AE64" s="148"/>
      <c r="AF64" s="148"/>
      <c r="AG64" s="148" t="s">
        <v>261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84</v>
      </c>
      <c r="D65" s="162"/>
      <c r="E65" s="163">
        <v>20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18</v>
      </c>
      <c r="B66" s="173" t="s">
        <v>3544</v>
      </c>
      <c r="C66" s="181" t="s">
        <v>3545</v>
      </c>
      <c r="D66" s="174" t="s">
        <v>1195</v>
      </c>
      <c r="E66" s="175">
        <v>2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1E-3</v>
      </c>
      <c r="O66" s="175">
        <f>ROUND(E66*N66,2)</f>
        <v>0</v>
      </c>
      <c r="P66" s="175">
        <v>0</v>
      </c>
      <c r="Q66" s="175">
        <f>ROUND(E66*P66,2)</f>
        <v>0</v>
      </c>
      <c r="R66" s="177" t="s">
        <v>477</v>
      </c>
      <c r="S66" s="177" t="s">
        <v>325</v>
      </c>
      <c r="T66" s="178" t="s">
        <v>326</v>
      </c>
      <c r="U66" s="158">
        <v>0</v>
      </c>
      <c r="V66" s="158">
        <f>ROUND(E66*U66,2)</f>
        <v>0</v>
      </c>
      <c r="W66" s="158"/>
      <c r="X66" s="158" t="s">
        <v>442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612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73" t="s">
        <v>3546</v>
      </c>
      <c r="D67" s="274"/>
      <c r="E67" s="274"/>
      <c r="F67" s="274"/>
      <c r="G67" s="27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119</v>
      </c>
      <c r="D68" s="162"/>
      <c r="E68" s="163">
        <v>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268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19</v>
      </c>
      <c r="B69" s="173" t="s">
        <v>3300</v>
      </c>
      <c r="C69" s="181" t="s">
        <v>3301</v>
      </c>
      <c r="D69" s="174" t="s">
        <v>412</v>
      </c>
      <c r="E69" s="175">
        <v>20.25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1</v>
      </c>
      <c r="O69" s="175">
        <f>ROUND(E69*N69,2)</f>
        <v>20.25</v>
      </c>
      <c r="P69" s="175">
        <v>0</v>
      </c>
      <c r="Q69" s="175">
        <f>ROUND(E69*P69,2)</f>
        <v>0</v>
      </c>
      <c r="R69" s="177" t="s">
        <v>477</v>
      </c>
      <c r="S69" s="177" t="s">
        <v>1414</v>
      </c>
      <c r="T69" s="178" t="s">
        <v>1414</v>
      </c>
      <c r="U69" s="158">
        <v>0</v>
      </c>
      <c r="V69" s="158">
        <f>ROUND(E69*U69,2)</f>
        <v>0</v>
      </c>
      <c r="W69" s="158"/>
      <c r="X69" s="158" t="s">
        <v>442</v>
      </c>
      <c r="Y69" s="158" t="s">
        <v>260</v>
      </c>
      <c r="Z69" s="148"/>
      <c r="AA69" s="148"/>
      <c r="AB69" s="148"/>
      <c r="AC69" s="148"/>
      <c r="AD69" s="148"/>
      <c r="AE69" s="148"/>
      <c r="AF69" s="148"/>
      <c r="AG69" s="148" t="s">
        <v>612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73" t="s">
        <v>3302</v>
      </c>
      <c r="D70" s="274"/>
      <c r="E70" s="274"/>
      <c r="F70" s="274"/>
      <c r="G70" s="274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263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3547</v>
      </c>
      <c r="D71" s="162"/>
      <c r="E71" s="163">
        <v>20.25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252</v>
      </c>
      <c r="B72" s="166" t="s">
        <v>121</v>
      </c>
      <c r="C72" s="180" t="s">
        <v>122</v>
      </c>
      <c r="D72" s="167"/>
      <c r="E72" s="168"/>
      <c r="F72" s="169"/>
      <c r="G72" s="169">
        <f>SUMIF(AG73:AG78,"&lt;&gt;NOR",G73:G78)</f>
        <v>0</v>
      </c>
      <c r="H72" s="169"/>
      <c r="I72" s="169">
        <f>SUM(I73:I78)</f>
        <v>0</v>
      </c>
      <c r="J72" s="169"/>
      <c r="K72" s="169">
        <f>SUM(K73:K78)</f>
        <v>0</v>
      </c>
      <c r="L72" s="169"/>
      <c r="M72" s="169">
        <f>SUM(M73:M78)</f>
        <v>0</v>
      </c>
      <c r="N72" s="168"/>
      <c r="O72" s="168">
        <f>SUM(O73:O78)</f>
        <v>7.8</v>
      </c>
      <c r="P72" s="168"/>
      <c r="Q72" s="168">
        <f>SUM(Q73:Q78)</f>
        <v>0</v>
      </c>
      <c r="R72" s="169"/>
      <c r="S72" s="169"/>
      <c r="T72" s="170"/>
      <c r="U72" s="164"/>
      <c r="V72" s="164">
        <f>SUM(V73:V78)</f>
        <v>0</v>
      </c>
      <c r="W72" s="164"/>
      <c r="X72" s="164"/>
      <c r="Y72" s="164"/>
      <c r="AG72" t="s">
        <v>253</v>
      </c>
    </row>
    <row r="73" spans="1:60" outlineLevel="1" x14ac:dyDescent="0.2">
      <c r="A73" s="187">
        <v>20</v>
      </c>
      <c r="B73" s="188" t="s">
        <v>3548</v>
      </c>
      <c r="C73" s="194" t="s">
        <v>3549</v>
      </c>
      <c r="D73" s="189" t="s">
        <v>363</v>
      </c>
      <c r="E73" s="190">
        <v>2</v>
      </c>
      <c r="F73" s="191"/>
      <c r="G73" s="192">
        <f>ROUND(E73*F73,2)</f>
        <v>0</v>
      </c>
      <c r="H73" s="191"/>
      <c r="I73" s="192">
        <f>ROUND(E73*H73,2)</f>
        <v>0</v>
      </c>
      <c r="J73" s="191"/>
      <c r="K73" s="192">
        <f>ROUND(E73*J73,2)</f>
        <v>0</v>
      </c>
      <c r="L73" s="192">
        <v>21</v>
      </c>
      <c r="M73" s="192">
        <f>G73*(1+L73/100)</f>
        <v>0</v>
      </c>
      <c r="N73" s="190">
        <v>0.36886000000000002</v>
      </c>
      <c r="O73" s="190">
        <f>ROUND(E73*N73,2)</f>
        <v>0.74</v>
      </c>
      <c r="P73" s="190">
        <v>0</v>
      </c>
      <c r="Q73" s="190">
        <f>ROUND(E73*P73,2)</f>
        <v>0</v>
      </c>
      <c r="R73" s="192"/>
      <c r="S73" s="192" t="s">
        <v>325</v>
      </c>
      <c r="T73" s="193" t="s">
        <v>326</v>
      </c>
      <c r="U73" s="158">
        <v>0</v>
      </c>
      <c r="V73" s="158">
        <f>ROUND(E73*U73,2)</f>
        <v>0</v>
      </c>
      <c r="W73" s="158"/>
      <c r="X73" s="158" t="s">
        <v>259</v>
      </c>
      <c r="Y73" s="158" t="s">
        <v>260</v>
      </c>
      <c r="Z73" s="148"/>
      <c r="AA73" s="148"/>
      <c r="AB73" s="148"/>
      <c r="AC73" s="148"/>
      <c r="AD73" s="148"/>
      <c r="AE73" s="148"/>
      <c r="AF73" s="148"/>
      <c r="AG73" s="148" t="s">
        <v>261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21</v>
      </c>
      <c r="B74" s="173" t="s">
        <v>3550</v>
      </c>
      <c r="C74" s="181" t="s">
        <v>3551</v>
      </c>
      <c r="D74" s="174" t="s">
        <v>348</v>
      </c>
      <c r="E74" s="175">
        <v>20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0.35047</v>
      </c>
      <c r="O74" s="175">
        <f>ROUND(E74*N74,2)</f>
        <v>7.01</v>
      </c>
      <c r="P74" s="175">
        <v>0</v>
      </c>
      <c r="Q74" s="175">
        <f>ROUND(E74*P74,2)</f>
        <v>0</v>
      </c>
      <c r="R74" s="177"/>
      <c r="S74" s="177" t="s">
        <v>325</v>
      </c>
      <c r="T74" s="178" t="s">
        <v>326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261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73" t="s">
        <v>3552</v>
      </c>
      <c r="D75" s="274"/>
      <c r="E75" s="274"/>
      <c r="F75" s="274"/>
      <c r="G75" s="274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84</v>
      </c>
      <c r="D76" s="162"/>
      <c r="E76" s="163">
        <v>20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268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22</v>
      </c>
      <c r="B77" s="173" t="s">
        <v>3553</v>
      </c>
      <c r="C77" s="181" t="s">
        <v>3554</v>
      </c>
      <c r="D77" s="174" t="s">
        <v>348</v>
      </c>
      <c r="E77" s="175">
        <v>40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1.17E-3</v>
      </c>
      <c r="O77" s="175">
        <f>ROUND(E77*N77,2)</f>
        <v>0.05</v>
      </c>
      <c r="P77" s="175">
        <v>0</v>
      </c>
      <c r="Q77" s="175">
        <f>ROUND(E77*P77,2)</f>
        <v>0</v>
      </c>
      <c r="R77" s="177"/>
      <c r="S77" s="177" t="s">
        <v>325</v>
      </c>
      <c r="T77" s="178" t="s">
        <v>326</v>
      </c>
      <c r="U77" s="158">
        <v>0</v>
      </c>
      <c r="V77" s="158">
        <f>ROUND(E77*U77,2)</f>
        <v>0</v>
      </c>
      <c r="W77" s="158"/>
      <c r="X77" s="158" t="s">
        <v>259</v>
      </c>
      <c r="Y77" s="158" t="s">
        <v>260</v>
      </c>
      <c r="Z77" s="148"/>
      <c r="AA77" s="148"/>
      <c r="AB77" s="148"/>
      <c r="AC77" s="148"/>
      <c r="AD77" s="148"/>
      <c r="AE77" s="148"/>
      <c r="AF77" s="148"/>
      <c r="AG77" s="148" t="s">
        <v>261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3555</v>
      </c>
      <c r="D78" s="162"/>
      <c r="E78" s="163">
        <v>40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252</v>
      </c>
      <c r="B79" s="166" t="s">
        <v>123</v>
      </c>
      <c r="C79" s="180" t="s">
        <v>124</v>
      </c>
      <c r="D79" s="167"/>
      <c r="E79" s="168"/>
      <c r="F79" s="169"/>
      <c r="G79" s="169">
        <f>SUMIF(AG80:AG81,"&lt;&gt;NOR",G80:G81)</f>
        <v>0</v>
      </c>
      <c r="H79" s="169"/>
      <c r="I79" s="169">
        <f>SUM(I80:I81)</f>
        <v>0</v>
      </c>
      <c r="J79" s="169"/>
      <c r="K79" s="169">
        <f>SUM(K80:K81)</f>
        <v>0</v>
      </c>
      <c r="L79" s="169"/>
      <c r="M79" s="169">
        <f>SUM(M80:M81)</f>
        <v>0</v>
      </c>
      <c r="N79" s="168"/>
      <c r="O79" s="168">
        <f>SUM(O80:O81)</f>
        <v>14.18</v>
      </c>
      <c r="P79" s="168"/>
      <c r="Q79" s="168">
        <f>SUM(Q80:Q81)</f>
        <v>0</v>
      </c>
      <c r="R79" s="169"/>
      <c r="S79" s="169"/>
      <c r="T79" s="170"/>
      <c r="U79" s="164"/>
      <c r="V79" s="164">
        <f>SUM(V80:V81)</f>
        <v>0</v>
      </c>
      <c r="W79" s="164"/>
      <c r="X79" s="164"/>
      <c r="Y79" s="164"/>
      <c r="AG79" t="s">
        <v>253</v>
      </c>
    </row>
    <row r="80" spans="1:60" outlineLevel="1" x14ac:dyDescent="0.2">
      <c r="A80" s="172">
        <v>23</v>
      </c>
      <c r="B80" s="173" t="s">
        <v>3304</v>
      </c>
      <c r="C80" s="181" t="s">
        <v>3305</v>
      </c>
      <c r="D80" s="174" t="s">
        <v>549</v>
      </c>
      <c r="E80" s="175">
        <v>7.5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1.8907700000000001</v>
      </c>
      <c r="O80" s="175">
        <f>ROUND(E80*N80,2)</f>
        <v>14.18</v>
      </c>
      <c r="P80" s="175">
        <v>0</v>
      </c>
      <c r="Q80" s="175">
        <f>ROUND(E80*P80,2)</f>
        <v>0</v>
      </c>
      <c r="R80" s="177"/>
      <c r="S80" s="177" t="s">
        <v>1414</v>
      </c>
      <c r="T80" s="178" t="s">
        <v>1414</v>
      </c>
      <c r="U80" s="158">
        <v>0</v>
      </c>
      <c r="V80" s="158">
        <f>ROUND(E80*U80,2)</f>
        <v>0</v>
      </c>
      <c r="W80" s="158"/>
      <c r="X80" s="158" t="s">
        <v>259</v>
      </c>
      <c r="Y80" s="158" t="s">
        <v>260</v>
      </c>
      <c r="Z80" s="148"/>
      <c r="AA80" s="148"/>
      <c r="AB80" s="148"/>
      <c r="AC80" s="148"/>
      <c r="AD80" s="148"/>
      <c r="AE80" s="148"/>
      <c r="AF80" s="148"/>
      <c r="AG80" s="148" t="s">
        <v>261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3535</v>
      </c>
      <c r="D81" s="162"/>
      <c r="E81" s="163">
        <v>7.5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268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252</v>
      </c>
      <c r="B82" s="166" t="s">
        <v>125</v>
      </c>
      <c r="C82" s="180" t="s">
        <v>126</v>
      </c>
      <c r="D82" s="167"/>
      <c r="E82" s="168"/>
      <c r="F82" s="169"/>
      <c r="G82" s="169">
        <f>SUMIF(AG83:AG102,"&lt;&gt;NOR",G83:G102)</f>
        <v>0</v>
      </c>
      <c r="H82" s="169"/>
      <c r="I82" s="169">
        <f>SUM(I83:I102)</f>
        <v>0</v>
      </c>
      <c r="J82" s="169"/>
      <c r="K82" s="169">
        <f>SUM(K83:K102)</f>
        <v>0</v>
      </c>
      <c r="L82" s="169"/>
      <c r="M82" s="169">
        <f>SUM(M83:M102)</f>
        <v>0</v>
      </c>
      <c r="N82" s="168"/>
      <c r="O82" s="168">
        <f>SUM(O83:O102)</f>
        <v>73.09</v>
      </c>
      <c r="P82" s="168"/>
      <c r="Q82" s="168">
        <f>SUM(Q83:Q102)</f>
        <v>0</v>
      </c>
      <c r="R82" s="169"/>
      <c r="S82" s="169"/>
      <c r="T82" s="170"/>
      <c r="U82" s="164"/>
      <c r="V82" s="164">
        <f>SUM(V83:V102)</f>
        <v>0</v>
      </c>
      <c r="W82" s="164"/>
      <c r="X82" s="164"/>
      <c r="Y82" s="164"/>
      <c r="AG82" t="s">
        <v>253</v>
      </c>
    </row>
    <row r="83" spans="1:60" outlineLevel="1" x14ac:dyDescent="0.2">
      <c r="A83" s="172">
        <v>24</v>
      </c>
      <c r="B83" s="173" t="s">
        <v>3556</v>
      </c>
      <c r="C83" s="181" t="s">
        <v>3557</v>
      </c>
      <c r="D83" s="174" t="s">
        <v>324</v>
      </c>
      <c r="E83" s="175">
        <v>49.4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1.3503400000000001</v>
      </c>
      <c r="O83" s="175">
        <f>ROUND(E83*N83,2)</f>
        <v>66.709999999999994</v>
      </c>
      <c r="P83" s="175">
        <v>0</v>
      </c>
      <c r="Q83" s="175">
        <f>ROUND(E83*P83,2)</f>
        <v>0</v>
      </c>
      <c r="R83" s="177"/>
      <c r="S83" s="177" t="s">
        <v>257</v>
      </c>
      <c r="T83" s="178" t="s">
        <v>258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261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73" t="s">
        <v>3558</v>
      </c>
      <c r="D84" s="274"/>
      <c r="E84" s="274"/>
      <c r="F84" s="274"/>
      <c r="G84" s="27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79" t="str">
        <f>C84</f>
        <v>vyspravení komunikace v místě bourané části objektzu a nového vjezdu do garáže a při překopu pro potrubí O2</v>
      </c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3" t="s">
        <v>291</v>
      </c>
      <c r="D85" s="159"/>
      <c r="E85" s="160"/>
      <c r="F85" s="161"/>
      <c r="G85" s="161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263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264" t="s">
        <v>3559</v>
      </c>
      <c r="D86" s="265"/>
      <c r="E86" s="265"/>
      <c r="F86" s="265"/>
      <c r="G86" s="26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264" t="s">
        <v>3560</v>
      </c>
      <c r="D87" s="265"/>
      <c r="E87" s="265"/>
      <c r="F87" s="265"/>
      <c r="G87" s="26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263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264" t="s">
        <v>3561</v>
      </c>
      <c r="D88" s="265"/>
      <c r="E88" s="265"/>
      <c r="F88" s="265"/>
      <c r="G88" s="26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264" t="s">
        <v>3562</v>
      </c>
      <c r="D89" s="265"/>
      <c r="E89" s="265"/>
      <c r="F89" s="265"/>
      <c r="G89" s="26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263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264" t="s">
        <v>3563</v>
      </c>
      <c r="D90" s="265"/>
      <c r="E90" s="265"/>
      <c r="F90" s="265"/>
      <c r="G90" s="26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264" t="s">
        <v>3564</v>
      </c>
      <c r="D91" s="265"/>
      <c r="E91" s="265"/>
      <c r="F91" s="265"/>
      <c r="G91" s="26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263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3565</v>
      </c>
      <c r="D92" s="162"/>
      <c r="E92" s="163">
        <v>45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2" t="s">
        <v>3566</v>
      </c>
      <c r="D93" s="162"/>
      <c r="E93" s="163">
        <v>4.4000000000000004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268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25</v>
      </c>
      <c r="B94" s="173" t="s">
        <v>3567</v>
      </c>
      <c r="C94" s="181" t="s">
        <v>3568</v>
      </c>
      <c r="D94" s="174" t="s">
        <v>324</v>
      </c>
      <c r="E94" s="175">
        <v>16.2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0.38279999999999997</v>
      </c>
      <c r="O94" s="175">
        <f>ROUND(E94*N94,2)</f>
        <v>6.2</v>
      </c>
      <c r="P94" s="175">
        <v>0</v>
      </c>
      <c r="Q94" s="175">
        <f>ROUND(E94*P94,2)</f>
        <v>0</v>
      </c>
      <c r="R94" s="177"/>
      <c r="S94" s="177" t="s">
        <v>257</v>
      </c>
      <c r="T94" s="178" t="s">
        <v>258</v>
      </c>
      <c r="U94" s="158">
        <v>0</v>
      </c>
      <c r="V94" s="158">
        <f>ROUND(E94*U94,2)</f>
        <v>0</v>
      </c>
      <c r="W94" s="158"/>
      <c r="X94" s="158" t="s">
        <v>259</v>
      </c>
      <c r="Y94" s="158" t="s">
        <v>260</v>
      </c>
      <c r="Z94" s="148"/>
      <c r="AA94" s="148"/>
      <c r="AB94" s="148"/>
      <c r="AC94" s="148"/>
      <c r="AD94" s="148"/>
      <c r="AE94" s="148"/>
      <c r="AF94" s="148"/>
      <c r="AG94" s="148" t="s">
        <v>261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73" t="s">
        <v>3559</v>
      </c>
      <c r="D95" s="274"/>
      <c r="E95" s="274"/>
      <c r="F95" s="274"/>
      <c r="G95" s="274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263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64" t="s">
        <v>3569</v>
      </c>
      <c r="D96" s="265"/>
      <c r="E96" s="265"/>
      <c r="F96" s="265"/>
      <c r="G96" s="26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64" t="s">
        <v>3570</v>
      </c>
      <c r="D97" s="265"/>
      <c r="E97" s="265"/>
      <c r="F97" s="265"/>
      <c r="G97" s="265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263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264" t="s">
        <v>3571</v>
      </c>
      <c r="D98" s="265"/>
      <c r="E98" s="265"/>
      <c r="F98" s="265"/>
      <c r="G98" s="265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3572</v>
      </c>
      <c r="D99" s="162"/>
      <c r="E99" s="163">
        <v>16.2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268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2">
        <v>26</v>
      </c>
      <c r="B100" s="173" t="s">
        <v>3573</v>
      </c>
      <c r="C100" s="181" t="s">
        <v>3574</v>
      </c>
      <c r="D100" s="174" t="s">
        <v>324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0.18107999999999999</v>
      </c>
      <c r="O100" s="175">
        <f>ROUND(E100*N100,2)</f>
        <v>0.18</v>
      </c>
      <c r="P100" s="175">
        <v>0</v>
      </c>
      <c r="Q100" s="175">
        <f>ROUND(E100*P100,2)</f>
        <v>0</v>
      </c>
      <c r="R100" s="177"/>
      <c r="S100" s="177" t="s">
        <v>325</v>
      </c>
      <c r="T100" s="178" t="s">
        <v>326</v>
      </c>
      <c r="U100" s="158">
        <v>0</v>
      </c>
      <c r="V100" s="158">
        <f>ROUND(E100*U100,2)</f>
        <v>0</v>
      </c>
      <c r="W100" s="158"/>
      <c r="X100" s="158" t="s">
        <v>259</v>
      </c>
      <c r="Y100" s="158" t="s">
        <v>260</v>
      </c>
      <c r="Z100" s="148"/>
      <c r="AA100" s="148"/>
      <c r="AB100" s="148"/>
      <c r="AC100" s="148"/>
      <c r="AD100" s="148"/>
      <c r="AE100" s="148"/>
      <c r="AF100" s="148"/>
      <c r="AG100" s="148" t="s">
        <v>261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73" t="s">
        <v>3575</v>
      </c>
      <c r="D101" s="274"/>
      <c r="E101" s="274"/>
      <c r="F101" s="274"/>
      <c r="G101" s="274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263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117</v>
      </c>
      <c r="D102" s="162"/>
      <c r="E102" s="163">
        <v>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252</v>
      </c>
      <c r="B103" s="166" t="s">
        <v>131</v>
      </c>
      <c r="C103" s="180" t="s">
        <v>132</v>
      </c>
      <c r="D103" s="167"/>
      <c r="E103" s="168"/>
      <c r="F103" s="169"/>
      <c r="G103" s="169">
        <f>SUMIF(AG104:AG108,"&lt;&gt;NOR",G104:G108)</f>
        <v>0</v>
      </c>
      <c r="H103" s="169"/>
      <c r="I103" s="169">
        <f>SUM(I104:I108)</f>
        <v>0</v>
      </c>
      <c r="J103" s="169"/>
      <c r="K103" s="169">
        <f>SUM(K104:K108)</f>
        <v>0</v>
      </c>
      <c r="L103" s="169"/>
      <c r="M103" s="169">
        <f>SUM(M104:M108)</f>
        <v>0</v>
      </c>
      <c r="N103" s="168"/>
      <c r="O103" s="168">
        <f>SUM(O104:O108)</f>
        <v>0.15</v>
      </c>
      <c r="P103" s="168"/>
      <c r="Q103" s="168">
        <f>SUM(Q104:Q108)</f>
        <v>0</v>
      </c>
      <c r="R103" s="169"/>
      <c r="S103" s="169"/>
      <c r="T103" s="170"/>
      <c r="U103" s="164"/>
      <c r="V103" s="164">
        <f>SUM(V104:V108)</f>
        <v>0</v>
      </c>
      <c r="W103" s="164"/>
      <c r="X103" s="164"/>
      <c r="Y103" s="164"/>
      <c r="AG103" t="s">
        <v>253</v>
      </c>
    </row>
    <row r="104" spans="1:60" outlineLevel="1" x14ac:dyDescent="0.2">
      <c r="A104" s="172">
        <v>27</v>
      </c>
      <c r="B104" s="173" t="s">
        <v>3576</v>
      </c>
      <c r="C104" s="181" t="s">
        <v>3577</v>
      </c>
      <c r="D104" s="174" t="s">
        <v>549</v>
      </c>
      <c r="E104" s="175">
        <v>4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3.6740000000000002E-2</v>
      </c>
      <c r="O104" s="175">
        <f>ROUND(E104*N104,2)</f>
        <v>0.15</v>
      </c>
      <c r="P104" s="175">
        <v>0</v>
      </c>
      <c r="Q104" s="175">
        <f>ROUND(E104*P104,2)</f>
        <v>0</v>
      </c>
      <c r="R104" s="177"/>
      <c r="S104" s="177" t="s">
        <v>257</v>
      </c>
      <c r="T104" s="178" t="s">
        <v>258</v>
      </c>
      <c r="U104" s="158">
        <v>0</v>
      </c>
      <c r="V104" s="158">
        <f>ROUND(E104*U104,2)</f>
        <v>0</v>
      </c>
      <c r="W104" s="158"/>
      <c r="X104" s="158" t="s">
        <v>259</v>
      </c>
      <c r="Y104" s="158" t="s">
        <v>260</v>
      </c>
      <c r="Z104" s="148"/>
      <c r="AA104" s="148"/>
      <c r="AB104" s="148"/>
      <c r="AC104" s="148"/>
      <c r="AD104" s="148"/>
      <c r="AE104" s="148"/>
      <c r="AF104" s="148"/>
      <c r="AG104" s="148" t="s">
        <v>287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73" t="s">
        <v>3578</v>
      </c>
      <c r="D105" s="274"/>
      <c r="E105" s="274"/>
      <c r="F105" s="274"/>
      <c r="G105" s="27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3579</v>
      </c>
      <c r="D106" s="162"/>
      <c r="E106" s="163">
        <v>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268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28</v>
      </c>
      <c r="B107" s="173" t="s">
        <v>3580</v>
      </c>
      <c r="C107" s="181" t="s">
        <v>3581</v>
      </c>
      <c r="D107" s="174" t="s">
        <v>324</v>
      </c>
      <c r="E107" s="175">
        <v>20.25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257</v>
      </c>
      <c r="T107" s="178" t="s">
        <v>258</v>
      </c>
      <c r="U107" s="158">
        <v>0</v>
      </c>
      <c r="V107" s="158">
        <f>ROUND(E107*U107,2)</f>
        <v>0</v>
      </c>
      <c r="W107" s="158"/>
      <c r="X107" s="158" t="s">
        <v>259</v>
      </c>
      <c r="Y107" s="158" t="s">
        <v>260</v>
      </c>
      <c r="Z107" s="148"/>
      <c r="AA107" s="148"/>
      <c r="AB107" s="148"/>
      <c r="AC107" s="148"/>
      <c r="AD107" s="148"/>
      <c r="AE107" s="148"/>
      <c r="AF107" s="148"/>
      <c r="AG107" s="148" t="s">
        <v>287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3582</v>
      </c>
      <c r="D108" s="162"/>
      <c r="E108" s="163">
        <v>20.25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5" t="s">
        <v>252</v>
      </c>
      <c r="B109" s="166" t="s">
        <v>135</v>
      </c>
      <c r="C109" s="180" t="s">
        <v>136</v>
      </c>
      <c r="D109" s="167"/>
      <c r="E109" s="168"/>
      <c r="F109" s="169"/>
      <c r="G109" s="169">
        <f>SUMIF(AG110:AG113,"&lt;&gt;NOR",G110:G113)</f>
        <v>0</v>
      </c>
      <c r="H109" s="169"/>
      <c r="I109" s="169">
        <f>SUM(I110:I113)</f>
        <v>0</v>
      </c>
      <c r="J109" s="169"/>
      <c r="K109" s="169">
        <f>SUM(K110:K113)</f>
        <v>0</v>
      </c>
      <c r="L109" s="169"/>
      <c r="M109" s="169">
        <f>SUM(M110:M113)</f>
        <v>0</v>
      </c>
      <c r="N109" s="168"/>
      <c r="O109" s="168">
        <f>SUM(O110:O113)</f>
        <v>0.12000000000000001</v>
      </c>
      <c r="P109" s="168"/>
      <c r="Q109" s="168">
        <f>SUM(Q110:Q113)</f>
        <v>0</v>
      </c>
      <c r="R109" s="169"/>
      <c r="S109" s="169"/>
      <c r="T109" s="170"/>
      <c r="U109" s="164"/>
      <c r="V109" s="164">
        <f>SUM(V110:V113)</f>
        <v>0</v>
      </c>
      <c r="W109" s="164"/>
      <c r="X109" s="164"/>
      <c r="Y109" s="164"/>
      <c r="AG109" t="s">
        <v>253</v>
      </c>
    </row>
    <row r="110" spans="1:60" outlineLevel="1" x14ac:dyDescent="0.2">
      <c r="A110" s="172">
        <v>29</v>
      </c>
      <c r="B110" s="173" t="s">
        <v>1470</v>
      </c>
      <c r="C110" s="181" t="s">
        <v>1471</v>
      </c>
      <c r="D110" s="174" t="s">
        <v>348</v>
      </c>
      <c r="E110" s="175">
        <v>10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2.0899999999999998E-3</v>
      </c>
      <c r="O110" s="175">
        <f>ROUND(E110*N110,2)</f>
        <v>0.02</v>
      </c>
      <c r="P110" s="175">
        <v>0</v>
      </c>
      <c r="Q110" s="175">
        <f>ROUND(E110*P110,2)</f>
        <v>0</v>
      </c>
      <c r="R110" s="177"/>
      <c r="S110" s="177" t="s">
        <v>325</v>
      </c>
      <c r="T110" s="178" t="s">
        <v>326</v>
      </c>
      <c r="U110" s="158">
        <v>0</v>
      </c>
      <c r="V110" s="158">
        <f>ROUND(E110*U110,2)</f>
        <v>0</v>
      </c>
      <c r="W110" s="158"/>
      <c r="X110" s="158" t="s">
        <v>259</v>
      </c>
      <c r="Y110" s="158" t="s">
        <v>260</v>
      </c>
      <c r="Z110" s="148"/>
      <c r="AA110" s="148"/>
      <c r="AB110" s="148"/>
      <c r="AC110" s="148"/>
      <c r="AD110" s="148"/>
      <c r="AE110" s="148"/>
      <c r="AF110" s="148"/>
      <c r="AG110" s="148" t="s">
        <v>415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64</v>
      </c>
      <c r="D111" s="162"/>
      <c r="E111" s="163">
        <v>10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268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30</v>
      </c>
      <c r="B112" s="173" t="s">
        <v>1472</v>
      </c>
      <c r="C112" s="181" t="s">
        <v>1473</v>
      </c>
      <c r="D112" s="174" t="s">
        <v>348</v>
      </c>
      <c r="E112" s="175">
        <v>40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2.5000000000000001E-3</v>
      </c>
      <c r="O112" s="175">
        <f>ROUND(E112*N112,2)</f>
        <v>0.1</v>
      </c>
      <c r="P112" s="175">
        <v>0</v>
      </c>
      <c r="Q112" s="175">
        <f>ROUND(E112*P112,2)</f>
        <v>0</v>
      </c>
      <c r="R112" s="177"/>
      <c r="S112" s="177" t="s">
        <v>325</v>
      </c>
      <c r="T112" s="178" t="s">
        <v>326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415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106</v>
      </c>
      <c r="D113" s="162"/>
      <c r="E113" s="163">
        <v>40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268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5" t="s">
        <v>252</v>
      </c>
      <c r="B114" s="166" t="s">
        <v>137</v>
      </c>
      <c r="C114" s="180" t="s">
        <v>138</v>
      </c>
      <c r="D114" s="167"/>
      <c r="E114" s="168"/>
      <c r="F114" s="169"/>
      <c r="G114" s="169">
        <f>SUMIF(AG115:AG124,"&lt;&gt;NOR",G115:G124)</f>
        <v>0</v>
      </c>
      <c r="H114" s="169"/>
      <c r="I114" s="169">
        <f>SUM(I115:I124)</f>
        <v>0</v>
      </c>
      <c r="J114" s="169"/>
      <c r="K114" s="169">
        <f>SUM(K115:K124)</f>
        <v>0</v>
      </c>
      <c r="L114" s="169"/>
      <c r="M114" s="169">
        <f>SUM(M115:M124)</f>
        <v>0</v>
      </c>
      <c r="N114" s="168"/>
      <c r="O114" s="168">
        <f>SUM(O115:O124)</f>
        <v>4.83</v>
      </c>
      <c r="P114" s="168"/>
      <c r="Q114" s="168">
        <f>SUM(Q115:Q124)</f>
        <v>0</v>
      </c>
      <c r="R114" s="169"/>
      <c r="S114" s="169"/>
      <c r="T114" s="170"/>
      <c r="U114" s="164"/>
      <c r="V114" s="164">
        <f>SUM(V115:V124)</f>
        <v>0</v>
      </c>
      <c r="W114" s="164"/>
      <c r="X114" s="164"/>
      <c r="Y114" s="164"/>
      <c r="AG114" t="s">
        <v>253</v>
      </c>
    </row>
    <row r="115" spans="1:60" ht="22.5" outlineLevel="1" x14ac:dyDescent="0.2">
      <c r="A115" s="172">
        <v>31</v>
      </c>
      <c r="B115" s="173" t="s">
        <v>3583</v>
      </c>
      <c r="C115" s="181" t="s">
        <v>3584</v>
      </c>
      <c r="D115" s="174" t="s">
        <v>348</v>
      </c>
      <c r="E115" s="175">
        <v>33.6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0.10381</v>
      </c>
      <c r="O115" s="175">
        <f>ROUND(E115*N115,2)</f>
        <v>3.49</v>
      </c>
      <c r="P115" s="175">
        <v>0</v>
      </c>
      <c r="Q115" s="175">
        <f>ROUND(E115*P115,2)</f>
        <v>0</v>
      </c>
      <c r="R115" s="177"/>
      <c r="S115" s="177" t="s">
        <v>325</v>
      </c>
      <c r="T115" s="178" t="s">
        <v>326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287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73" t="s">
        <v>3585</v>
      </c>
      <c r="D116" s="274"/>
      <c r="E116" s="274"/>
      <c r="F116" s="274"/>
      <c r="G116" s="274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263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3586</v>
      </c>
      <c r="D117" s="162"/>
      <c r="E117" s="163">
        <v>33.6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268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32</v>
      </c>
      <c r="B118" s="173" t="s">
        <v>3587</v>
      </c>
      <c r="C118" s="181" t="s">
        <v>3588</v>
      </c>
      <c r="D118" s="174" t="s">
        <v>348</v>
      </c>
      <c r="E118" s="175">
        <v>5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0.188</v>
      </c>
      <c r="O118" s="175">
        <f>ROUND(E118*N118,2)</f>
        <v>0.94</v>
      </c>
      <c r="P118" s="175">
        <v>0</v>
      </c>
      <c r="Q118" s="175">
        <f>ROUND(E118*P118,2)</f>
        <v>0</v>
      </c>
      <c r="R118" s="177"/>
      <c r="S118" s="177" t="s">
        <v>257</v>
      </c>
      <c r="T118" s="178" t="s">
        <v>258</v>
      </c>
      <c r="U118" s="158">
        <v>0</v>
      </c>
      <c r="V118" s="158">
        <f>ROUND(E118*U118,2)</f>
        <v>0</v>
      </c>
      <c r="W118" s="158"/>
      <c r="X118" s="158" t="s">
        <v>259</v>
      </c>
      <c r="Y118" s="158" t="s">
        <v>260</v>
      </c>
      <c r="Z118" s="148"/>
      <c r="AA118" s="148"/>
      <c r="AB118" s="148"/>
      <c r="AC118" s="148"/>
      <c r="AD118" s="148"/>
      <c r="AE118" s="148"/>
      <c r="AF118" s="148"/>
      <c r="AG118" s="148" t="s">
        <v>287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125</v>
      </c>
      <c r="D119" s="162"/>
      <c r="E119" s="163">
        <v>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268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33</v>
      </c>
      <c r="B120" s="173" t="s">
        <v>3589</v>
      </c>
      <c r="C120" s="181" t="s">
        <v>3590</v>
      </c>
      <c r="D120" s="174" t="s">
        <v>348</v>
      </c>
      <c r="E120" s="175">
        <v>45.6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325</v>
      </c>
      <c r="T120" s="178" t="s">
        <v>326</v>
      </c>
      <c r="U120" s="158">
        <v>0</v>
      </c>
      <c r="V120" s="158">
        <f>ROUND(E120*U120,2)</f>
        <v>0</v>
      </c>
      <c r="W120" s="158"/>
      <c r="X120" s="158" t="s">
        <v>259</v>
      </c>
      <c r="Y120" s="158" t="s">
        <v>260</v>
      </c>
      <c r="Z120" s="148"/>
      <c r="AA120" s="148"/>
      <c r="AB120" s="148"/>
      <c r="AC120" s="148"/>
      <c r="AD120" s="148"/>
      <c r="AE120" s="148"/>
      <c r="AF120" s="148"/>
      <c r="AG120" s="148" t="s">
        <v>261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2" t="s">
        <v>3591</v>
      </c>
      <c r="D121" s="162"/>
      <c r="E121" s="163">
        <v>28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268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2" t="s">
        <v>3592</v>
      </c>
      <c r="D122" s="162"/>
      <c r="E122" s="163">
        <v>17.600000000000001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268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34</v>
      </c>
      <c r="B123" s="173" t="s">
        <v>3593</v>
      </c>
      <c r="C123" s="181" t="s">
        <v>3594</v>
      </c>
      <c r="D123" s="174" t="s">
        <v>363</v>
      </c>
      <c r="E123" s="175">
        <v>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0.08</v>
      </c>
      <c r="O123" s="175">
        <f>ROUND(E123*N123,2)</f>
        <v>0.4</v>
      </c>
      <c r="P123" s="175">
        <v>0</v>
      </c>
      <c r="Q123" s="175">
        <f>ROUND(E123*P123,2)</f>
        <v>0</v>
      </c>
      <c r="R123" s="177" t="s">
        <v>477</v>
      </c>
      <c r="S123" s="177" t="s">
        <v>325</v>
      </c>
      <c r="T123" s="178" t="s">
        <v>326</v>
      </c>
      <c r="U123" s="158">
        <v>0</v>
      </c>
      <c r="V123" s="158">
        <f>ROUND(E123*U123,2)</f>
        <v>0</v>
      </c>
      <c r="W123" s="158"/>
      <c r="X123" s="158" t="s">
        <v>442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612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125</v>
      </c>
      <c r="D124" s="162"/>
      <c r="E124" s="163">
        <v>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268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5" t="s">
        <v>252</v>
      </c>
      <c r="B125" s="166" t="s">
        <v>145</v>
      </c>
      <c r="C125" s="180" t="s">
        <v>146</v>
      </c>
      <c r="D125" s="167"/>
      <c r="E125" s="168"/>
      <c r="F125" s="169"/>
      <c r="G125" s="169">
        <f>SUMIF(AG126:AG126,"&lt;&gt;NOR",G126:G126)</f>
        <v>0</v>
      </c>
      <c r="H125" s="169"/>
      <c r="I125" s="169">
        <f>SUM(I126:I126)</f>
        <v>0</v>
      </c>
      <c r="J125" s="169"/>
      <c r="K125" s="169">
        <f>SUM(K126:K126)</f>
        <v>0</v>
      </c>
      <c r="L125" s="169"/>
      <c r="M125" s="169">
        <f>SUM(M126:M126)</f>
        <v>0</v>
      </c>
      <c r="N125" s="168"/>
      <c r="O125" s="168">
        <f>SUM(O126:O126)</f>
        <v>0</v>
      </c>
      <c r="P125" s="168"/>
      <c r="Q125" s="168">
        <f>SUM(Q126:Q126)</f>
        <v>0.91</v>
      </c>
      <c r="R125" s="169"/>
      <c r="S125" s="169"/>
      <c r="T125" s="170"/>
      <c r="U125" s="164"/>
      <c r="V125" s="164">
        <f>SUM(V126:V126)</f>
        <v>0</v>
      </c>
      <c r="W125" s="164"/>
      <c r="X125" s="164"/>
      <c r="Y125" s="164"/>
      <c r="AG125" t="s">
        <v>253</v>
      </c>
    </row>
    <row r="126" spans="1:60" outlineLevel="1" x14ac:dyDescent="0.2">
      <c r="A126" s="187">
        <v>35</v>
      </c>
      <c r="B126" s="188" t="s">
        <v>399</v>
      </c>
      <c r="C126" s="194" t="s">
        <v>400</v>
      </c>
      <c r="D126" s="189" t="s">
        <v>363</v>
      </c>
      <c r="E126" s="190">
        <v>2</v>
      </c>
      <c r="F126" s="191"/>
      <c r="G126" s="192">
        <f>ROUND(E126*F126,2)</f>
        <v>0</v>
      </c>
      <c r="H126" s="191"/>
      <c r="I126" s="192">
        <f>ROUND(E126*H126,2)</f>
        <v>0</v>
      </c>
      <c r="J126" s="191"/>
      <c r="K126" s="192">
        <f>ROUND(E126*J126,2)</f>
        <v>0</v>
      </c>
      <c r="L126" s="192">
        <v>21</v>
      </c>
      <c r="M126" s="192">
        <f>G126*(1+L126/100)</f>
        <v>0</v>
      </c>
      <c r="N126" s="190">
        <v>1.33E-3</v>
      </c>
      <c r="O126" s="190">
        <f>ROUND(E126*N126,2)</f>
        <v>0</v>
      </c>
      <c r="P126" s="190">
        <v>0.45700000000000002</v>
      </c>
      <c r="Q126" s="190">
        <f>ROUND(E126*P126,2)</f>
        <v>0.91</v>
      </c>
      <c r="R126" s="192"/>
      <c r="S126" s="192" t="s">
        <v>325</v>
      </c>
      <c r="T126" s="193" t="s">
        <v>326</v>
      </c>
      <c r="U126" s="158">
        <v>0</v>
      </c>
      <c r="V126" s="158">
        <f>ROUND(E126*U126,2)</f>
        <v>0</v>
      </c>
      <c r="W126" s="158"/>
      <c r="X126" s="158" t="s">
        <v>259</v>
      </c>
      <c r="Y126" s="158" t="s">
        <v>260</v>
      </c>
      <c r="Z126" s="148"/>
      <c r="AA126" s="148"/>
      <c r="AB126" s="148"/>
      <c r="AC126" s="148"/>
      <c r="AD126" s="148"/>
      <c r="AE126" s="148"/>
      <c r="AF126" s="148"/>
      <c r="AG126" s="148" t="s">
        <v>261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x14ac:dyDescent="0.2">
      <c r="A127" s="165" t="s">
        <v>252</v>
      </c>
      <c r="B127" s="166" t="s">
        <v>147</v>
      </c>
      <c r="C127" s="180" t="s">
        <v>148</v>
      </c>
      <c r="D127" s="167"/>
      <c r="E127" s="168"/>
      <c r="F127" s="169"/>
      <c r="G127" s="169">
        <f>SUMIF(AG128:AG128,"&lt;&gt;NOR",G128:G128)</f>
        <v>0</v>
      </c>
      <c r="H127" s="169"/>
      <c r="I127" s="169">
        <f>SUM(I128:I128)</f>
        <v>0</v>
      </c>
      <c r="J127" s="169"/>
      <c r="K127" s="169">
        <f>SUM(K128:K128)</f>
        <v>0</v>
      </c>
      <c r="L127" s="169"/>
      <c r="M127" s="169">
        <f>SUM(M128:M128)</f>
        <v>0</v>
      </c>
      <c r="N127" s="168"/>
      <c r="O127" s="168">
        <f>SUM(O128:O128)</f>
        <v>0</v>
      </c>
      <c r="P127" s="168"/>
      <c r="Q127" s="168">
        <f>SUM(Q128:Q128)</f>
        <v>0</v>
      </c>
      <c r="R127" s="169"/>
      <c r="S127" s="169"/>
      <c r="T127" s="170"/>
      <c r="U127" s="164"/>
      <c r="V127" s="164">
        <f>SUM(V128:V128)</f>
        <v>0</v>
      </c>
      <c r="W127" s="164"/>
      <c r="X127" s="164"/>
      <c r="Y127" s="164"/>
      <c r="AG127" t="s">
        <v>253</v>
      </c>
    </row>
    <row r="128" spans="1:60" outlineLevel="1" x14ac:dyDescent="0.2">
      <c r="A128" s="187">
        <v>36</v>
      </c>
      <c r="B128" s="188" t="s">
        <v>410</v>
      </c>
      <c r="C128" s="194" t="s">
        <v>411</v>
      </c>
      <c r="D128" s="189" t="s">
        <v>412</v>
      </c>
      <c r="E128" s="190">
        <v>123.34199</v>
      </c>
      <c r="F128" s="191"/>
      <c r="G128" s="192">
        <f>ROUND(E128*F128,2)</f>
        <v>0</v>
      </c>
      <c r="H128" s="191"/>
      <c r="I128" s="192">
        <f>ROUND(E128*H128,2)</f>
        <v>0</v>
      </c>
      <c r="J128" s="191"/>
      <c r="K128" s="192">
        <f>ROUND(E128*J128,2)</f>
        <v>0</v>
      </c>
      <c r="L128" s="192">
        <v>21</v>
      </c>
      <c r="M128" s="192">
        <f>G128*(1+L128/100)</f>
        <v>0</v>
      </c>
      <c r="N128" s="190">
        <v>0</v>
      </c>
      <c r="O128" s="190">
        <f>ROUND(E128*N128,2)</f>
        <v>0</v>
      </c>
      <c r="P128" s="190">
        <v>0</v>
      </c>
      <c r="Q128" s="190">
        <f>ROUND(E128*P128,2)</f>
        <v>0</v>
      </c>
      <c r="R128" s="192"/>
      <c r="S128" s="192" t="s">
        <v>325</v>
      </c>
      <c r="T128" s="193" t="s">
        <v>326</v>
      </c>
      <c r="U128" s="158">
        <v>0</v>
      </c>
      <c r="V128" s="158">
        <f>ROUND(E128*U128,2)</f>
        <v>0</v>
      </c>
      <c r="W128" s="158"/>
      <c r="X128" s="158" t="s">
        <v>259</v>
      </c>
      <c r="Y128" s="158" t="s">
        <v>260</v>
      </c>
      <c r="Z128" s="148"/>
      <c r="AA128" s="148"/>
      <c r="AB128" s="148"/>
      <c r="AC128" s="148"/>
      <c r="AD128" s="148"/>
      <c r="AE128" s="148"/>
      <c r="AF128" s="148"/>
      <c r="AG128" s="148" t="s">
        <v>261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65" t="s">
        <v>252</v>
      </c>
      <c r="B129" s="166" t="s">
        <v>158</v>
      </c>
      <c r="C129" s="180" t="s">
        <v>159</v>
      </c>
      <c r="D129" s="167"/>
      <c r="E129" s="168"/>
      <c r="F129" s="169"/>
      <c r="G129" s="169">
        <f>SUMIF(AG130:AG134,"&lt;&gt;NOR",G130:G134)</f>
        <v>0</v>
      </c>
      <c r="H129" s="169"/>
      <c r="I129" s="169">
        <f>SUM(I130:I134)</f>
        <v>0</v>
      </c>
      <c r="J129" s="169"/>
      <c r="K129" s="169">
        <f>SUM(K130:K134)</f>
        <v>0</v>
      </c>
      <c r="L129" s="169"/>
      <c r="M129" s="169">
        <f>SUM(M130:M134)</f>
        <v>0</v>
      </c>
      <c r="N129" s="168"/>
      <c r="O129" s="168">
        <f>SUM(O130:O134)</f>
        <v>0.46</v>
      </c>
      <c r="P129" s="168"/>
      <c r="Q129" s="168">
        <f>SUM(Q130:Q134)</f>
        <v>1.07</v>
      </c>
      <c r="R129" s="169"/>
      <c r="S129" s="169"/>
      <c r="T129" s="170"/>
      <c r="U129" s="164"/>
      <c r="V129" s="164">
        <f>SUM(V130:V134)</f>
        <v>0</v>
      </c>
      <c r="W129" s="164"/>
      <c r="X129" s="164"/>
      <c r="Y129" s="164"/>
      <c r="AG129" t="s">
        <v>253</v>
      </c>
    </row>
    <row r="130" spans="1:60" outlineLevel="1" x14ac:dyDescent="0.2">
      <c r="A130" s="172">
        <v>37</v>
      </c>
      <c r="B130" s="173" t="s">
        <v>3595</v>
      </c>
      <c r="C130" s="181" t="s">
        <v>3596</v>
      </c>
      <c r="D130" s="174" t="s">
        <v>348</v>
      </c>
      <c r="E130" s="175">
        <v>40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2.6700000000000002E-2</v>
      </c>
      <c r="Q130" s="175">
        <f>ROUND(E130*P130,2)</f>
        <v>1.07</v>
      </c>
      <c r="R130" s="177"/>
      <c r="S130" s="177" t="s">
        <v>325</v>
      </c>
      <c r="T130" s="178" t="s">
        <v>326</v>
      </c>
      <c r="U130" s="158">
        <v>0</v>
      </c>
      <c r="V130" s="158">
        <f>ROUND(E130*U130,2)</f>
        <v>0</v>
      </c>
      <c r="W130" s="158"/>
      <c r="X130" s="158" t="s">
        <v>259</v>
      </c>
      <c r="Y130" s="158" t="s">
        <v>260</v>
      </c>
      <c r="Z130" s="148"/>
      <c r="AA130" s="148"/>
      <c r="AB130" s="148"/>
      <c r="AC130" s="148"/>
      <c r="AD130" s="148"/>
      <c r="AE130" s="148"/>
      <c r="AF130" s="148"/>
      <c r="AG130" s="148" t="s">
        <v>415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106</v>
      </c>
      <c r="D131" s="162"/>
      <c r="E131" s="163">
        <v>40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268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38</v>
      </c>
      <c r="B132" s="173" t="s">
        <v>3597</v>
      </c>
      <c r="C132" s="181" t="s">
        <v>3598</v>
      </c>
      <c r="D132" s="174" t="s">
        <v>363</v>
      </c>
      <c r="E132" s="175">
        <v>6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7.6630000000000004E-2</v>
      </c>
      <c r="O132" s="175">
        <f>ROUND(E132*N132,2)</f>
        <v>0.46</v>
      </c>
      <c r="P132" s="175">
        <v>0</v>
      </c>
      <c r="Q132" s="175">
        <f>ROUND(E132*P132,2)</f>
        <v>0</v>
      </c>
      <c r="R132" s="177"/>
      <c r="S132" s="177" t="s">
        <v>325</v>
      </c>
      <c r="T132" s="178" t="s">
        <v>326</v>
      </c>
      <c r="U132" s="158">
        <v>0</v>
      </c>
      <c r="V132" s="158">
        <f>ROUND(E132*U132,2)</f>
        <v>0</v>
      </c>
      <c r="W132" s="158"/>
      <c r="X132" s="158" t="s">
        <v>259</v>
      </c>
      <c r="Y132" s="158" t="s">
        <v>260</v>
      </c>
      <c r="Z132" s="148"/>
      <c r="AA132" s="148"/>
      <c r="AB132" s="148"/>
      <c r="AC132" s="148"/>
      <c r="AD132" s="148"/>
      <c r="AE132" s="148"/>
      <c r="AF132" s="148"/>
      <c r="AG132" s="148" t="s">
        <v>415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1488</v>
      </c>
      <c r="D133" s="162"/>
      <c r="E133" s="163">
        <v>6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268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87">
        <v>39</v>
      </c>
      <c r="B134" s="188" t="s">
        <v>1486</v>
      </c>
      <c r="C134" s="194" t="s">
        <v>1487</v>
      </c>
      <c r="D134" s="189" t="s">
        <v>0</v>
      </c>
      <c r="E134" s="190">
        <v>218.4</v>
      </c>
      <c r="F134" s="191"/>
      <c r="G134" s="192">
        <f>ROUND(E134*F134,2)</f>
        <v>0</v>
      </c>
      <c r="H134" s="191"/>
      <c r="I134" s="192">
        <f>ROUND(E134*H134,2)</f>
        <v>0</v>
      </c>
      <c r="J134" s="191"/>
      <c r="K134" s="192">
        <f>ROUND(E134*J134,2)</f>
        <v>0</v>
      </c>
      <c r="L134" s="192">
        <v>21</v>
      </c>
      <c r="M134" s="192">
        <f>G134*(1+L134/100)</f>
        <v>0</v>
      </c>
      <c r="N134" s="190">
        <v>0</v>
      </c>
      <c r="O134" s="190">
        <f>ROUND(E134*N134,2)</f>
        <v>0</v>
      </c>
      <c r="P134" s="190">
        <v>0</v>
      </c>
      <c r="Q134" s="190">
        <f>ROUND(E134*P134,2)</f>
        <v>0</v>
      </c>
      <c r="R134" s="192"/>
      <c r="S134" s="192" t="s">
        <v>325</v>
      </c>
      <c r="T134" s="193" t="s">
        <v>326</v>
      </c>
      <c r="U134" s="158">
        <v>0</v>
      </c>
      <c r="V134" s="158">
        <f>ROUND(E134*U134,2)</f>
        <v>0</v>
      </c>
      <c r="W134" s="158"/>
      <c r="X134" s="158" t="s">
        <v>259</v>
      </c>
      <c r="Y134" s="158" t="s">
        <v>260</v>
      </c>
      <c r="Z134" s="148"/>
      <c r="AA134" s="148"/>
      <c r="AB134" s="148"/>
      <c r="AC134" s="148"/>
      <c r="AD134" s="148"/>
      <c r="AE134" s="148"/>
      <c r="AF134" s="148"/>
      <c r="AG134" s="148" t="s">
        <v>422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5" t="s">
        <v>252</v>
      </c>
      <c r="B135" s="166" t="s">
        <v>182</v>
      </c>
      <c r="C135" s="180" t="s">
        <v>183</v>
      </c>
      <c r="D135" s="167"/>
      <c r="E135" s="168"/>
      <c r="F135" s="169"/>
      <c r="G135" s="169">
        <f>SUMIF(AG136:AG139,"&lt;&gt;NOR",G136:G139)</f>
        <v>0</v>
      </c>
      <c r="H135" s="169"/>
      <c r="I135" s="169">
        <f>SUM(I136:I139)</f>
        <v>0</v>
      </c>
      <c r="J135" s="169"/>
      <c r="K135" s="169">
        <f>SUM(K136:K139)</f>
        <v>0</v>
      </c>
      <c r="L135" s="169"/>
      <c r="M135" s="169">
        <f>SUM(M136:M139)</f>
        <v>0</v>
      </c>
      <c r="N135" s="168"/>
      <c r="O135" s="168">
        <f>SUM(O136:O139)</f>
        <v>0</v>
      </c>
      <c r="P135" s="168"/>
      <c r="Q135" s="168">
        <f>SUM(Q136:Q139)</f>
        <v>1</v>
      </c>
      <c r="R135" s="169"/>
      <c r="S135" s="169"/>
      <c r="T135" s="170"/>
      <c r="U135" s="164"/>
      <c r="V135" s="164">
        <f>SUM(V136:V139)</f>
        <v>0</v>
      </c>
      <c r="W135" s="164"/>
      <c r="X135" s="164"/>
      <c r="Y135" s="164"/>
      <c r="AG135" t="s">
        <v>253</v>
      </c>
    </row>
    <row r="136" spans="1:60" outlineLevel="1" x14ac:dyDescent="0.2">
      <c r="A136" s="172">
        <v>40</v>
      </c>
      <c r="B136" s="173" t="s">
        <v>3599</v>
      </c>
      <c r="C136" s="181" t="s">
        <v>3600</v>
      </c>
      <c r="D136" s="174" t="s">
        <v>256</v>
      </c>
      <c r="E136" s="175">
        <v>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0.5</v>
      </c>
      <c r="Q136" s="175">
        <f>ROUND(E136*P136,2)</f>
        <v>1</v>
      </c>
      <c r="R136" s="177"/>
      <c r="S136" s="177" t="s">
        <v>257</v>
      </c>
      <c r="T136" s="178" t="s">
        <v>258</v>
      </c>
      <c r="U136" s="158">
        <v>0</v>
      </c>
      <c r="V136" s="158">
        <f>ROUND(E136*U136,2)</f>
        <v>0</v>
      </c>
      <c r="W136" s="158"/>
      <c r="X136" s="158" t="s">
        <v>259</v>
      </c>
      <c r="Y136" s="158" t="s">
        <v>260</v>
      </c>
      <c r="Z136" s="148"/>
      <c r="AA136" s="148"/>
      <c r="AB136" s="148"/>
      <c r="AC136" s="148"/>
      <c r="AD136" s="148"/>
      <c r="AE136" s="148"/>
      <c r="AF136" s="148"/>
      <c r="AG136" s="148" t="s">
        <v>287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73" t="s">
        <v>3601</v>
      </c>
      <c r="D137" s="274"/>
      <c r="E137" s="274"/>
      <c r="F137" s="274"/>
      <c r="G137" s="274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263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2" t="s">
        <v>119</v>
      </c>
      <c r="D138" s="162"/>
      <c r="E138" s="163">
        <v>2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268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87">
        <v>41</v>
      </c>
      <c r="B139" s="188" t="s">
        <v>3128</v>
      </c>
      <c r="C139" s="194" t="s">
        <v>3129</v>
      </c>
      <c r="D139" s="189" t="s">
        <v>0</v>
      </c>
      <c r="E139" s="190">
        <v>150</v>
      </c>
      <c r="F139" s="191"/>
      <c r="G139" s="192">
        <f>ROUND(E139*F139,2)</f>
        <v>0</v>
      </c>
      <c r="H139" s="191"/>
      <c r="I139" s="192">
        <f>ROUND(E139*H139,2)</f>
        <v>0</v>
      </c>
      <c r="J139" s="191"/>
      <c r="K139" s="192">
        <f>ROUND(E139*J139,2)</f>
        <v>0</v>
      </c>
      <c r="L139" s="192">
        <v>21</v>
      </c>
      <c r="M139" s="192">
        <f>G139*(1+L139/100)</f>
        <v>0</v>
      </c>
      <c r="N139" s="190">
        <v>0</v>
      </c>
      <c r="O139" s="190">
        <f>ROUND(E139*N139,2)</f>
        <v>0</v>
      </c>
      <c r="P139" s="190">
        <v>0</v>
      </c>
      <c r="Q139" s="190">
        <f>ROUND(E139*P139,2)</f>
        <v>0</v>
      </c>
      <c r="R139" s="192"/>
      <c r="S139" s="192" t="s">
        <v>325</v>
      </c>
      <c r="T139" s="193" t="s">
        <v>326</v>
      </c>
      <c r="U139" s="158">
        <v>0</v>
      </c>
      <c r="V139" s="158">
        <f>ROUND(E139*U139,2)</f>
        <v>0</v>
      </c>
      <c r="W139" s="158"/>
      <c r="X139" s="158" t="s">
        <v>259</v>
      </c>
      <c r="Y139" s="158" t="s">
        <v>260</v>
      </c>
      <c r="Z139" s="148"/>
      <c r="AA139" s="148"/>
      <c r="AB139" s="148"/>
      <c r="AC139" s="148"/>
      <c r="AD139" s="148"/>
      <c r="AE139" s="148"/>
      <c r="AF139" s="148"/>
      <c r="AG139" s="148" t="s">
        <v>422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65" t="s">
        <v>252</v>
      </c>
      <c r="B140" s="166" t="s">
        <v>206</v>
      </c>
      <c r="C140" s="180" t="s">
        <v>207</v>
      </c>
      <c r="D140" s="167"/>
      <c r="E140" s="168"/>
      <c r="F140" s="169"/>
      <c r="G140" s="169">
        <f>SUMIF(AG141:AG142,"&lt;&gt;NOR",G141:G142)</f>
        <v>0</v>
      </c>
      <c r="H140" s="169"/>
      <c r="I140" s="169">
        <f>SUM(I141:I142)</f>
        <v>0</v>
      </c>
      <c r="J140" s="169"/>
      <c r="K140" s="169">
        <f>SUM(K141:K142)</f>
        <v>0</v>
      </c>
      <c r="L140" s="169"/>
      <c r="M140" s="169">
        <f>SUM(M141:M142)</f>
        <v>0</v>
      </c>
      <c r="N140" s="168"/>
      <c r="O140" s="168">
        <f>SUM(O141:O142)</f>
        <v>0.09</v>
      </c>
      <c r="P140" s="168"/>
      <c r="Q140" s="168">
        <f>SUM(Q141:Q142)</f>
        <v>0</v>
      </c>
      <c r="R140" s="169"/>
      <c r="S140" s="169"/>
      <c r="T140" s="170"/>
      <c r="U140" s="164"/>
      <c r="V140" s="164">
        <f>SUM(V141:V142)</f>
        <v>0</v>
      </c>
      <c r="W140" s="164"/>
      <c r="X140" s="164"/>
      <c r="Y140" s="164"/>
      <c r="AG140" t="s">
        <v>253</v>
      </c>
    </row>
    <row r="141" spans="1:60" outlineLevel="1" x14ac:dyDescent="0.2">
      <c r="A141" s="172">
        <v>42</v>
      </c>
      <c r="B141" s="173" t="s">
        <v>3602</v>
      </c>
      <c r="C141" s="181" t="s">
        <v>3603</v>
      </c>
      <c r="D141" s="174" t="s">
        <v>348</v>
      </c>
      <c r="E141" s="175">
        <v>50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5">
        <v>1.89E-3</v>
      </c>
      <c r="O141" s="175">
        <f>ROUND(E141*N141,2)</f>
        <v>0.09</v>
      </c>
      <c r="P141" s="175">
        <v>0</v>
      </c>
      <c r="Q141" s="175">
        <f>ROUND(E141*P141,2)</f>
        <v>0</v>
      </c>
      <c r="R141" s="177"/>
      <c r="S141" s="177" t="s">
        <v>325</v>
      </c>
      <c r="T141" s="178" t="s">
        <v>326</v>
      </c>
      <c r="U141" s="158">
        <v>0</v>
      </c>
      <c r="V141" s="158">
        <f>ROUND(E141*U141,2)</f>
        <v>0</v>
      </c>
      <c r="W141" s="158"/>
      <c r="X141" s="158" t="s">
        <v>259</v>
      </c>
      <c r="Y141" s="158" t="s">
        <v>260</v>
      </c>
      <c r="Z141" s="148"/>
      <c r="AA141" s="148"/>
      <c r="AB141" s="148"/>
      <c r="AC141" s="148"/>
      <c r="AD141" s="148"/>
      <c r="AE141" s="148"/>
      <c r="AF141" s="148"/>
      <c r="AG141" s="148" t="s">
        <v>321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108</v>
      </c>
      <c r="D142" s="162"/>
      <c r="E142" s="163">
        <v>50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268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5" t="s">
        <v>252</v>
      </c>
      <c r="B143" s="166" t="s">
        <v>208</v>
      </c>
      <c r="C143" s="180" t="s">
        <v>209</v>
      </c>
      <c r="D143" s="167"/>
      <c r="E143" s="168"/>
      <c r="F143" s="169"/>
      <c r="G143" s="169">
        <f>SUMIF(AG144:AG145,"&lt;&gt;NOR",G144:G145)</f>
        <v>0</v>
      </c>
      <c r="H143" s="169"/>
      <c r="I143" s="169">
        <f>SUM(I144:I145)</f>
        <v>0</v>
      </c>
      <c r="J143" s="169"/>
      <c r="K143" s="169">
        <f>SUM(K144:K145)</f>
        <v>0</v>
      </c>
      <c r="L143" s="169"/>
      <c r="M143" s="169">
        <f>SUM(M144:M145)</f>
        <v>0</v>
      </c>
      <c r="N143" s="168"/>
      <c r="O143" s="168">
        <f>SUM(O144:O145)</f>
        <v>0</v>
      </c>
      <c r="P143" s="168"/>
      <c r="Q143" s="168">
        <f>SUM(Q144:Q145)</f>
        <v>0</v>
      </c>
      <c r="R143" s="169"/>
      <c r="S143" s="169"/>
      <c r="T143" s="170"/>
      <c r="U143" s="164"/>
      <c r="V143" s="164">
        <f>SUM(V144:V145)</f>
        <v>0</v>
      </c>
      <c r="W143" s="164"/>
      <c r="X143" s="164"/>
      <c r="Y143" s="164"/>
      <c r="AG143" t="s">
        <v>253</v>
      </c>
    </row>
    <row r="144" spans="1:60" outlineLevel="1" x14ac:dyDescent="0.2">
      <c r="A144" s="172">
        <v>43</v>
      </c>
      <c r="B144" s="173" t="s">
        <v>2252</v>
      </c>
      <c r="C144" s="181" t="s">
        <v>2400</v>
      </c>
      <c r="D144" s="174" t="s">
        <v>348</v>
      </c>
      <c r="E144" s="175">
        <v>50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 t="s">
        <v>477</v>
      </c>
      <c r="S144" s="177" t="s">
        <v>325</v>
      </c>
      <c r="T144" s="178" t="s">
        <v>326</v>
      </c>
      <c r="U144" s="158">
        <v>0</v>
      </c>
      <c r="V144" s="158">
        <f>ROUND(E144*U144,2)</f>
        <v>0</v>
      </c>
      <c r="W144" s="158"/>
      <c r="X144" s="158" t="s">
        <v>442</v>
      </c>
      <c r="Y144" s="158" t="s">
        <v>260</v>
      </c>
      <c r="Z144" s="148"/>
      <c r="AA144" s="148"/>
      <c r="AB144" s="148"/>
      <c r="AC144" s="148"/>
      <c r="AD144" s="148"/>
      <c r="AE144" s="148"/>
      <c r="AF144" s="148"/>
      <c r="AG144" s="148" t="s">
        <v>950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108</v>
      </c>
      <c r="D145" s="162"/>
      <c r="E145" s="163">
        <v>50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268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5" t="s">
        <v>252</v>
      </c>
      <c r="B146" s="166" t="s">
        <v>216</v>
      </c>
      <c r="C146" s="180" t="s">
        <v>217</v>
      </c>
      <c r="D146" s="167"/>
      <c r="E146" s="168"/>
      <c r="F146" s="169"/>
      <c r="G146" s="169">
        <f>SUMIF(AG147:AG150,"&lt;&gt;NOR",G147:G150)</f>
        <v>0</v>
      </c>
      <c r="H146" s="169"/>
      <c r="I146" s="169">
        <f>SUM(I147:I150)</f>
        <v>0</v>
      </c>
      <c r="J146" s="169"/>
      <c r="K146" s="169">
        <f>SUM(K147:K150)</f>
        <v>0</v>
      </c>
      <c r="L146" s="169"/>
      <c r="M146" s="169">
        <f>SUM(M147:M150)</f>
        <v>0</v>
      </c>
      <c r="N146" s="168"/>
      <c r="O146" s="168">
        <f>SUM(O147:O150)</f>
        <v>0</v>
      </c>
      <c r="P146" s="168"/>
      <c r="Q146" s="168">
        <f>SUM(Q147:Q150)</f>
        <v>0</v>
      </c>
      <c r="R146" s="169"/>
      <c r="S146" s="169"/>
      <c r="T146" s="170"/>
      <c r="U146" s="164"/>
      <c r="V146" s="164">
        <f>SUM(V147:V150)</f>
        <v>0</v>
      </c>
      <c r="W146" s="164"/>
      <c r="X146" s="164"/>
      <c r="Y146" s="164"/>
      <c r="AG146" t="s">
        <v>253</v>
      </c>
    </row>
    <row r="147" spans="1:60" outlineLevel="1" x14ac:dyDescent="0.2">
      <c r="A147" s="172">
        <v>44</v>
      </c>
      <c r="B147" s="173" t="s">
        <v>3604</v>
      </c>
      <c r="C147" s="181" t="s">
        <v>3605</v>
      </c>
      <c r="D147" s="174" t="s">
        <v>348</v>
      </c>
      <c r="E147" s="175">
        <v>20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6.0000000000000002E-5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325</v>
      </c>
      <c r="T147" s="178" t="s">
        <v>326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321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84</v>
      </c>
      <c r="D148" s="162"/>
      <c r="E148" s="163">
        <v>20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268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45</v>
      </c>
      <c r="B149" s="173" t="s">
        <v>3606</v>
      </c>
      <c r="C149" s="181" t="s">
        <v>3607</v>
      </c>
      <c r="D149" s="174" t="s">
        <v>348</v>
      </c>
      <c r="E149" s="175">
        <v>2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1.09E-3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325</v>
      </c>
      <c r="T149" s="178" t="s">
        <v>326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321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73" t="s">
        <v>3608</v>
      </c>
      <c r="D150" s="274"/>
      <c r="E150" s="274"/>
      <c r="F150" s="274"/>
      <c r="G150" s="27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5" t="s">
        <v>252</v>
      </c>
      <c r="B151" s="166" t="s">
        <v>220</v>
      </c>
      <c r="C151" s="180" t="s">
        <v>221</v>
      </c>
      <c r="D151" s="167"/>
      <c r="E151" s="168"/>
      <c r="F151" s="169"/>
      <c r="G151" s="169">
        <f>SUMIF(AG152:AG161,"&lt;&gt;NOR",G152:G161)</f>
        <v>0</v>
      </c>
      <c r="H151" s="169"/>
      <c r="I151" s="169">
        <f>SUM(I152:I161)</f>
        <v>0</v>
      </c>
      <c r="J151" s="169"/>
      <c r="K151" s="169">
        <f>SUM(K152:K161)</f>
        <v>0</v>
      </c>
      <c r="L151" s="169"/>
      <c r="M151" s="169">
        <f>SUM(M152:M161)</f>
        <v>0</v>
      </c>
      <c r="N151" s="168"/>
      <c r="O151" s="168">
        <f>SUM(O152:O161)</f>
        <v>0</v>
      </c>
      <c r="P151" s="168"/>
      <c r="Q151" s="168">
        <f>SUM(Q152:Q161)</f>
        <v>0</v>
      </c>
      <c r="R151" s="169"/>
      <c r="S151" s="169"/>
      <c r="T151" s="170"/>
      <c r="U151" s="164"/>
      <c r="V151" s="164">
        <f>SUM(V152:V161)</f>
        <v>0</v>
      </c>
      <c r="W151" s="164"/>
      <c r="X151" s="164"/>
      <c r="Y151" s="164"/>
      <c r="AG151" t="s">
        <v>253</v>
      </c>
    </row>
    <row r="152" spans="1:60" outlineLevel="1" x14ac:dyDescent="0.2">
      <c r="A152" s="172">
        <v>46</v>
      </c>
      <c r="B152" s="173" t="s">
        <v>512</v>
      </c>
      <c r="C152" s="181" t="s">
        <v>513</v>
      </c>
      <c r="D152" s="174" t="s">
        <v>412</v>
      </c>
      <c r="E152" s="175">
        <v>38.382800000000003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325</v>
      </c>
      <c r="T152" s="178" t="s">
        <v>326</v>
      </c>
      <c r="U152" s="158">
        <v>0</v>
      </c>
      <c r="V152" s="158">
        <f>ROUND(E152*U152,2)</f>
        <v>0</v>
      </c>
      <c r="W152" s="158"/>
      <c r="X152" s="158" t="s">
        <v>259</v>
      </c>
      <c r="Y152" s="158" t="s">
        <v>260</v>
      </c>
      <c r="Z152" s="148"/>
      <c r="AA152" s="148"/>
      <c r="AB152" s="148"/>
      <c r="AC152" s="148"/>
      <c r="AD152" s="148"/>
      <c r="AE152" s="148"/>
      <c r="AF152" s="148"/>
      <c r="AG152" s="148" t="s">
        <v>287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73" t="s">
        <v>344</v>
      </c>
      <c r="D153" s="274"/>
      <c r="E153" s="274"/>
      <c r="F153" s="274"/>
      <c r="G153" s="274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263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87">
        <v>47</v>
      </c>
      <c r="B154" s="188" t="s">
        <v>514</v>
      </c>
      <c r="C154" s="194" t="s">
        <v>515</v>
      </c>
      <c r="D154" s="189" t="s">
        <v>412</v>
      </c>
      <c r="E154" s="190">
        <v>38.382800000000003</v>
      </c>
      <c r="F154" s="191"/>
      <c r="G154" s="192">
        <f>ROUND(E154*F154,2)</f>
        <v>0</v>
      </c>
      <c r="H154" s="191"/>
      <c r="I154" s="192">
        <f>ROUND(E154*H154,2)</f>
        <v>0</v>
      </c>
      <c r="J154" s="191"/>
      <c r="K154" s="192">
        <f>ROUND(E154*J154,2)</f>
        <v>0</v>
      </c>
      <c r="L154" s="192">
        <v>21</v>
      </c>
      <c r="M154" s="192">
        <f>G154*(1+L154/100)</f>
        <v>0</v>
      </c>
      <c r="N154" s="190">
        <v>0</v>
      </c>
      <c r="O154" s="190">
        <f>ROUND(E154*N154,2)</f>
        <v>0</v>
      </c>
      <c r="P154" s="190">
        <v>0</v>
      </c>
      <c r="Q154" s="190">
        <f>ROUND(E154*P154,2)</f>
        <v>0</v>
      </c>
      <c r="R154" s="192"/>
      <c r="S154" s="192" t="s">
        <v>325</v>
      </c>
      <c r="T154" s="193" t="s">
        <v>326</v>
      </c>
      <c r="U154" s="158">
        <v>0</v>
      </c>
      <c r="V154" s="158">
        <f>ROUND(E154*U154,2)</f>
        <v>0</v>
      </c>
      <c r="W154" s="158"/>
      <c r="X154" s="158" t="s">
        <v>259</v>
      </c>
      <c r="Y154" s="158" t="s">
        <v>260</v>
      </c>
      <c r="Z154" s="148"/>
      <c r="AA154" s="148"/>
      <c r="AB154" s="148"/>
      <c r="AC154" s="148"/>
      <c r="AD154" s="148"/>
      <c r="AE154" s="148"/>
      <c r="AF154" s="148"/>
      <c r="AG154" s="148" t="s">
        <v>261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87">
        <v>48</v>
      </c>
      <c r="B155" s="188" t="s">
        <v>516</v>
      </c>
      <c r="C155" s="194" t="s">
        <v>517</v>
      </c>
      <c r="D155" s="189" t="s">
        <v>412</v>
      </c>
      <c r="E155" s="190">
        <v>729.27319999999997</v>
      </c>
      <c r="F155" s="191"/>
      <c r="G155" s="192">
        <f>ROUND(E155*F155,2)</f>
        <v>0</v>
      </c>
      <c r="H155" s="191"/>
      <c r="I155" s="192">
        <f>ROUND(E155*H155,2)</f>
        <v>0</v>
      </c>
      <c r="J155" s="191"/>
      <c r="K155" s="192">
        <f>ROUND(E155*J155,2)</f>
        <v>0</v>
      </c>
      <c r="L155" s="192">
        <v>21</v>
      </c>
      <c r="M155" s="192">
        <f>G155*(1+L155/100)</f>
        <v>0</v>
      </c>
      <c r="N155" s="190">
        <v>0</v>
      </c>
      <c r="O155" s="190">
        <f>ROUND(E155*N155,2)</f>
        <v>0</v>
      </c>
      <c r="P155" s="190">
        <v>0</v>
      </c>
      <c r="Q155" s="190">
        <f>ROUND(E155*P155,2)</f>
        <v>0</v>
      </c>
      <c r="R155" s="192"/>
      <c r="S155" s="192" t="s">
        <v>325</v>
      </c>
      <c r="T155" s="193" t="s">
        <v>326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261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87">
        <v>49</v>
      </c>
      <c r="B156" s="188" t="s">
        <v>518</v>
      </c>
      <c r="C156" s="194" t="s">
        <v>519</v>
      </c>
      <c r="D156" s="189" t="s">
        <v>412</v>
      </c>
      <c r="E156" s="190">
        <v>38.382800000000003</v>
      </c>
      <c r="F156" s="191"/>
      <c r="G156" s="192">
        <f>ROUND(E156*F156,2)</f>
        <v>0</v>
      </c>
      <c r="H156" s="191"/>
      <c r="I156" s="192">
        <f>ROUND(E156*H156,2)</f>
        <v>0</v>
      </c>
      <c r="J156" s="191"/>
      <c r="K156" s="192">
        <f>ROUND(E156*J156,2)</f>
        <v>0</v>
      </c>
      <c r="L156" s="192">
        <v>21</v>
      </c>
      <c r="M156" s="192">
        <f>G156*(1+L156/100)</f>
        <v>0</v>
      </c>
      <c r="N156" s="190">
        <v>0</v>
      </c>
      <c r="O156" s="190">
        <f>ROUND(E156*N156,2)</f>
        <v>0</v>
      </c>
      <c r="P156" s="190">
        <v>0</v>
      </c>
      <c r="Q156" s="190">
        <f>ROUND(E156*P156,2)</f>
        <v>0</v>
      </c>
      <c r="R156" s="192"/>
      <c r="S156" s="192" t="s">
        <v>325</v>
      </c>
      <c r="T156" s="193" t="s">
        <v>326</v>
      </c>
      <c r="U156" s="158">
        <v>0</v>
      </c>
      <c r="V156" s="158">
        <f>ROUND(E156*U156,2)</f>
        <v>0</v>
      </c>
      <c r="W156" s="158"/>
      <c r="X156" s="158" t="s">
        <v>259</v>
      </c>
      <c r="Y156" s="158" t="s">
        <v>260</v>
      </c>
      <c r="Z156" s="148"/>
      <c r="AA156" s="148"/>
      <c r="AB156" s="148"/>
      <c r="AC156" s="148"/>
      <c r="AD156" s="148"/>
      <c r="AE156" s="148"/>
      <c r="AF156" s="148"/>
      <c r="AG156" s="148" t="s">
        <v>261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87">
        <v>50</v>
      </c>
      <c r="B157" s="188" t="s">
        <v>520</v>
      </c>
      <c r="C157" s="194" t="s">
        <v>521</v>
      </c>
      <c r="D157" s="189" t="s">
        <v>412</v>
      </c>
      <c r="E157" s="190">
        <v>230.29679999999999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0</v>
      </c>
      <c r="O157" s="190">
        <f>ROUND(E157*N157,2)</f>
        <v>0</v>
      </c>
      <c r="P157" s="190">
        <v>0</v>
      </c>
      <c r="Q157" s="190">
        <f>ROUND(E157*P157,2)</f>
        <v>0</v>
      </c>
      <c r="R157" s="192"/>
      <c r="S157" s="192" t="s">
        <v>325</v>
      </c>
      <c r="T157" s="193" t="s">
        <v>326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261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51</v>
      </c>
      <c r="B158" s="173" t="s">
        <v>599</v>
      </c>
      <c r="C158" s="181" t="s">
        <v>523</v>
      </c>
      <c r="D158" s="174" t="s">
        <v>412</v>
      </c>
      <c r="E158" s="175">
        <v>38.382800000000003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257</v>
      </c>
      <c r="T158" s="178" t="s">
        <v>258</v>
      </c>
      <c r="U158" s="158">
        <v>0</v>
      </c>
      <c r="V158" s="158">
        <f>ROUND(E158*U158,2)</f>
        <v>0</v>
      </c>
      <c r="W158" s="158"/>
      <c r="X158" s="158" t="s">
        <v>259</v>
      </c>
      <c r="Y158" s="158" t="s">
        <v>260</v>
      </c>
      <c r="Z158" s="148"/>
      <c r="AA158" s="148"/>
      <c r="AB158" s="148"/>
      <c r="AC158" s="148"/>
      <c r="AD158" s="148"/>
      <c r="AE158" s="148"/>
      <c r="AF158" s="148"/>
      <c r="AG158" s="148" t="s">
        <v>287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73" t="s">
        <v>344</v>
      </c>
      <c r="D159" s="274"/>
      <c r="E159" s="274"/>
      <c r="F159" s="274"/>
      <c r="G159" s="274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52</v>
      </c>
      <c r="B160" s="173" t="s">
        <v>524</v>
      </c>
      <c r="C160" s="181" t="s">
        <v>525</v>
      </c>
      <c r="D160" s="174" t="s">
        <v>412</v>
      </c>
      <c r="E160" s="175">
        <v>38.382800000000003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325</v>
      </c>
      <c r="T160" s="178" t="s">
        <v>326</v>
      </c>
      <c r="U160" s="158">
        <v>0</v>
      </c>
      <c r="V160" s="158">
        <f>ROUND(E160*U160,2)</f>
        <v>0</v>
      </c>
      <c r="W160" s="158"/>
      <c r="X160" s="158" t="s">
        <v>259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287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73" t="s">
        <v>1270</v>
      </c>
      <c r="D161" s="274"/>
      <c r="E161" s="274"/>
      <c r="F161" s="274"/>
      <c r="G161" s="274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3"/>
      <c r="B162" s="4"/>
      <c r="C162" s="18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E162">
        <v>15</v>
      </c>
      <c r="AF162">
        <v>21</v>
      </c>
      <c r="AG162" t="s">
        <v>238</v>
      </c>
    </row>
    <row r="163" spans="1:60" x14ac:dyDescent="0.2">
      <c r="A163" s="151"/>
      <c r="B163" s="152" t="s">
        <v>29</v>
      </c>
      <c r="C163" s="185"/>
      <c r="D163" s="153"/>
      <c r="E163" s="154"/>
      <c r="F163" s="154"/>
      <c r="G163" s="171">
        <f>G8+G72+G79+G82+G103+G109+G114+G125+G127+G129+G135+G140+G143+G146+G151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f>SUMIF(L7:L161,AE162,G7:G161)</f>
        <v>0</v>
      </c>
      <c r="AF163">
        <f>SUMIF(L7:L161,AF162,G7:G161)</f>
        <v>0</v>
      </c>
      <c r="AG163" t="s">
        <v>293</v>
      </c>
    </row>
    <row r="164" spans="1:60" x14ac:dyDescent="0.2">
      <c r="C164" s="186"/>
      <c r="D164" s="10"/>
      <c r="AG164" t="s">
        <v>294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mej3sa2kfCAjJwvVEYZt/NmeXQxHkTWGJEZMeZ9GrSB8CxdbJg7MsueJBPH+y3MB8AIizUuy0tacI+NrbEPQg==" saltValue="/LbpBvBvEI+y1b5Ko06QUg==" spinCount="100000" sheet="1" formatRows="0"/>
  <mergeCells count="33">
    <mergeCell ref="C153:G153"/>
    <mergeCell ref="C159:G159"/>
    <mergeCell ref="C161:G161"/>
    <mergeCell ref="C98:G98"/>
    <mergeCell ref="C101:G101"/>
    <mergeCell ref="C105:G105"/>
    <mergeCell ref="C116:G116"/>
    <mergeCell ref="C137:G137"/>
    <mergeCell ref="C150:G150"/>
    <mergeCell ref="C97:G97"/>
    <mergeCell ref="C70:G70"/>
    <mergeCell ref="C75:G75"/>
    <mergeCell ref="C84:G84"/>
    <mergeCell ref="C86:G86"/>
    <mergeCell ref="C87:G87"/>
    <mergeCell ref="C88:G88"/>
    <mergeCell ref="C89:G89"/>
    <mergeCell ref="C90:G90"/>
    <mergeCell ref="C91:G91"/>
    <mergeCell ref="C95:G95"/>
    <mergeCell ref="C96:G96"/>
    <mergeCell ref="C67:G67"/>
    <mergeCell ref="A1:G1"/>
    <mergeCell ref="C2:G2"/>
    <mergeCell ref="C3:G3"/>
    <mergeCell ref="C4:G4"/>
    <mergeCell ref="C18:G18"/>
    <mergeCell ref="C46:G46"/>
    <mergeCell ref="C47:G47"/>
    <mergeCell ref="C52:G52"/>
    <mergeCell ref="C56:G56"/>
    <mergeCell ref="C59:G59"/>
    <mergeCell ref="C62:G6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2DE6-6ECC-41E0-9190-CB9D5CF961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6" t="s">
        <v>225</v>
      </c>
      <c r="B1" s="266"/>
      <c r="C1" s="266"/>
      <c r="D1" s="266"/>
      <c r="E1" s="266"/>
      <c r="F1" s="266"/>
      <c r="G1" s="266"/>
      <c r="AG1" t="s">
        <v>226</v>
      </c>
    </row>
    <row r="2" spans="1:60" ht="24.95" customHeight="1" x14ac:dyDescent="0.2">
      <c r="A2" s="140" t="s">
        <v>7</v>
      </c>
      <c r="B2" s="49" t="s">
        <v>43</v>
      </c>
      <c r="C2" s="267" t="s">
        <v>44</v>
      </c>
      <c r="D2" s="268"/>
      <c r="E2" s="268"/>
      <c r="F2" s="268"/>
      <c r="G2" s="269"/>
      <c r="AG2" t="s">
        <v>227</v>
      </c>
    </row>
    <row r="3" spans="1:60" ht="24.95" customHeight="1" x14ac:dyDescent="0.2">
      <c r="A3" s="140" t="s">
        <v>8</v>
      </c>
      <c r="B3" s="49" t="s">
        <v>47</v>
      </c>
      <c r="C3" s="267" t="s">
        <v>48</v>
      </c>
      <c r="D3" s="268"/>
      <c r="E3" s="268"/>
      <c r="F3" s="268"/>
      <c r="G3" s="269"/>
      <c r="AC3" s="121" t="s">
        <v>227</v>
      </c>
      <c r="AG3" t="s">
        <v>228</v>
      </c>
    </row>
    <row r="4" spans="1:60" ht="24.95" customHeight="1" x14ac:dyDescent="0.2">
      <c r="A4" s="141" t="s">
        <v>9</v>
      </c>
      <c r="B4" s="142" t="s">
        <v>108</v>
      </c>
      <c r="C4" s="270" t="s">
        <v>109</v>
      </c>
      <c r="D4" s="271"/>
      <c r="E4" s="271"/>
      <c r="F4" s="271"/>
      <c r="G4" s="272"/>
      <c r="AG4" t="s">
        <v>229</v>
      </c>
    </row>
    <row r="5" spans="1:60" x14ac:dyDescent="0.2">
      <c r="D5" s="10"/>
    </row>
    <row r="6" spans="1:60" ht="38.25" x14ac:dyDescent="0.2">
      <c r="A6" s="144" t="s">
        <v>230</v>
      </c>
      <c r="B6" s="146" t="s">
        <v>231</v>
      </c>
      <c r="C6" s="146" t="s">
        <v>232</v>
      </c>
      <c r="D6" s="145" t="s">
        <v>233</v>
      </c>
      <c r="E6" s="144" t="s">
        <v>234</v>
      </c>
      <c r="F6" s="143" t="s">
        <v>235</v>
      </c>
      <c r="G6" s="144" t="s">
        <v>29</v>
      </c>
      <c r="H6" s="147" t="s">
        <v>30</v>
      </c>
      <c r="I6" s="147" t="s">
        <v>236</v>
      </c>
      <c r="J6" s="147" t="s">
        <v>31</v>
      </c>
      <c r="K6" s="147" t="s">
        <v>237</v>
      </c>
      <c r="L6" s="147" t="s">
        <v>238</v>
      </c>
      <c r="M6" s="147" t="s">
        <v>239</v>
      </c>
      <c r="N6" s="147" t="s">
        <v>240</v>
      </c>
      <c r="O6" s="147" t="s">
        <v>241</v>
      </c>
      <c r="P6" s="147" t="s">
        <v>242</v>
      </c>
      <c r="Q6" s="147" t="s">
        <v>243</v>
      </c>
      <c r="R6" s="147" t="s">
        <v>244</v>
      </c>
      <c r="S6" s="147" t="s">
        <v>245</v>
      </c>
      <c r="T6" s="147" t="s">
        <v>246</v>
      </c>
      <c r="U6" s="147" t="s">
        <v>247</v>
      </c>
      <c r="V6" s="147" t="s">
        <v>248</v>
      </c>
      <c r="W6" s="147" t="s">
        <v>249</v>
      </c>
      <c r="X6" s="147" t="s">
        <v>250</v>
      </c>
      <c r="Y6" s="147" t="s">
        <v>251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252</v>
      </c>
      <c r="B8" s="166" t="s">
        <v>214</v>
      </c>
      <c r="C8" s="180" t="s">
        <v>215</v>
      </c>
      <c r="D8" s="167"/>
      <c r="E8" s="168"/>
      <c r="F8" s="169"/>
      <c r="G8" s="169">
        <f>SUMIF(AG9:AG115,"&lt;&gt;NOR",G9:G115)</f>
        <v>0</v>
      </c>
      <c r="H8" s="169"/>
      <c r="I8" s="169">
        <f>SUM(I9:I115)</f>
        <v>0</v>
      </c>
      <c r="J8" s="169"/>
      <c r="K8" s="169">
        <f>SUM(K9:K115)</f>
        <v>0</v>
      </c>
      <c r="L8" s="169"/>
      <c r="M8" s="169">
        <f>SUM(M9:M115)</f>
        <v>0</v>
      </c>
      <c r="N8" s="168"/>
      <c r="O8" s="168">
        <f>SUM(O9:O115)</f>
        <v>0</v>
      </c>
      <c r="P8" s="168"/>
      <c r="Q8" s="168">
        <f>SUM(Q9:Q115)</f>
        <v>0</v>
      </c>
      <c r="R8" s="169"/>
      <c r="S8" s="169"/>
      <c r="T8" s="170"/>
      <c r="U8" s="164"/>
      <c r="V8" s="164">
        <f>SUM(V9:V115)</f>
        <v>0</v>
      </c>
      <c r="W8" s="164"/>
      <c r="X8" s="164"/>
      <c r="Y8" s="164"/>
      <c r="AG8" t="s">
        <v>253</v>
      </c>
    </row>
    <row r="9" spans="1:60" outlineLevel="1" x14ac:dyDescent="0.2">
      <c r="A9" s="172">
        <v>1</v>
      </c>
      <c r="B9" s="173" t="s">
        <v>3609</v>
      </c>
      <c r="C9" s="181" t="s">
        <v>3610</v>
      </c>
      <c r="D9" s="174" t="s">
        <v>348</v>
      </c>
      <c r="E9" s="175">
        <v>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257</v>
      </c>
      <c r="T9" s="178" t="s">
        <v>258</v>
      </c>
      <c r="U9" s="158">
        <v>0</v>
      </c>
      <c r="V9" s="158">
        <f>ROUND(E9*U9,2)</f>
        <v>0</v>
      </c>
      <c r="W9" s="158"/>
      <c r="X9" s="158" t="s">
        <v>259</v>
      </c>
      <c r="Y9" s="158" t="s">
        <v>260</v>
      </c>
      <c r="Z9" s="148"/>
      <c r="AA9" s="148"/>
      <c r="AB9" s="148"/>
      <c r="AC9" s="148"/>
      <c r="AD9" s="148"/>
      <c r="AE9" s="148"/>
      <c r="AF9" s="148"/>
      <c r="AG9" s="148" t="s">
        <v>321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73" t="s">
        <v>425</v>
      </c>
      <c r="D10" s="274"/>
      <c r="E10" s="274"/>
      <c r="F10" s="274"/>
      <c r="G10" s="27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263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3611</v>
      </c>
      <c r="C11" s="181" t="s">
        <v>3612</v>
      </c>
      <c r="D11" s="174" t="s">
        <v>348</v>
      </c>
      <c r="E11" s="175">
        <v>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257</v>
      </c>
      <c r="T11" s="178" t="s">
        <v>258</v>
      </c>
      <c r="U11" s="158">
        <v>0</v>
      </c>
      <c r="V11" s="158">
        <f>ROUND(E11*U11,2)</f>
        <v>0</v>
      </c>
      <c r="W11" s="158"/>
      <c r="X11" s="158" t="s">
        <v>259</v>
      </c>
      <c r="Y11" s="158" t="s">
        <v>260</v>
      </c>
      <c r="Z11" s="148"/>
      <c r="AA11" s="148"/>
      <c r="AB11" s="148"/>
      <c r="AC11" s="148"/>
      <c r="AD11" s="148"/>
      <c r="AE11" s="148"/>
      <c r="AF11" s="148"/>
      <c r="AG11" s="148" t="s">
        <v>321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73" t="s">
        <v>425</v>
      </c>
      <c r="D12" s="274"/>
      <c r="E12" s="274"/>
      <c r="F12" s="274"/>
      <c r="G12" s="27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263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3613</v>
      </c>
      <c r="C13" s="181" t="s">
        <v>3614</v>
      </c>
      <c r="D13" s="174" t="s">
        <v>348</v>
      </c>
      <c r="E13" s="175">
        <v>10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257</v>
      </c>
      <c r="T13" s="178" t="s">
        <v>258</v>
      </c>
      <c r="U13" s="158">
        <v>0</v>
      </c>
      <c r="V13" s="158">
        <f>ROUND(E13*U13,2)</f>
        <v>0</v>
      </c>
      <c r="W13" s="158"/>
      <c r="X13" s="158" t="s">
        <v>259</v>
      </c>
      <c r="Y13" s="158" t="s">
        <v>260</v>
      </c>
      <c r="Z13" s="148"/>
      <c r="AA13" s="148"/>
      <c r="AB13" s="148"/>
      <c r="AC13" s="148"/>
      <c r="AD13" s="148"/>
      <c r="AE13" s="148"/>
      <c r="AF13" s="148"/>
      <c r="AG13" s="148" t="s">
        <v>321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73" t="s">
        <v>425</v>
      </c>
      <c r="D14" s="274"/>
      <c r="E14" s="274"/>
      <c r="F14" s="274"/>
      <c r="G14" s="27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263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3615</v>
      </c>
      <c r="C15" s="181" t="s">
        <v>3616</v>
      </c>
      <c r="D15" s="174" t="s">
        <v>348</v>
      </c>
      <c r="E15" s="175">
        <v>36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257</v>
      </c>
      <c r="T15" s="178" t="s">
        <v>258</v>
      </c>
      <c r="U15" s="158">
        <v>0</v>
      </c>
      <c r="V15" s="158">
        <f>ROUND(E15*U15,2)</f>
        <v>0</v>
      </c>
      <c r="W15" s="158"/>
      <c r="X15" s="158" t="s">
        <v>259</v>
      </c>
      <c r="Y15" s="158" t="s">
        <v>260</v>
      </c>
      <c r="Z15" s="148"/>
      <c r="AA15" s="148"/>
      <c r="AB15" s="148"/>
      <c r="AC15" s="148"/>
      <c r="AD15" s="148"/>
      <c r="AE15" s="148"/>
      <c r="AF15" s="148"/>
      <c r="AG15" s="148" t="s">
        <v>321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73" t="s">
        <v>425</v>
      </c>
      <c r="D16" s="274"/>
      <c r="E16" s="274"/>
      <c r="F16" s="274"/>
      <c r="G16" s="27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263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3617</v>
      </c>
      <c r="C17" s="181" t="s">
        <v>3618</v>
      </c>
      <c r="D17" s="174" t="s">
        <v>348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257</v>
      </c>
      <c r="T17" s="178" t="s">
        <v>258</v>
      </c>
      <c r="U17" s="158">
        <v>0</v>
      </c>
      <c r="V17" s="158">
        <f>ROUND(E17*U17,2)</f>
        <v>0</v>
      </c>
      <c r="W17" s="158"/>
      <c r="X17" s="158" t="s">
        <v>259</v>
      </c>
      <c r="Y17" s="158" t="s">
        <v>260</v>
      </c>
      <c r="Z17" s="148"/>
      <c r="AA17" s="148"/>
      <c r="AB17" s="148"/>
      <c r="AC17" s="148"/>
      <c r="AD17" s="148"/>
      <c r="AE17" s="148"/>
      <c r="AF17" s="148"/>
      <c r="AG17" s="148" t="s">
        <v>321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73" t="s">
        <v>425</v>
      </c>
      <c r="D18" s="274"/>
      <c r="E18" s="274"/>
      <c r="F18" s="274"/>
      <c r="G18" s="27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263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3619</v>
      </c>
      <c r="C19" s="181" t="s">
        <v>3620</v>
      </c>
      <c r="D19" s="174" t="s">
        <v>348</v>
      </c>
      <c r="E19" s="175">
        <v>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257</v>
      </c>
      <c r="T19" s="178" t="s">
        <v>258</v>
      </c>
      <c r="U19" s="158">
        <v>0</v>
      </c>
      <c r="V19" s="158">
        <f>ROUND(E19*U19,2)</f>
        <v>0</v>
      </c>
      <c r="W19" s="158"/>
      <c r="X19" s="158" t="s">
        <v>259</v>
      </c>
      <c r="Y19" s="158" t="s">
        <v>260</v>
      </c>
      <c r="Z19" s="148"/>
      <c r="AA19" s="148"/>
      <c r="AB19" s="148"/>
      <c r="AC19" s="148"/>
      <c r="AD19" s="148"/>
      <c r="AE19" s="148"/>
      <c r="AF19" s="148"/>
      <c r="AG19" s="148" t="s">
        <v>321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73" t="s">
        <v>425</v>
      </c>
      <c r="D20" s="274"/>
      <c r="E20" s="274"/>
      <c r="F20" s="274"/>
      <c r="G20" s="27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263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3621</v>
      </c>
      <c r="C21" s="181" t="s">
        <v>3622</v>
      </c>
      <c r="D21" s="174" t="s">
        <v>3623</v>
      </c>
      <c r="E21" s="175">
        <v>1500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257</v>
      </c>
      <c r="T21" s="178" t="s">
        <v>258</v>
      </c>
      <c r="U21" s="158">
        <v>0</v>
      </c>
      <c r="V21" s="158">
        <f>ROUND(E21*U21,2)</f>
        <v>0</v>
      </c>
      <c r="W21" s="158"/>
      <c r="X21" s="158" t="s">
        <v>259</v>
      </c>
      <c r="Y21" s="158" t="s">
        <v>260</v>
      </c>
      <c r="Z21" s="148"/>
      <c r="AA21" s="148"/>
      <c r="AB21" s="148"/>
      <c r="AC21" s="148"/>
      <c r="AD21" s="148"/>
      <c r="AE21" s="148"/>
      <c r="AF21" s="148"/>
      <c r="AG21" s="148" t="s">
        <v>321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73" t="s">
        <v>425</v>
      </c>
      <c r="D22" s="274"/>
      <c r="E22" s="274"/>
      <c r="F22" s="274"/>
      <c r="G22" s="274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263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8</v>
      </c>
      <c r="B23" s="173" t="s">
        <v>3624</v>
      </c>
      <c r="C23" s="181" t="s">
        <v>3625</v>
      </c>
      <c r="D23" s="174" t="s">
        <v>446</v>
      </c>
      <c r="E23" s="175">
        <v>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257</v>
      </c>
      <c r="T23" s="178" t="s">
        <v>258</v>
      </c>
      <c r="U23" s="158">
        <v>0</v>
      </c>
      <c r="V23" s="158">
        <f>ROUND(E23*U23,2)</f>
        <v>0</v>
      </c>
      <c r="W23" s="158"/>
      <c r="X23" s="158" t="s">
        <v>259</v>
      </c>
      <c r="Y23" s="158" t="s">
        <v>260</v>
      </c>
      <c r="Z23" s="148"/>
      <c r="AA23" s="148"/>
      <c r="AB23" s="148"/>
      <c r="AC23" s="148"/>
      <c r="AD23" s="148"/>
      <c r="AE23" s="148"/>
      <c r="AF23" s="148"/>
      <c r="AG23" s="148" t="s">
        <v>321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73" t="s">
        <v>425</v>
      </c>
      <c r="D24" s="274"/>
      <c r="E24" s="274"/>
      <c r="F24" s="274"/>
      <c r="G24" s="27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263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9</v>
      </c>
      <c r="B25" s="173" t="s">
        <v>3626</v>
      </c>
      <c r="C25" s="181" t="s">
        <v>3627</v>
      </c>
      <c r="D25" s="174" t="s">
        <v>446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257</v>
      </c>
      <c r="T25" s="178" t="s">
        <v>258</v>
      </c>
      <c r="U25" s="158">
        <v>0</v>
      </c>
      <c r="V25" s="158">
        <f>ROUND(E25*U25,2)</f>
        <v>0</v>
      </c>
      <c r="W25" s="158"/>
      <c r="X25" s="158" t="s">
        <v>259</v>
      </c>
      <c r="Y25" s="158" t="s">
        <v>260</v>
      </c>
      <c r="Z25" s="148"/>
      <c r="AA25" s="148"/>
      <c r="AB25" s="148"/>
      <c r="AC25" s="148"/>
      <c r="AD25" s="148"/>
      <c r="AE25" s="148"/>
      <c r="AF25" s="148"/>
      <c r="AG25" s="148" t="s">
        <v>321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73" t="s">
        <v>425</v>
      </c>
      <c r="D26" s="274"/>
      <c r="E26" s="274"/>
      <c r="F26" s="274"/>
      <c r="G26" s="274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263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10</v>
      </c>
      <c r="B27" s="173" t="s">
        <v>3628</v>
      </c>
      <c r="C27" s="181" t="s">
        <v>3629</v>
      </c>
      <c r="D27" s="174" t="s">
        <v>446</v>
      </c>
      <c r="E27" s="175">
        <v>42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257</v>
      </c>
      <c r="T27" s="178" t="s">
        <v>258</v>
      </c>
      <c r="U27" s="158">
        <v>0</v>
      </c>
      <c r="V27" s="158">
        <f>ROUND(E27*U27,2)</f>
        <v>0</v>
      </c>
      <c r="W27" s="158"/>
      <c r="X27" s="158" t="s">
        <v>259</v>
      </c>
      <c r="Y27" s="158" t="s">
        <v>260</v>
      </c>
      <c r="Z27" s="148"/>
      <c r="AA27" s="148"/>
      <c r="AB27" s="148"/>
      <c r="AC27" s="148"/>
      <c r="AD27" s="148"/>
      <c r="AE27" s="148"/>
      <c r="AF27" s="148"/>
      <c r="AG27" s="148" t="s">
        <v>321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73" t="s">
        <v>425</v>
      </c>
      <c r="D28" s="274"/>
      <c r="E28" s="274"/>
      <c r="F28" s="274"/>
      <c r="G28" s="27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263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11</v>
      </c>
      <c r="B29" s="173" t="s">
        <v>3630</v>
      </c>
      <c r="C29" s="181" t="s">
        <v>3631</v>
      </c>
      <c r="D29" s="174" t="s">
        <v>446</v>
      </c>
      <c r="E29" s="175">
        <v>45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257</v>
      </c>
      <c r="T29" s="178" t="s">
        <v>258</v>
      </c>
      <c r="U29" s="158">
        <v>0</v>
      </c>
      <c r="V29" s="158">
        <f>ROUND(E29*U29,2)</f>
        <v>0</v>
      </c>
      <c r="W29" s="158"/>
      <c r="X29" s="158" t="s">
        <v>259</v>
      </c>
      <c r="Y29" s="158" t="s">
        <v>260</v>
      </c>
      <c r="Z29" s="148"/>
      <c r="AA29" s="148"/>
      <c r="AB29" s="148"/>
      <c r="AC29" s="148"/>
      <c r="AD29" s="148"/>
      <c r="AE29" s="148"/>
      <c r="AF29" s="148"/>
      <c r="AG29" s="148" t="s">
        <v>321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73" t="s">
        <v>425</v>
      </c>
      <c r="D30" s="274"/>
      <c r="E30" s="274"/>
      <c r="F30" s="274"/>
      <c r="G30" s="274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263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12</v>
      </c>
      <c r="B31" s="173" t="s">
        <v>3632</v>
      </c>
      <c r="C31" s="181" t="s">
        <v>3633</v>
      </c>
      <c r="D31" s="174" t="s">
        <v>348</v>
      </c>
      <c r="E31" s="175">
        <v>58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257</v>
      </c>
      <c r="T31" s="178" t="s">
        <v>258</v>
      </c>
      <c r="U31" s="158">
        <v>0</v>
      </c>
      <c r="V31" s="158">
        <f>ROUND(E31*U31,2)</f>
        <v>0</v>
      </c>
      <c r="W31" s="158"/>
      <c r="X31" s="158" t="s">
        <v>259</v>
      </c>
      <c r="Y31" s="158" t="s">
        <v>260</v>
      </c>
      <c r="Z31" s="148"/>
      <c r="AA31" s="148"/>
      <c r="AB31" s="148"/>
      <c r="AC31" s="148"/>
      <c r="AD31" s="148"/>
      <c r="AE31" s="148"/>
      <c r="AF31" s="148"/>
      <c r="AG31" s="148" t="s">
        <v>321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73" t="s">
        <v>425</v>
      </c>
      <c r="D32" s="274"/>
      <c r="E32" s="274"/>
      <c r="F32" s="274"/>
      <c r="G32" s="274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263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13</v>
      </c>
      <c r="B33" s="173" t="s">
        <v>3634</v>
      </c>
      <c r="C33" s="181" t="s">
        <v>3635</v>
      </c>
      <c r="D33" s="174" t="s">
        <v>348</v>
      </c>
      <c r="E33" s="175">
        <v>58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257</v>
      </c>
      <c r="T33" s="178" t="s">
        <v>258</v>
      </c>
      <c r="U33" s="158">
        <v>0</v>
      </c>
      <c r="V33" s="158">
        <f>ROUND(E33*U33,2)</f>
        <v>0</v>
      </c>
      <c r="W33" s="158"/>
      <c r="X33" s="158" t="s">
        <v>259</v>
      </c>
      <c r="Y33" s="158" t="s">
        <v>260</v>
      </c>
      <c r="Z33" s="148"/>
      <c r="AA33" s="148"/>
      <c r="AB33" s="148"/>
      <c r="AC33" s="148"/>
      <c r="AD33" s="148"/>
      <c r="AE33" s="148"/>
      <c r="AF33" s="148"/>
      <c r="AG33" s="148" t="s">
        <v>321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73" t="s">
        <v>425</v>
      </c>
      <c r="D34" s="274"/>
      <c r="E34" s="274"/>
      <c r="F34" s="274"/>
      <c r="G34" s="274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263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14</v>
      </c>
      <c r="B35" s="173" t="s">
        <v>3636</v>
      </c>
      <c r="C35" s="181" t="s">
        <v>3637</v>
      </c>
      <c r="D35" s="174" t="s">
        <v>446</v>
      </c>
      <c r="E35" s="175">
        <v>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257</v>
      </c>
      <c r="T35" s="178" t="s">
        <v>258</v>
      </c>
      <c r="U35" s="158">
        <v>0</v>
      </c>
      <c r="V35" s="158">
        <f>ROUND(E35*U35,2)</f>
        <v>0</v>
      </c>
      <c r="W35" s="158"/>
      <c r="X35" s="158" t="s">
        <v>259</v>
      </c>
      <c r="Y35" s="158" t="s">
        <v>260</v>
      </c>
      <c r="Z35" s="148"/>
      <c r="AA35" s="148"/>
      <c r="AB35" s="148"/>
      <c r="AC35" s="148"/>
      <c r="AD35" s="148"/>
      <c r="AE35" s="148"/>
      <c r="AF35" s="148"/>
      <c r="AG35" s="148" t="s">
        <v>321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73" t="s">
        <v>425</v>
      </c>
      <c r="D36" s="274"/>
      <c r="E36" s="274"/>
      <c r="F36" s="274"/>
      <c r="G36" s="27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263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15</v>
      </c>
      <c r="B37" s="173" t="s">
        <v>3638</v>
      </c>
      <c r="C37" s="181" t="s">
        <v>3639</v>
      </c>
      <c r="D37" s="174" t="s">
        <v>348</v>
      </c>
      <c r="E37" s="175">
        <v>58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257</v>
      </c>
      <c r="T37" s="178" t="s">
        <v>258</v>
      </c>
      <c r="U37" s="158">
        <v>0</v>
      </c>
      <c r="V37" s="158">
        <f>ROUND(E37*U37,2)</f>
        <v>0</v>
      </c>
      <c r="W37" s="158"/>
      <c r="X37" s="158" t="s">
        <v>259</v>
      </c>
      <c r="Y37" s="158" t="s">
        <v>260</v>
      </c>
      <c r="Z37" s="148"/>
      <c r="AA37" s="148"/>
      <c r="AB37" s="148"/>
      <c r="AC37" s="148"/>
      <c r="AD37" s="148"/>
      <c r="AE37" s="148"/>
      <c r="AF37" s="148"/>
      <c r="AG37" s="148" t="s">
        <v>321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73" t="s">
        <v>425</v>
      </c>
      <c r="D38" s="274"/>
      <c r="E38" s="274"/>
      <c r="F38" s="274"/>
      <c r="G38" s="27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263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16</v>
      </c>
      <c r="B39" s="173" t="s">
        <v>3640</v>
      </c>
      <c r="C39" s="181" t="s">
        <v>3641</v>
      </c>
      <c r="D39" s="174" t="s">
        <v>446</v>
      </c>
      <c r="E39" s="175">
        <v>6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257</v>
      </c>
      <c r="T39" s="178" t="s">
        <v>258</v>
      </c>
      <c r="U39" s="158">
        <v>0</v>
      </c>
      <c r="V39" s="158">
        <f>ROUND(E39*U39,2)</f>
        <v>0</v>
      </c>
      <c r="W39" s="158"/>
      <c r="X39" s="158" t="s">
        <v>259</v>
      </c>
      <c r="Y39" s="158" t="s">
        <v>260</v>
      </c>
      <c r="Z39" s="148"/>
      <c r="AA39" s="148"/>
      <c r="AB39" s="148"/>
      <c r="AC39" s="148"/>
      <c r="AD39" s="148"/>
      <c r="AE39" s="148"/>
      <c r="AF39" s="148"/>
      <c r="AG39" s="148" t="s">
        <v>321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73" t="s">
        <v>425</v>
      </c>
      <c r="D40" s="274"/>
      <c r="E40" s="274"/>
      <c r="F40" s="274"/>
      <c r="G40" s="274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263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17</v>
      </c>
      <c r="B41" s="173" t="s">
        <v>3642</v>
      </c>
      <c r="C41" s="181" t="s">
        <v>3643</v>
      </c>
      <c r="D41" s="174" t="s">
        <v>446</v>
      </c>
      <c r="E41" s="175">
        <v>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257</v>
      </c>
      <c r="T41" s="178" t="s">
        <v>258</v>
      </c>
      <c r="U41" s="158">
        <v>0</v>
      </c>
      <c r="V41" s="158">
        <f>ROUND(E41*U41,2)</f>
        <v>0</v>
      </c>
      <c r="W41" s="158"/>
      <c r="X41" s="158" t="s">
        <v>259</v>
      </c>
      <c r="Y41" s="158" t="s">
        <v>260</v>
      </c>
      <c r="Z41" s="148"/>
      <c r="AA41" s="148"/>
      <c r="AB41" s="148"/>
      <c r="AC41" s="148"/>
      <c r="AD41" s="148"/>
      <c r="AE41" s="148"/>
      <c r="AF41" s="148"/>
      <c r="AG41" s="148" t="s">
        <v>321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73" t="s">
        <v>425</v>
      </c>
      <c r="D42" s="274"/>
      <c r="E42" s="274"/>
      <c r="F42" s="274"/>
      <c r="G42" s="274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263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18</v>
      </c>
      <c r="B43" s="173" t="s">
        <v>3644</v>
      </c>
      <c r="C43" s="181" t="s">
        <v>3645</v>
      </c>
      <c r="D43" s="174" t="s">
        <v>446</v>
      </c>
      <c r="E43" s="175">
        <v>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257</v>
      </c>
      <c r="T43" s="178" t="s">
        <v>258</v>
      </c>
      <c r="U43" s="158">
        <v>0</v>
      </c>
      <c r="V43" s="158">
        <f>ROUND(E43*U43,2)</f>
        <v>0</v>
      </c>
      <c r="W43" s="158"/>
      <c r="X43" s="158" t="s">
        <v>259</v>
      </c>
      <c r="Y43" s="158" t="s">
        <v>260</v>
      </c>
      <c r="Z43" s="148"/>
      <c r="AA43" s="148"/>
      <c r="AB43" s="148"/>
      <c r="AC43" s="148"/>
      <c r="AD43" s="148"/>
      <c r="AE43" s="148"/>
      <c r="AF43" s="148"/>
      <c r="AG43" s="148" t="s">
        <v>321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73" t="s">
        <v>425</v>
      </c>
      <c r="D44" s="274"/>
      <c r="E44" s="274"/>
      <c r="F44" s="274"/>
      <c r="G44" s="27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263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19</v>
      </c>
      <c r="B45" s="173" t="s">
        <v>3646</v>
      </c>
      <c r="C45" s="181" t="s">
        <v>3647</v>
      </c>
      <c r="D45" s="174" t="s">
        <v>446</v>
      </c>
      <c r="E45" s="175">
        <v>1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257</v>
      </c>
      <c r="T45" s="178" t="s">
        <v>258</v>
      </c>
      <c r="U45" s="158">
        <v>0</v>
      </c>
      <c r="V45" s="158">
        <f>ROUND(E45*U45,2)</f>
        <v>0</v>
      </c>
      <c r="W45" s="158"/>
      <c r="X45" s="158" t="s">
        <v>259</v>
      </c>
      <c r="Y45" s="158" t="s">
        <v>260</v>
      </c>
      <c r="Z45" s="148"/>
      <c r="AA45" s="148"/>
      <c r="AB45" s="148"/>
      <c r="AC45" s="148"/>
      <c r="AD45" s="148"/>
      <c r="AE45" s="148"/>
      <c r="AF45" s="148"/>
      <c r="AG45" s="148" t="s">
        <v>321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73" t="s">
        <v>425</v>
      </c>
      <c r="D46" s="274"/>
      <c r="E46" s="274"/>
      <c r="F46" s="274"/>
      <c r="G46" s="27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263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20</v>
      </c>
      <c r="B47" s="173" t="s">
        <v>3648</v>
      </c>
      <c r="C47" s="181" t="s">
        <v>3649</v>
      </c>
      <c r="D47" s="174" t="s">
        <v>446</v>
      </c>
      <c r="E47" s="175">
        <v>18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257</v>
      </c>
      <c r="T47" s="178" t="s">
        <v>258</v>
      </c>
      <c r="U47" s="158">
        <v>0</v>
      </c>
      <c r="V47" s="158">
        <f>ROUND(E47*U47,2)</f>
        <v>0</v>
      </c>
      <c r="W47" s="158"/>
      <c r="X47" s="158" t="s">
        <v>259</v>
      </c>
      <c r="Y47" s="158" t="s">
        <v>260</v>
      </c>
      <c r="Z47" s="148"/>
      <c r="AA47" s="148"/>
      <c r="AB47" s="148"/>
      <c r="AC47" s="148"/>
      <c r="AD47" s="148"/>
      <c r="AE47" s="148"/>
      <c r="AF47" s="148"/>
      <c r="AG47" s="148" t="s">
        <v>321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73" t="s">
        <v>425</v>
      </c>
      <c r="D48" s="274"/>
      <c r="E48" s="274"/>
      <c r="F48" s="274"/>
      <c r="G48" s="274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263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21</v>
      </c>
      <c r="B49" s="173" t="s">
        <v>3650</v>
      </c>
      <c r="C49" s="181" t="s">
        <v>3651</v>
      </c>
      <c r="D49" s="174" t="s">
        <v>446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257</v>
      </c>
      <c r="T49" s="178" t="s">
        <v>258</v>
      </c>
      <c r="U49" s="158">
        <v>0</v>
      </c>
      <c r="V49" s="158">
        <f>ROUND(E49*U49,2)</f>
        <v>0</v>
      </c>
      <c r="W49" s="158"/>
      <c r="X49" s="158" t="s">
        <v>259</v>
      </c>
      <c r="Y49" s="158" t="s">
        <v>260</v>
      </c>
      <c r="Z49" s="148"/>
      <c r="AA49" s="148"/>
      <c r="AB49" s="148"/>
      <c r="AC49" s="148"/>
      <c r="AD49" s="148"/>
      <c r="AE49" s="148"/>
      <c r="AF49" s="148"/>
      <c r="AG49" s="148" t="s">
        <v>321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73" t="s">
        <v>425</v>
      </c>
      <c r="D50" s="274"/>
      <c r="E50" s="274"/>
      <c r="F50" s="274"/>
      <c r="G50" s="27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263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22</v>
      </c>
      <c r="B51" s="173" t="s">
        <v>3652</v>
      </c>
      <c r="C51" s="181" t="s">
        <v>3653</v>
      </c>
      <c r="D51" s="174" t="s">
        <v>446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257</v>
      </c>
      <c r="T51" s="178" t="s">
        <v>258</v>
      </c>
      <c r="U51" s="158">
        <v>0</v>
      </c>
      <c r="V51" s="158">
        <f>ROUND(E51*U51,2)</f>
        <v>0</v>
      </c>
      <c r="W51" s="158"/>
      <c r="X51" s="158" t="s">
        <v>259</v>
      </c>
      <c r="Y51" s="158" t="s">
        <v>260</v>
      </c>
      <c r="Z51" s="148"/>
      <c r="AA51" s="148"/>
      <c r="AB51" s="148"/>
      <c r="AC51" s="148"/>
      <c r="AD51" s="148"/>
      <c r="AE51" s="148"/>
      <c r="AF51" s="148"/>
      <c r="AG51" s="148" t="s">
        <v>321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73" t="s">
        <v>425</v>
      </c>
      <c r="D52" s="274"/>
      <c r="E52" s="274"/>
      <c r="F52" s="274"/>
      <c r="G52" s="274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263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23</v>
      </c>
      <c r="B53" s="173" t="s">
        <v>3654</v>
      </c>
      <c r="C53" s="181" t="s">
        <v>3655</v>
      </c>
      <c r="D53" s="174" t="s">
        <v>446</v>
      </c>
      <c r="E53" s="175">
        <v>1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257</v>
      </c>
      <c r="T53" s="178" t="s">
        <v>258</v>
      </c>
      <c r="U53" s="158">
        <v>0</v>
      </c>
      <c r="V53" s="158">
        <f>ROUND(E53*U53,2)</f>
        <v>0</v>
      </c>
      <c r="W53" s="158"/>
      <c r="X53" s="158" t="s">
        <v>259</v>
      </c>
      <c r="Y53" s="158" t="s">
        <v>260</v>
      </c>
      <c r="Z53" s="148"/>
      <c r="AA53" s="148"/>
      <c r="AB53" s="148"/>
      <c r="AC53" s="148"/>
      <c r="AD53" s="148"/>
      <c r="AE53" s="148"/>
      <c r="AF53" s="148"/>
      <c r="AG53" s="148" t="s">
        <v>321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73" t="s">
        <v>425</v>
      </c>
      <c r="D54" s="274"/>
      <c r="E54" s="274"/>
      <c r="F54" s="274"/>
      <c r="G54" s="274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263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24</v>
      </c>
      <c r="B55" s="173" t="s">
        <v>3656</v>
      </c>
      <c r="C55" s="181" t="s">
        <v>3657</v>
      </c>
      <c r="D55" s="174" t="s">
        <v>446</v>
      </c>
      <c r="E55" s="175">
        <v>2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257</v>
      </c>
      <c r="T55" s="178" t="s">
        <v>258</v>
      </c>
      <c r="U55" s="158">
        <v>0</v>
      </c>
      <c r="V55" s="158">
        <f>ROUND(E55*U55,2)</f>
        <v>0</v>
      </c>
      <c r="W55" s="158"/>
      <c r="X55" s="158" t="s">
        <v>259</v>
      </c>
      <c r="Y55" s="158" t="s">
        <v>260</v>
      </c>
      <c r="Z55" s="148"/>
      <c r="AA55" s="148"/>
      <c r="AB55" s="148"/>
      <c r="AC55" s="148"/>
      <c r="AD55" s="148"/>
      <c r="AE55" s="148"/>
      <c r="AF55" s="148"/>
      <c r="AG55" s="148" t="s">
        <v>321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73" t="s">
        <v>425</v>
      </c>
      <c r="D56" s="274"/>
      <c r="E56" s="274"/>
      <c r="F56" s="274"/>
      <c r="G56" s="274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263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25</v>
      </c>
      <c r="B57" s="173" t="s">
        <v>3658</v>
      </c>
      <c r="C57" s="181" t="s">
        <v>3659</v>
      </c>
      <c r="D57" s="174" t="s">
        <v>446</v>
      </c>
      <c r="E57" s="175">
        <v>1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257</v>
      </c>
      <c r="T57" s="178" t="s">
        <v>258</v>
      </c>
      <c r="U57" s="158">
        <v>0</v>
      </c>
      <c r="V57" s="158">
        <f>ROUND(E57*U57,2)</f>
        <v>0</v>
      </c>
      <c r="W57" s="158"/>
      <c r="X57" s="158" t="s">
        <v>259</v>
      </c>
      <c r="Y57" s="158" t="s">
        <v>260</v>
      </c>
      <c r="Z57" s="148"/>
      <c r="AA57" s="148"/>
      <c r="AB57" s="148"/>
      <c r="AC57" s="148"/>
      <c r="AD57" s="148"/>
      <c r="AE57" s="148"/>
      <c r="AF57" s="148"/>
      <c r="AG57" s="148" t="s">
        <v>321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73" t="s">
        <v>425</v>
      </c>
      <c r="D58" s="274"/>
      <c r="E58" s="274"/>
      <c r="F58" s="274"/>
      <c r="G58" s="274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263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26</v>
      </c>
      <c r="B59" s="173" t="s">
        <v>3660</v>
      </c>
      <c r="C59" s="181" t="s">
        <v>3661</v>
      </c>
      <c r="D59" s="174" t="s">
        <v>446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257</v>
      </c>
      <c r="T59" s="178" t="s">
        <v>258</v>
      </c>
      <c r="U59" s="158">
        <v>0</v>
      </c>
      <c r="V59" s="158">
        <f>ROUND(E59*U59,2)</f>
        <v>0</v>
      </c>
      <c r="W59" s="158"/>
      <c r="X59" s="158" t="s">
        <v>259</v>
      </c>
      <c r="Y59" s="158" t="s">
        <v>260</v>
      </c>
      <c r="Z59" s="148"/>
      <c r="AA59" s="148"/>
      <c r="AB59" s="148"/>
      <c r="AC59" s="148"/>
      <c r="AD59" s="148"/>
      <c r="AE59" s="148"/>
      <c r="AF59" s="148"/>
      <c r="AG59" s="148" t="s">
        <v>321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73" t="s">
        <v>425</v>
      </c>
      <c r="D60" s="274"/>
      <c r="E60" s="274"/>
      <c r="F60" s="274"/>
      <c r="G60" s="274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263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27</v>
      </c>
      <c r="B61" s="173" t="s">
        <v>3662</v>
      </c>
      <c r="C61" s="181" t="s">
        <v>3663</v>
      </c>
      <c r="D61" s="174" t="s">
        <v>446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257</v>
      </c>
      <c r="T61" s="178" t="s">
        <v>258</v>
      </c>
      <c r="U61" s="158">
        <v>0</v>
      </c>
      <c r="V61" s="158">
        <f>ROUND(E61*U61,2)</f>
        <v>0</v>
      </c>
      <c r="W61" s="158"/>
      <c r="X61" s="158" t="s">
        <v>259</v>
      </c>
      <c r="Y61" s="158" t="s">
        <v>260</v>
      </c>
      <c r="Z61" s="148"/>
      <c r="AA61" s="148"/>
      <c r="AB61" s="148"/>
      <c r="AC61" s="148"/>
      <c r="AD61" s="148"/>
      <c r="AE61" s="148"/>
      <c r="AF61" s="148"/>
      <c r="AG61" s="148" t="s">
        <v>321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73" t="s">
        <v>425</v>
      </c>
      <c r="D62" s="274"/>
      <c r="E62" s="274"/>
      <c r="F62" s="274"/>
      <c r="G62" s="274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263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28</v>
      </c>
      <c r="B63" s="173" t="s">
        <v>3664</v>
      </c>
      <c r="C63" s="181" t="s">
        <v>3665</v>
      </c>
      <c r="D63" s="174" t="s">
        <v>446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257</v>
      </c>
      <c r="T63" s="178" t="s">
        <v>258</v>
      </c>
      <c r="U63" s="158">
        <v>0</v>
      </c>
      <c r="V63" s="158">
        <f>ROUND(E63*U63,2)</f>
        <v>0</v>
      </c>
      <c r="W63" s="158"/>
      <c r="X63" s="158" t="s">
        <v>259</v>
      </c>
      <c r="Y63" s="158" t="s">
        <v>260</v>
      </c>
      <c r="Z63" s="148"/>
      <c r="AA63" s="148"/>
      <c r="AB63" s="148"/>
      <c r="AC63" s="148"/>
      <c r="AD63" s="148"/>
      <c r="AE63" s="148"/>
      <c r="AF63" s="148"/>
      <c r="AG63" s="148" t="s">
        <v>321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73" t="s">
        <v>425</v>
      </c>
      <c r="D64" s="274"/>
      <c r="E64" s="274"/>
      <c r="F64" s="274"/>
      <c r="G64" s="274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263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264" t="s">
        <v>3666</v>
      </c>
      <c r="D65" s="265"/>
      <c r="E65" s="265"/>
      <c r="F65" s="265"/>
      <c r="G65" s="265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263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29</v>
      </c>
      <c r="B66" s="173" t="s">
        <v>3667</v>
      </c>
      <c r="C66" s="181" t="s">
        <v>3668</v>
      </c>
      <c r="D66" s="174" t="s">
        <v>446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257</v>
      </c>
      <c r="T66" s="178" t="s">
        <v>258</v>
      </c>
      <c r="U66" s="158">
        <v>0</v>
      </c>
      <c r="V66" s="158">
        <f>ROUND(E66*U66,2)</f>
        <v>0</v>
      </c>
      <c r="W66" s="158"/>
      <c r="X66" s="158" t="s">
        <v>259</v>
      </c>
      <c r="Y66" s="158" t="s">
        <v>260</v>
      </c>
      <c r="Z66" s="148"/>
      <c r="AA66" s="148"/>
      <c r="AB66" s="148"/>
      <c r="AC66" s="148"/>
      <c r="AD66" s="148"/>
      <c r="AE66" s="148"/>
      <c r="AF66" s="148"/>
      <c r="AG66" s="148" t="s">
        <v>321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73" t="s">
        <v>425</v>
      </c>
      <c r="D67" s="274"/>
      <c r="E67" s="274"/>
      <c r="F67" s="274"/>
      <c r="G67" s="27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263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30</v>
      </c>
      <c r="B68" s="173" t="s">
        <v>3669</v>
      </c>
      <c r="C68" s="181" t="s">
        <v>3670</v>
      </c>
      <c r="D68" s="174" t="s">
        <v>446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257</v>
      </c>
      <c r="T68" s="178" t="s">
        <v>258</v>
      </c>
      <c r="U68" s="158">
        <v>0</v>
      </c>
      <c r="V68" s="158">
        <f>ROUND(E68*U68,2)</f>
        <v>0</v>
      </c>
      <c r="W68" s="158"/>
      <c r="X68" s="158" t="s">
        <v>259</v>
      </c>
      <c r="Y68" s="158" t="s">
        <v>260</v>
      </c>
      <c r="Z68" s="148"/>
      <c r="AA68" s="148"/>
      <c r="AB68" s="148"/>
      <c r="AC68" s="148"/>
      <c r="AD68" s="148"/>
      <c r="AE68" s="148"/>
      <c r="AF68" s="148"/>
      <c r="AG68" s="148" t="s">
        <v>321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73" t="s">
        <v>425</v>
      </c>
      <c r="D69" s="274"/>
      <c r="E69" s="274"/>
      <c r="F69" s="274"/>
      <c r="G69" s="274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263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31</v>
      </c>
      <c r="B70" s="173" t="s">
        <v>3671</v>
      </c>
      <c r="C70" s="181" t="s">
        <v>3672</v>
      </c>
      <c r="D70" s="174" t="s">
        <v>446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257</v>
      </c>
      <c r="T70" s="178" t="s">
        <v>258</v>
      </c>
      <c r="U70" s="158">
        <v>0</v>
      </c>
      <c r="V70" s="158">
        <f>ROUND(E70*U70,2)</f>
        <v>0</v>
      </c>
      <c r="W70" s="158"/>
      <c r="X70" s="158" t="s">
        <v>259</v>
      </c>
      <c r="Y70" s="158" t="s">
        <v>260</v>
      </c>
      <c r="Z70" s="148"/>
      <c r="AA70" s="148"/>
      <c r="AB70" s="148"/>
      <c r="AC70" s="148"/>
      <c r="AD70" s="148"/>
      <c r="AE70" s="148"/>
      <c r="AF70" s="148"/>
      <c r="AG70" s="148" t="s">
        <v>321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73" t="s">
        <v>425</v>
      </c>
      <c r="D71" s="274"/>
      <c r="E71" s="274"/>
      <c r="F71" s="274"/>
      <c r="G71" s="274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263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32</v>
      </c>
      <c r="B72" s="173" t="s">
        <v>3673</v>
      </c>
      <c r="C72" s="181" t="s">
        <v>3674</v>
      </c>
      <c r="D72" s="174" t="s">
        <v>446</v>
      </c>
      <c r="E72" s="175">
        <v>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257</v>
      </c>
      <c r="T72" s="178" t="s">
        <v>258</v>
      </c>
      <c r="U72" s="158">
        <v>0</v>
      </c>
      <c r="V72" s="158">
        <f>ROUND(E72*U72,2)</f>
        <v>0</v>
      </c>
      <c r="W72" s="158"/>
      <c r="X72" s="158" t="s">
        <v>259</v>
      </c>
      <c r="Y72" s="158" t="s">
        <v>260</v>
      </c>
      <c r="Z72" s="148"/>
      <c r="AA72" s="148"/>
      <c r="AB72" s="148"/>
      <c r="AC72" s="148"/>
      <c r="AD72" s="148"/>
      <c r="AE72" s="148"/>
      <c r="AF72" s="148"/>
      <c r="AG72" s="148" t="s">
        <v>321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73" t="s">
        <v>425</v>
      </c>
      <c r="D73" s="274"/>
      <c r="E73" s="274"/>
      <c r="F73" s="274"/>
      <c r="G73" s="27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263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33</v>
      </c>
      <c r="B74" s="173" t="s">
        <v>3675</v>
      </c>
      <c r="C74" s="181" t="s">
        <v>3676</v>
      </c>
      <c r="D74" s="174" t="s">
        <v>446</v>
      </c>
      <c r="E74" s="175">
        <v>2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257</v>
      </c>
      <c r="T74" s="178" t="s">
        <v>258</v>
      </c>
      <c r="U74" s="158">
        <v>0</v>
      </c>
      <c r="V74" s="158">
        <f>ROUND(E74*U74,2)</f>
        <v>0</v>
      </c>
      <c r="W74" s="158"/>
      <c r="X74" s="158" t="s">
        <v>259</v>
      </c>
      <c r="Y74" s="158" t="s">
        <v>260</v>
      </c>
      <c r="Z74" s="148"/>
      <c r="AA74" s="148"/>
      <c r="AB74" s="148"/>
      <c r="AC74" s="148"/>
      <c r="AD74" s="148"/>
      <c r="AE74" s="148"/>
      <c r="AF74" s="148"/>
      <c r="AG74" s="148" t="s">
        <v>321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73" t="s">
        <v>425</v>
      </c>
      <c r="D75" s="274"/>
      <c r="E75" s="274"/>
      <c r="F75" s="274"/>
      <c r="G75" s="274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263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34</v>
      </c>
      <c r="B76" s="173" t="s">
        <v>3677</v>
      </c>
      <c r="C76" s="181" t="s">
        <v>3678</v>
      </c>
      <c r="D76" s="174" t="s">
        <v>446</v>
      </c>
      <c r="E76" s="175">
        <v>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257</v>
      </c>
      <c r="T76" s="178" t="s">
        <v>258</v>
      </c>
      <c r="U76" s="158">
        <v>0</v>
      </c>
      <c r="V76" s="158">
        <f>ROUND(E76*U76,2)</f>
        <v>0</v>
      </c>
      <c r="W76" s="158"/>
      <c r="X76" s="158" t="s">
        <v>259</v>
      </c>
      <c r="Y76" s="158" t="s">
        <v>260</v>
      </c>
      <c r="Z76" s="148"/>
      <c r="AA76" s="148"/>
      <c r="AB76" s="148"/>
      <c r="AC76" s="148"/>
      <c r="AD76" s="148"/>
      <c r="AE76" s="148"/>
      <c r="AF76" s="148"/>
      <c r="AG76" s="148" t="s">
        <v>321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73" t="s">
        <v>425</v>
      </c>
      <c r="D77" s="274"/>
      <c r="E77" s="274"/>
      <c r="F77" s="274"/>
      <c r="G77" s="27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263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264" t="s">
        <v>3679</v>
      </c>
      <c r="D78" s="265"/>
      <c r="E78" s="265"/>
      <c r="F78" s="265"/>
      <c r="G78" s="26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263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35</v>
      </c>
      <c r="B79" s="173" t="s">
        <v>3680</v>
      </c>
      <c r="C79" s="181" t="s">
        <v>3681</v>
      </c>
      <c r="D79" s="174" t="s">
        <v>446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257</v>
      </c>
      <c r="T79" s="178" t="s">
        <v>258</v>
      </c>
      <c r="U79" s="158">
        <v>0</v>
      </c>
      <c r="V79" s="158">
        <f>ROUND(E79*U79,2)</f>
        <v>0</v>
      </c>
      <c r="W79" s="158"/>
      <c r="X79" s="158" t="s">
        <v>259</v>
      </c>
      <c r="Y79" s="158" t="s">
        <v>260</v>
      </c>
      <c r="Z79" s="148"/>
      <c r="AA79" s="148"/>
      <c r="AB79" s="148"/>
      <c r="AC79" s="148"/>
      <c r="AD79" s="148"/>
      <c r="AE79" s="148"/>
      <c r="AF79" s="148"/>
      <c r="AG79" s="148" t="s">
        <v>321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73" t="s">
        <v>425</v>
      </c>
      <c r="D80" s="274"/>
      <c r="E80" s="274"/>
      <c r="F80" s="274"/>
      <c r="G80" s="27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263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36</v>
      </c>
      <c r="B81" s="173" t="s">
        <v>3682</v>
      </c>
      <c r="C81" s="181" t="s">
        <v>3683</v>
      </c>
      <c r="D81" s="174" t="s">
        <v>446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257</v>
      </c>
      <c r="T81" s="178" t="s">
        <v>258</v>
      </c>
      <c r="U81" s="158">
        <v>0</v>
      </c>
      <c r="V81" s="158">
        <f>ROUND(E81*U81,2)</f>
        <v>0</v>
      </c>
      <c r="W81" s="158"/>
      <c r="X81" s="158" t="s">
        <v>259</v>
      </c>
      <c r="Y81" s="158" t="s">
        <v>260</v>
      </c>
      <c r="Z81" s="148"/>
      <c r="AA81" s="148"/>
      <c r="AB81" s="148"/>
      <c r="AC81" s="148"/>
      <c r="AD81" s="148"/>
      <c r="AE81" s="148"/>
      <c r="AF81" s="148"/>
      <c r="AG81" s="148" t="s">
        <v>321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73" t="s">
        <v>425</v>
      </c>
      <c r="D82" s="274"/>
      <c r="E82" s="274"/>
      <c r="F82" s="274"/>
      <c r="G82" s="274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263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37</v>
      </c>
      <c r="B83" s="173" t="s">
        <v>3684</v>
      </c>
      <c r="C83" s="181" t="s">
        <v>3685</v>
      </c>
      <c r="D83" s="174" t="s">
        <v>446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257</v>
      </c>
      <c r="T83" s="178" t="s">
        <v>258</v>
      </c>
      <c r="U83" s="158">
        <v>0</v>
      </c>
      <c r="V83" s="158">
        <f>ROUND(E83*U83,2)</f>
        <v>0</v>
      </c>
      <c r="W83" s="158"/>
      <c r="X83" s="158" t="s">
        <v>259</v>
      </c>
      <c r="Y83" s="158" t="s">
        <v>260</v>
      </c>
      <c r="Z83" s="148"/>
      <c r="AA83" s="148"/>
      <c r="AB83" s="148"/>
      <c r="AC83" s="148"/>
      <c r="AD83" s="148"/>
      <c r="AE83" s="148"/>
      <c r="AF83" s="148"/>
      <c r="AG83" s="148" t="s">
        <v>321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73" t="s">
        <v>425</v>
      </c>
      <c r="D84" s="274"/>
      <c r="E84" s="274"/>
      <c r="F84" s="274"/>
      <c r="G84" s="27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263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38</v>
      </c>
      <c r="B85" s="173" t="s">
        <v>3686</v>
      </c>
      <c r="C85" s="181" t="s">
        <v>3687</v>
      </c>
      <c r="D85" s="174" t="s">
        <v>446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257</v>
      </c>
      <c r="T85" s="178" t="s">
        <v>258</v>
      </c>
      <c r="U85" s="158">
        <v>0</v>
      </c>
      <c r="V85" s="158">
        <f>ROUND(E85*U85,2)</f>
        <v>0</v>
      </c>
      <c r="W85" s="158"/>
      <c r="X85" s="158" t="s">
        <v>259</v>
      </c>
      <c r="Y85" s="158" t="s">
        <v>260</v>
      </c>
      <c r="Z85" s="148"/>
      <c r="AA85" s="148"/>
      <c r="AB85" s="148"/>
      <c r="AC85" s="148"/>
      <c r="AD85" s="148"/>
      <c r="AE85" s="148"/>
      <c r="AF85" s="148"/>
      <c r="AG85" s="148" t="s">
        <v>321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73" t="s">
        <v>425</v>
      </c>
      <c r="D86" s="274"/>
      <c r="E86" s="274"/>
      <c r="F86" s="274"/>
      <c r="G86" s="27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263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39</v>
      </c>
      <c r="B87" s="173" t="s">
        <v>3688</v>
      </c>
      <c r="C87" s="181" t="s">
        <v>3689</v>
      </c>
      <c r="D87" s="174" t="s">
        <v>446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257</v>
      </c>
      <c r="T87" s="178" t="s">
        <v>258</v>
      </c>
      <c r="U87" s="158">
        <v>0</v>
      </c>
      <c r="V87" s="158">
        <f>ROUND(E87*U87,2)</f>
        <v>0</v>
      </c>
      <c r="W87" s="158"/>
      <c r="X87" s="158" t="s">
        <v>259</v>
      </c>
      <c r="Y87" s="158" t="s">
        <v>260</v>
      </c>
      <c r="Z87" s="148"/>
      <c r="AA87" s="148"/>
      <c r="AB87" s="148"/>
      <c r="AC87" s="148"/>
      <c r="AD87" s="148"/>
      <c r="AE87" s="148"/>
      <c r="AF87" s="148"/>
      <c r="AG87" s="148" t="s">
        <v>321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73" t="s">
        <v>425</v>
      </c>
      <c r="D88" s="274"/>
      <c r="E88" s="274"/>
      <c r="F88" s="274"/>
      <c r="G88" s="274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263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40</v>
      </c>
      <c r="B89" s="173" t="s">
        <v>3690</v>
      </c>
      <c r="C89" s="181" t="s">
        <v>3691</v>
      </c>
      <c r="D89" s="174" t="s">
        <v>446</v>
      </c>
      <c r="E89" s="175">
        <v>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257</v>
      </c>
      <c r="T89" s="178" t="s">
        <v>258</v>
      </c>
      <c r="U89" s="158">
        <v>0</v>
      </c>
      <c r="V89" s="158">
        <f>ROUND(E89*U89,2)</f>
        <v>0</v>
      </c>
      <c r="W89" s="158"/>
      <c r="X89" s="158" t="s">
        <v>259</v>
      </c>
      <c r="Y89" s="158" t="s">
        <v>260</v>
      </c>
      <c r="Z89" s="148"/>
      <c r="AA89" s="148"/>
      <c r="AB89" s="148"/>
      <c r="AC89" s="148"/>
      <c r="AD89" s="148"/>
      <c r="AE89" s="148"/>
      <c r="AF89" s="148"/>
      <c r="AG89" s="148" t="s">
        <v>321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73" t="s">
        <v>425</v>
      </c>
      <c r="D90" s="274"/>
      <c r="E90" s="274"/>
      <c r="F90" s="274"/>
      <c r="G90" s="274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263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41</v>
      </c>
      <c r="B91" s="173" t="s">
        <v>3692</v>
      </c>
      <c r="C91" s="181" t="s">
        <v>3693</v>
      </c>
      <c r="D91" s="174" t="s">
        <v>446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257</v>
      </c>
      <c r="T91" s="178" t="s">
        <v>258</v>
      </c>
      <c r="U91" s="158">
        <v>0</v>
      </c>
      <c r="V91" s="158">
        <f>ROUND(E91*U91,2)</f>
        <v>0</v>
      </c>
      <c r="W91" s="158"/>
      <c r="X91" s="158" t="s">
        <v>259</v>
      </c>
      <c r="Y91" s="158" t="s">
        <v>260</v>
      </c>
      <c r="Z91" s="148"/>
      <c r="AA91" s="148"/>
      <c r="AB91" s="148"/>
      <c r="AC91" s="148"/>
      <c r="AD91" s="148"/>
      <c r="AE91" s="148"/>
      <c r="AF91" s="148"/>
      <c r="AG91" s="148" t="s">
        <v>321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73" t="s">
        <v>425</v>
      </c>
      <c r="D92" s="274"/>
      <c r="E92" s="274"/>
      <c r="F92" s="274"/>
      <c r="G92" s="274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263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42</v>
      </c>
      <c r="B93" s="173" t="s">
        <v>3694</v>
      </c>
      <c r="C93" s="181" t="s">
        <v>3695</v>
      </c>
      <c r="D93" s="174" t="s">
        <v>446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257</v>
      </c>
      <c r="T93" s="178" t="s">
        <v>258</v>
      </c>
      <c r="U93" s="158">
        <v>0</v>
      </c>
      <c r="V93" s="158">
        <f>ROUND(E93*U93,2)</f>
        <v>0</v>
      </c>
      <c r="W93" s="158"/>
      <c r="X93" s="158" t="s">
        <v>259</v>
      </c>
      <c r="Y93" s="158" t="s">
        <v>260</v>
      </c>
      <c r="Z93" s="148"/>
      <c r="AA93" s="148"/>
      <c r="AB93" s="148"/>
      <c r="AC93" s="148"/>
      <c r="AD93" s="148"/>
      <c r="AE93" s="148"/>
      <c r="AF93" s="148"/>
      <c r="AG93" s="148" t="s">
        <v>321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73" t="s">
        <v>425</v>
      </c>
      <c r="D94" s="274"/>
      <c r="E94" s="274"/>
      <c r="F94" s="274"/>
      <c r="G94" s="274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263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43</v>
      </c>
      <c r="B95" s="173" t="s">
        <v>3696</v>
      </c>
      <c r="C95" s="181" t="s">
        <v>3697</v>
      </c>
      <c r="D95" s="174" t="s">
        <v>446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257</v>
      </c>
      <c r="T95" s="178" t="s">
        <v>258</v>
      </c>
      <c r="U95" s="158">
        <v>0</v>
      </c>
      <c r="V95" s="158">
        <f>ROUND(E95*U95,2)</f>
        <v>0</v>
      </c>
      <c r="W95" s="158"/>
      <c r="X95" s="158" t="s">
        <v>259</v>
      </c>
      <c r="Y95" s="158" t="s">
        <v>260</v>
      </c>
      <c r="Z95" s="148"/>
      <c r="AA95" s="148"/>
      <c r="AB95" s="148"/>
      <c r="AC95" s="148"/>
      <c r="AD95" s="148"/>
      <c r="AE95" s="148"/>
      <c r="AF95" s="148"/>
      <c r="AG95" s="148" t="s">
        <v>321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73" t="s">
        <v>425</v>
      </c>
      <c r="D96" s="274"/>
      <c r="E96" s="274"/>
      <c r="F96" s="274"/>
      <c r="G96" s="27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263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44</v>
      </c>
      <c r="B97" s="173" t="s">
        <v>3698</v>
      </c>
      <c r="C97" s="181" t="s">
        <v>3699</v>
      </c>
      <c r="D97" s="174" t="s">
        <v>446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257</v>
      </c>
      <c r="T97" s="178" t="s">
        <v>258</v>
      </c>
      <c r="U97" s="158">
        <v>0</v>
      </c>
      <c r="V97" s="158">
        <f>ROUND(E97*U97,2)</f>
        <v>0</v>
      </c>
      <c r="W97" s="158"/>
      <c r="X97" s="158" t="s">
        <v>259</v>
      </c>
      <c r="Y97" s="158" t="s">
        <v>260</v>
      </c>
      <c r="Z97" s="148"/>
      <c r="AA97" s="148"/>
      <c r="AB97" s="148"/>
      <c r="AC97" s="148"/>
      <c r="AD97" s="148"/>
      <c r="AE97" s="148"/>
      <c r="AF97" s="148"/>
      <c r="AG97" s="148" t="s">
        <v>321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73" t="s">
        <v>425</v>
      </c>
      <c r="D98" s="274"/>
      <c r="E98" s="274"/>
      <c r="F98" s="274"/>
      <c r="G98" s="274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263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45</v>
      </c>
      <c r="B99" s="173" t="s">
        <v>3700</v>
      </c>
      <c r="C99" s="181" t="s">
        <v>3701</v>
      </c>
      <c r="D99" s="174" t="s">
        <v>348</v>
      </c>
      <c r="E99" s="175">
        <v>10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257</v>
      </c>
      <c r="T99" s="178" t="s">
        <v>258</v>
      </c>
      <c r="U99" s="158">
        <v>0</v>
      </c>
      <c r="V99" s="158">
        <f>ROUND(E99*U99,2)</f>
        <v>0</v>
      </c>
      <c r="W99" s="158"/>
      <c r="X99" s="158" t="s">
        <v>259</v>
      </c>
      <c r="Y99" s="158" t="s">
        <v>260</v>
      </c>
      <c r="Z99" s="148"/>
      <c r="AA99" s="148"/>
      <c r="AB99" s="148"/>
      <c r="AC99" s="148"/>
      <c r="AD99" s="148"/>
      <c r="AE99" s="148"/>
      <c r="AF99" s="148"/>
      <c r="AG99" s="148" t="s">
        <v>321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73" t="s">
        <v>425</v>
      </c>
      <c r="D100" s="274"/>
      <c r="E100" s="274"/>
      <c r="F100" s="274"/>
      <c r="G100" s="274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263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46</v>
      </c>
      <c r="B101" s="173" t="s">
        <v>3702</v>
      </c>
      <c r="C101" s="181" t="s">
        <v>3703</v>
      </c>
      <c r="D101" s="174" t="s">
        <v>446</v>
      </c>
      <c r="E101" s="175">
        <v>2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257</v>
      </c>
      <c r="T101" s="178" t="s">
        <v>258</v>
      </c>
      <c r="U101" s="158">
        <v>0</v>
      </c>
      <c r="V101" s="158">
        <f>ROUND(E101*U101,2)</f>
        <v>0</v>
      </c>
      <c r="W101" s="158"/>
      <c r="X101" s="158" t="s">
        <v>259</v>
      </c>
      <c r="Y101" s="158" t="s">
        <v>260</v>
      </c>
      <c r="Z101" s="148"/>
      <c r="AA101" s="148"/>
      <c r="AB101" s="148"/>
      <c r="AC101" s="148"/>
      <c r="AD101" s="148"/>
      <c r="AE101" s="148"/>
      <c r="AF101" s="148"/>
      <c r="AG101" s="148" t="s">
        <v>321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73" t="s">
        <v>425</v>
      </c>
      <c r="D102" s="274"/>
      <c r="E102" s="274"/>
      <c r="F102" s="274"/>
      <c r="G102" s="274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263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2">
        <v>47</v>
      </c>
      <c r="B103" s="173" t="s">
        <v>3704</v>
      </c>
      <c r="C103" s="181" t="s">
        <v>3705</v>
      </c>
      <c r="D103" s="174" t="s">
        <v>446</v>
      </c>
      <c r="E103" s="175">
        <v>2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257</v>
      </c>
      <c r="T103" s="178" t="s">
        <v>258</v>
      </c>
      <c r="U103" s="158">
        <v>0</v>
      </c>
      <c r="V103" s="158">
        <f>ROUND(E103*U103,2)</f>
        <v>0</v>
      </c>
      <c r="W103" s="158"/>
      <c r="X103" s="158" t="s">
        <v>259</v>
      </c>
      <c r="Y103" s="158" t="s">
        <v>260</v>
      </c>
      <c r="Z103" s="148"/>
      <c r="AA103" s="148"/>
      <c r="AB103" s="148"/>
      <c r="AC103" s="148"/>
      <c r="AD103" s="148"/>
      <c r="AE103" s="148"/>
      <c r="AF103" s="148"/>
      <c r="AG103" s="148" t="s">
        <v>321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273" t="s">
        <v>3706</v>
      </c>
      <c r="D104" s="274"/>
      <c r="E104" s="274"/>
      <c r="F104" s="274"/>
      <c r="G104" s="274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263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264" t="s">
        <v>425</v>
      </c>
      <c r="D105" s="265"/>
      <c r="E105" s="265"/>
      <c r="F105" s="265"/>
      <c r="G105" s="265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263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48</v>
      </c>
      <c r="B106" s="173" t="s">
        <v>3707</v>
      </c>
      <c r="C106" s="181" t="s">
        <v>3708</v>
      </c>
      <c r="D106" s="174" t="s">
        <v>446</v>
      </c>
      <c r="E106" s="175">
        <v>1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257</v>
      </c>
      <c r="T106" s="178" t="s">
        <v>258</v>
      </c>
      <c r="U106" s="158">
        <v>0</v>
      </c>
      <c r="V106" s="158">
        <f>ROUND(E106*U106,2)</f>
        <v>0</v>
      </c>
      <c r="W106" s="158"/>
      <c r="X106" s="158" t="s">
        <v>259</v>
      </c>
      <c r="Y106" s="158" t="s">
        <v>260</v>
      </c>
      <c r="Z106" s="148"/>
      <c r="AA106" s="148"/>
      <c r="AB106" s="148"/>
      <c r="AC106" s="148"/>
      <c r="AD106" s="148"/>
      <c r="AE106" s="148"/>
      <c r="AF106" s="148"/>
      <c r="AG106" s="148" t="s">
        <v>321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73" t="s">
        <v>425</v>
      </c>
      <c r="D107" s="274"/>
      <c r="E107" s="274"/>
      <c r="F107" s="274"/>
      <c r="G107" s="27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263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3" x14ac:dyDescent="0.2">
      <c r="A108" s="155"/>
      <c r="B108" s="156"/>
      <c r="C108" s="264" t="s">
        <v>3709</v>
      </c>
      <c r="D108" s="265"/>
      <c r="E108" s="265"/>
      <c r="F108" s="265"/>
      <c r="G108" s="265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263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79" t="str">
        <f>C108</f>
        <v>(2x LB pro 2 lahve vč.držáku a vysokotl.čidla, 1x automatika, 1x středotl.čidlo, 1x kontr.manometr, 1x PV, 2x KK 3/4", 2m vysokotl.Cu trubka)</v>
      </c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49</v>
      </c>
      <c r="B109" s="173" t="s">
        <v>3710</v>
      </c>
      <c r="C109" s="181" t="s">
        <v>3711</v>
      </c>
      <c r="D109" s="174" t="s">
        <v>256</v>
      </c>
      <c r="E109" s="175">
        <v>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257</v>
      </c>
      <c r="T109" s="178" t="s">
        <v>258</v>
      </c>
      <c r="U109" s="158">
        <v>0</v>
      </c>
      <c r="V109" s="158">
        <f>ROUND(E109*U109,2)</f>
        <v>0</v>
      </c>
      <c r="W109" s="158"/>
      <c r="X109" s="158" t="s">
        <v>259</v>
      </c>
      <c r="Y109" s="158" t="s">
        <v>260</v>
      </c>
      <c r="Z109" s="148"/>
      <c r="AA109" s="148"/>
      <c r="AB109" s="148"/>
      <c r="AC109" s="148"/>
      <c r="AD109" s="148"/>
      <c r="AE109" s="148"/>
      <c r="AF109" s="148"/>
      <c r="AG109" s="148" t="s">
        <v>321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73" t="s">
        <v>425</v>
      </c>
      <c r="D110" s="274"/>
      <c r="E110" s="274"/>
      <c r="F110" s="274"/>
      <c r="G110" s="274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263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50</v>
      </c>
      <c r="B111" s="188" t="s">
        <v>3712</v>
      </c>
      <c r="C111" s="194" t="s">
        <v>3713</v>
      </c>
      <c r="D111" s="189" t="s">
        <v>256</v>
      </c>
      <c r="E111" s="190">
        <v>1</v>
      </c>
      <c r="F111" s="191"/>
      <c r="G111" s="192">
        <f>ROUND(E111*F111,2)</f>
        <v>0</v>
      </c>
      <c r="H111" s="191"/>
      <c r="I111" s="192">
        <f>ROUND(E111*H111,2)</f>
        <v>0</v>
      </c>
      <c r="J111" s="191"/>
      <c r="K111" s="192">
        <f>ROUND(E111*J111,2)</f>
        <v>0</v>
      </c>
      <c r="L111" s="192">
        <v>21</v>
      </c>
      <c r="M111" s="192">
        <f>G111*(1+L111/100)</f>
        <v>0</v>
      </c>
      <c r="N111" s="190">
        <v>0</v>
      </c>
      <c r="O111" s="190">
        <f>ROUND(E111*N111,2)</f>
        <v>0</v>
      </c>
      <c r="P111" s="190">
        <v>0</v>
      </c>
      <c r="Q111" s="190">
        <f>ROUND(E111*P111,2)</f>
        <v>0</v>
      </c>
      <c r="R111" s="192"/>
      <c r="S111" s="192" t="s">
        <v>257</v>
      </c>
      <c r="T111" s="193" t="s">
        <v>258</v>
      </c>
      <c r="U111" s="158">
        <v>0</v>
      </c>
      <c r="V111" s="158">
        <f>ROUND(E111*U111,2)</f>
        <v>0</v>
      </c>
      <c r="W111" s="158"/>
      <c r="X111" s="158" t="s">
        <v>259</v>
      </c>
      <c r="Y111" s="158" t="s">
        <v>260</v>
      </c>
      <c r="Z111" s="148"/>
      <c r="AA111" s="148"/>
      <c r="AB111" s="148"/>
      <c r="AC111" s="148"/>
      <c r="AD111" s="148"/>
      <c r="AE111" s="148"/>
      <c r="AF111" s="148"/>
      <c r="AG111" s="148" t="s">
        <v>321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87">
        <v>51</v>
      </c>
      <c r="B112" s="188" t="s">
        <v>3714</v>
      </c>
      <c r="C112" s="194" t="s">
        <v>3715</v>
      </c>
      <c r="D112" s="189" t="s">
        <v>256</v>
      </c>
      <c r="E112" s="190">
        <v>1</v>
      </c>
      <c r="F112" s="191"/>
      <c r="G112" s="192">
        <f>ROUND(E112*F112,2)</f>
        <v>0</v>
      </c>
      <c r="H112" s="191"/>
      <c r="I112" s="192">
        <f>ROUND(E112*H112,2)</f>
        <v>0</v>
      </c>
      <c r="J112" s="191"/>
      <c r="K112" s="192">
        <f>ROUND(E112*J112,2)</f>
        <v>0</v>
      </c>
      <c r="L112" s="192">
        <v>21</v>
      </c>
      <c r="M112" s="192">
        <f>G112*(1+L112/100)</f>
        <v>0</v>
      </c>
      <c r="N112" s="190">
        <v>0</v>
      </c>
      <c r="O112" s="190">
        <f>ROUND(E112*N112,2)</f>
        <v>0</v>
      </c>
      <c r="P112" s="190">
        <v>0</v>
      </c>
      <c r="Q112" s="190">
        <f>ROUND(E112*P112,2)</f>
        <v>0</v>
      </c>
      <c r="R112" s="192"/>
      <c r="S112" s="192" t="s">
        <v>257</v>
      </c>
      <c r="T112" s="193" t="s">
        <v>258</v>
      </c>
      <c r="U112" s="158">
        <v>0</v>
      </c>
      <c r="V112" s="158">
        <f>ROUND(E112*U112,2)</f>
        <v>0</v>
      </c>
      <c r="W112" s="158"/>
      <c r="X112" s="158" t="s">
        <v>259</v>
      </c>
      <c r="Y112" s="158" t="s">
        <v>260</v>
      </c>
      <c r="Z112" s="148"/>
      <c r="AA112" s="148"/>
      <c r="AB112" s="148"/>
      <c r="AC112" s="148"/>
      <c r="AD112" s="148"/>
      <c r="AE112" s="148"/>
      <c r="AF112" s="148"/>
      <c r="AG112" s="148" t="s">
        <v>321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87">
        <v>52</v>
      </c>
      <c r="B113" s="188" t="s">
        <v>3716</v>
      </c>
      <c r="C113" s="194" t="s">
        <v>3717</v>
      </c>
      <c r="D113" s="189" t="s">
        <v>256</v>
      </c>
      <c r="E113" s="190">
        <v>1</v>
      </c>
      <c r="F113" s="191"/>
      <c r="G113" s="192">
        <f>ROUND(E113*F113,2)</f>
        <v>0</v>
      </c>
      <c r="H113" s="191"/>
      <c r="I113" s="192">
        <f>ROUND(E113*H113,2)</f>
        <v>0</v>
      </c>
      <c r="J113" s="191"/>
      <c r="K113" s="192">
        <f>ROUND(E113*J113,2)</f>
        <v>0</v>
      </c>
      <c r="L113" s="192">
        <v>21</v>
      </c>
      <c r="M113" s="192">
        <f>G113*(1+L113/100)</f>
        <v>0</v>
      </c>
      <c r="N113" s="190">
        <v>0</v>
      </c>
      <c r="O113" s="190">
        <f>ROUND(E113*N113,2)</f>
        <v>0</v>
      </c>
      <c r="P113" s="190">
        <v>0</v>
      </c>
      <c r="Q113" s="190">
        <f>ROUND(E113*P113,2)</f>
        <v>0</v>
      </c>
      <c r="R113" s="192"/>
      <c r="S113" s="192" t="s">
        <v>257</v>
      </c>
      <c r="T113" s="193" t="s">
        <v>258</v>
      </c>
      <c r="U113" s="158">
        <v>0</v>
      </c>
      <c r="V113" s="158">
        <f>ROUND(E113*U113,2)</f>
        <v>0</v>
      </c>
      <c r="W113" s="158"/>
      <c r="X113" s="158" t="s">
        <v>259</v>
      </c>
      <c r="Y113" s="158" t="s">
        <v>260</v>
      </c>
      <c r="Z113" s="148"/>
      <c r="AA113" s="148"/>
      <c r="AB113" s="148"/>
      <c r="AC113" s="148"/>
      <c r="AD113" s="148"/>
      <c r="AE113" s="148"/>
      <c r="AF113" s="148"/>
      <c r="AG113" s="148" t="s">
        <v>321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87">
        <v>53</v>
      </c>
      <c r="B114" s="188" t="s">
        <v>3718</v>
      </c>
      <c r="C114" s="194" t="s">
        <v>3719</v>
      </c>
      <c r="D114" s="189" t="s">
        <v>446</v>
      </c>
      <c r="E114" s="190">
        <v>1</v>
      </c>
      <c r="F114" s="191"/>
      <c r="G114" s="192">
        <f>ROUND(E114*F114,2)</f>
        <v>0</v>
      </c>
      <c r="H114" s="191"/>
      <c r="I114" s="192">
        <f>ROUND(E114*H114,2)</f>
        <v>0</v>
      </c>
      <c r="J114" s="191"/>
      <c r="K114" s="192">
        <f>ROUND(E114*J114,2)</f>
        <v>0</v>
      </c>
      <c r="L114" s="192">
        <v>21</v>
      </c>
      <c r="M114" s="192">
        <f>G114*(1+L114/100)</f>
        <v>0</v>
      </c>
      <c r="N114" s="190">
        <v>0</v>
      </c>
      <c r="O114" s="190">
        <f>ROUND(E114*N114,2)</f>
        <v>0</v>
      </c>
      <c r="P114" s="190">
        <v>0</v>
      </c>
      <c r="Q114" s="190">
        <f>ROUND(E114*P114,2)</f>
        <v>0</v>
      </c>
      <c r="R114" s="192"/>
      <c r="S114" s="192" t="s">
        <v>257</v>
      </c>
      <c r="T114" s="193" t="s">
        <v>258</v>
      </c>
      <c r="U114" s="158">
        <v>0</v>
      </c>
      <c r="V114" s="158">
        <f>ROUND(E114*U114,2)</f>
        <v>0</v>
      </c>
      <c r="W114" s="158"/>
      <c r="X114" s="158" t="s">
        <v>259</v>
      </c>
      <c r="Y114" s="158" t="s">
        <v>260</v>
      </c>
      <c r="Z114" s="148"/>
      <c r="AA114" s="148"/>
      <c r="AB114" s="148"/>
      <c r="AC114" s="148"/>
      <c r="AD114" s="148"/>
      <c r="AE114" s="148"/>
      <c r="AF114" s="148"/>
      <c r="AG114" s="148" t="s">
        <v>321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7">
        <v>54</v>
      </c>
      <c r="B115" s="188" t="s">
        <v>3720</v>
      </c>
      <c r="C115" s="194" t="s">
        <v>3721</v>
      </c>
      <c r="D115" s="189" t="s">
        <v>256</v>
      </c>
      <c r="E115" s="190">
        <v>1</v>
      </c>
      <c r="F115" s="191"/>
      <c r="G115" s="192">
        <f>ROUND(E115*F115,2)</f>
        <v>0</v>
      </c>
      <c r="H115" s="191"/>
      <c r="I115" s="192">
        <f>ROUND(E115*H115,2)</f>
        <v>0</v>
      </c>
      <c r="J115" s="191"/>
      <c r="K115" s="192">
        <f>ROUND(E115*J115,2)</f>
        <v>0</v>
      </c>
      <c r="L115" s="192">
        <v>21</v>
      </c>
      <c r="M115" s="192">
        <f>G115*(1+L115/100)</f>
        <v>0</v>
      </c>
      <c r="N115" s="190">
        <v>0</v>
      </c>
      <c r="O115" s="190">
        <f>ROUND(E115*N115,2)</f>
        <v>0</v>
      </c>
      <c r="P115" s="190">
        <v>0</v>
      </c>
      <c r="Q115" s="190">
        <f>ROUND(E115*P115,2)</f>
        <v>0</v>
      </c>
      <c r="R115" s="192"/>
      <c r="S115" s="192" t="s">
        <v>257</v>
      </c>
      <c r="T115" s="193" t="s">
        <v>258</v>
      </c>
      <c r="U115" s="158">
        <v>0</v>
      </c>
      <c r="V115" s="158">
        <f>ROUND(E115*U115,2)</f>
        <v>0</v>
      </c>
      <c r="W115" s="158"/>
      <c r="X115" s="158" t="s">
        <v>259</v>
      </c>
      <c r="Y115" s="158" t="s">
        <v>260</v>
      </c>
      <c r="Z115" s="148"/>
      <c r="AA115" s="148"/>
      <c r="AB115" s="148"/>
      <c r="AC115" s="148"/>
      <c r="AD115" s="148"/>
      <c r="AE115" s="148"/>
      <c r="AF115" s="148"/>
      <c r="AG115" s="148" t="s">
        <v>321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5" t="s">
        <v>252</v>
      </c>
      <c r="B116" s="166" t="s">
        <v>210</v>
      </c>
      <c r="C116" s="180" t="s">
        <v>211</v>
      </c>
      <c r="D116" s="167"/>
      <c r="E116" s="168"/>
      <c r="F116" s="169"/>
      <c r="G116" s="169">
        <f>SUMIF(AG117:AG215,"&lt;&gt;NOR",G117:G215)</f>
        <v>0</v>
      </c>
      <c r="H116" s="169"/>
      <c r="I116" s="169">
        <f>SUM(I117:I215)</f>
        <v>0</v>
      </c>
      <c r="J116" s="169"/>
      <c r="K116" s="169">
        <f>SUM(K117:K215)</f>
        <v>0</v>
      </c>
      <c r="L116" s="169"/>
      <c r="M116" s="169">
        <f>SUM(M117:M215)</f>
        <v>0</v>
      </c>
      <c r="N116" s="168"/>
      <c r="O116" s="168">
        <f>SUM(O117:O215)</f>
        <v>0</v>
      </c>
      <c r="P116" s="168"/>
      <c r="Q116" s="168">
        <f>SUM(Q117:Q215)</f>
        <v>0</v>
      </c>
      <c r="R116" s="169"/>
      <c r="S116" s="169"/>
      <c r="T116" s="170"/>
      <c r="U116" s="164"/>
      <c r="V116" s="164">
        <f>SUM(V117:V215)</f>
        <v>0</v>
      </c>
      <c r="W116" s="164"/>
      <c r="X116" s="164"/>
      <c r="Y116" s="164"/>
      <c r="AG116" t="s">
        <v>253</v>
      </c>
    </row>
    <row r="117" spans="1:60" outlineLevel="1" x14ac:dyDescent="0.2">
      <c r="A117" s="172">
        <v>55</v>
      </c>
      <c r="B117" s="173" t="s">
        <v>3722</v>
      </c>
      <c r="C117" s="181" t="s">
        <v>3723</v>
      </c>
      <c r="D117" s="174" t="s">
        <v>348</v>
      </c>
      <c r="E117" s="175">
        <v>12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257</v>
      </c>
      <c r="T117" s="178" t="s">
        <v>258</v>
      </c>
      <c r="U117" s="158">
        <v>0</v>
      </c>
      <c r="V117" s="158">
        <f>ROUND(E117*U117,2)</f>
        <v>0</v>
      </c>
      <c r="W117" s="158"/>
      <c r="X117" s="158" t="s">
        <v>259</v>
      </c>
      <c r="Y117" s="158" t="s">
        <v>260</v>
      </c>
      <c r="Z117" s="148"/>
      <c r="AA117" s="148"/>
      <c r="AB117" s="148"/>
      <c r="AC117" s="148"/>
      <c r="AD117" s="148"/>
      <c r="AE117" s="148"/>
      <c r="AF117" s="148"/>
      <c r="AG117" s="148" t="s">
        <v>287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73" t="s">
        <v>425</v>
      </c>
      <c r="D118" s="274"/>
      <c r="E118" s="274"/>
      <c r="F118" s="274"/>
      <c r="G118" s="274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263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56</v>
      </c>
      <c r="B119" s="173" t="s">
        <v>3724</v>
      </c>
      <c r="C119" s="181" t="s">
        <v>3725</v>
      </c>
      <c r="D119" s="174" t="s">
        <v>348</v>
      </c>
      <c r="E119" s="175">
        <v>169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257</v>
      </c>
      <c r="T119" s="178" t="s">
        <v>258</v>
      </c>
      <c r="U119" s="158">
        <v>0</v>
      </c>
      <c r="V119" s="158">
        <f>ROUND(E119*U119,2)</f>
        <v>0</v>
      </c>
      <c r="W119" s="158"/>
      <c r="X119" s="158" t="s">
        <v>259</v>
      </c>
      <c r="Y119" s="158" t="s">
        <v>260</v>
      </c>
      <c r="Z119" s="148"/>
      <c r="AA119" s="148"/>
      <c r="AB119" s="148"/>
      <c r="AC119" s="148"/>
      <c r="AD119" s="148"/>
      <c r="AE119" s="148"/>
      <c r="AF119" s="148"/>
      <c r="AG119" s="148" t="s">
        <v>287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73" t="s">
        <v>425</v>
      </c>
      <c r="D120" s="274"/>
      <c r="E120" s="274"/>
      <c r="F120" s="274"/>
      <c r="G120" s="274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263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57</v>
      </c>
      <c r="B121" s="173" t="s">
        <v>3726</v>
      </c>
      <c r="C121" s="181" t="s">
        <v>3727</v>
      </c>
      <c r="D121" s="174" t="s">
        <v>348</v>
      </c>
      <c r="E121" s="175">
        <v>207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257</v>
      </c>
      <c r="T121" s="178" t="s">
        <v>258</v>
      </c>
      <c r="U121" s="158">
        <v>0</v>
      </c>
      <c r="V121" s="158">
        <f>ROUND(E121*U121,2)</f>
        <v>0</v>
      </c>
      <c r="W121" s="158"/>
      <c r="X121" s="158" t="s">
        <v>259</v>
      </c>
      <c r="Y121" s="158" t="s">
        <v>260</v>
      </c>
      <c r="Z121" s="148"/>
      <c r="AA121" s="148"/>
      <c r="AB121" s="148"/>
      <c r="AC121" s="148"/>
      <c r="AD121" s="148"/>
      <c r="AE121" s="148"/>
      <c r="AF121" s="148"/>
      <c r="AG121" s="148" t="s">
        <v>287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73" t="s">
        <v>425</v>
      </c>
      <c r="D122" s="274"/>
      <c r="E122" s="274"/>
      <c r="F122" s="274"/>
      <c r="G122" s="274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58</v>
      </c>
      <c r="B123" s="173" t="s">
        <v>3728</v>
      </c>
      <c r="C123" s="181" t="s">
        <v>3729</v>
      </c>
      <c r="D123" s="174" t="s">
        <v>348</v>
      </c>
      <c r="E123" s="175">
        <v>68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257</v>
      </c>
      <c r="T123" s="178" t="s">
        <v>258</v>
      </c>
      <c r="U123" s="158">
        <v>0</v>
      </c>
      <c r="V123" s="158">
        <f>ROUND(E123*U123,2)</f>
        <v>0</v>
      </c>
      <c r="W123" s="158"/>
      <c r="X123" s="158" t="s">
        <v>259</v>
      </c>
      <c r="Y123" s="158" t="s">
        <v>260</v>
      </c>
      <c r="Z123" s="148"/>
      <c r="AA123" s="148"/>
      <c r="AB123" s="148"/>
      <c r="AC123" s="148"/>
      <c r="AD123" s="148"/>
      <c r="AE123" s="148"/>
      <c r="AF123" s="148"/>
      <c r="AG123" s="148" t="s">
        <v>287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73" t="s">
        <v>425</v>
      </c>
      <c r="D124" s="274"/>
      <c r="E124" s="274"/>
      <c r="F124" s="274"/>
      <c r="G124" s="274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263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59</v>
      </c>
      <c r="B125" s="173" t="s">
        <v>3730</v>
      </c>
      <c r="C125" s="181" t="s">
        <v>3731</v>
      </c>
      <c r="D125" s="174" t="s">
        <v>3623</v>
      </c>
      <c r="E125" s="175">
        <v>1200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257</v>
      </c>
      <c r="T125" s="178" t="s">
        <v>258</v>
      </c>
      <c r="U125" s="158">
        <v>0</v>
      </c>
      <c r="V125" s="158">
        <f>ROUND(E125*U125,2)</f>
        <v>0</v>
      </c>
      <c r="W125" s="158"/>
      <c r="X125" s="158" t="s">
        <v>259</v>
      </c>
      <c r="Y125" s="158" t="s">
        <v>260</v>
      </c>
      <c r="Z125" s="148"/>
      <c r="AA125" s="148"/>
      <c r="AB125" s="148"/>
      <c r="AC125" s="148"/>
      <c r="AD125" s="148"/>
      <c r="AE125" s="148"/>
      <c r="AF125" s="148"/>
      <c r="AG125" s="148" t="s">
        <v>287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73" t="s">
        <v>425</v>
      </c>
      <c r="D126" s="274"/>
      <c r="E126" s="274"/>
      <c r="F126" s="274"/>
      <c r="G126" s="274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263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60</v>
      </c>
      <c r="B127" s="173" t="s">
        <v>3732</v>
      </c>
      <c r="C127" s="181" t="s">
        <v>3733</v>
      </c>
      <c r="D127" s="174" t="s">
        <v>446</v>
      </c>
      <c r="E127" s="175">
        <v>17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257</v>
      </c>
      <c r="T127" s="178" t="s">
        <v>258</v>
      </c>
      <c r="U127" s="158">
        <v>0</v>
      </c>
      <c r="V127" s="158">
        <f>ROUND(E127*U127,2)</f>
        <v>0</v>
      </c>
      <c r="W127" s="158"/>
      <c r="X127" s="158" t="s">
        <v>259</v>
      </c>
      <c r="Y127" s="158" t="s">
        <v>260</v>
      </c>
      <c r="Z127" s="148"/>
      <c r="AA127" s="148"/>
      <c r="AB127" s="148"/>
      <c r="AC127" s="148"/>
      <c r="AD127" s="148"/>
      <c r="AE127" s="148"/>
      <c r="AF127" s="148"/>
      <c r="AG127" s="148" t="s">
        <v>287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73" t="s">
        <v>425</v>
      </c>
      <c r="D128" s="274"/>
      <c r="E128" s="274"/>
      <c r="F128" s="274"/>
      <c r="G128" s="274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263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61</v>
      </c>
      <c r="B129" s="173" t="s">
        <v>3734</v>
      </c>
      <c r="C129" s="181" t="s">
        <v>3735</v>
      </c>
      <c r="D129" s="174" t="s">
        <v>446</v>
      </c>
      <c r="E129" s="175">
        <v>9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257</v>
      </c>
      <c r="T129" s="178" t="s">
        <v>258</v>
      </c>
      <c r="U129" s="158">
        <v>0</v>
      </c>
      <c r="V129" s="158">
        <f>ROUND(E129*U129,2)</f>
        <v>0</v>
      </c>
      <c r="W129" s="158"/>
      <c r="X129" s="158" t="s">
        <v>259</v>
      </c>
      <c r="Y129" s="158" t="s">
        <v>260</v>
      </c>
      <c r="Z129" s="148"/>
      <c r="AA129" s="148"/>
      <c r="AB129" s="148"/>
      <c r="AC129" s="148"/>
      <c r="AD129" s="148"/>
      <c r="AE129" s="148"/>
      <c r="AF129" s="148"/>
      <c r="AG129" s="148" t="s">
        <v>287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73" t="s">
        <v>425</v>
      </c>
      <c r="D130" s="274"/>
      <c r="E130" s="274"/>
      <c r="F130" s="274"/>
      <c r="G130" s="274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263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2">
        <v>62</v>
      </c>
      <c r="B131" s="173" t="s">
        <v>3736</v>
      </c>
      <c r="C131" s="181" t="s">
        <v>3737</v>
      </c>
      <c r="D131" s="174" t="s">
        <v>446</v>
      </c>
      <c r="E131" s="175">
        <v>168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257</v>
      </c>
      <c r="T131" s="178" t="s">
        <v>258</v>
      </c>
      <c r="U131" s="158">
        <v>0</v>
      </c>
      <c r="V131" s="158">
        <f>ROUND(E131*U131,2)</f>
        <v>0</v>
      </c>
      <c r="W131" s="158"/>
      <c r="X131" s="158" t="s">
        <v>259</v>
      </c>
      <c r="Y131" s="158" t="s">
        <v>260</v>
      </c>
      <c r="Z131" s="148"/>
      <c r="AA131" s="148"/>
      <c r="AB131" s="148"/>
      <c r="AC131" s="148"/>
      <c r="AD131" s="148"/>
      <c r="AE131" s="148"/>
      <c r="AF131" s="148"/>
      <c r="AG131" s="148" t="s">
        <v>287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73" t="s">
        <v>425</v>
      </c>
      <c r="D132" s="274"/>
      <c r="E132" s="274"/>
      <c r="F132" s="274"/>
      <c r="G132" s="274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263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63</v>
      </c>
      <c r="B133" s="173" t="s">
        <v>3738</v>
      </c>
      <c r="C133" s="181" t="s">
        <v>3739</v>
      </c>
      <c r="D133" s="174" t="s">
        <v>446</v>
      </c>
      <c r="E133" s="175">
        <v>22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257</v>
      </c>
      <c r="T133" s="178" t="s">
        <v>258</v>
      </c>
      <c r="U133" s="158">
        <v>0</v>
      </c>
      <c r="V133" s="158">
        <f>ROUND(E133*U133,2)</f>
        <v>0</v>
      </c>
      <c r="W133" s="158"/>
      <c r="X133" s="158" t="s">
        <v>259</v>
      </c>
      <c r="Y133" s="158" t="s">
        <v>260</v>
      </c>
      <c r="Z133" s="148"/>
      <c r="AA133" s="148"/>
      <c r="AB133" s="148"/>
      <c r="AC133" s="148"/>
      <c r="AD133" s="148"/>
      <c r="AE133" s="148"/>
      <c r="AF133" s="148"/>
      <c r="AG133" s="148" t="s">
        <v>287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73" t="s">
        <v>425</v>
      </c>
      <c r="D134" s="274"/>
      <c r="E134" s="274"/>
      <c r="F134" s="274"/>
      <c r="G134" s="274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263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64</v>
      </c>
      <c r="B135" s="173" t="s">
        <v>3740</v>
      </c>
      <c r="C135" s="181" t="s">
        <v>3741</v>
      </c>
      <c r="D135" s="174" t="s">
        <v>446</v>
      </c>
      <c r="E135" s="175">
        <v>61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257</v>
      </c>
      <c r="T135" s="178" t="s">
        <v>258</v>
      </c>
      <c r="U135" s="158">
        <v>0</v>
      </c>
      <c r="V135" s="158">
        <f>ROUND(E135*U135,2)</f>
        <v>0</v>
      </c>
      <c r="W135" s="158"/>
      <c r="X135" s="158" t="s">
        <v>259</v>
      </c>
      <c r="Y135" s="158" t="s">
        <v>260</v>
      </c>
      <c r="Z135" s="148"/>
      <c r="AA135" s="148"/>
      <c r="AB135" s="148"/>
      <c r="AC135" s="148"/>
      <c r="AD135" s="148"/>
      <c r="AE135" s="148"/>
      <c r="AF135" s="148"/>
      <c r="AG135" s="148" t="s">
        <v>287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273" t="s">
        <v>425</v>
      </c>
      <c r="D136" s="274"/>
      <c r="E136" s="274"/>
      <c r="F136" s="274"/>
      <c r="G136" s="274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263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65</v>
      </c>
      <c r="B137" s="173" t="s">
        <v>3742</v>
      </c>
      <c r="C137" s="181" t="s">
        <v>3743</v>
      </c>
      <c r="D137" s="174" t="s">
        <v>446</v>
      </c>
      <c r="E137" s="175">
        <v>184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257</v>
      </c>
      <c r="T137" s="178" t="s">
        <v>258</v>
      </c>
      <c r="U137" s="158">
        <v>0</v>
      </c>
      <c r="V137" s="158">
        <f>ROUND(E137*U137,2)</f>
        <v>0</v>
      </c>
      <c r="W137" s="158"/>
      <c r="X137" s="158" t="s">
        <v>259</v>
      </c>
      <c r="Y137" s="158" t="s">
        <v>260</v>
      </c>
      <c r="Z137" s="148"/>
      <c r="AA137" s="148"/>
      <c r="AB137" s="148"/>
      <c r="AC137" s="148"/>
      <c r="AD137" s="148"/>
      <c r="AE137" s="148"/>
      <c r="AF137" s="148"/>
      <c r="AG137" s="148" t="s">
        <v>287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73" t="s">
        <v>425</v>
      </c>
      <c r="D138" s="274"/>
      <c r="E138" s="274"/>
      <c r="F138" s="274"/>
      <c r="G138" s="274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263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66</v>
      </c>
      <c r="B139" s="173" t="s">
        <v>3744</v>
      </c>
      <c r="C139" s="181" t="s">
        <v>3745</v>
      </c>
      <c r="D139" s="174" t="s">
        <v>348</v>
      </c>
      <c r="E139" s="175">
        <v>456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7"/>
      <c r="S139" s="177" t="s">
        <v>257</v>
      </c>
      <c r="T139" s="178" t="s">
        <v>258</v>
      </c>
      <c r="U139" s="158">
        <v>0</v>
      </c>
      <c r="V139" s="158">
        <f>ROUND(E139*U139,2)</f>
        <v>0</v>
      </c>
      <c r="W139" s="158"/>
      <c r="X139" s="158" t="s">
        <v>259</v>
      </c>
      <c r="Y139" s="158" t="s">
        <v>260</v>
      </c>
      <c r="Z139" s="148"/>
      <c r="AA139" s="148"/>
      <c r="AB139" s="148"/>
      <c r="AC139" s="148"/>
      <c r="AD139" s="148"/>
      <c r="AE139" s="148"/>
      <c r="AF139" s="148"/>
      <c r="AG139" s="148" t="s">
        <v>287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273" t="s">
        <v>425</v>
      </c>
      <c r="D140" s="274"/>
      <c r="E140" s="274"/>
      <c r="F140" s="274"/>
      <c r="G140" s="274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263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2">
        <v>67</v>
      </c>
      <c r="B141" s="173" t="s">
        <v>3746</v>
      </c>
      <c r="C141" s="181" t="s">
        <v>3747</v>
      </c>
      <c r="D141" s="174" t="s">
        <v>348</v>
      </c>
      <c r="E141" s="175">
        <v>456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7"/>
      <c r="S141" s="177" t="s">
        <v>257</v>
      </c>
      <c r="T141" s="178" t="s">
        <v>258</v>
      </c>
      <c r="U141" s="158">
        <v>0</v>
      </c>
      <c r="V141" s="158">
        <f>ROUND(E141*U141,2)</f>
        <v>0</v>
      </c>
      <c r="W141" s="158"/>
      <c r="X141" s="158" t="s">
        <v>259</v>
      </c>
      <c r="Y141" s="158" t="s">
        <v>260</v>
      </c>
      <c r="Z141" s="148"/>
      <c r="AA141" s="148"/>
      <c r="AB141" s="148"/>
      <c r="AC141" s="148"/>
      <c r="AD141" s="148"/>
      <c r="AE141" s="148"/>
      <c r="AF141" s="148"/>
      <c r="AG141" s="148" t="s">
        <v>287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273" t="s">
        <v>425</v>
      </c>
      <c r="D142" s="274"/>
      <c r="E142" s="274"/>
      <c r="F142" s="274"/>
      <c r="G142" s="274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263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68</v>
      </c>
      <c r="B143" s="173" t="s">
        <v>3748</v>
      </c>
      <c r="C143" s="181" t="s">
        <v>3749</v>
      </c>
      <c r="D143" s="174" t="s">
        <v>446</v>
      </c>
      <c r="E143" s="175">
        <v>6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257</v>
      </c>
      <c r="T143" s="178" t="s">
        <v>258</v>
      </c>
      <c r="U143" s="158">
        <v>0</v>
      </c>
      <c r="V143" s="158">
        <f>ROUND(E143*U143,2)</f>
        <v>0</v>
      </c>
      <c r="W143" s="158"/>
      <c r="X143" s="158" t="s">
        <v>259</v>
      </c>
      <c r="Y143" s="158" t="s">
        <v>260</v>
      </c>
      <c r="Z143" s="148"/>
      <c r="AA143" s="148"/>
      <c r="AB143" s="148"/>
      <c r="AC143" s="148"/>
      <c r="AD143" s="148"/>
      <c r="AE143" s="148"/>
      <c r="AF143" s="148"/>
      <c r="AG143" s="148" t="s">
        <v>287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73" t="s">
        <v>425</v>
      </c>
      <c r="D144" s="274"/>
      <c r="E144" s="274"/>
      <c r="F144" s="274"/>
      <c r="G144" s="274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263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69</v>
      </c>
      <c r="B145" s="173" t="s">
        <v>3750</v>
      </c>
      <c r="C145" s="181" t="s">
        <v>3751</v>
      </c>
      <c r="D145" s="174" t="s">
        <v>446</v>
      </c>
      <c r="E145" s="175">
        <v>2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257</v>
      </c>
      <c r="T145" s="178" t="s">
        <v>258</v>
      </c>
      <c r="U145" s="158">
        <v>0</v>
      </c>
      <c r="V145" s="158">
        <f>ROUND(E145*U145,2)</f>
        <v>0</v>
      </c>
      <c r="W145" s="158"/>
      <c r="X145" s="158" t="s">
        <v>259</v>
      </c>
      <c r="Y145" s="158" t="s">
        <v>260</v>
      </c>
      <c r="Z145" s="148"/>
      <c r="AA145" s="148"/>
      <c r="AB145" s="148"/>
      <c r="AC145" s="148"/>
      <c r="AD145" s="148"/>
      <c r="AE145" s="148"/>
      <c r="AF145" s="148"/>
      <c r="AG145" s="148" t="s">
        <v>287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73" t="s">
        <v>425</v>
      </c>
      <c r="D146" s="274"/>
      <c r="E146" s="274"/>
      <c r="F146" s="274"/>
      <c r="G146" s="274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263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70</v>
      </c>
      <c r="B147" s="173" t="s">
        <v>3752</v>
      </c>
      <c r="C147" s="181" t="s">
        <v>3753</v>
      </c>
      <c r="D147" s="174" t="s">
        <v>348</v>
      </c>
      <c r="E147" s="175">
        <v>456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257</v>
      </c>
      <c r="T147" s="178" t="s">
        <v>258</v>
      </c>
      <c r="U147" s="158">
        <v>0</v>
      </c>
      <c r="V147" s="158">
        <f>ROUND(E147*U147,2)</f>
        <v>0</v>
      </c>
      <c r="W147" s="158"/>
      <c r="X147" s="158" t="s">
        <v>259</v>
      </c>
      <c r="Y147" s="158" t="s">
        <v>260</v>
      </c>
      <c r="Z147" s="148"/>
      <c r="AA147" s="148"/>
      <c r="AB147" s="148"/>
      <c r="AC147" s="148"/>
      <c r="AD147" s="148"/>
      <c r="AE147" s="148"/>
      <c r="AF147" s="148"/>
      <c r="AG147" s="148" t="s">
        <v>287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73" t="s">
        <v>425</v>
      </c>
      <c r="D148" s="274"/>
      <c r="E148" s="274"/>
      <c r="F148" s="274"/>
      <c r="G148" s="274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263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71</v>
      </c>
      <c r="B149" s="173" t="s">
        <v>3754</v>
      </c>
      <c r="C149" s="181" t="s">
        <v>3755</v>
      </c>
      <c r="D149" s="174" t="s">
        <v>446</v>
      </c>
      <c r="E149" s="175">
        <v>4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257</v>
      </c>
      <c r="T149" s="178" t="s">
        <v>258</v>
      </c>
      <c r="U149" s="158">
        <v>0</v>
      </c>
      <c r="V149" s="158">
        <f>ROUND(E149*U149,2)</f>
        <v>0</v>
      </c>
      <c r="W149" s="158"/>
      <c r="X149" s="158" t="s">
        <v>259</v>
      </c>
      <c r="Y149" s="158" t="s">
        <v>260</v>
      </c>
      <c r="Z149" s="148"/>
      <c r="AA149" s="148"/>
      <c r="AB149" s="148"/>
      <c r="AC149" s="148"/>
      <c r="AD149" s="148"/>
      <c r="AE149" s="148"/>
      <c r="AF149" s="148"/>
      <c r="AG149" s="148" t="s">
        <v>287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73" t="s">
        <v>425</v>
      </c>
      <c r="D150" s="274"/>
      <c r="E150" s="274"/>
      <c r="F150" s="274"/>
      <c r="G150" s="27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263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72</v>
      </c>
      <c r="B151" s="173" t="s">
        <v>3756</v>
      </c>
      <c r="C151" s="181" t="s">
        <v>3757</v>
      </c>
      <c r="D151" s="174" t="s">
        <v>446</v>
      </c>
      <c r="E151" s="175">
        <v>2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257</v>
      </c>
      <c r="T151" s="178" t="s">
        <v>258</v>
      </c>
      <c r="U151" s="158">
        <v>0</v>
      </c>
      <c r="V151" s="158">
        <f>ROUND(E151*U151,2)</f>
        <v>0</v>
      </c>
      <c r="W151" s="158"/>
      <c r="X151" s="158" t="s">
        <v>259</v>
      </c>
      <c r="Y151" s="158" t="s">
        <v>260</v>
      </c>
      <c r="Z151" s="148"/>
      <c r="AA151" s="148"/>
      <c r="AB151" s="148"/>
      <c r="AC151" s="148"/>
      <c r="AD151" s="148"/>
      <c r="AE151" s="148"/>
      <c r="AF151" s="148"/>
      <c r="AG151" s="148" t="s">
        <v>287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73" t="s">
        <v>425</v>
      </c>
      <c r="D152" s="274"/>
      <c r="E152" s="274"/>
      <c r="F152" s="274"/>
      <c r="G152" s="274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263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2">
        <v>73</v>
      </c>
      <c r="B153" s="173" t="s">
        <v>3758</v>
      </c>
      <c r="C153" s="181" t="s">
        <v>3759</v>
      </c>
      <c r="D153" s="174" t="s">
        <v>446</v>
      </c>
      <c r="E153" s="175">
        <v>2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257</v>
      </c>
      <c r="T153" s="178" t="s">
        <v>258</v>
      </c>
      <c r="U153" s="158">
        <v>0</v>
      </c>
      <c r="V153" s="158">
        <f>ROUND(E153*U153,2)</f>
        <v>0</v>
      </c>
      <c r="W153" s="158"/>
      <c r="X153" s="158" t="s">
        <v>259</v>
      </c>
      <c r="Y153" s="158" t="s">
        <v>260</v>
      </c>
      <c r="Z153" s="148"/>
      <c r="AA153" s="148"/>
      <c r="AB153" s="148"/>
      <c r="AC153" s="148"/>
      <c r="AD153" s="148"/>
      <c r="AE153" s="148"/>
      <c r="AF153" s="148"/>
      <c r="AG153" s="148" t="s">
        <v>287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273" t="s">
        <v>425</v>
      </c>
      <c r="D154" s="274"/>
      <c r="E154" s="274"/>
      <c r="F154" s="274"/>
      <c r="G154" s="274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263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74</v>
      </c>
      <c r="B155" s="173" t="s">
        <v>3760</v>
      </c>
      <c r="C155" s="181" t="s">
        <v>3761</v>
      </c>
      <c r="D155" s="174" t="s">
        <v>446</v>
      </c>
      <c r="E155" s="175">
        <v>2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257</v>
      </c>
      <c r="T155" s="178" t="s">
        <v>258</v>
      </c>
      <c r="U155" s="158">
        <v>0</v>
      </c>
      <c r="V155" s="158">
        <f>ROUND(E155*U155,2)</f>
        <v>0</v>
      </c>
      <c r="W155" s="158"/>
      <c r="X155" s="158" t="s">
        <v>259</v>
      </c>
      <c r="Y155" s="158" t="s">
        <v>260</v>
      </c>
      <c r="Z155" s="148"/>
      <c r="AA155" s="148"/>
      <c r="AB155" s="148"/>
      <c r="AC155" s="148"/>
      <c r="AD155" s="148"/>
      <c r="AE155" s="148"/>
      <c r="AF155" s="148"/>
      <c r="AG155" s="148" t="s">
        <v>287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73" t="s">
        <v>425</v>
      </c>
      <c r="D156" s="274"/>
      <c r="E156" s="274"/>
      <c r="F156" s="274"/>
      <c r="G156" s="274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263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75</v>
      </c>
      <c r="B157" s="173" t="s">
        <v>3762</v>
      </c>
      <c r="C157" s="181" t="s">
        <v>3763</v>
      </c>
      <c r="D157" s="174" t="s">
        <v>446</v>
      </c>
      <c r="E157" s="175">
        <v>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257</v>
      </c>
      <c r="T157" s="178" t="s">
        <v>258</v>
      </c>
      <c r="U157" s="158">
        <v>0</v>
      </c>
      <c r="V157" s="158">
        <f>ROUND(E157*U157,2)</f>
        <v>0</v>
      </c>
      <c r="W157" s="158"/>
      <c r="X157" s="158" t="s">
        <v>259</v>
      </c>
      <c r="Y157" s="158" t="s">
        <v>260</v>
      </c>
      <c r="Z157" s="148"/>
      <c r="AA157" s="148"/>
      <c r="AB157" s="148"/>
      <c r="AC157" s="148"/>
      <c r="AD157" s="148"/>
      <c r="AE157" s="148"/>
      <c r="AF157" s="148"/>
      <c r="AG157" s="148" t="s">
        <v>287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73" t="s">
        <v>425</v>
      </c>
      <c r="D158" s="274"/>
      <c r="E158" s="274"/>
      <c r="F158" s="274"/>
      <c r="G158" s="274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263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264" t="s">
        <v>3764</v>
      </c>
      <c r="D159" s="265"/>
      <c r="E159" s="265"/>
      <c r="F159" s="265"/>
      <c r="G159" s="26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263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76</v>
      </c>
      <c r="B160" s="173" t="s">
        <v>3765</v>
      </c>
      <c r="C160" s="181" t="s">
        <v>3766</v>
      </c>
      <c r="D160" s="174" t="s">
        <v>446</v>
      </c>
      <c r="E160" s="175">
        <v>2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257</v>
      </c>
      <c r="T160" s="178" t="s">
        <v>258</v>
      </c>
      <c r="U160" s="158">
        <v>0</v>
      </c>
      <c r="V160" s="158">
        <f>ROUND(E160*U160,2)</f>
        <v>0</v>
      </c>
      <c r="W160" s="158"/>
      <c r="X160" s="158" t="s">
        <v>259</v>
      </c>
      <c r="Y160" s="158" t="s">
        <v>260</v>
      </c>
      <c r="Z160" s="148"/>
      <c r="AA160" s="148"/>
      <c r="AB160" s="148"/>
      <c r="AC160" s="148"/>
      <c r="AD160" s="148"/>
      <c r="AE160" s="148"/>
      <c r="AF160" s="148"/>
      <c r="AG160" s="148" t="s">
        <v>287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73" t="s">
        <v>425</v>
      </c>
      <c r="D161" s="274"/>
      <c r="E161" s="274"/>
      <c r="F161" s="274"/>
      <c r="G161" s="274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263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264" t="s">
        <v>3857</v>
      </c>
      <c r="D162" s="265"/>
      <c r="E162" s="265"/>
      <c r="F162" s="265"/>
      <c r="G162" s="265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263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264" t="s">
        <v>3767</v>
      </c>
      <c r="D163" s="265"/>
      <c r="E163" s="265"/>
      <c r="F163" s="265"/>
      <c r="G163" s="265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263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77</v>
      </c>
      <c r="B164" s="173" t="s">
        <v>3768</v>
      </c>
      <c r="C164" s="181" t="s">
        <v>3769</v>
      </c>
      <c r="D164" s="174" t="s">
        <v>348</v>
      </c>
      <c r="E164" s="175">
        <v>112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257</v>
      </c>
      <c r="T164" s="178" t="s">
        <v>258</v>
      </c>
      <c r="U164" s="158">
        <v>0</v>
      </c>
      <c r="V164" s="158">
        <f>ROUND(E164*U164,2)</f>
        <v>0</v>
      </c>
      <c r="W164" s="158"/>
      <c r="X164" s="158" t="s">
        <v>259</v>
      </c>
      <c r="Y164" s="158" t="s">
        <v>260</v>
      </c>
      <c r="Z164" s="148"/>
      <c r="AA164" s="148"/>
      <c r="AB164" s="148"/>
      <c r="AC164" s="148"/>
      <c r="AD164" s="148"/>
      <c r="AE164" s="148"/>
      <c r="AF164" s="148"/>
      <c r="AG164" s="148" t="s">
        <v>287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73" t="s">
        <v>425</v>
      </c>
      <c r="D165" s="274"/>
      <c r="E165" s="274"/>
      <c r="F165" s="274"/>
      <c r="G165" s="274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263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78</v>
      </c>
      <c r="B166" s="173" t="s">
        <v>3770</v>
      </c>
      <c r="C166" s="181" t="s">
        <v>3771</v>
      </c>
      <c r="D166" s="174" t="s">
        <v>446</v>
      </c>
      <c r="E166" s="175">
        <v>1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7"/>
      <c r="S166" s="177" t="s">
        <v>257</v>
      </c>
      <c r="T166" s="178" t="s">
        <v>258</v>
      </c>
      <c r="U166" s="158">
        <v>0</v>
      </c>
      <c r="V166" s="158">
        <f>ROUND(E166*U166,2)</f>
        <v>0</v>
      </c>
      <c r="W166" s="158"/>
      <c r="X166" s="158" t="s">
        <v>259</v>
      </c>
      <c r="Y166" s="158" t="s">
        <v>260</v>
      </c>
      <c r="Z166" s="148"/>
      <c r="AA166" s="148"/>
      <c r="AB166" s="148"/>
      <c r="AC166" s="148"/>
      <c r="AD166" s="148"/>
      <c r="AE166" s="148"/>
      <c r="AF166" s="148"/>
      <c r="AG166" s="148" t="s">
        <v>287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273" t="s">
        <v>425</v>
      </c>
      <c r="D167" s="274"/>
      <c r="E167" s="274"/>
      <c r="F167" s="274"/>
      <c r="G167" s="274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263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33.75" outlineLevel="3" x14ac:dyDescent="0.2">
      <c r="A168" s="155"/>
      <c r="B168" s="156"/>
      <c r="C168" s="264" t="s">
        <v>3772</v>
      </c>
      <c r="D168" s="265"/>
      <c r="E168" s="265"/>
      <c r="F168" s="265"/>
      <c r="G168" s="265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263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79" t="str">
        <f>C168</f>
        <v>výbava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v>
      </c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2">
        <v>79</v>
      </c>
      <c r="B169" s="173" t="s">
        <v>3773</v>
      </c>
      <c r="C169" s="181" t="s">
        <v>3774</v>
      </c>
      <c r="D169" s="174" t="s">
        <v>446</v>
      </c>
      <c r="E169" s="175">
        <v>12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257</v>
      </c>
      <c r="T169" s="178" t="s">
        <v>258</v>
      </c>
      <c r="U169" s="158">
        <v>0</v>
      </c>
      <c r="V169" s="158">
        <f>ROUND(E169*U169,2)</f>
        <v>0</v>
      </c>
      <c r="W169" s="158"/>
      <c r="X169" s="158" t="s">
        <v>259</v>
      </c>
      <c r="Y169" s="158" t="s">
        <v>260</v>
      </c>
      <c r="Z169" s="148"/>
      <c r="AA169" s="148"/>
      <c r="AB169" s="148"/>
      <c r="AC169" s="148"/>
      <c r="AD169" s="148"/>
      <c r="AE169" s="148"/>
      <c r="AF169" s="148"/>
      <c r="AG169" s="148" t="s">
        <v>287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273" t="s">
        <v>425</v>
      </c>
      <c r="D170" s="274"/>
      <c r="E170" s="274"/>
      <c r="F170" s="274"/>
      <c r="G170" s="274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263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33.75" outlineLevel="3" x14ac:dyDescent="0.2">
      <c r="A171" s="155"/>
      <c r="B171" s="156"/>
      <c r="C171" s="264" t="s">
        <v>3775</v>
      </c>
      <c r="D171" s="265"/>
      <c r="E171" s="265"/>
      <c r="F171" s="265"/>
      <c r="G171" s="265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263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79" t="str">
        <f>C171</f>
        <v>výbava pro 1 lůžko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v>
      </c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80</v>
      </c>
      <c r="B172" s="173" t="s">
        <v>3776</v>
      </c>
      <c r="C172" s="181" t="s">
        <v>3777</v>
      </c>
      <c r="D172" s="174" t="s">
        <v>348</v>
      </c>
      <c r="E172" s="175">
        <v>5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257</v>
      </c>
      <c r="T172" s="178" t="s">
        <v>258</v>
      </c>
      <c r="U172" s="158">
        <v>0</v>
      </c>
      <c r="V172" s="158">
        <f>ROUND(E172*U172,2)</f>
        <v>0</v>
      </c>
      <c r="W172" s="158"/>
      <c r="X172" s="158" t="s">
        <v>259</v>
      </c>
      <c r="Y172" s="158" t="s">
        <v>260</v>
      </c>
      <c r="Z172" s="148"/>
      <c r="AA172" s="148"/>
      <c r="AB172" s="148"/>
      <c r="AC172" s="148"/>
      <c r="AD172" s="148"/>
      <c r="AE172" s="148"/>
      <c r="AF172" s="148"/>
      <c r="AG172" s="148" t="s">
        <v>287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273" t="s">
        <v>425</v>
      </c>
      <c r="D173" s="274"/>
      <c r="E173" s="274"/>
      <c r="F173" s="274"/>
      <c r="G173" s="274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263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264" t="s">
        <v>3778</v>
      </c>
      <c r="D174" s="265"/>
      <c r="E174" s="265"/>
      <c r="F174" s="265"/>
      <c r="G174" s="265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263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81</v>
      </c>
      <c r="B175" s="173" t="s">
        <v>3779</v>
      </c>
      <c r="C175" s="181" t="s">
        <v>3780</v>
      </c>
      <c r="D175" s="174" t="s">
        <v>3623</v>
      </c>
      <c r="E175" s="175">
        <v>100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7"/>
      <c r="S175" s="177" t="s">
        <v>257</v>
      </c>
      <c r="T175" s="178" t="s">
        <v>258</v>
      </c>
      <c r="U175" s="158">
        <v>0</v>
      </c>
      <c r="V175" s="158">
        <f>ROUND(E175*U175,2)</f>
        <v>0</v>
      </c>
      <c r="W175" s="158"/>
      <c r="X175" s="158" t="s">
        <v>259</v>
      </c>
      <c r="Y175" s="158" t="s">
        <v>260</v>
      </c>
      <c r="Z175" s="148"/>
      <c r="AA175" s="148"/>
      <c r="AB175" s="148"/>
      <c r="AC175" s="148"/>
      <c r="AD175" s="148"/>
      <c r="AE175" s="148"/>
      <c r="AF175" s="148"/>
      <c r="AG175" s="148" t="s">
        <v>287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273" t="s">
        <v>425</v>
      </c>
      <c r="D176" s="274"/>
      <c r="E176" s="274"/>
      <c r="F176" s="274"/>
      <c r="G176" s="274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263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2">
        <v>82</v>
      </c>
      <c r="B177" s="173" t="s">
        <v>3781</v>
      </c>
      <c r="C177" s="181" t="s">
        <v>3782</v>
      </c>
      <c r="D177" s="174" t="s">
        <v>446</v>
      </c>
      <c r="E177" s="175">
        <v>6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257</v>
      </c>
      <c r="T177" s="178" t="s">
        <v>258</v>
      </c>
      <c r="U177" s="158">
        <v>0</v>
      </c>
      <c r="V177" s="158">
        <f>ROUND(E177*U177,2)</f>
        <v>0</v>
      </c>
      <c r="W177" s="158"/>
      <c r="X177" s="158" t="s">
        <v>259</v>
      </c>
      <c r="Y177" s="158" t="s">
        <v>260</v>
      </c>
      <c r="Z177" s="148"/>
      <c r="AA177" s="148"/>
      <c r="AB177" s="148"/>
      <c r="AC177" s="148"/>
      <c r="AD177" s="148"/>
      <c r="AE177" s="148"/>
      <c r="AF177" s="148"/>
      <c r="AG177" s="148" t="s">
        <v>287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73" t="s">
        <v>425</v>
      </c>
      <c r="D178" s="274"/>
      <c r="E178" s="274"/>
      <c r="F178" s="274"/>
      <c r="G178" s="274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263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83</v>
      </c>
      <c r="B179" s="173" t="s">
        <v>3783</v>
      </c>
      <c r="C179" s="181" t="s">
        <v>3784</v>
      </c>
      <c r="D179" s="174" t="s">
        <v>446</v>
      </c>
      <c r="E179" s="175">
        <v>3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0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257</v>
      </c>
      <c r="T179" s="178" t="s">
        <v>258</v>
      </c>
      <c r="U179" s="158">
        <v>0</v>
      </c>
      <c r="V179" s="158">
        <f>ROUND(E179*U179,2)</f>
        <v>0</v>
      </c>
      <c r="W179" s="158"/>
      <c r="X179" s="158" t="s">
        <v>259</v>
      </c>
      <c r="Y179" s="158" t="s">
        <v>260</v>
      </c>
      <c r="Z179" s="148"/>
      <c r="AA179" s="148"/>
      <c r="AB179" s="148"/>
      <c r="AC179" s="148"/>
      <c r="AD179" s="148"/>
      <c r="AE179" s="148"/>
      <c r="AF179" s="148"/>
      <c r="AG179" s="148" t="s">
        <v>287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73" t="s">
        <v>425</v>
      </c>
      <c r="D180" s="274"/>
      <c r="E180" s="274"/>
      <c r="F180" s="274"/>
      <c r="G180" s="274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263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84</v>
      </c>
      <c r="B181" s="173" t="s">
        <v>3785</v>
      </c>
      <c r="C181" s="181" t="s">
        <v>3786</v>
      </c>
      <c r="D181" s="174" t="s">
        <v>348</v>
      </c>
      <c r="E181" s="175">
        <v>5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257</v>
      </c>
      <c r="T181" s="178" t="s">
        <v>258</v>
      </c>
      <c r="U181" s="158">
        <v>0</v>
      </c>
      <c r="V181" s="158">
        <f>ROUND(E181*U181,2)</f>
        <v>0</v>
      </c>
      <c r="W181" s="158"/>
      <c r="X181" s="158" t="s">
        <v>259</v>
      </c>
      <c r="Y181" s="158" t="s">
        <v>260</v>
      </c>
      <c r="Z181" s="148"/>
      <c r="AA181" s="148"/>
      <c r="AB181" s="148"/>
      <c r="AC181" s="148"/>
      <c r="AD181" s="148"/>
      <c r="AE181" s="148"/>
      <c r="AF181" s="148"/>
      <c r="AG181" s="148" t="s">
        <v>287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273" t="s">
        <v>425</v>
      </c>
      <c r="D182" s="274"/>
      <c r="E182" s="274"/>
      <c r="F182" s="274"/>
      <c r="G182" s="274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263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2">
        <v>85</v>
      </c>
      <c r="B183" s="173" t="s">
        <v>3787</v>
      </c>
      <c r="C183" s="181" t="s">
        <v>3788</v>
      </c>
      <c r="D183" s="174" t="s">
        <v>348</v>
      </c>
      <c r="E183" s="175">
        <v>5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257</v>
      </c>
      <c r="T183" s="178" t="s">
        <v>258</v>
      </c>
      <c r="U183" s="158">
        <v>0</v>
      </c>
      <c r="V183" s="158">
        <f>ROUND(E183*U183,2)</f>
        <v>0</v>
      </c>
      <c r="W183" s="158"/>
      <c r="X183" s="158" t="s">
        <v>259</v>
      </c>
      <c r="Y183" s="158" t="s">
        <v>260</v>
      </c>
      <c r="Z183" s="148"/>
      <c r="AA183" s="148"/>
      <c r="AB183" s="148"/>
      <c r="AC183" s="148"/>
      <c r="AD183" s="148"/>
      <c r="AE183" s="148"/>
      <c r="AF183" s="148"/>
      <c r="AG183" s="148" t="s">
        <v>287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273" t="s">
        <v>425</v>
      </c>
      <c r="D184" s="274"/>
      <c r="E184" s="274"/>
      <c r="F184" s="274"/>
      <c r="G184" s="274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263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2">
        <v>86</v>
      </c>
      <c r="B185" s="173" t="s">
        <v>3789</v>
      </c>
      <c r="C185" s="181" t="s">
        <v>3790</v>
      </c>
      <c r="D185" s="174" t="s">
        <v>446</v>
      </c>
      <c r="E185" s="175">
        <v>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/>
      <c r="S185" s="177" t="s">
        <v>257</v>
      </c>
      <c r="T185" s="178" t="s">
        <v>258</v>
      </c>
      <c r="U185" s="158">
        <v>0</v>
      </c>
      <c r="V185" s="158">
        <f>ROUND(E185*U185,2)</f>
        <v>0</v>
      </c>
      <c r="W185" s="158"/>
      <c r="X185" s="158" t="s">
        <v>259</v>
      </c>
      <c r="Y185" s="158" t="s">
        <v>260</v>
      </c>
      <c r="Z185" s="148"/>
      <c r="AA185" s="148"/>
      <c r="AB185" s="148"/>
      <c r="AC185" s="148"/>
      <c r="AD185" s="148"/>
      <c r="AE185" s="148"/>
      <c r="AF185" s="148"/>
      <c r="AG185" s="148" t="s">
        <v>287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73" t="s">
        <v>425</v>
      </c>
      <c r="D186" s="274"/>
      <c r="E186" s="274"/>
      <c r="F186" s="274"/>
      <c r="G186" s="274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263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2">
        <v>87</v>
      </c>
      <c r="B187" s="173" t="s">
        <v>3791</v>
      </c>
      <c r="C187" s="181" t="s">
        <v>3792</v>
      </c>
      <c r="D187" s="174" t="s">
        <v>348</v>
      </c>
      <c r="E187" s="175">
        <v>5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257</v>
      </c>
      <c r="T187" s="178" t="s">
        <v>258</v>
      </c>
      <c r="U187" s="158">
        <v>0</v>
      </c>
      <c r="V187" s="158">
        <f>ROUND(E187*U187,2)</f>
        <v>0</v>
      </c>
      <c r="W187" s="158"/>
      <c r="X187" s="158" t="s">
        <v>259</v>
      </c>
      <c r="Y187" s="158" t="s">
        <v>260</v>
      </c>
      <c r="Z187" s="148"/>
      <c r="AA187" s="148"/>
      <c r="AB187" s="148"/>
      <c r="AC187" s="148"/>
      <c r="AD187" s="148"/>
      <c r="AE187" s="148"/>
      <c r="AF187" s="148"/>
      <c r="AG187" s="148" t="s">
        <v>287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273" t="s">
        <v>425</v>
      </c>
      <c r="D188" s="274"/>
      <c r="E188" s="274"/>
      <c r="F188" s="274"/>
      <c r="G188" s="274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263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2">
        <v>88</v>
      </c>
      <c r="B189" s="173" t="s">
        <v>3793</v>
      </c>
      <c r="C189" s="181" t="s">
        <v>3794</v>
      </c>
      <c r="D189" s="174" t="s">
        <v>446</v>
      </c>
      <c r="E189" s="175">
        <v>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7"/>
      <c r="S189" s="177" t="s">
        <v>257</v>
      </c>
      <c r="T189" s="178" t="s">
        <v>258</v>
      </c>
      <c r="U189" s="158">
        <v>0</v>
      </c>
      <c r="V189" s="158">
        <f>ROUND(E189*U189,2)</f>
        <v>0</v>
      </c>
      <c r="W189" s="158"/>
      <c r="X189" s="158" t="s">
        <v>259</v>
      </c>
      <c r="Y189" s="158" t="s">
        <v>260</v>
      </c>
      <c r="Z189" s="148"/>
      <c r="AA189" s="148"/>
      <c r="AB189" s="148"/>
      <c r="AC189" s="148"/>
      <c r="AD189" s="148"/>
      <c r="AE189" s="148"/>
      <c r="AF189" s="148"/>
      <c r="AG189" s="148" t="s">
        <v>287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273" t="s">
        <v>425</v>
      </c>
      <c r="D190" s="274"/>
      <c r="E190" s="274"/>
      <c r="F190" s="274"/>
      <c r="G190" s="274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263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89</v>
      </c>
      <c r="B191" s="173" t="s">
        <v>3795</v>
      </c>
      <c r="C191" s="181" t="s">
        <v>3796</v>
      </c>
      <c r="D191" s="174" t="s">
        <v>446</v>
      </c>
      <c r="E191" s="175">
        <v>1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7"/>
      <c r="S191" s="177" t="s">
        <v>257</v>
      </c>
      <c r="T191" s="178" t="s">
        <v>258</v>
      </c>
      <c r="U191" s="158">
        <v>0</v>
      </c>
      <c r="V191" s="158">
        <f>ROUND(E191*U191,2)</f>
        <v>0</v>
      </c>
      <c r="W191" s="158"/>
      <c r="X191" s="158" t="s">
        <v>259</v>
      </c>
      <c r="Y191" s="158" t="s">
        <v>260</v>
      </c>
      <c r="Z191" s="148"/>
      <c r="AA191" s="148"/>
      <c r="AB191" s="148"/>
      <c r="AC191" s="148"/>
      <c r="AD191" s="148"/>
      <c r="AE191" s="148"/>
      <c r="AF191" s="148"/>
      <c r="AG191" s="148" t="s">
        <v>287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73" t="s">
        <v>425</v>
      </c>
      <c r="D192" s="274"/>
      <c r="E192" s="274"/>
      <c r="F192" s="274"/>
      <c r="G192" s="274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263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90</v>
      </c>
      <c r="B193" s="173" t="s">
        <v>3797</v>
      </c>
      <c r="C193" s="181" t="s">
        <v>3798</v>
      </c>
      <c r="D193" s="174" t="s">
        <v>446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257</v>
      </c>
      <c r="T193" s="178" t="s">
        <v>258</v>
      </c>
      <c r="U193" s="158">
        <v>0</v>
      </c>
      <c r="V193" s="158">
        <f>ROUND(E193*U193,2)</f>
        <v>0</v>
      </c>
      <c r="W193" s="158"/>
      <c r="X193" s="158" t="s">
        <v>259</v>
      </c>
      <c r="Y193" s="158" t="s">
        <v>260</v>
      </c>
      <c r="Z193" s="148"/>
      <c r="AA193" s="148"/>
      <c r="AB193" s="148"/>
      <c r="AC193" s="148"/>
      <c r="AD193" s="148"/>
      <c r="AE193" s="148"/>
      <c r="AF193" s="148"/>
      <c r="AG193" s="148" t="s">
        <v>287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73" t="s">
        <v>425</v>
      </c>
      <c r="D194" s="274"/>
      <c r="E194" s="274"/>
      <c r="F194" s="274"/>
      <c r="G194" s="274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263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91</v>
      </c>
      <c r="B195" s="173" t="s">
        <v>3799</v>
      </c>
      <c r="C195" s="181" t="s">
        <v>3800</v>
      </c>
      <c r="D195" s="174" t="s">
        <v>446</v>
      </c>
      <c r="E195" s="175">
        <v>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7"/>
      <c r="S195" s="177" t="s">
        <v>257</v>
      </c>
      <c r="T195" s="178" t="s">
        <v>258</v>
      </c>
      <c r="U195" s="158">
        <v>0</v>
      </c>
      <c r="V195" s="158">
        <f>ROUND(E195*U195,2)</f>
        <v>0</v>
      </c>
      <c r="W195" s="158"/>
      <c r="X195" s="158" t="s">
        <v>259</v>
      </c>
      <c r="Y195" s="158" t="s">
        <v>260</v>
      </c>
      <c r="Z195" s="148"/>
      <c r="AA195" s="148"/>
      <c r="AB195" s="148"/>
      <c r="AC195" s="148"/>
      <c r="AD195" s="148"/>
      <c r="AE195" s="148"/>
      <c r="AF195" s="148"/>
      <c r="AG195" s="148" t="s">
        <v>287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273" t="s">
        <v>425</v>
      </c>
      <c r="D196" s="274"/>
      <c r="E196" s="274"/>
      <c r="F196" s="274"/>
      <c r="G196" s="274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263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2">
        <v>92</v>
      </c>
      <c r="B197" s="173" t="s">
        <v>3801</v>
      </c>
      <c r="C197" s="181" t="s">
        <v>3802</v>
      </c>
      <c r="D197" s="174" t="s">
        <v>446</v>
      </c>
      <c r="E197" s="175">
        <v>1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21</v>
      </c>
      <c r="M197" s="177">
        <f>G197*(1+L197/100)</f>
        <v>0</v>
      </c>
      <c r="N197" s="175">
        <v>0</v>
      </c>
      <c r="O197" s="175">
        <f>ROUND(E197*N197,2)</f>
        <v>0</v>
      </c>
      <c r="P197" s="175">
        <v>0</v>
      </c>
      <c r="Q197" s="175">
        <f>ROUND(E197*P197,2)</f>
        <v>0</v>
      </c>
      <c r="R197" s="177"/>
      <c r="S197" s="177" t="s">
        <v>257</v>
      </c>
      <c r="T197" s="178" t="s">
        <v>258</v>
      </c>
      <c r="U197" s="158">
        <v>0</v>
      </c>
      <c r="V197" s="158">
        <f>ROUND(E197*U197,2)</f>
        <v>0</v>
      </c>
      <c r="W197" s="158"/>
      <c r="X197" s="158" t="s">
        <v>259</v>
      </c>
      <c r="Y197" s="158" t="s">
        <v>260</v>
      </c>
      <c r="Z197" s="148"/>
      <c r="AA197" s="148"/>
      <c r="AB197" s="148"/>
      <c r="AC197" s="148"/>
      <c r="AD197" s="148"/>
      <c r="AE197" s="148"/>
      <c r="AF197" s="148"/>
      <c r="AG197" s="148" t="s">
        <v>287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5"/>
      <c r="B198" s="156"/>
      <c r="C198" s="273" t="s">
        <v>425</v>
      </c>
      <c r="D198" s="274"/>
      <c r="E198" s="274"/>
      <c r="F198" s="274"/>
      <c r="G198" s="274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263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2">
        <v>93</v>
      </c>
      <c r="B199" s="173" t="s">
        <v>3803</v>
      </c>
      <c r="C199" s="181" t="s">
        <v>3804</v>
      </c>
      <c r="D199" s="174" t="s">
        <v>446</v>
      </c>
      <c r="E199" s="175">
        <v>1</v>
      </c>
      <c r="F199" s="176"/>
      <c r="G199" s="177">
        <f>ROUND(E199*F199,2)</f>
        <v>0</v>
      </c>
      <c r="H199" s="176"/>
      <c r="I199" s="177">
        <f>ROUND(E199*H199,2)</f>
        <v>0</v>
      </c>
      <c r="J199" s="176"/>
      <c r="K199" s="177">
        <f>ROUND(E199*J199,2)</f>
        <v>0</v>
      </c>
      <c r="L199" s="177">
        <v>21</v>
      </c>
      <c r="M199" s="177">
        <f>G199*(1+L199/100)</f>
        <v>0</v>
      </c>
      <c r="N199" s="175">
        <v>0</v>
      </c>
      <c r="O199" s="175">
        <f>ROUND(E199*N199,2)</f>
        <v>0</v>
      </c>
      <c r="P199" s="175">
        <v>0</v>
      </c>
      <c r="Q199" s="175">
        <f>ROUND(E199*P199,2)</f>
        <v>0</v>
      </c>
      <c r="R199" s="177"/>
      <c r="S199" s="177" t="s">
        <v>257</v>
      </c>
      <c r="T199" s="178" t="s">
        <v>258</v>
      </c>
      <c r="U199" s="158">
        <v>0</v>
      </c>
      <c r="V199" s="158">
        <f>ROUND(E199*U199,2)</f>
        <v>0</v>
      </c>
      <c r="W199" s="158"/>
      <c r="X199" s="158" t="s">
        <v>259</v>
      </c>
      <c r="Y199" s="158" t="s">
        <v>260</v>
      </c>
      <c r="Z199" s="148"/>
      <c r="AA199" s="148"/>
      <c r="AB199" s="148"/>
      <c r="AC199" s="148"/>
      <c r="AD199" s="148"/>
      <c r="AE199" s="148"/>
      <c r="AF199" s="148"/>
      <c r="AG199" s="148" t="s">
        <v>287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273" t="s">
        <v>425</v>
      </c>
      <c r="D200" s="274"/>
      <c r="E200" s="274"/>
      <c r="F200" s="274"/>
      <c r="G200" s="274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263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94</v>
      </c>
      <c r="B201" s="173" t="s">
        <v>3805</v>
      </c>
      <c r="C201" s="181" t="s">
        <v>3806</v>
      </c>
      <c r="D201" s="174" t="s">
        <v>446</v>
      </c>
      <c r="E201" s="175">
        <v>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0</v>
      </c>
      <c r="O201" s="175">
        <f>ROUND(E201*N201,2)</f>
        <v>0</v>
      </c>
      <c r="P201" s="175">
        <v>0</v>
      </c>
      <c r="Q201" s="175">
        <f>ROUND(E201*P201,2)</f>
        <v>0</v>
      </c>
      <c r="R201" s="177"/>
      <c r="S201" s="177" t="s">
        <v>257</v>
      </c>
      <c r="T201" s="178" t="s">
        <v>258</v>
      </c>
      <c r="U201" s="158">
        <v>0</v>
      </c>
      <c r="V201" s="158">
        <f>ROUND(E201*U201,2)</f>
        <v>0</v>
      </c>
      <c r="W201" s="158"/>
      <c r="X201" s="158" t="s">
        <v>259</v>
      </c>
      <c r="Y201" s="158" t="s">
        <v>260</v>
      </c>
      <c r="Z201" s="148"/>
      <c r="AA201" s="148"/>
      <c r="AB201" s="148"/>
      <c r="AC201" s="148"/>
      <c r="AD201" s="148"/>
      <c r="AE201" s="148"/>
      <c r="AF201" s="148"/>
      <c r="AG201" s="148" t="s">
        <v>287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273" t="s">
        <v>425</v>
      </c>
      <c r="D202" s="274"/>
      <c r="E202" s="274"/>
      <c r="F202" s="274"/>
      <c r="G202" s="274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263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264" t="s">
        <v>3807</v>
      </c>
      <c r="D203" s="265"/>
      <c r="E203" s="265"/>
      <c r="F203" s="265"/>
      <c r="G203" s="265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263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95</v>
      </c>
      <c r="B204" s="173" t="s">
        <v>3808</v>
      </c>
      <c r="C204" s="181" t="s">
        <v>3809</v>
      </c>
      <c r="D204" s="174" t="s">
        <v>446</v>
      </c>
      <c r="E204" s="175">
        <v>1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257</v>
      </c>
      <c r="T204" s="178" t="s">
        <v>258</v>
      </c>
      <c r="U204" s="158">
        <v>0</v>
      </c>
      <c r="V204" s="158">
        <f>ROUND(E204*U204,2)</f>
        <v>0</v>
      </c>
      <c r="W204" s="158"/>
      <c r="X204" s="158" t="s">
        <v>259</v>
      </c>
      <c r="Y204" s="158" t="s">
        <v>260</v>
      </c>
      <c r="Z204" s="148"/>
      <c r="AA204" s="148"/>
      <c r="AB204" s="148"/>
      <c r="AC204" s="148"/>
      <c r="AD204" s="148"/>
      <c r="AE204" s="148"/>
      <c r="AF204" s="148"/>
      <c r="AG204" s="148" t="s">
        <v>287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73" t="s">
        <v>425</v>
      </c>
      <c r="D205" s="274"/>
      <c r="E205" s="274"/>
      <c r="F205" s="274"/>
      <c r="G205" s="274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263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96</v>
      </c>
      <c r="B206" s="173" t="s">
        <v>3810</v>
      </c>
      <c r="C206" s="181" t="s">
        <v>3811</v>
      </c>
      <c r="D206" s="174" t="s">
        <v>446</v>
      </c>
      <c r="E206" s="175">
        <v>1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257</v>
      </c>
      <c r="T206" s="178" t="s">
        <v>258</v>
      </c>
      <c r="U206" s="158">
        <v>0</v>
      </c>
      <c r="V206" s="158">
        <f>ROUND(E206*U206,2)</f>
        <v>0</v>
      </c>
      <c r="W206" s="158"/>
      <c r="X206" s="158" t="s">
        <v>259</v>
      </c>
      <c r="Y206" s="158" t="s">
        <v>260</v>
      </c>
      <c r="Z206" s="148"/>
      <c r="AA206" s="148"/>
      <c r="AB206" s="148"/>
      <c r="AC206" s="148"/>
      <c r="AD206" s="148"/>
      <c r="AE206" s="148"/>
      <c r="AF206" s="148"/>
      <c r="AG206" s="148" t="s">
        <v>287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73" t="s">
        <v>425</v>
      </c>
      <c r="D207" s="274"/>
      <c r="E207" s="274"/>
      <c r="F207" s="274"/>
      <c r="G207" s="274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263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97</v>
      </c>
      <c r="B208" s="173" t="s">
        <v>3812</v>
      </c>
      <c r="C208" s="181" t="s">
        <v>3813</v>
      </c>
      <c r="D208" s="174" t="s">
        <v>446</v>
      </c>
      <c r="E208" s="175">
        <v>1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7"/>
      <c r="S208" s="177" t="s">
        <v>257</v>
      </c>
      <c r="T208" s="178" t="s">
        <v>258</v>
      </c>
      <c r="U208" s="158">
        <v>0</v>
      </c>
      <c r="V208" s="158">
        <f>ROUND(E208*U208,2)</f>
        <v>0</v>
      </c>
      <c r="W208" s="158"/>
      <c r="X208" s="158" t="s">
        <v>259</v>
      </c>
      <c r="Y208" s="158" t="s">
        <v>260</v>
      </c>
      <c r="Z208" s="148"/>
      <c r="AA208" s="148"/>
      <c r="AB208" s="148"/>
      <c r="AC208" s="148"/>
      <c r="AD208" s="148"/>
      <c r="AE208" s="148"/>
      <c r="AF208" s="148"/>
      <c r="AG208" s="148" t="s">
        <v>287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273" t="s">
        <v>425</v>
      </c>
      <c r="D209" s="274"/>
      <c r="E209" s="274"/>
      <c r="F209" s="274"/>
      <c r="G209" s="274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263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98</v>
      </c>
      <c r="B210" s="173" t="s">
        <v>3814</v>
      </c>
      <c r="C210" s="181" t="s">
        <v>3815</v>
      </c>
      <c r="D210" s="174" t="s">
        <v>446</v>
      </c>
      <c r="E210" s="175">
        <v>1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5">
        <f>ROUND(E210*P210,2)</f>
        <v>0</v>
      </c>
      <c r="R210" s="177"/>
      <c r="S210" s="177" t="s">
        <v>257</v>
      </c>
      <c r="T210" s="178" t="s">
        <v>258</v>
      </c>
      <c r="U210" s="158">
        <v>0</v>
      </c>
      <c r="V210" s="158">
        <f>ROUND(E210*U210,2)</f>
        <v>0</v>
      </c>
      <c r="W210" s="158"/>
      <c r="X210" s="158" t="s">
        <v>259</v>
      </c>
      <c r="Y210" s="158" t="s">
        <v>260</v>
      </c>
      <c r="Z210" s="148"/>
      <c r="AA210" s="148"/>
      <c r="AB210" s="148"/>
      <c r="AC210" s="148"/>
      <c r="AD210" s="148"/>
      <c r="AE210" s="148"/>
      <c r="AF210" s="148"/>
      <c r="AG210" s="148" t="s">
        <v>287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273" t="s">
        <v>425</v>
      </c>
      <c r="D211" s="274"/>
      <c r="E211" s="274"/>
      <c r="F211" s="274"/>
      <c r="G211" s="274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263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87">
        <v>99</v>
      </c>
      <c r="B212" s="188" t="s">
        <v>3816</v>
      </c>
      <c r="C212" s="194" t="s">
        <v>3817</v>
      </c>
      <c r="D212" s="189" t="s">
        <v>446</v>
      </c>
      <c r="E212" s="190">
        <v>1</v>
      </c>
      <c r="F212" s="191"/>
      <c r="G212" s="192">
        <f>ROUND(E212*F212,2)</f>
        <v>0</v>
      </c>
      <c r="H212" s="191"/>
      <c r="I212" s="192">
        <f>ROUND(E212*H212,2)</f>
        <v>0</v>
      </c>
      <c r="J212" s="191"/>
      <c r="K212" s="192">
        <f>ROUND(E212*J212,2)</f>
        <v>0</v>
      </c>
      <c r="L212" s="192">
        <v>21</v>
      </c>
      <c r="M212" s="192">
        <f>G212*(1+L212/100)</f>
        <v>0</v>
      </c>
      <c r="N212" s="190">
        <v>0</v>
      </c>
      <c r="O212" s="190">
        <f>ROUND(E212*N212,2)</f>
        <v>0</v>
      </c>
      <c r="P212" s="190">
        <v>0</v>
      </c>
      <c r="Q212" s="190">
        <f>ROUND(E212*P212,2)</f>
        <v>0</v>
      </c>
      <c r="R212" s="192"/>
      <c r="S212" s="192" t="s">
        <v>257</v>
      </c>
      <c r="T212" s="193" t="s">
        <v>258</v>
      </c>
      <c r="U212" s="158">
        <v>0</v>
      </c>
      <c r="V212" s="158">
        <f>ROUND(E212*U212,2)</f>
        <v>0</v>
      </c>
      <c r="W212" s="158"/>
      <c r="X212" s="158" t="s">
        <v>259</v>
      </c>
      <c r="Y212" s="158" t="s">
        <v>260</v>
      </c>
      <c r="Z212" s="148"/>
      <c r="AA212" s="148"/>
      <c r="AB212" s="148"/>
      <c r="AC212" s="148"/>
      <c r="AD212" s="148"/>
      <c r="AE212" s="148"/>
      <c r="AF212" s="148"/>
      <c r="AG212" s="148" t="s">
        <v>287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87">
        <v>100</v>
      </c>
      <c r="B213" s="188" t="s">
        <v>3818</v>
      </c>
      <c r="C213" s="194" t="s">
        <v>3819</v>
      </c>
      <c r="D213" s="189" t="s">
        <v>256</v>
      </c>
      <c r="E213" s="190">
        <v>1</v>
      </c>
      <c r="F213" s="191"/>
      <c r="G213" s="192">
        <f>ROUND(E213*F213,2)</f>
        <v>0</v>
      </c>
      <c r="H213" s="191"/>
      <c r="I213" s="192">
        <f>ROUND(E213*H213,2)</f>
        <v>0</v>
      </c>
      <c r="J213" s="191"/>
      <c r="K213" s="192">
        <f>ROUND(E213*J213,2)</f>
        <v>0</v>
      </c>
      <c r="L213" s="192">
        <v>21</v>
      </c>
      <c r="M213" s="192">
        <f>G213*(1+L213/100)</f>
        <v>0</v>
      </c>
      <c r="N213" s="190">
        <v>0</v>
      </c>
      <c r="O213" s="190">
        <f>ROUND(E213*N213,2)</f>
        <v>0</v>
      </c>
      <c r="P213" s="190">
        <v>0</v>
      </c>
      <c r="Q213" s="190">
        <f>ROUND(E213*P213,2)</f>
        <v>0</v>
      </c>
      <c r="R213" s="192"/>
      <c r="S213" s="192" t="s">
        <v>257</v>
      </c>
      <c r="T213" s="193" t="s">
        <v>258</v>
      </c>
      <c r="U213" s="158">
        <v>0</v>
      </c>
      <c r="V213" s="158">
        <f>ROUND(E213*U213,2)</f>
        <v>0</v>
      </c>
      <c r="W213" s="158"/>
      <c r="X213" s="158" t="s">
        <v>259</v>
      </c>
      <c r="Y213" s="158" t="s">
        <v>260</v>
      </c>
      <c r="Z213" s="148"/>
      <c r="AA213" s="148"/>
      <c r="AB213" s="148"/>
      <c r="AC213" s="148"/>
      <c r="AD213" s="148"/>
      <c r="AE213" s="148"/>
      <c r="AF213" s="148"/>
      <c r="AG213" s="148" t="s">
        <v>287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87">
        <v>101</v>
      </c>
      <c r="B214" s="188" t="s">
        <v>3820</v>
      </c>
      <c r="C214" s="194" t="s">
        <v>3821</v>
      </c>
      <c r="D214" s="189" t="s">
        <v>256</v>
      </c>
      <c r="E214" s="190">
        <v>1</v>
      </c>
      <c r="F214" s="191"/>
      <c r="G214" s="192">
        <f>ROUND(E214*F214,2)</f>
        <v>0</v>
      </c>
      <c r="H214" s="191"/>
      <c r="I214" s="192">
        <f>ROUND(E214*H214,2)</f>
        <v>0</v>
      </c>
      <c r="J214" s="191"/>
      <c r="K214" s="192">
        <f>ROUND(E214*J214,2)</f>
        <v>0</v>
      </c>
      <c r="L214" s="192">
        <v>21</v>
      </c>
      <c r="M214" s="192">
        <f>G214*(1+L214/100)</f>
        <v>0</v>
      </c>
      <c r="N214" s="190">
        <v>0</v>
      </c>
      <c r="O214" s="190">
        <f>ROUND(E214*N214,2)</f>
        <v>0</v>
      </c>
      <c r="P214" s="190">
        <v>0</v>
      </c>
      <c r="Q214" s="190">
        <f>ROUND(E214*P214,2)</f>
        <v>0</v>
      </c>
      <c r="R214" s="192"/>
      <c r="S214" s="192" t="s">
        <v>257</v>
      </c>
      <c r="T214" s="193" t="s">
        <v>258</v>
      </c>
      <c r="U214" s="158">
        <v>0</v>
      </c>
      <c r="V214" s="158">
        <f>ROUND(E214*U214,2)</f>
        <v>0</v>
      </c>
      <c r="W214" s="158"/>
      <c r="X214" s="158" t="s">
        <v>259</v>
      </c>
      <c r="Y214" s="158" t="s">
        <v>260</v>
      </c>
      <c r="Z214" s="148"/>
      <c r="AA214" s="148"/>
      <c r="AB214" s="148"/>
      <c r="AC214" s="148"/>
      <c r="AD214" s="148"/>
      <c r="AE214" s="148"/>
      <c r="AF214" s="148"/>
      <c r="AG214" s="148" t="s">
        <v>287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87">
        <v>102</v>
      </c>
      <c r="B215" s="188" t="s">
        <v>3822</v>
      </c>
      <c r="C215" s="194" t="s">
        <v>3823</v>
      </c>
      <c r="D215" s="189" t="s">
        <v>256</v>
      </c>
      <c r="E215" s="190">
        <v>1</v>
      </c>
      <c r="F215" s="191"/>
      <c r="G215" s="192">
        <f>ROUND(E215*F215,2)</f>
        <v>0</v>
      </c>
      <c r="H215" s="191"/>
      <c r="I215" s="192">
        <f>ROUND(E215*H215,2)</f>
        <v>0</v>
      </c>
      <c r="J215" s="191"/>
      <c r="K215" s="192">
        <f>ROUND(E215*J215,2)</f>
        <v>0</v>
      </c>
      <c r="L215" s="192">
        <v>21</v>
      </c>
      <c r="M215" s="192">
        <f>G215*(1+L215/100)</f>
        <v>0</v>
      </c>
      <c r="N215" s="190">
        <v>0</v>
      </c>
      <c r="O215" s="190">
        <f>ROUND(E215*N215,2)</f>
        <v>0</v>
      </c>
      <c r="P215" s="190">
        <v>0</v>
      </c>
      <c r="Q215" s="190">
        <f>ROUND(E215*P215,2)</f>
        <v>0</v>
      </c>
      <c r="R215" s="192"/>
      <c r="S215" s="192" t="s">
        <v>257</v>
      </c>
      <c r="T215" s="193" t="s">
        <v>258</v>
      </c>
      <c r="U215" s="158">
        <v>0</v>
      </c>
      <c r="V215" s="158">
        <f>ROUND(E215*U215,2)</f>
        <v>0</v>
      </c>
      <c r="W215" s="158"/>
      <c r="X215" s="158" t="s">
        <v>259</v>
      </c>
      <c r="Y215" s="158" t="s">
        <v>260</v>
      </c>
      <c r="Z215" s="148"/>
      <c r="AA215" s="148"/>
      <c r="AB215" s="148"/>
      <c r="AC215" s="148"/>
      <c r="AD215" s="148"/>
      <c r="AE215" s="148"/>
      <c r="AF215" s="148"/>
      <c r="AG215" s="148" t="s">
        <v>287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5" t="s">
        <v>252</v>
      </c>
      <c r="B216" s="166" t="s">
        <v>214</v>
      </c>
      <c r="C216" s="180" t="s">
        <v>215</v>
      </c>
      <c r="D216" s="167"/>
      <c r="E216" s="168"/>
      <c r="F216" s="169"/>
      <c r="G216" s="169">
        <f>SUMIF(AG217:AG244,"&lt;&gt;NOR",G217:G244)</f>
        <v>0</v>
      </c>
      <c r="H216" s="169"/>
      <c r="I216" s="169">
        <f>SUM(I217:I244)</f>
        <v>0</v>
      </c>
      <c r="J216" s="169"/>
      <c r="K216" s="169">
        <f>SUM(K217:K244)</f>
        <v>0</v>
      </c>
      <c r="L216" s="169"/>
      <c r="M216" s="169">
        <f>SUM(M217:M244)</f>
        <v>0</v>
      </c>
      <c r="N216" s="168"/>
      <c r="O216" s="168">
        <f>SUM(O217:O244)</f>
        <v>0</v>
      </c>
      <c r="P216" s="168"/>
      <c r="Q216" s="168">
        <f>SUM(Q217:Q244)</f>
        <v>0</v>
      </c>
      <c r="R216" s="169"/>
      <c r="S216" s="169"/>
      <c r="T216" s="170"/>
      <c r="U216" s="164"/>
      <c r="V216" s="164">
        <f>SUM(V217:V244)</f>
        <v>0</v>
      </c>
      <c r="W216" s="164"/>
      <c r="X216" s="164"/>
      <c r="Y216" s="164"/>
      <c r="AG216" t="s">
        <v>253</v>
      </c>
    </row>
    <row r="217" spans="1:60" outlineLevel="1" x14ac:dyDescent="0.2">
      <c r="A217" s="172">
        <v>103</v>
      </c>
      <c r="B217" s="173" t="s">
        <v>3824</v>
      </c>
      <c r="C217" s="181" t="s">
        <v>3825</v>
      </c>
      <c r="D217" s="174" t="s">
        <v>348</v>
      </c>
      <c r="E217" s="175">
        <v>42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0</v>
      </c>
      <c r="O217" s="175">
        <f>ROUND(E217*N217,2)</f>
        <v>0</v>
      </c>
      <c r="P217" s="175">
        <v>0</v>
      </c>
      <c r="Q217" s="175">
        <f>ROUND(E217*P217,2)</f>
        <v>0</v>
      </c>
      <c r="R217" s="177"/>
      <c r="S217" s="177" t="s">
        <v>257</v>
      </c>
      <c r="T217" s="178" t="s">
        <v>258</v>
      </c>
      <c r="U217" s="158">
        <v>0</v>
      </c>
      <c r="V217" s="158">
        <f>ROUND(E217*U217,2)</f>
        <v>0</v>
      </c>
      <c r="W217" s="158"/>
      <c r="X217" s="158" t="s">
        <v>259</v>
      </c>
      <c r="Y217" s="158" t="s">
        <v>260</v>
      </c>
      <c r="Z217" s="148"/>
      <c r="AA217" s="148"/>
      <c r="AB217" s="148"/>
      <c r="AC217" s="148"/>
      <c r="AD217" s="148"/>
      <c r="AE217" s="148"/>
      <c r="AF217" s="148"/>
      <c r="AG217" s="148" t="s">
        <v>321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73" t="s">
        <v>425</v>
      </c>
      <c r="D218" s="274"/>
      <c r="E218" s="274"/>
      <c r="F218" s="274"/>
      <c r="G218" s="274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263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2">
        <v>104</v>
      </c>
      <c r="B219" s="173" t="s">
        <v>3826</v>
      </c>
      <c r="C219" s="181" t="s">
        <v>3827</v>
      </c>
      <c r="D219" s="174" t="s">
        <v>3623</v>
      </c>
      <c r="E219" s="175">
        <v>200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/>
      <c r="S219" s="177" t="s">
        <v>257</v>
      </c>
      <c r="T219" s="178" t="s">
        <v>258</v>
      </c>
      <c r="U219" s="158">
        <v>0</v>
      </c>
      <c r="V219" s="158">
        <f>ROUND(E219*U219,2)</f>
        <v>0</v>
      </c>
      <c r="W219" s="158"/>
      <c r="X219" s="158" t="s">
        <v>259</v>
      </c>
      <c r="Y219" s="158" t="s">
        <v>260</v>
      </c>
      <c r="Z219" s="148"/>
      <c r="AA219" s="148"/>
      <c r="AB219" s="148"/>
      <c r="AC219" s="148"/>
      <c r="AD219" s="148"/>
      <c r="AE219" s="148"/>
      <c r="AF219" s="148"/>
      <c r="AG219" s="148" t="s">
        <v>321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273" t="s">
        <v>425</v>
      </c>
      <c r="D220" s="274"/>
      <c r="E220" s="274"/>
      <c r="F220" s="274"/>
      <c r="G220" s="274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263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105</v>
      </c>
      <c r="B221" s="173" t="s">
        <v>3828</v>
      </c>
      <c r="C221" s="181" t="s">
        <v>3829</v>
      </c>
      <c r="D221" s="174" t="s">
        <v>446</v>
      </c>
      <c r="E221" s="175">
        <v>1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7"/>
      <c r="S221" s="177" t="s">
        <v>257</v>
      </c>
      <c r="T221" s="178" t="s">
        <v>258</v>
      </c>
      <c r="U221" s="158">
        <v>0</v>
      </c>
      <c r="V221" s="158">
        <f>ROUND(E221*U221,2)</f>
        <v>0</v>
      </c>
      <c r="W221" s="158"/>
      <c r="X221" s="158" t="s">
        <v>259</v>
      </c>
      <c r="Y221" s="158" t="s">
        <v>260</v>
      </c>
      <c r="Z221" s="148"/>
      <c r="AA221" s="148"/>
      <c r="AB221" s="148"/>
      <c r="AC221" s="148"/>
      <c r="AD221" s="148"/>
      <c r="AE221" s="148"/>
      <c r="AF221" s="148"/>
      <c r="AG221" s="148" t="s">
        <v>321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273" t="s">
        <v>425</v>
      </c>
      <c r="D222" s="274"/>
      <c r="E222" s="274"/>
      <c r="F222" s="274"/>
      <c r="G222" s="274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263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2">
        <v>106</v>
      </c>
      <c r="B223" s="173" t="s">
        <v>3830</v>
      </c>
      <c r="C223" s="181" t="s">
        <v>3831</v>
      </c>
      <c r="D223" s="174" t="s">
        <v>446</v>
      </c>
      <c r="E223" s="175">
        <v>1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7"/>
      <c r="S223" s="177" t="s">
        <v>257</v>
      </c>
      <c r="T223" s="178" t="s">
        <v>258</v>
      </c>
      <c r="U223" s="158">
        <v>0</v>
      </c>
      <c r="V223" s="158">
        <f>ROUND(E223*U223,2)</f>
        <v>0</v>
      </c>
      <c r="W223" s="158"/>
      <c r="X223" s="158" t="s">
        <v>259</v>
      </c>
      <c r="Y223" s="158" t="s">
        <v>260</v>
      </c>
      <c r="Z223" s="148"/>
      <c r="AA223" s="148"/>
      <c r="AB223" s="148"/>
      <c r="AC223" s="148"/>
      <c r="AD223" s="148"/>
      <c r="AE223" s="148"/>
      <c r="AF223" s="148"/>
      <c r="AG223" s="148" t="s">
        <v>321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73" t="s">
        <v>425</v>
      </c>
      <c r="D224" s="274"/>
      <c r="E224" s="274"/>
      <c r="F224" s="274"/>
      <c r="G224" s="274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263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107</v>
      </c>
      <c r="B225" s="173" t="s">
        <v>3832</v>
      </c>
      <c r="C225" s="181" t="s">
        <v>3833</v>
      </c>
      <c r="D225" s="174" t="s">
        <v>446</v>
      </c>
      <c r="E225" s="175">
        <v>15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7"/>
      <c r="S225" s="177" t="s">
        <v>257</v>
      </c>
      <c r="T225" s="178" t="s">
        <v>258</v>
      </c>
      <c r="U225" s="158">
        <v>0</v>
      </c>
      <c r="V225" s="158">
        <f>ROUND(E225*U225,2)</f>
        <v>0</v>
      </c>
      <c r="W225" s="158"/>
      <c r="X225" s="158" t="s">
        <v>259</v>
      </c>
      <c r="Y225" s="158" t="s">
        <v>260</v>
      </c>
      <c r="Z225" s="148"/>
      <c r="AA225" s="148"/>
      <c r="AB225" s="148"/>
      <c r="AC225" s="148"/>
      <c r="AD225" s="148"/>
      <c r="AE225" s="148"/>
      <c r="AF225" s="148"/>
      <c r="AG225" s="148" t="s">
        <v>321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273" t="s">
        <v>425</v>
      </c>
      <c r="D226" s="274"/>
      <c r="E226" s="274"/>
      <c r="F226" s="274"/>
      <c r="G226" s="274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263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2">
        <v>108</v>
      </c>
      <c r="B227" s="173" t="s">
        <v>3834</v>
      </c>
      <c r="C227" s="181" t="s">
        <v>3835</v>
      </c>
      <c r="D227" s="174" t="s">
        <v>348</v>
      </c>
      <c r="E227" s="175">
        <v>42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7"/>
      <c r="S227" s="177" t="s">
        <v>257</v>
      </c>
      <c r="T227" s="178" t="s">
        <v>258</v>
      </c>
      <c r="U227" s="158">
        <v>0</v>
      </c>
      <c r="V227" s="158">
        <f>ROUND(E227*U227,2)</f>
        <v>0</v>
      </c>
      <c r="W227" s="158"/>
      <c r="X227" s="158" t="s">
        <v>259</v>
      </c>
      <c r="Y227" s="158" t="s">
        <v>260</v>
      </c>
      <c r="Z227" s="148"/>
      <c r="AA227" s="148"/>
      <c r="AB227" s="148"/>
      <c r="AC227" s="148"/>
      <c r="AD227" s="148"/>
      <c r="AE227" s="148"/>
      <c r="AF227" s="148"/>
      <c r="AG227" s="148" t="s">
        <v>321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273" t="s">
        <v>425</v>
      </c>
      <c r="D228" s="274"/>
      <c r="E228" s="274"/>
      <c r="F228" s="274"/>
      <c r="G228" s="274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263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109</v>
      </c>
      <c r="B229" s="173" t="s">
        <v>3836</v>
      </c>
      <c r="C229" s="181" t="s">
        <v>3837</v>
      </c>
      <c r="D229" s="174" t="s">
        <v>348</v>
      </c>
      <c r="E229" s="175">
        <v>42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0</v>
      </c>
      <c r="O229" s="175">
        <f>ROUND(E229*N229,2)</f>
        <v>0</v>
      </c>
      <c r="P229" s="175">
        <v>0</v>
      </c>
      <c r="Q229" s="175">
        <f>ROUND(E229*P229,2)</f>
        <v>0</v>
      </c>
      <c r="R229" s="177"/>
      <c r="S229" s="177" t="s">
        <v>257</v>
      </c>
      <c r="T229" s="178" t="s">
        <v>258</v>
      </c>
      <c r="U229" s="158">
        <v>0</v>
      </c>
      <c r="V229" s="158">
        <f>ROUND(E229*U229,2)</f>
        <v>0</v>
      </c>
      <c r="W229" s="158"/>
      <c r="X229" s="158" t="s">
        <v>259</v>
      </c>
      <c r="Y229" s="158" t="s">
        <v>260</v>
      </c>
      <c r="Z229" s="148"/>
      <c r="AA229" s="148"/>
      <c r="AB229" s="148"/>
      <c r="AC229" s="148"/>
      <c r="AD229" s="148"/>
      <c r="AE229" s="148"/>
      <c r="AF229" s="148"/>
      <c r="AG229" s="148" t="s">
        <v>321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73" t="s">
        <v>425</v>
      </c>
      <c r="D230" s="274"/>
      <c r="E230" s="274"/>
      <c r="F230" s="274"/>
      <c r="G230" s="274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263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2">
        <v>110</v>
      </c>
      <c r="B231" s="173" t="s">
        <v>3838</v>
      </c>
      <c r="C231" s="181" t="s">
        <v>3839</v>
      </c>
      <c r="D231" s="174" t="s">
        <v>348</v>
      </c>
      <c r="E231" s="175">
        <v>11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7"/>
      <c r="S231" s="177" t="s">
        <v>257</v>
      </c>
      <c r="T231" s="178" t="s">
        <v>258</v>
      </c>
      <c r="U231" s="158">
        <v>0</v>
      </c>
      <c r="V231" s="158">
        <f>ROUND(E231*U231,2)</f>
        <v>0</v>
      </c>
      <c r="W231" s="158"/>
      <c r="X231" s="158" t="s">
        <v>259</v>
      </c>
      <c r="Y231" s="158" t="s">
        <v>260</v>
      </c>
      <c r="Z231" s="148"/>
      <c r="AA231" s="148"/>
      <c r="AB231" s="148"/>
      <c r="AC231" s="148"/>
      <c r="AD231" s="148"/>
      <c r="AE231" s="148"/>
      <c r="AF231" s="148"/>
      <c r="AG231" s="148" t="s">
        <v>321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5"/>
      <c r="B232" s="156"/>
      <c r="C232" s="273" t="s">
        <v>425</v>
      </c>
      <c r="D232" s="274"/>
      <c r="E232" s="274"/>
      <c r="F232" s="274"/>
      <c r="G232" s="274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8"/>
      <c r="AA232" s="148"/>
      <c r="AB232" s="148"/>
      <c r="AC232" s="148"/>
      <c r="AD232" s="148"/>
      <c r="AE232" s="148"/>
      <c r="AF232" s="148"/>
      <c r="AG232" s="148" t="s">
        <v>263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2">
        <v>111</v>
      </c>
      <c r="B233" s="173" t="s">
        <v>3840</v>
      </c>
      <c r="C233" s="181" t="s">
        <v>3841</v>
      </c>
      <c r="D233" s="174" t="s">
        <v>348</v>
      </c>
      <c r="E233" s="175">
        <v>42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5">
        <v>0</v>
      </c>
      <c r="O233" s="175">
        <f>ROUND(E233*N233,2)</f>
        <v>0</v>
      </c>
      <c r="P233" s="175">
        <v>0</v>
      </c>
      <c r="Q233" s="175">
        <f>ROUND(E233*P233,2)</f>
        <v>0</v>
      </c>
      <c r="R233" s="177"/>
      <c r="S233" s="177" t="s">
        <v>257</v>
      </c>
      <c r="T233" s="178" t="s">
        <v>258</v>
      </c>
      <c r="U233" s="158">
        <v>0</v>
      </c>
      <c r="V233" s="158">
        <f>ROUND(E233*U233,2)</f>
        <v>0</v>
      </c>
      <c r="W233" s="158"/>
      <c r="X233" s="158" t="s">
        <v>259</v>
      </c>
      <c r="Y233" s="158" t="s">
        <v>260</v>
      </c>
      <c r="Z233" s="148"/>
      <c r="AA233" s="148"/>
      <c r="AB233" s="148"/>
      <c r="AC233" s="148"/>
      <c r="AD233" s="148"/>
      <c r="AE233" s="148"/>
      <c r="AF233" s="148"/>
      <c r="AG233" s="148" t="s">
        <v>321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273" t="s">
        <v>425</v>
      </c>
      <c r="D234" s="274"/>
      <c r="E234" s="274"/>
      <c r="F234" s="274"/>
      <c r="G234" s="274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263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2">
        <v>112</v>
      </c>
      <c r="B235" s="173" t="s">
        <v>3842</v>
      </c>
      <c r="C235" s="181" t="s">
        <v>3843</v>
      </c>
      <c r="D235" s="174" t="s">
        <v>446</v>
      </c>
      <c r="E235" s="175">
        <v>1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7"/>
      <c r="S235" s="177" t="s">
        <v>257</v>
      </c>
      <c r="T235" s="178" t="s">
        <v>258</v>
      </c>
      <c r="U235" s="158">
        <v>0</v>
      </c>
      <c r="V235" s="158">
        <f>ROUND(E235*U235,2)</f>
        <v>0</v>
      </c>
      <c r="W235" s="158"/>
      <c r="X235" s="158" t="s">
        <v>259</v>
      </c>
      <c r="Y235" s="158" t="s">
        <v>260</v>
      </c>
      <c r="Z235" s="148"/>
      <c r="AA235" s="148"/>
      <c r="AB235" s="148"/>
      <c r="AC235" s="148"/>
      <c r="AD235" s="148"/>
      <c r="AE235" s="148"/>
      <c r="AF235" s="148"/>
      <c r="AG235" s="148" t="s">
        <v>321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273" t="s">
        <v>425</v>
      </c>
      <c r="D236" s="274"/>
      <c r="E236" s="274"/>
      <c r="F236" s="274"/>
      <c r="G236" s="274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263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2">
        <v>113</v>
      </c>
      <c r="B237" s="173" t="s">
        <v>3844</v>
      </c>
      <c r="C237" s="181" t="s">
        <v>3845</v>
      </c>
      <c r="D237" s="174" t="s">
        <v>348</v>
      </c>
      <c r="E237" s="175">
        <v>42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7"/>
      <c r="S237" s="177" t="s">
        <v>257</v>
      </c>
      <c r="T237" s="178" t="s">
        <v>258</v>
      </c>
      <c r="U237" s="158">
        <v>0</v>
      </c>
      <c r="V237" s="158">
        <f>ROUND(E237*U237,2)</f>
        <v>0</v>
      </c>
      <c r="W237" s="158"/>
      <c r="X237" s="158" t="s">
        <v>259</v>
      </c>
      <c r="Y237" s="158" t="s">
        <v>260</v>
      </c>
      <c r="Z237" s="148"/>
      <c r="AA237" s="148"/>
      <c r="AB237" s="148"/>
      <c r="AC237" s="148"/>
      <c r="AD237" s="148"/>
      <c r="AE237" s="148"/>
      <c r="AF237" s="148"/>
      <c r="AG237" s="148" t="s">
        <v>321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5"/>
      <c r="B238" s="156"/>
      <c r="C238" s="273" t="s">
        <v>425</v>
      </c>
      <c r="D238" s="274"/>
      <c r="E238" s="274"/>
      <c r="F238" s="274"/>
      <c r="G238" s="274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263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87">
        <v>114</v>
      </c>
      <c r="B239" s="188" t="s">
        <v>3846</v>
      </c>
      <c r="C239" s="194" t="s">
        <v>3847</v>
      </c>
      <c r="D239" s="189" t="s">
        <v>256</v>
      </c>
      <c r="E239" s="190">
        <v>1</v>
      </c>
      <c r="F239" s="191"/>
      <c r="G239" s="192">
        <f t="shared" ref="G239:G244" si="0">ROUND(E239*F239,2)</f>
        <v>0</v>
      </c>
      <c r="H239" s="191"/>
      <c r="I239" s="192">
        <f t="shared" ref="I239:I244" si="1">ROUND(E239*H239,2)</f>
        <v>0</v>
      </c>
      <c r="J239" s="191"/>
      <c r="K239" s="192">
        <f t="shared" ref="K239:K244" si="2">ROUND(E239*J239,2)</f>
        <v>0</v>
      </c>
      <c r="L239" s="192">
        <v>21</v>
      </c>
      <c r="M239" s="192">
        <f t="shared" ref="M239:M244" si="3">G239*(1+L239/100)</f>
        <v>0</v>
      </c>
      <c r="N239" s="190">
        <v>0</v>
      </c>
      <c r="O239" s="190">
        <f t="shared" ref="O239:O244" si="4">ROUND(E239*N239,2)</f>
        <v>0</v>
      </c>
      <c r="P239" s="190">
        <v>0</v>
      </c>
      <c r="Q239" s="190">
        <f t="shared" ref="Q239:Q244" si="5">ROUND(E239*P239,2)</f>
        <v>0</v>
      </c>
      <c r="R239" s="192"/>
      <c r="S239" s="192" t="s">
        <v>257</v>
      </c>
      <c r="T239" s="193" t="s">
        <v>258</v>
      </c>
      <c r="U239" s="158">
        <v>0</v>
      </c>
      <c r="V239" s="158">
        <f t="shared" ref="V239:V244" si="6">ROUND(E239*U239,2)</f>
        <v>0</v>
      </c>
      <c r="W239" s="158"/>
      <c r="X239" s="158" t="s">
        <v>259</v>
      </c>
      <c r="Y239" s="158" t="s">
        <v>260</v>
      </c>
      <c r="Z239" s="148"/>
      <c r="AA239" s="148"/>
      <c r="AB239" s="148"/>
      <c r="AC239" s="148"/>
      <c r="AD239" s="148"/>
      <c r="AE239" s="148"/>
      <c r="AF239" s="148"/>
      <c r="AG239" s="148" t="s">
        <v>321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87">
        <v>115</v>
      </c>
      <c r="B240" s="188" t="s">
        <v>3848</v>
      </c>
      <c r="C240" s="194" t="s">
        <v>3849</v>
      </c>
      <c r="D240" s="189" t="s">
        <v>348</v>
      </c>
      <c r="E240" s="190">
        <v>42</v>
      </c>
      <c r="F240" s="191"/>
      <c r="G240" s="192">
        <f t="shared" si="0"/>
        <v>0</v>
      </c>
      <c r="H240" s="191"/>
      <c r="I240" s="192">
        <f t="shared" si="1"/>
        <v>0</v>
      </c>
      <c r="J240" s="191"/>
      <c r="K240" s="192">
        <f t="shared" si="2"/>
        <v>0</v>
      </c>
      <c r="L240" s="192">
        <v>21</v>
      </c>
      <c r="M240" s="192">
        <f t="shared" si="3"/>
        <v>0</v>
      </c>
      <c r="N240" s="190">
        <v>0</v>
      </c>
      <c r="O240" s="190">
        <f t="shared" si="4"/>
        <v>0</v>
      </c>
      <c r="P240" s="190">
        <v>0</v>
      </c>
      <c r="Q240" s="190">
        <f t="shared" si="5"/>
        <v>0</v>
      </c>
      <c r="R240" s="192"/>
      <c r="S240" s="192" t="s">
        <v>257</v>
      </c>
      <c r="T240" s="193" t="s">
        <v>258</v>
      </c>
      <c r="U240" s="158">
        <v>0</v>
      </c>
      <c r="V240" s="158">
        <f t="shared" si="6"/>
        <v>0</v>
      </c>
      <c r="W240" s="158"/>
      <c r="X240" s="158" t="s">
        <v>259</v>
      </c>
      <c r="Y240" s="158" t="s">
        <v>260</v>
      </c>
      <c r="Z240" s="148"/>
      <c r="AA240" s="148"/>
      <c r="AB240" s="148"/>
      <c r="AC240" s="148"/>
      <c r="AD240" s="148"/>
      <c r="AE240" s="148"/>
      <c r="AF240" s="148"/>
      <c r="AG240" s="148" t="s">
        <v>321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87">
        <v>116</v>
      </c>
      <c r="B241" s="188" t="s">
        <v>3850</v>
      </c>
      <c r="C241" s="194" t="s">
        <v>3851</v>
      </c>
      <c r="D241" s="189" t="s">
        <v>256</v>
      </c>
      <c r="E241" s="190">
        <v>1</v>
      </c>
      <c r="F241" s="191"/>
      <c r="G241" s="192">
        <f t="shared" si="0"/>
        <v>0</v>
      </c>
      <c r="H241" s="191"/>
      <c r="I241" s="192">
        <f t="shared" si="1"/>
        <v>0</v>
      </c>
      <c r="J241" s="191"/>
      <c r="K241" s="192">
        <f t="shared" si="2"/>
        <v>0</v>
      </c>
      <c r="L241" s="192">
        <v>21</v>
      </c>
      <c r="M241" s="192">
        <f t="shared" si="3"/>
        <v>0</v>
      </c>
      <c r="N241" s="190">
        <v>0</v>
      </c>
      <c r="O241" s="190">
        <f t="shared" si="4"/>
        <v>0</v>
      </c>
      <c r="P241" s="190">
        <v>0</v>
      </c>
      <c r="Q241" s="190">
        <f t="shared" si="5"/>
        <v>0</v>
      </c>
      <c r="R241" s="192"/>
      <c r="S241" s="192" t="s">
        <v>257</v>
      </c>
      <c r="T241" s="193" t="s">
        <v>258</v>
      </c>
      <c r="U241" s="158">
        <v>0</v>
      </c>
      <c r="V241" s="158">
        <f t="shared" si="6"/>
        <v>0</v>
      </c>
      <c r="W241" s="158"/>
      <c r="X241" s="158" t="s">
        <v>259</v>
      </c>
      <c r="Y241" s="158" t="s">
        <v>260</v>
      </c>
      <c r="Z241" s="148"/>
      <c r="AA241" s="148"/>
      <c r="AB241" s="148"/>
      <c r="AC241" s="148"/>
      <c r="AD241" s="148"/>
      <c r="AE241" s="148"/>
      <c r="AF241" s="148"/>
      <c r="AG241" s="148" t="s">
        <v>321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87">
        <v>117</v>
      </c>
      <c r="B242" s="188" t="s">
        <v>3852</v>
      </c>
      <c r="C242" s="194" t="s">
        <v>3853</v>
      </c>
      <c r="D242" s="189" t="s">
        <v>256</v>
      </c>
      <c r="E242" s="190">
        <v>1</v>
      </c>
      <c r="F242" s="191"/>
      <c r="G242" s="192">
        <f t="shared" si="0"/>
        <v>0</v>
      </c>
      <c r="H242" s="191"/>
      <c r="I242" s="192">
        <f t="shared" si="1"/>
        <v>0</v>
      </c>
      <c r="J242" s="191"/>
      <c r="K242" s="192">
        <f t="shared" si="2"/>
        <v>0</v>
      </c>
      <c r="L242" s="192">
        <v>21</v>
      </c>
      <c r="M242" s="192">
        <f t="shared" si="3"/>
        <v>0</v>
      </c>
      <c r="N242" s="190">
        <v>0</v>
      </c>
      <c r="O242" s="190">
        <f t="shared" si="4"/>
        <v>0</v>
      </c>
      <c r="P242" s="190">
        <v>0</v>
      </c>
      <c r="Q242" s="190">
        <f t="shared" si="5"/>
        <v>0</v>
      </c>
      <c r="R242" s="192"/>
      <c r="S242" s="192" t="s">
        <v>257</v>
      </c>
      <c r="T242" s="193" t="s">
        <v>258</v>
      </c>
      <c r="U242" s="158">
        <v>0</v>
      </c>
      <c r="V242" s="158">
        <f t="shared" si="6"/>
        <v>0</v>
      </c>
      <c r="W242" s="158"/>
      <c r="X242" s="158" t="s">
        <v>259</v>
      </c>
      <c r="Y242" s="158" t="s">
        <v>260</v>
      </c>
      <c r="Z242" s="148"/>
      <c r="AA242" s="148"/>
      <c r="AB242" s="148"/>
      <c r="AC242" s="148"/>
      <c r="AD242" s="148"/>
      <c r="AE242" s="148"/>
      <c r="AF242" s="148"/>
      <c r="AG242" s="148" t="s">
        <v>321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87">
        <v>118</v>
      </c>
      <c r="B243" s="188" t="s">
        <v>3854</v>
      </c>
      <c r="C243" s="194" t="s">
        <v>3855</v>
      </c>
      <c r="D243" s="189" t="s">
        <v>256</v>
      </c>
      <c r="E243" s="190">
        <v>1</v>
      </c>
      <c r="F243" s="191"/>
      <c r="G243" s="192">
        <f t="shared" si="0"/>
        <v>0</v>
      </c>
      <c r="H243" s="191"/>
      <c r="I243" s="192">
        <f t="shared" si="1"/>
        <v>0</v>
      </c>
      <c r="J243" s="191"/>
      <c r="K243" s="192">
        <f t="shared" si="2"/>
        <v>0</v>
      </c>
      <c r="L243" s="192">
        <v>21</v>
      </c>
      <c r="M243" s="192">
        <f t="shared" si="3"/>
        <v>0</v>
      </c>
      <c r="N243" s="190">
        <v>0</v>
      </c>
      <c r="O243" s="190">
        <f t="shared" si="4"/>
        <v>0</v>
      </c>
      <c r="P243" s="190">
        <v>0</v>
      </c>
      <c r="Q243" s="190">
        <f t="shared" si="5"/>
        <v>0</v>
      </c>
      <c r="R243" s="192"/>
      <c r="S243" s="192" t="s">
        <v>257</v>
      </c>
      <c r="T243" s="193" t="s">
        <v>258</v>
      </c>
      <c r="U243" s="158">
        <v>0</v>
      </c>
      <c r="V243" s="158">
        <f t="shared" si="6"/>
        <v>0</v>
      </c>
      <c r="W243" s="158"/>
      <c r="X243" s="158" t="s">
        <v>259</v>
      </c>
      <c r="Y243" s="158" t="s">
        <v>260</v>
      </c>
      <c r="Z243" s="148"/>
      <c r="AA243" s="148"/>
      <c r="AB243" s="148"/>
      <c r="AC243" s="148"/>
      <c r="AD243" s="148"/>
      <c r="AE243" s="148"/>
      <c r="AF243" s="148"/>
      <c r="AG243" s="148" t="s">
        <v>321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119</v>
      </c>
      <c r="B244" s="173" t="s">
        <v>3856</v>
      </c>
      <c r="C244" s="181" t="s">
        <v>3855</v>
      </c>
      <c r="D244" s="174" t="s">
        <v>256</v>
      </c>
      <c r="E244" s="175">
        <v>1</v>
      </c>
      <c r="F244" s="176"/>
      <c r="G244" s="177">
        <f t="shared" si="0"/>
        <v>0</v>
      </c>
      <c r="H244" s="176"/>
      <c r="I244" s="177">
        <f t="shared" si="1"/>
        <v>0</v>
      </c>
      <c r="J244" s="176"/>
      <c r="K244" s="177">
        <f t="shared" si="2"/>
        <v>0</v>
      </c>
      <c r="L244" s="177">
        <v>21</v>
      </c>
      <c r="M244" s="177">
        <f t="shared" si="3"/>
        <v>0</v>
      </c>
      <c r="N244" s="175">
        <v>0</v>
      </c>
      <c r="O244" s="175">
        <f t="shared" si="4"/>
        <v>0</v>
      </c>
      <c r="P244" s="175">
        <v>0</v>
      </c>
      <c r="Q244" s="175">
        <f t="shared" si="5"/>
        <v>0</v>
      </c>
      <c r="R244" s="177"/>
      <c r="S244" s="177" t="s">
        <v>257</v>
      </c>
      <c r="T244" s="178" t="s">
        <v>258</v>
      </c>
      <c r="U244" s="158">
        <v>0</v>
      </c>
      <c r="V244" s="158">
        <f t="shared" si="6"/>
        <v>0</v>
      </c>
      <c r="W244" s="158"/>
      <c r="X244" s="158" t="s">
        <v>259</v>
      </c>
      <c r="Y244" s="158" t="s">
        <v>260</v>
      </c>
      <c r="Z244" s="148"/>
      <c r="AA244" s="148"/>
      <c r="AB244" s="148"/>
      <c r="AC244" s="148"/>
      <c r="AD244" s="148"/>
      <c r="AE244" s="148"/>
      <c r="AF244" s="148"/>
      <c r="AG244" s="148" t="s">
        <v>321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x14ac:dyDescent="0.2">
      <c r="A245" s="3"/>
      <c r="B245" s="4"/>
      <c r="C245" s="184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15</v>
      </c>
      <c r="AF245">
        <v>21</v>
      </c>
      <c r="AG245" t="s">
        <v>238</v>
      </c>
    </row>
    <row r="246" spans="1:60" x14ac:dyDescent="0.2">
      <c r="A246" s="151"/>
      <c r="B246" s="152" t="s">
        <v>29</v>
      </c>
      <c r="C246" s="185"/>
      <c r="D246" s="153"/>
      <c r="E246" s="154"/>
      <c r="F246" s="154"/>
      <c r="G246" s="171">
        <f>G8+G116+G216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293</v>
      </c>
    </row>
    <row r="247" spans="1:60" x14ac:dyDescent="0.2">
      <c r="C247" s="186"/>
      <c r="D247" s="10"/>
      <c r="AG247" t="s">
        <v>294</v>
      </c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Yr8Pt3kQK/0EbE1eSiQC+/JwlBZFAn6D1gd2UbIRtNBZsCNyHbOHjY0DUoKFrD9uqmvmztYLXiFNGbJ9BeiWA==" saltValue="pb97cmiX60q93MBMHX2AzQ==" spinCount="100000" sheet="1" formatRows="0"/>
  <mergeCells count="119">
    <mergeCell ref="C230:G230"/>
    <mergeCell ref="C232:G232"/>
    <mergeCell ref="C234:G234"/>
    <mergeCell ref="C236:G236"/>
    <mergeCell ref="C238:G238"/>
    <mergeCell ref="C218:G218"/>
    <mergeCell ref="C220:G220"/>
    <mergeCell ref="C222:G222"/>
    <mergeCell ref="C224:G224"/>
    <mergeCell ref="C226:G226"/>
    <mergeCell ref="C228:G228"/>
    <mergeCell ref="C202:G202"/>
    <mergeCell ref="C203:G203"/>
    <mergeCell ref="C205:G205"/>
    <mergeCell ref="C207:G207"/>
    <mergeCell ref="C209:G209"/>
    <mergeCell ref="C211:G211"/>
    <mergeCell ref="C190:G190"/>
    <mergeCell ref="C192:G192"/>
    <mergeCell ref="C194:G194"/>
    <mergeCell ref="C196:G196"/>
    <mergeCell ref="C198:G198"/>
    <mergeCell ref="C200:G200"/>
    <mergeCell ref="C178:G178"/>
    <mergeCell ref="C180:G180"/>
    <mergeCell ref="C182:G182"/>
    <mergeCell ref="C184:G184"/>
    <mergeCell ref="C186:G186"/>
    <mergeCell ref="C188:G188"/>
    <mergeCell ref="C168:G168"/>
    <mergeCell ref="C170:G170"/>
    <mergeCell ref="C171:G171"/>
    <mergeCell ref="C173:G173"/>
    <mergeCell ref="C174:G174"/>
    <mergeCell ref="C176:G176"/>
    <mergeCell ref="C159:G159"/>
    <mergeCell ref="C161:G161"/>
    <mergeCell ref="C162:G162"/>
    <mergeCell ref="C163:G163"/>
    <mergeCell ref="C165:G165"/>
    <mergeCell ref="C167:G167"/>
    <mergeCell ref="C148:G148"/>
    <mergeCell ref="C150:G150"/>
    <mergeCell ref="C152:G152"/>
    <mergeCell ref="C154:G154"/>
    <mergeCell ref="C156:G156"/>
    <mergeCell ref="C158:G158"/>
    <mergeCell ref="C136:G136"/>
    <mergeCell ref="C138:G138"/>
    <mergeCell ref="C140:G140"/>
    <mergeCell ref="C142:G142"/>
    <mergeCell ref="C144:G144"/>
    <mergeCell ref="C146:G146"/>
    <mergeCell ref="C124:G124"/>
    <mergeCell ref="C126:G126"/>
    <mergeCell ref="C128:G128"/>
    <mergeCell ref="C130:G130"/>
    <mergeCell ref="C132:G132"/>
    <mergeCell ref="C134:G134"/>
    <mergeCell ref="C107:G107"/>
    <mergeCell ref="C108:G108"/>
    <mergeCell ref="C110:G110"/>
    <mergeCell ref="C118:G118"/>
    <mergeCell ref="C120:G120"/>
    <mergeCell ref="C122:G122"/>
    <mergeCell ref="C96:G96"/>
    <mergeCell ref="C98:G98"/>
    <mergeCell ref="C100:G100"/>
    <mergeCell ref="C102:G102"/>
    <mergeCell ref="C104:G104"/>
    <mergeCell ref="C105:G105"/>
    <mergeCell ref="C84:G84"/>
    <mergeCell ref="C86:G86"/>
    <mergeCell ref="C88:G88"/>
    <mergeCell ref="C90:G90"/>
    <mergeCell ref="C92:G92"/>
    <mergeCell ref="C94:G94"/>
    <mergeCell ref="C73:G73"/>
    <mergeCell ref="C75:G75"/>
    <mergeCell ref="C77:G77"/>
    <mergeCell ref="C78:G78"/>
    <mergeCell ref="C80:G80"/>
    <mergeCell ref="C82:G82"/>
    <mergeCell ref="C62:G62"/>
    <mergeCell ref="C64:G64"/>
    <mergeCell ref="C65:G65"/>
    <mergeCell ref="C67:G67"/>
    <mergeCell ref="C69:G69"/>
    <mergeCell ref="C71:G71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110</vt:i4>
      </vt:variant>
    </vt:vector>
  </HeadingPairs>
  <TitlesOfParts>
    <vt:vector size="145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01 09 Pol</vt:lpstr>
      <vt:lpstr>01 10 Pol</vt:lpstr>
      <vt:lpstr>01 11 Pol</vt:lpstr>
      <vt:lpstr>01 12 Pol</vt:lpstr>
      <vt:lpstr>01 13 Pol</vt:lpstr>
      <vt:lpstr>01 14 Pol</vt:lpstr>
      <vt:lpstr>01 15 Pol</vt:lpstr>
      <vt:lpstr>01 16 Pol</vt:lpstr>
      <vt:lpstr>01 17 Pol</vt:lpstr>
      <vt:lpstr>01 18 Pol</vt:lpstr>
      <vt:lpstr>01 19 Pol</vt:lpstr>
      <vt:lpstr>01 20 Pol</vt:lpstr>
      <vt:lpstr>01 21 Pol</vt:lpstr>
      <vt:lpstr>01 22 Pol</vt:lpstr>
      <vt:lpstr>01 23 Pol</vt:lpstr>
      <vt:lpstr>01 30 Pol</vt:lpstr>
      <vt:lpstr>01 31 Pol</vt:lpstr>
      <vt:lpstr>01 32 Pol</vt:lpstr>
      <vt:lpstr>01 33 Pol</vt:lpstr>
      <vt:lpstr>01 34 Pol</vt:lpstr>
      <vt:lpstr>01 35 Pol</vt:lpstr>
      <vt:lpstr>01 36 Pol</vt:lpstr>
      <vt:lpstr>01 40 Pol</vt:lpstr>
      <vt:lpstr>01 50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'01 09 Pol'!Názvy_tisku</vt:lpstr>
      <vt:lpstr>'01 10 Pol'!Názvy_tisku</vt:lpstr>
      <vt:lpstr>'01 11 Pol'!Názvy_tisku</vt:lpstr>
      <vt:lpstr>'01 12 Pol'!Názvy_tisku</vt:lpstr>
      <vt:lpstr>'01 13 Pol'!Názvy_tisku</vt:lpstr>
      <vt:lpstr>'01 14 Pol'!Názvy_tisku</vt:lpstr>
      <vt:lpstr>'01 15 Pol'!Názvy_tisku</vt:lpstr>
      <vt:lpstr>'01 16 Pol'!Názvy_tisku</vt:lpstr>
      <vt:lpstr>'01 17 Pol'!Názvy_tisku</vt:lpstr>
      <vt:lpstr>'01 18 Pol'!Názvy_tisku</vt:lpstr>
      <vt:lpstr>'01 19 Pol'!Názvy_tisku</vt:lpstr>
      <vt:lpstr>'01 20 Pol'!Názvy_tisku</vt:lpstr>
      <vt:lpstr>'01 21 Pol'!Názvy_tisku</vt:lpstr>
      <vt:lpstr>'01 22 Pol'!Názvy_tisku</vt:lpstr>
      <vt:lpstr>'01 23 Pol'!Názvy_tisku</vt:lpstr>
      <vt:lpstr>'01 30 Pol'!Názvy_tisku</vt:lpstr>
      <vt:lpstr>'01 31 Pol'!Názvy_tisku</vt:lpstr>
      <vt:lpstr>'01 32 Pol'!Názvy_tisku</vt:lpstr>
      <vt:lpstr>'01 33 Pol'!Názvy_tisku</vt:lpstr>
      <vt:lpstr>'01 34 Pol'!Názvy_tisku</vt:lpstr>
      <vt:lpstr>'01 35 Pol'!Názvy_tisku</vt:lpstr>
      <vt:lpstr>'01 36 Pol'!Názvy_tisku</vt:lpstr>
      <vt:lpstr>'01 40 Pol'!Názvy_tisku</vt:lpstr>
      <vt:lpstr>'01 50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'01 09 Pol'!Oblast_tisku</vt:lpstr>
      <vt:lpstr>'01 10 Pol'!Oblast_tisku</vt:lpstr>
      <vt:lpstr>'01 11 Pol'!Oblast_tisku</vt:lpstr>
      <vt:lpstr>'01 12 Pol'!Oblast_tisku</vt:lpstr>
      <vt:lpstr>'01 13 Pol'!Oblast_tisku</vt:lpstr>
      <vt:lpstr>'01 14 Pol'!Oblast_tisku</vt:lpstr>
      <vt:lpstr>'01 15 Pol'!Oblast_tisku</vt:lpstr>
      <vt:lpstr>'01 16 Pol'!Oblast_tisku</vt:lpstr>
      <vt:lpstr>'01 17 Pol'!Oblast_tisku</vt:lpstr>
      <vt:lpstr>'01 18 Pol'!Oblast_tisku</vt:lpstr>
      <vt:lpstr>'01 19 Pol'!Oblast_tisku</vt:lpstr>
      <vt:lpstr>'01 20 Pol'!Oblast_tisku</vt:lpstr>
      <vt:lpstr>'01 21 Pol'!Oblast_tisku</vt:lpstr>
      <vt:lpstr>'01 22 Pol'!Oblast_tisku</vt:lpstr>
      <vt:lpstr>'01 23 Pol'!Oblast_tisku</vt:lpstr>
      <vt:lpstr>'01 30 Pol'!Oblast_tisku</vt:lpstr>
      <vt:lpstr>'01 31 Pol'!Oblast_tisku</vt:lpstr>
      <vt:lpstr>'01 32 Pol'!Oblast_tisku</vt:lpstr>
      <vt:lpstr>'01 33 Pol'!Oblast_tisku</vt:lpstr>
      <vt:lpstr>'01 34 Pol'!Oblast_tisku</vt:lpstr>
      <vt:lpstr>'01 35 Pol'!Oblast_tisku</vt:lpstr>
      <vt:lpstr>'01 36 Pol'!Oblast_tisku</vt:lpstr>
      <vt:lpstr>'01 40 Pol'!Oblast_tisku</vt:lpstr>
      <vt:lpstr>'01 50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Miroslav Geryk</cp:lastModifiedBy>
  <cp:lastPrinted>2019-03-19T12:27:02Z</cp:lastPrinted>
  <dcterms:created xsi:type="dcterms:W3CDTF">2009-04-08T07:15:50Z</dcterms:created>
  <dcterms:modified xsi:type="dcterms:W3CDTF">2024-02-05T13:25:58Z</dcterms:modified>
</cp:coreProperties>
</file>