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https://tenderacz-my.sharepoint.com/personal/hlavacek_tendera_cz/Documents/Nemocnice Třinec - GEC/01_Zadávací dokumentace/ZD-koncept/DPS-CD PDF II/F_NÁKLADOVÁ ČÁST/výkaz výměr/"/>
    </mc:Choice>
  </mc:AlternateContent>
  <xr:revisionPtr revIDLastSave="2" documentId="11_97BC84BF5A85D0DBE021891628B4186B4D432239" xr6:coauthVersionLast="47" xr6:coauthVersionMax="47" xr10:uidLastSave="{06497BEA-3773-4DBB-BAF2-7DA5D13679E1}"/>
  <bookViews>
    <workbookView xWindow="-120" yWindow="-120" windowWidth="29040" windowHeight="15720" activeTab="1" xr2:uid="{00000000-000D-0000-FFFF-FFFF00000000}"/>
  </bookViews>
  <sheets>
    <sheet name="Rekapitulace stavby" sheetId="1" r:id="rId1"/>
    <sheet name="SO 01 - Blok G - gastroen..." sheetId="2" r:id="rId2"/>
    <sheet name="VN a ON - Vedlejší a osta..." sheetId="3" r:id="rId3"/>
    <sheet name="Pokyny pro vyplnění" sheetId="4" r:id="rId4"/>
  </sheets>
  <definedNames>
    <definedName name="_xlnm._FilterDatabase" localSheetId="1" hidden="1">'SO 01 - Blok G - gastroen...'!$C$112:$K$2506</definedName>
    <definedName name="_xlnm._FilterDatabase" localSheetId="2" hidden="1">'VN a ON - Vedlejší a osta...'!$C$81:$K$132</definedName>
    <definedName name="_xlnm.Print_Titles" localSheetId="0">'Rekapitulace stavby'!$52:$52</definedName>
    <definedName name="_xlnm.Print_Titles" localSheetId="1">'SO 01 - Blok G - gastroen...'!$112:$112</definedName>
    <definedName name="_xlnm.Print_Titles" localSheetId="2">'VN a ON - Vedlejší a osta...'!$81:$81</definedName>
    <definedName name="_xlnm.Print_Area" localSheetId="3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stavby'!$C$42:$AQ$57</definedName>
    <definedName name="_xlnm.Print_Area" localSheetId="1">'SO 01 - Blok G - gastroen...'!$C$4:$J$39,'SO 01 - Blok G - gastroen...'!$C$45:$J$94,'SO 01 - Blok G - gastroen...'!$C$100:$K$2506</definedName>
    <definedName name="_xlnm.Print_Area" localSheetId="2">'VN a ON - Vedlejší a osta...'!$C$4:$J$39,'VN a ON - Vedlejší a osta...'!$C$45:$J$63,'VN a ON - Vedlejší a osta...'!$C$69:$K$132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56" i="1" s="1"/>
  <c r="J35" i="3"/>
  <c r="AX56" i="1"/>
  <c r="BI128" i="3"/>
  <c r="BH128" i="3"/>
  <c r="BG128" i="3"/>
  <c r="BF128" i="3"/>
  <c r="T128" i="3"/>
  <c r="T127" i="3" s="1"/>
  <c r="R128" i="3"/>
  <c r="R127" i="3"/>
  <c r="P128" i="3"/>
  <c r="P127" i="3" s="1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BI121" i="3"/>
  <c r="BH121" i="3"/>
  <c r="BG121" i="3"/>
  <c r="BF121" i="3"/>
  <c r="T121" i="3"/>
  <c r="R121" i="3"/>
  <c r="P121" i="3"/>
  <c r="BI119" i="3"/>
  <c r="BH119" i="3"/>
  <c r="BG119" i="3"/>
  <c r="BF119" i="3"/>
  <c r="T119" i="3"/>
  <c r="R119" i="3"/>
  <c r="P119" i="3"/>
  <c r="BI117" i="3"/>
  <c r="BH117" i="3"/>
  <c r="BG117" i="3"/>
  <c r="BF117" i="3"/>
  <c r="T117" i="3"/>
  <c r="R117" i="3"/>
  <c r="P117" i="3"/>
  <c r="BI111" i="3"/>
  <c r="BH111" i="3"/>
  <c r="BG111" i="3"/>
  <c r="BF111" i="3"/>
  <c r="T111" i="3"/>
  <c r="R111" i="3"/>
  <c r="P111" i="3"/>
  <c r="BI101" i="3"/>
  <c r="BH101" i="3"/>
  <c r="BG101" i="3"/>
  <c r="BF101" i="3"/>
  <c r="T101" i="3"/>
  <c r="R101" i="3"/>
  <c r="P101" i="3"/>
  <c r="BI93" i="3"/>
  <c r="BH93" i="3"/>
  <c r="BG93" i="3"/>
  <c r="BF93" i="3"/>
  <c r="T93" i="3"/>
  <c r="R93" i="3"/>
  <c r="R92" i="3" s="1"/>
  <c r="P93" i="3"/>
  <c r="P92" i="3" s="1"/>
  <c r="BI90" i="3"/>
  <c r="BH90" i="3"/>
  <c r="BG90" i="3"/>
  <c r="BF90" i="3"/>
  <c r="T90" i="3"/>
  <c r="R90" i="3"/>
  <c r="P90" i="3"/>
  <c r="BI88" i="3"/>
  <c r="BH88" i="3"/>
  <c r="BG88" i="3"/>
  <c r="BF88" i="3"/>
  <c r="T88" i="3"/>
  <c r="R88" i="3"/>
  <c r="P88" i="3"/>
  <c r="BI86" i="3"/>
  <c r="BH86" i="3"/>
  <c r="BG86" i="3"/>
  <c r="BF86" i="3"/>
  <c r="T86" i="3"/>
  <c r="R86" i="3"/>
  <c r="P86" i="3"/>
  <c r="BI84" i="3"/>
  <c r="BH84" i="3"/>
  <c r="BG84" i="3"/>
  <c r="BF84" i="3"/>
  <c r="T84" i="3"/>
  <c r="R84" i="3"/>
  <c r="P84" i="3"/>
  <c r="J79" i="3"/>
  <c r="J78" i="3"/>
  <c r="F78" i="3"/>
  <c r="F76" i="3"/>
  <c r="E74" i="3"/>
  <c r="J55" i="3"/>
  <c r="J54" i="3"/>
  <c r="F54" i="3"/>
  <c r="F52" i="3"/>
  <c r="E50" i="3"/>
  <c r="J18" i="3"/>
  <c r="E18" i="3"/>
  <c r="F79" i="3" s="1"/>
  <c r="J17" i="3"/>
  <c r="J12" i="3"/>
  <c r="J52" i="3"/>
  <c r="E7" i="3"/>
  <c r="E48" i="3" s="1"/>
  <c r="J37" i="2"/>
  <c r="J36" i="2"/>
  <c r="AY55" i="1" s="1"/>
  <c r="J35" i="2"/>
  <c r="AX55" i="1"/>
  <c r="BI2499" i="2"/>
  <c r="BH2499" i="2"/>
  <c r="BG2499" i="2"/>
  <c r="BF2499" i="2"/>
  <c r="T2499" i="2"/>
  <c r="R2499" i="2"/>
  <c r="P2499" i="2"/>
  <c r="BI2493" i="2"/>
  <c r="BH2493" i="2"/>
  <c r="BG2493" i="2"/>
  <c r="BF2493" i="2"/>
  <c r="T2493" i="2"/>
  <c r="R2493" i="2"/>
  <c r="P2493" i="2"/>
  <c r="BI2490" i="2"/>
  <c r="BH2490" i="2"/>
  <c r="BG2490" i="2"/>
  <c r="BF2490" i="2"/>
  <c r="T2490" i="2"/>
  <c r="R2490" i="2"/>
  <c r="P2490" i="2"/>
  <c r="BI2487" i="2"/>
  <c r="BH2487" i="2"/>
  <c r="BG2487" i="2"/>
  <c r="BF2487" i="2"/>
  <c r="T2487" i="2"/>
  <c r="R2487" i="2"/>
  <c r="P2487" i="2"/>
  <c r="BI2484" i="2"/>
  <c r="BH2484" i="2"/>
  <c r="BG2484" i="2"/>
  <c r="BF2484" i="2"/>
  <c r="T2484" i="2"/>
  <c r="R2484" i="2"/>
  <c r="P2484" i="2"/>
  <c r="BI2481" i="2"/>
  <c r="BH2481" i="2"/>
  <c r="BG2481" i="2"/>
  <c r="BF2481" i="2"/>
  <c r="T2481" i="2"/>
  <c r="R2481" i="2"/>
  <c r="P2481" i="2"/>
  <c r="BI2479" i="2"/>
  <c r="BH2479" i="2"/>
  <c r="BG2479" i="2"/>
  <c r="BF2479" i="2"/>
  <c r="T2479" i="2"/>
  <c r="R2479" i="2"/>
  <c r="P2479" i="2"/>
  <c r="BI2477" i="2"/>
  <c r="BH2477" i="2"/>
  <c r="BG2477" i="2"/>
  <c r="BF2477" i="2"/>
  <c r="T2477" i="2"/>
  <c r="R2477" i="2"/>
  <c r="P2477" i="2"/>
  <c r="BI2475" i="2"/>
  <c r="BH2475" i="2"/>
  <c r="BG2475" i="2"/>
  <c r="BF2475" i="2"/>
  <c r="T2475" i="2"/>
  <c r="R2475" i="2"/>
  <c r="P2475" i="2"/>
  <c r="BI2472" i="2"/>
  <c r="BH2472" i="2"/>
  <c r="BG2472" i="2"/>
  <c r="BF2472" i="2"/>
  <c r="T2472" i="2"/>
  <c r="R2472" i="2"/>
  <c r="P2472" i="2"/>
  <c r="BI2470" i="2"/>
  <c r="BH2470" i="2"/>
  <c r="BG2470" i="2"/>
  <c r="BF2470" i="2"/>
  <c r="T2470" i="2"/>
  <c r="R2470" i="2"/>
  <c r="P2470" i="2"/>
  <c r="BI2468" i="2"/>
  <c r="BH2468" i="2"/>
  <c r="BG2468" i="2"/>
  <c r="BF2468" i="2"/>
  <c r="T2468" i="2"/>
  <c r="R2468" i="2"/>
  <c r="P2468" i="2"/>
  <c r="BI2465" i="2"/>
  <c r="BH2465" i="2"/>
  <c r="BG2465" i="2"/>
  <c r="BF2465" i="2"/>
  <c r="T2465" i="2"/>
  <c r="R2465" i="2"/>
  <c r="P2465" i="2"/>
  <c r="BI2462" i="2"/>
  <c r="BH2462" i="2"/>
  <c r="BG2462" i="2"/>
  <c r="BF2462" i="2"/>
  <c r="T2462" i="2"/>
  <c r="R2462" i="2"/>
  <c r="P2462" i="2"/>
  <c r="BI2459" i="2"/>
  <c r="BH2459" i="2"/>
  <c r="BG2459" i="2"/>
  <c r="BF2459" i="2"/>
  <c r="T2459" i="2"/>
  <c r="R2459" i="2"/>
  <c r="P2459" i="2"/>
  <c r="BI2452" i="2"/>
  <c r="BH2452" i="2"/>
  <c r="BG2452" i="2"/>
  <c r="BF2452" i="2"/>
  <c r="T2452" i="2"/>
  <c r="R2452" i="2"/>
  <c r="P2452" i="2"/>
  <c r="BI2450" i="2"/>
  <c r="BH2450" i="2"/>
  <c r="BG2450" i="2"/>
  <c r="BF2450" i="2"/>
  <c r="T2450" i="2"/>
  <c r="R2450" i="2"/>
  <c r="P2450" i="2"/>
  <c r="BI2446" i="2"/>
  <c r="BH2446" i="2"/>
  <c r="BG2446" i="2"/>
  <c r="BF2446" i="2"/>
  <c r="T2446" i="2"/>
  <c r="R2446" i="2"/>
  <c r="P2446" i="2"/>
  <c r="BI2442" i="2"/>
  <c r="BH2442" i="2"/>
  <c r="BG2442" i="2"/>
  <c r="BF2442" i="2"/>
  <c r="T2442" i="2"/>
  <c r="R2442" i="2"/>
  <c r="P2442" i="2"/>
  <c r="BI2438" i="2"/>
  <c r="BH2438" i="2"/>
  <c r="BG2438" i="2"/>
  <c r="BF2438" i="2"/>
  <c r="T2438" i="2"/>
  <c r="R2438" i="2"/>
  <c r="P2438" i="2"/>
  <c r="BI2434" i="2"/>
  <c r="BH2434" i="2"/>
  <c r="BG2434" i="2"/>
  <c r="BF2434" i="2"/>
  <c r="T2434" i="2"/>
  <c r="R2434" i="2"/>
  <c r="P2434" i="2"/>
  <c r="BI2430" i="2"/>
  <c r="BH2430" i="2"/>
  <c r="BG2430" i="2"/>
  <c r="BF2430" i="2"/>
  <c r="T2430" i="2"/>
  <c r="R2430" i="2"/>
  <c r="P2430" i="2"/>
  <c r="BI2392" i="2"/>
  <c r="BH2392" i="2"/>
  <c r="BG2392" i="2"/>
  <c r="BF2392" i="2"/>
  <c r="T2392" i="2"/>
  <c r="R2392" i="2"/>
  <c r="P2392" i="2"/>
  <c r="BI2387" i="2"/>
  <c r="BH2387" i="2"/>
  <c r="BG2387" i="2"/>
  <c r="BF2387" i="2"/>
  <c r="T2387" i="2"/>
  <c r="R2387" i="2"/>
  <c r="P2387" i="2"/>
  <c r="BI2348" i="2"/>
  <c r="BH2348" i="2"/>
  <c r="BG2348" i="2"/>
  <c r="BF2348" i="2"/>
  <c r="T2348" i="2"/>
  <c r="R2348" i="2"/>
  <c r="P2348" i="2"/>
  <c r="BI2309" i="2"/>
  <c r="BH2309" i="2"/>
  <c r="BG2309" i="2"/>
  <c r="BF2309" i="2"/>
  <c r="T2309" i="2"/>
  <c r="R2309" i="2"/>
  <c r="P2309" i="2"/>
  <c r="BI2305" i="2"/>
  <c r="BH2305" i="2"/>
  <c r="BG2305" i="2"/>
  <c r="BF2305" i="2"/>
  <c r="T2305" i="2"/>
  <c r="R2305" i="2"/>
  <c r="P2305" i="2"/>
  <c r="BI2298" i="2"/>
  <c r="BH2298" i="2"/>
  <c r="BG2298" i="2"/>
  <c r="BF2298" i="2"/>
  <c r="T2298" i="2"/>
  <c r="R2298" i="2"/>
  <c r="P2298" i="2"/>
  <c r="BI2289" i="2"/>
  <c r="BH2289" i="2"/>
  <c r="BG2289" i="2"/>
  <c r="BF2289" i="2"/>
  <c r="T2289" i="2"/>
  <c r="R2289" i="2"/>
  <c r="P2289" i="2"/>
  <c r="BI2274" i="2"/>
  <c r="BH2274" i="2"/>
  <c r="BG2274" i="2"/>
  <c r="BF2274" i="2"/>
  <c r="T2274" i="2"/>
  <c r="R2274" i="2"/>
  <c r="P2274" i="2"/>
  <c r="BI2259" i="2"/>
  <c r="BH2259" i="2"/>
  <c r="BG2259" i="2"/>
  <c r="BF2259" i="2"/>
  <c r="T2259" i="2"/>
  <c r="R2259" i="2"/>
  <c r="P2259" i="2"/>
  <c r="BI2253" i="2"/>
  <c r="BH2253" i="2"/>
  <c r="BG2253" i="2"/>
  <c r="BF2253" i="2"/>
  <c r="T2253" i="2"/>
  <c r="R2253" i="2"/>
  <c r="P2253" i="2"/>
  <c r="BI2248" i="2"/>
  <c r="BH2248" i="2"/>
  <c r="BG2248" i="2"/>
  <c r="BF2248" i="2"/>
  <c r="T2248" i="2"/>
  <c r="R2248" i="2"/>
  <c r="P2248" i="2"/>
  <c r="BI2238" i="2"/>
  <c r="BH2238" i="2"/>
  <c r="BG2238" i="2"/>
  <c r="BF2238" i="2"/>
  <c r="T2238" i="2"/>
  <c r="R2238" i="2"/>
  <c r="P2238" i="2"/>
  <c r="BI2227" i="2"/>
  <c r="BH2227" i="2"/>
  <c r="BG2227" i="2"/>
  <c r="BF2227" i="2"/>
  <c r="T2227" i="2"/>
  <c r="R2227" i="2"/>
  <c r="P2227" i="2"/>
  <c r="BI2216" i="2"/>
  <c r="BH2216" i="2"/>
  <c r="BG2216" i="2"/>
  <c r="BF2216" i="2"/>
  <c r="T2216" i="2"/>
  <c r="R2216" i="2"/>
  <c r="P2216" i="2"/>
  <c r="BI2205" i="2"/>
  <c r="BH2205" i="2"/>
  <c r="BG2205" i="2"/>
  <c r="BF2205" i="2"/>
  <c r="T2205" i="2"/>
  <c r="R2205" i="2"/>
  <c r="P2205" i="2"/>
  <c r="BI2196" i="2"/>
  <c r="BH2196" i="2"/>
  <c r="BG2196" i="2"/>
  <c r="BF2196" i="2"/>
  <c r="T2196" i="2"/>
  <c r="R2196" i="2"/>
  <c r="P2196" i="2"/>
  <c r="BI2187" i="2"/>
  <c r="BH2187" i="2"/>
  <c r="BG2187" i="2"/>
  <c r="BF2187" i="2"/>
  <c r="T2187" i="2"/>
  <c r="R2187" i="2"/>
  <c r="P2187" i="2"/>
  <c r="BI2178" i="2"/>
  <c r="BH2178" i="2"/>
  <c r="BG2178" i="2"/>
  <c r="BF2178" i="2"/>
  <c r="T2178" i="2"/>
  <c r="R2178" i="2"/>
  <c r="P2178" i="2"/>
  <c r="BI2169" i="2"/>
  <c r="BH2169" i="2"/>
  <c r="BG2169" i="2"/>
  <c r="BF2169" i="2"/>
  <c r="T2169" i="2"/>
  <c r="R2169" i="2"/>
  <c r="P2169" i="2"/>
  <c r="BI2164" i="2"/>
  <c r="BH2164" i="2"/>
  <c r="BG2164" i="2"/>
  <c r="BF2164" i="2"/>
  <c r="T2164" i="2"/>
  <c r="T2163" i="2"/>
  <c r="R2164" i="2"/>
  <c r="R2163" i="2" s="1"/>
  <c r="P2164" i="2"/>
  <c r="P2163" i="2" s="1"/>
  <c r="BI2160" i="2"/>
  <c r="BH2160" i="2"/>
  <c r="BG2160" i="2"/>
  <c r="BF2160" i="2"/>
  <c r="T2160" i="2"/>
  <c r="R2160" i="2"/>
  <c r="P2160" i="2"/>
  <c r="BI2151" i="2"/>
  <c r="BH2151" i="2"/>
  <c r="BG2151" i="2"/>
  <c r="BF2151" i="2"/>
  <c r="T2151" i="2"/>
  <c r="R2151" i="2"/>
  <c r="P2151" i="2"/>
  <c r="BI2140" i="2"/>
  <c r="BH2140" i="2"/>
  <c r="BG2140" i="2"/>
  <c r="BF2140" i="2"/>
  <c r="T2140" i="2"/>
  <c r="R2140" i="2"/>
  <c r="P2140" i="2"/>
  <c r="BI2136" i="2"/>
  <c r="BH2136" i="2"/>
  <c r="BG2136" i="2"/>
  <c r="BF2136" i="2"/>
  <c r="T2136" i="2"/>
  <c r="R2136" i="2"/>
  <c r="P2136" i="2"/>
  <c r="BI2124" i="2"/>
  <c r="BH2124" i="2"/>
  <c r="BG2124" i="2"/>
  <c r="BF2124" i="2"/>
  <c r="T2124" i="2"/>
  <c r="R2124" i="2"/>
  <c r="P2124" i="2"/>
  <c r="BI2118" i="2"/>
  <c r="BH2118" i="2"/>
  <c r="BG2118" i="2"/>
  <c r="BF2118" i="2"/>
  <c r="T2118" i="2"/>
  <c r="R2118" i="2"/>
  <c r="P2118" i="2"/>
  <c r="BI2113" i="2"/>
  <c r="BH2113" i="2"/>
  <c r="BG2113" i="2"/>
  <c r="BF2113" i="2"/>
  <c r="T2113" i="2"/>
  <c r="R2113" i="2"/>
  <c r="P2113" i="2"/>
  <c r="BI2107" i="2"/>
  <c r="BH2107" i="2"/>
  <c r="BG2107" i="2"/>
  <c r="BF2107" i="2"/>
  <c r="T2107" i="2"/>
  <c r="R2107" i="2"/>
  <c r="P2107" i="2"/>
  <c r="BI2103" i="2"/>
  <c r="BH2103" i="2"/>
  <c r="BG2103" i="2"/>
  <c r="BF2103" i="2"/>
  <c r="T2103" i="2"/>
  <c r="R2103" i="2"/>
  <c r="P2103" i="2"/>
  <c r="BI2095" i="2"/>
  <c r="BH2095" i="2"/>
  <c r="BG2095" i="2"/>
  <c r="BF2095" i="2"/>
  <c r="T2095" i="2"/>
  <c r="R2095" i="2"/>
  <c r="P2095" i="2"/>
  <c r="BI2086" i="2"/>
  <c r="BH2086" i="2"/>
  <c r="BG2086" i="2"/>
  <c r="BF2086" i="2"/>
  <c r="T2086" i="2"/>
  <c r="R2086" i="2"/>
  <c r="P2086" i="2"/>
  <c r="BI2059" i="2"/>
  <c r="BH2059" i="2"/>
  <c r="BG2059" i="2"/>
  <c r="BF2059" i="2"/>
  <c r="T2059" i="2"/>
  <c r="R2059" i="2"/>
  <c r="P2059" i="2"/>
  <c r="BI2047" i="2"/>
  <c r="BH2047" i="2"/>
  <c r="BG2047" i="2"/>
  <c r="BF2047" i="2"/>
  <c r="T2047" i="2"/>
  <c r="R2047" i="2"/>
  <c r="P2047" i="2"/>
  <c r="BI2020" i="2"/>
  <c r="BH2020" i="2"/>
  <c r="BG2020" i="2"/>
  <c r="BF2020" i="2"/>
  <c r="T2020" i="2"/>
  <c r="R2020" i="2"/>
  <c r="P2020" i="2"/>
  <c r="BI1993" i="2"/>
  <c r="BH1993" i="2"/>
  <c r="BG1993" i="2"/>
  <c r="BF1993" i="2"/>
  <c r="T1993" i="2"/>
  <c r="R1993" i="2"/>
  <c r="P1993" i="2"/>
  <c r="BI1989" i="2"/>
  <c r="BH1989" i="2"/>
  <c r="BG1989" i="2"/>
  <c r="BF1989" i="2"/>
  <c r="T1989" i="2"/>
  <c r="R1989" i="2"/>
  <c r="P1989" i="2"/>
  <c r="BI1984" i="2"/>
  <c r="BH1984" i="2"/>
  <c r="BG1984" i="2"/>
  <c r="BF1984" i="2"/>
  <c r="T1984" i="2"/>
  <c r="R1984" i="2"/>
  <c r="P1984" i="2"/>
  <c r="BI1979" i="2"/>
  <c r="BH1979" i="2"/>
  <c r="BG1979" i="2"/>
  <c r="BF1979" i="2"/>
  <c r="T1979" i="2"/>
  <c r="R1979" i="2"/>
  <c r="P1979" i="2"/>
  <c r="BI1974" i="2"/>
  <c r="BH1974" i="2"/>
  <c r="BG1974" i="2"/>
  <c r="BF1974" i="2"/>
  <c r="T1974" i="2"/>
  <c r="R1974" i="2"/>
  <c r="P1974" i="2"/>
  <c r="BI1969" i="2"/>
  <c r="BH1969" i="2"/>
  <c r="BG1969" i="2"/>
  <c r="BF1969" i="2"/>
  <c r="T1969" i="2"/>
  <c r="R1969" i="2"/>
  <c r="P1969" i="2"/>
  <c r="BI1964" i="2"/>
  <c r="BH1964" i="2"/>
  <c r="BG1964" i="2"/>
  <c r="BF1964" i="2"/>
  <c r="T1964" i="2"/>
  <c r="R1964" i="2"/>
  <c r="P1964" i="2"/>
  <c r="BI1959" i="2"/>
  <c r="BH1959" i="2"/>
  <c r="BG1959" i="2"/>
  <c r="BF1959" i="2"/>
  <c r="T1959" i="2"/>
  <c r="R1959" i="2"/>
  <c r="P1959" i="2"/>
  <c r="BI1954" i="2"/>
  <c r="BH1954" i="2"/>
  <c r="BG1954" i="2"/>
  <c r="BF1954" i="2"/>
  <c r="T1954" i="2"/>
  <c r="R1954" i="2"/>
  <c r="P1954" i="2"/>
  <c r="BI1949" i="2"/>
  <c r="BH1949" i="2"/>
  <c r="BG1949" i="2"/>
  <c r="BF1949" i="2"/>
  <c r="T1949" i="2"/>
  <c r="R1949" i="2"/>
  <c r="P1949" i="2"/>
  <c r="BI1944" i="2"/>
  <c r="BH1944" i="2"/>
  <c r="BG1944" i="2"/>
  <c r="BF1944" i="2"/>
  <c r="T1944" i="2"/>
  <c r="R1944" i="2"/>
  <c r="P1944" i="2"/>
  <c r="BI1939" i="2"/>
  <c r="BH1939" i="2"/>
  <c r="BG1939" i="2"/>
  <c r="BF1939" i="2"/>
  <c r="T1939" i="2"/>
  <c r="R1939" i="2"/>
  <c r="P1939" i="2"/>
  <c r="BI1934" i="2"/>
  <c r="BH1934" i="2"/>
  <c r="BG1934" i="2"/>
  <c r="BF1934" i="2"/>
  <c r="T1934" i="2"/>
  <c r="R1934" i="2"/>
  <c r="P1934" i="2"/>
  <c r="BI1929" i="2"/>
  <c r="BH1929" i="2"/>
  <c r="BG1929" i="2"/>
  <c r="BF1929" i="2"/>
  <c r="T1929" i="2"/>
  <c r="R1929" i="2"/>
  <c r="P1929" i="2"/>
  <c r="BI1925" i="2"/>
  <c r="BH1925" i="2"/>
  <c r="BG1925" i="2"/>
  <c r="BF1925" i="2"/>
  <c r="T1925" i="2"/>
  <c r="R1925" i="2"/>
  <c r="P1925" i="2"/>
  <c r="BI1920" i="2"/>
  <c r="BH1920" i="2"/>
  <c r="BG1920" i="2"/>
  <c r="BF1920" i="2"/>
  <c r="T1920" i="2"/>
  <c r="R1920" i="2"/>
  <c r="P1920" i="2"/>
  <c r="BI1913" i="2"/>
  <c r="BH1913" i="2"/>
  <c r="BG1913" i="2"/>
  <c r="BF1913" i="2"/>
  <c r="T1913" i="2"/>
  <c r="R1913" i="2"/>
  <c r="P1913" i="2"/>
  <c r="BI1906" i="2"/>
  <c r="BH1906" i="2"/>
  <c r="BG1906" i="2"/>
  <c r="BF1906" i="2"/>
  <c r="T1906" i="2"/>
  <c r="R1906" i="2"/>
  <c r="P1906" i="2"/>
  <c r="BI1902" i="2"/>
  <c r="BH1902" i="2"/>
  <c r="BG1902" i="2"/>
  <c r="BF1902" i="2"/>
  <c r="T1902" i="2"/>
  <c r="R1902" i="2"/>
  <c r="P1902" i="2"/>
  <c r="BI1896" i="2"/>
  <c r="BH1896" i="2"/>
  <c r="BG1896" i="2"/>
  <c r="BF1896" i="2"/>
  <c r="T1896" i="2"/>
  <c r="R1896" i="2"/>
  <c r="P1896" i="2"/>
  <c r="BI1891" i="2"/>
  <c r="BH1891" i="2"/>
  <c r="BG1891" i="2"/>
  <c r="BF1891" i="2"/>
  <c r="T1891" i="2"/>
  <c r="R1891" i="2"/>
  <c r="P1891" i="2"/>
  <c r="BI1887" i="2"/>
  <c r="BH1887" i="2"/>
  <c r="BG1887" i="2"/>
  <c r="BF1887" i="2"/>
  <c r="T1887" i="2"/>
  <c r="R1887" i="2"/>
  <c r="P1887" i="2"/>
  <c r="BI1881" i="2"/>
  <c r="BH1881" i="2"/>
  <c r="BG1881" i="2"/>
  <c r="BF1881" i="2"/>
  <c r="T1881" i="2"/>
  <c r="R1881" i="2"/>
  <c r="P1881" i="2"/>
  <c r="BI1877" i="2"/>
  <c r="BH1877" i="2"/>
  <c r="BG1877" i="2"/>
  <c r="BF1877" i="2"/>
  <c r="T1877" i="2"/>
  <c r="R1877" i="2"/>
  <c r="P1877" i="2"/>
  <c r="BI1868" i="2"/>
  <c r="BH1868" i="2"/>
  <c r="BG1868" i="2"/>
  <c r="BF1868" i="2"/>
  <c r="T1868" i="2"/>
  <c r="R1868" i="2"/>
  <c r="P1868" i="2"/>
  <c r="BI1864" i="2"/>
  <c r="BH1864" i="2"/>
  <c r="BG1864" i="2"/>
  <c r="BF1864" i="2"/>
  <c r="T1864" i="2"/>
  <c r="R1864" i="2"/>
  <c r="P1864" i="2"/>
  <c r="BI1860" i="2"/>
  <c r="BH1860" i="2"/>
  <c r="BG1860" i="2"/>
  <c r="BF1860" i="2"/>
  <c r="T1860" i="2"/>
  <c r="R1860" i="2"/>
  <c r="P1860" i="2"/>
  <c r="BI1856" i="2"/>
  <c r="BH1856" i="2"/>
  <c r="BG1856" i="2"/>
  <c r="BF1856" i="2"/>
  <c r="T1856" i="2"/>
  <c r="R1856" i="2"/>
  <c r="P1856" i="2"/>
  <c r="BI1851" i="2"/>
  <c r="BH1851" i="2"/>
  <c r="BG1851" i="2"/>
  <c r="BF1851" i="2"/>
  <c r="T1851" i="2"/>
  <c r="R1851" i="2"/>
  <c r="P1851" i="2"/>
  <c r="BI1847" i="2"/>
  <c r="BH1847" i="2"/>
  <c r="BG1847" i="2"/>
  <c r="BF1847" i="2"/>
  <c r="T1847" i="2"/>
  <c r="R1847" i="2"/>
  <c r="P1847" i="2"/>
  <c r="BI1836" i="2"/>
  <c r="BH1836" i="2"/>
  <c r="BG1836" i="2"/>
  <c r="BF1836" i="2"/>
  <c r="T1836" i="2"/>
  <c r="R1836" i="2"/>
  <c r="P1836" i="2"/>
  <c r="BI1830" i="2"/>
  <c r="BH1830" i="2"/>
  <c r="BG1830" i="2"/>
  <c r="BF1830" i="2"/>
  <c r="T1830" i="2"/>
  <c r="R1830" i="2"/>
  <c r="P1830" i="2"/>
  <c r="BI1826" i="2"/>
  <c r="BH1826" i="2"/>
  <c r="BG1826" i="2"/>
  <c r="BF1826" i="2"/>
  <c r="T1826" i="2"/>
  <c r="R1826" i="2"/>
  <c r="P1826" i="2"/>
  <c r="BI1814" i="2"/>
  <c r="BH1814" i="2"/>
  <c r="BG1814" i="2"/>
  <c r="BF1814" i="2"/>
  <c r="T1814" i="2"/>
  <c r="R1814" i="2"/>
  <c r="P1814" i="2"/>
  <c r="BI1810" i="2"/>
  <c r="BH1810" i="2"/>
  <c r="BG1810" i="2"/>
  <c r="BF1810" i="2"/>
  <c r="T1810" i="2"/>
  <c r="R1810" i="2"/>
  <c r="P1810" i="2"/>
  <c r="BI1781" i="2"/>
  <c r="BH1781" i="2"/>
  <c r="BG1781" i="2"/>
  <c r="BF1781" i="2"/>
  <c r="T1781" i="2"/>
  <c r="R1781" i="2"/>
  <c r="P1781" i="2"/>
  <c r="BI1776" i="2"/>
  <c r="BH1776" i="2"/>
  <c r="BG1776" i="2"/>
  <c r="BF1776" i="2"/>
  <c r="T1776" i="2"/>
  <c r="R1776" i="2"/>
  <c r="P1776" i="2"/>
  <c r="BI1766" i="2"/>
  <c r="BH1766" i="2"/>
  <c r="BG1766" i="2"/>
  <c r="BF1766" i="2"/>
  <c r="T1766" i="2"/>
  <c r="R1766" i="2"/>
  <c r="P1766" i="2"/>
  <c r="BI1759" i="2"/>
  <c r="BH1759" i="2"/>
  <c r="BG1759" i="2"/>
  <c r="BF1759" i="2"/>
  <c r="T1759" i="2"/>
  <c r="R1759" i="2"/>
  <c r="P1759" i="2"/>
  <c r="BI1715" i="2"/>
  <c r="BH1715" i="2"/>
  <c r="BG1715" i="2"/>
  <c r="BF1715" i="2"/>
  <c r="T1715" i="2"/>
  <c r="R1715" i="2"/>
  <c r="P1715" i="2"/>
  <c r="BI1671" i="2"/>
  <c r="BH1671" i="2"/>
  <c r="BG1671" i="2"/>
  <c r="BF1671" i="2"/>
  <c r="T1671" i="2"/>
  <c r="R1671" i="2"/>
  <c r="P1671" i="2"/>
  <c r="BI1627" i="2"/>
  <c r="BH1627" i="2"/>
  <c r="BG1627" i="2"/>
  <c r="BF1627" i="2"/>
  <c r="T1627" i="2"/>
  <c r="R1627" i="2"/>
  <c r="P1627" i="2"/>
  <c r="BI1620" i="2"/>
  <c r="BH1620" i="2"/>
  <c r="BG1620" i="2"/>
  <c r="BF1620" i="2"/>
  <c r="T1620" i="2"/>
  <c r="R1620" i="2"/>
  <c r="P1620" i="2"/>
  <c r="BI1576" i="2"/>
  <c r="BH1576" i="2"/>
  <c r="BG1576" i="2"/>
  <c r="BF1576" i="2"/>
  <c r="T1576" i="2"/>
  <c r="R1576" i="2"/>
  <c r="P1576" i="2"/>
  <c r="BI1572" i="2"/>
  <c r="BH1572" i="2"/>
  <c r="BG1572" i="2"/>
  <c r="BF1572" i="2"/>
  <c r="T1572" i="2"/>
  <c r="R1572" i="2"/>
  <c r="P1572" i="2"/>
  <c r="BI1567" i="2"/>
  <c r="BH1567" i="2"/>
  <c r="BG1567" i="2"/>
  <c r="BF1567" i="2"/>
  <c r="T1567" i="2"/>
  <c r="R1567" i="2"/>
  <c r="P1567" i="2"/>
  <c r="BI1562" i="2"/>
  <c r="BH1562" i="2"/>
  <c r="BG1562" i="2"/>
  <c r="BF1562" i="2"/>
  <c r="T1562" i="2"/>
  <c r="R1562" i="2"/>
  <c r="P1562" i="2"/>
  <c r="BI1557" i="2"/>
  <c r="BH1557" i="2"/>
  <c r="BG1557" i="2"/>
  <c r="BF1557" i="2"/>
  <c r="T1557" i="2"/>
  <c r="R1557" i="2"/>
  <c r="P1557" i="2"/>
  <c r="BI1553" i="2"/>
  <c r="BH1553" i="2"/>
  <c r="BG1553" i="2"/>
  <c r="BF1553" i="2"/>
  <c r="T1553" i="2"/>
  <c r="R1553" i="2"/>
  <c r="P1553" i="2"/>
  <c r="BI1548" i="2"/>
  <c r="BH1548" i="2"/>
  <c r="BG1548" i="2"/>
  <c r="BF1548" i="2"/>
  <c r="T1548" i="2"/>
  <c r="R1548" i="2"/>
  <c r="P1548" i="2"/>
  <c r="BI1544" i="2"/>
  <c r="BH1544" i="2"/>
  <c r="BG1544" i="2"/>
  <c r="BF1544" i="2"/>
  <c r="T1544" i="2"/>
  <c r="R1544" i="2"/>
  <c r="P1544" i="2"/>
  <c r="BI1539" i="2"/>
  <c r="BH1539" i="2"/>
  <c r="BG1539" i="2"/>
  <c r="BF1539" i="2"/>
  <c r="T1539" i="2"/>
  <c r="R1539" i="2"/>
  <c r="P1539" i="2"/>
  <c r="BI1534" i="2"/>
  <c r="BH1534" i="2"/>
  <c r="BG1534" i="2"/>
  <c r="BF1534" i="2"/>
  <c r="T1534" i="2"/>
  <c r="R1534" i="2"/>
  <c r="P1534" i="2"/>
  <c r="BI1530" i="2"/>
  <c r="BH1530" i="2"/>
  <c r="BG1530" i="2"/>
  <c r="BF1530" i="2"/>
  <c r="T1530" i="2"/>
  <c r="R1530" i="2"/>
  <c r="P1530" i="2"/>
  <c r="BI1522" i="2"/>
  <c r="BH1522" i="2"/>
  <c r="BG1522" i="2"/>
  <c r="BF1522" i="2"/>
  <c r="T1522" i="2"/>
  <c r="R1522" i="2"/>
  <c r="P1522" i="2"/>
  <c r="BI1516" i="2"/>
  <c r="BH1516" i="2"/>
  <c r="BG1516" i="2"/>
  <c r="BF1516" i="2"/>
  <c r="T1516" i="2"/>
  <c r="R1516" i="2"/>
  <c r="P1516" i="2"/>
  <c r="BI1513" i="2"/>
  <c r="BH1513" i="2"/>
  <c r="BG1513" i="2"/>
  <c r="BF1513" i="2"/>
  <c r="T1513" i="2"/>
  <c r="R1513" i="2"/>
  <c r="P1513" i="2"/>
  <c r="BI1509" i="2"/>
  <c r="BH1509" i="2"/>
  <c r="BG1509" i="2"/>
  <c r="BF1509" i="2"/>
  <c r="T1509" i="2"/>
  <c r="R1509" i="2"/>
  <c r="P1509" i="2"/>
  <c r="BI1506" i="2"/>
  <c r="BH1506" i="2"/>
  <c r="BG1506" i="2"/>
  <c r="BF1506" i="2"/>
  <c r="T1506" i="2"/>
  <c r="R1506" i="2"/>
  <c r="P1506" i="2"/>
  <c r="BI1500" i="2"/>
  <c r="BH1500" i="2"/>
  <c r="BG1500" i="2"/>
  <c r="BF1500" i="2"/>
  <c r="T1500" i="2"/>
  <c r="R1500" i="2"/>
  <c r="P1500" i="2"/>
  <c r="BI1495" i="2"/>
  <c r="BH1495" i="2"/>
  <c r="BG1495" i="2"/>
  <c r="BF1495" i="2"/>
  <c r="T1495" i="2"/>
  <c r="R1495" i="2"/>
  <c r="P1495" i="2"/>
  <c r="BI1490" i="2"/>
  <c r="BH1490" i="2"/>
  <c r="BG1490" i="2"/>
  <c r="BF1490" i="2"/>
  <c r="T1490" i="2"/>
  <c r="R1490" i="2"/>
  <c r="P1490" i="2"/>
  <c r="BI1484" i="2"/>
  <c r="BH1484" i="2"/>
  <c r="BG1484" i="2"/>
  <c r="BF1484" i="2"/>
  <c r="T1484" i="2"/>
  <c r="R1484" i="2"/>
  <c r="P1484" i="2"/>
  <c r="BI1474" i="2"/>
  <c r="BH1474" i="2"/>
  <c r="BG1474" i="2"/>
  <c r="BF1474" i="2"/>
  <c r="T1474" i="2"/>
  <c r="R1474" i="2"/>
  <c r="P1474" i="2"/>
  <c r="BI1470" i="2"/>
  <c r="BH1470" i="2"/>
  <c r="BG1470" i="2"/>
  <c r="BF1470" i="2"/>
  <c r="T1470" i="2"/>
  <c r="R1470" i="2"/>
  <c r="P1470" i="2"/>
  <c r="BI1466" i="2"/>
  <c r="BH1466" i="2"/>
  <c r="BG1466" i="2"/>
  <c r="BF1466" i="2"/>
  <c r="T1466" i="2"/>
  <c r="R1466" i="2"/>
  <c r="P1466" i="2"/>
  <c r="BI1462" i="2"/>
  <c r="BH1462" i="2"/>
  <c r="BG1462" i="2"/>
  <c r="BF1462" i="2"/>
  <c r="T1462" i="2"/>
  <c r="R1462" i="2"/>
  <c r="P1462" i="2"/>
  <c r="BI1458" i="2"/>
  <c r="BH1458" i="2"/>
  <c r="BG1458" i="2"/>
  <c r="BF1458" i="2"/>
  <c r="T1458" i="2"/>
  <c r="R1458" i="2"/>
  <c r="P1458" i="2"/>
  <c r="BI1454" i="2"/>
  <c r="BH1454" i="2"/>
  <c r="BG1454" i="2"/>
  <c r="BF1454" i="2"/>
  <c r="T1454" i="2"/>
  <c r="R1454" i="2"/>
  <c r="P1454" i="2"/>
  <c r="BI1450" i="2"/>
  <c r="BH1450" i="2"/>
  <c r="BG1450" i="2"/>
  <c r="BF1450" i="2"/>
  <c r="T1450" i="2"/>
  <c r="R1450" i="2"/>
  <c r="P1450" i="2"/>
  <c r="BI1446" i="2"/>
  <c r="BH1446" i="2"/>
  <c r="BG1446" i="2"/>
  <c r="BF1446" i="2"/>
  <c r="T1446" i="2"/>
  <c r="R1446" i="2"/>
  <c r="P1446" i="2"/>
  <c r="BI1442" i="2"/>
  <c r="BH1442" i="2"/>
  <c r="BG1442" i="2"/>
  <c r="BF1442" i="2"/>
  <c r="T1442" i="2"/>
  <c r="R1442" i="2"/>
  <c r="P1442" i="2"/>
  <c r="BI1438" i="2"/>
  <c r="BH1438" i="2"/>
  <c r="BG1438" i="2"/>
  <c r="BF1438" i="2"/>
  <c r="T1438" i="2"/>
  <c r="R1438" i="2"/>
  <c r="P1438" i="2"/>
  <c r="BI1429" i="2"/>
  <c r="BH1429" i="2"/>
  <c r="BG1429" i="2"/>
  <c r="BF1429" i="2"/>
  <c r="T1429" i="2"/>
  <c r="R1429" i="2"/>
  <c r="P1429" i="2"/>
  <c r="BI1424" i="2"/>
  <c r="BH1424" i="2"/>
  <c r="BG1424" i="2"/>
  <c r="BF1424" i="2"/>
  <c r="T1424" i="2"/>
  <c r="R1424" i="2"/>
  <c r="P1424" i="2"/>
  <c r="BI1418" i="2"/>
  <c r="BH1418" i="2"/>
  <c r="BG1418" i="2"/>
  <c r="BF1418" i="2"/>
  <c r="T1418" i="2"/>
  <c r="R1418" i="2"/>
  <c r="P1418" i="2"/>
  <c r="BI1412" i="2"/>
  <c r="BH1412" i="2"/>
  <c r="BG1412" i="2"/>
  <c r="BF1412" i="2"/>
  <c r="T1412" i="2"/>
  <c r="R1412" i="2"/>
  <c r="P1412" i="2"/>
  <c r="BI1406" i="2"/>
  <c r="BH1406" i="2"/>
  <c r="BG1406" i="2"/>
  <c r="BF1406" i="2"/>
  <c r="T1406" i="2"/>
  <c r="R1406" i="2"/>
  <c r="P1406" i="2"/>
  <c r="BI1400" i="2"/>
  <c r="BH1400" i="2"/>
  <c r="BG1400" i="2"/>
  <c r="BF1400" i="2"/>
  <c r="T1400" i="2"/>
  <c r="R1400" i="2"/>
  <c r="P1400" i="2"/>
  <c r="BI1394" i="2"/>
  <c r="BH1394" i="2"/>
  <c r="BG1394" i="2"/>
  <c r="BF1394" i="2"/>
  <c r="T1394" i="2"/>
  <c r="R1394" i="2"/>
  <c r="P1394" i="2"/>
  <c r="BI1387" i="2"/>
  <c r="BH1387" i="2"/>
  <c r="BG1387" i="2"/>
  <c r="BF1387" i="2"/>
  <c r="T1387" i="2"/>
  <c r="R1387" i="2"/>
  <c r="P1387" i="2"/>
  <c r="BI1380" i="2"/>
  <c r="BH1380" i="2"/>
  <c r="BG1380" i="2"/>
  <c r="BF1380" i="2"/>
  <c r="T1380" i="2"/>
  <c r="R1380" i="2"/>
  <c r="P1380" i="2"/>
  <c r="BI1377" i="2"/>
  <c r="BH1377" i="2"/>
  <c r="BG1377" i="2"/>
  <c r="BF1377" i="2"/>
  <c r="T1377" i="2"/>
  <c r="R1377" i="2"/>
  <c r="P1377" i="2"/>
  <c r="BI1374" i="2"/>
  <c r="BH1374" i="2"/>
  <c r="BG1374" i="2"/>
  <c r="BF1374" i="2"/>
  <c r="T1374" i="2"/>
  <c r="R1374" i="2"/>
  <c r="P1374" i="2"/>
  <c r="BI1368" i="2"/>
  <c r="BH1368" i="2"/>
  <c r="BG1368" i="2"/>
  <c r="BF1368" i="2"/>
  <c r="T1368" i="2"/>
  <c r="R1368" i="2"/>
  <c r="P1368" i="2"/>
  <c r="BI1363" i="2"/>
  <c r="BH1363" i="2"/>
  <c r="BG1363" i="2"/>
  <c r="BF1363" i="2"/>
  <c r="T1363" i="2"/>
  <c r="R1363" i="2"/>
  <c r="P1363" i="2"/>
  <c r="BI1356" i="2"/>
  <c r="BH1356" i="2"/>
  <c r="BG1356" i="2"/>
  <c r="BF1356" i="2"/>
  <c r="T1356" i="2"/>
  <c r="R1356" i="2"/>
  <c r="P1356" i="2"/>
  <c r="BI1353" i="2"/>
  <c r="BH1353" i="2"/>
  <c r="BG1353" i="2"/>
  <c r="BF1353" i="2"/>
  <c r="T1353" i="2"/>
  <c r="R1353" i="2"/>
  <c r="P1353" i="2"/>
  <c r="BI1345" i="2"/>
  <c r="BH1345" i="2"/>
  <c r="BG1345" i="2"/>
  <c r="BF1345" i="2"/>
  <c r="T1345" i="2"/>
  <c r="R1345" i="2"/>
  <c r="P1345" i="2"/>
  <c r="BI1341" i="2"/>
  <c r="BH1341" i="2"/>
  <c r="BG1341" i="2"/>
  <c r="BF1341" i="2"/>
  <c r="T1341" i="2"/>
  <c r="R1341" i="2"/>
  <c r="P1341" i="2"/>
  <c r="BI1338" i="2"/>
  <c r="BH1338" i="2"/>
  <c r="BG1338" i="2"/>
  <c r="BF1338" i="2"/>
  <c r="T1338" i="2"/>
  <c r="R1338" i="2"/>
  <c r="P1338" i="2"/>
  <c r="BI1332" i="2"/>
  <c r="BH1332" i="2"/>
  <c r="BG1332" i="2"/>
  <c r="BF1332" i="2"/>
  <c r="T1332" i="2"/>
  <c r="R1332" i="2"/>
  <c r="P1332" i="2"/>
  <c r="BI1328" i="2"/>
  <c r="BH1328" i="2"/>
  <c r="BG1328" i="2"/>
  <c r="BF1328" i="2"/>
  <c r="T1328" i="2"/>
  <c r="R1328" i="2"/>
  <c r="P1328" i="2"/>
  <c r="BI1324" i="2"/>
  <c r="BH1324" i="2"/>
  <c r="BG1324" i="2"/>
  <c r="BF1324" i="2"/>
  <c r="T1324" i="2"/>
  <c r="R1324" i="2"/>
  <c r="P1324" i="2"/>
  <c r="BI1314" i="2"/>
  <c r="BH1314" i="2"/>
  <c r="BG1314" i="2"/>
  <c r="BF1314" i="2"/>
  <c r="T1314" i="2"/>
  <c r="R1314" i="2"/>
  <c r="P1314" i="2"/>
  <c r="BI1310" i="2"/>
  <c r="BH1310" i="2"/>
  <c r="BG1310" i="2"/>
  <c r="BF1310" i="2"/>
  <c r="T1310" i="2"/>
  <c r="R1310" i="2"/>
  <c r="P1310" i="2"/>
  <c r="BI1306" i="2"/>
  <c r="BH1306" i="2"/>
  <c r="BG1306" i="2"/>
  <c r="BF1306" i="2"/>
  <c r="T1306" i="2"/>
  <c r="R1306" i="2"/>
  <c r="P1306" i="2"/>
  <c r="BI1302" i="2"/>
  <c r="BH1302" i="2"/>
  <c r="BG1302" i="2"/>
  <c r="BF1302" i="2"/>
  <c r="T1302" i="2"/>
  <c r="R1302" i="2"/>
  <c r="P1302" i="2"/>
  <c r="BI1298" i="2"/>
  <c r="BH1298" i="2"/>
  <c r="BG1298" i="2"/>
  <c r="BF1298" i="2"/>
  <c r="T1298" i="2"/>
  <c r="R1298" i="2"/>
  <c r="P1298" i="2"/>
  <c r="BI1289" i="2"/>
  <c r="BH1289" i="2"/>
  <c r="BG1289" i="2"/>
  <c r="BF1289" i="2"/>
  <c r="T1289" i="2"/>
  <c r="R1289" i="2"/>
  <c r="P1289" i="2"/>
  <c r="BI1283" i="2"/>
  <c r="BH1283" i="2"/>
  <c r="BG1283" i="2"/>
  <c r="BF1283" i="2"/>
  <c r="T1283" i="2"/>
  <c r="R1283" i="2"/>
  <c r="P1283" i="2"/>
  <c r="BI1277" i="2"/>
  <c r="BH1277" i="2"/>
  <c r="BG1277" i="2"/>
  <c r="BF1277" i="2"/>
  <c r="T1277" i="2"/>
  <c r="R1277" i="2"/>
  <c r="P1277" i="2"/>
  <c r="BI1273" i="2"/>
  <c r="BH1273" i="2"/>
  <c r="BG1273" i="2"/>
  <c r="BF1273" i="2"/>
  <c r="T1273" i="2"/>
  <c r="R1273" i="2"/>
  <c r="P1273" i="2"/>
  <c r="BI1268" i="2"/>
  <c r="BH1268" i="2"/>
  <c r="BG1268" i="2"/>
  <c r="BF1268" i="2"/>
  <c r="T1268" i="2"/>
  <c r="R1268" i="2"/>
  <c r="P1268" i="2"/>
  <c r="BI1263" i="2"/>
  <c r="BH1263" i="2"/>
  <c r="BG1263" i="2"/>
  <c r="BF1263" i="2"/>
  <c r="T1263" i="2"/>
  <c r="R1263" i="2"/>
  <c r="P1263" i="2"/>
  <c r="BI1259" i="2"/>
  <c r="BH1259" i="2"/>
  <c r="BG1259" i="2"/>
  <c r="BF1259" i="2"/>
  <c r="T1259" i="2"/>
  <c r="R1259" i="2"/>
  <c r="P1259" i="2"/>
  <c r="BI1256" i="2"/>
  <c r="BH1256" i="2"/>
  <c r="BG1256" i="2"/>
  <c r="BF1256" i="2"/>
  <c r="T1256" i="2"/>
  <c r="R1256" i="2"/>
  <c r="P1256" i="2"/>
  <c r="BI1251" i="2"/>
  <c r="BH1251" i="2"/>
  <c r="BG1251" i="2"/>
  <c r="BF1251" i="2"/>
  <c r="T1251" i="2"/>
  <c r="R1251" i="2"/>
  <c r="P1251" i="2"/>
  <c r="BI1248" i="2"/>
  <c r="BH1248" i="2"/>
  <c r="BG1248" i="2"/>
  <c r="BF1248" i="2"/>
  <c r="T1248" i="2"/>
  <c r="R1248" i="2"/>
  <c r="P1248" i="2"/>
  <c r="BI1244" i="2"/>
  <c r="BH1244" i="2"/>
  <c r="BG1244" i="2"/>
  <c r="BF1244" i="2"/>
  <c r="T1244" i="2"/>
  <c r="R1244" i="2"/>
  <c r="P1244" i="2"/>
  <c r="BI1241" i="2"/>
  <c r="BH1241" i="2"/>
  <c r="BG1241" i="2"/>
  <c r="BF1241" i="2"/>
  <c r="T1241" i="2"/>
  <c r="R1241" i="2"/>
  <c r="P1241" i="2"/>
  <c r="BI1236" i="2"/>
  <c r="BH1236" i="2"/>
  <c r="BG1236" i="2"/>
  <c r="BF1236" i="2"/>
  <c r="T1236" i="2"/>
  <c r="R1236" i="2"/>
  <c r="P1236" i="2"/>
  <c r="BI1233" i="2"/>
  <c r="BH1233" i="2"/>
  <c r="BG1233" i="2"/>
  <c r="BF1233" i="2"/>
  <c r="T1233" i="2"/>
  <c r="R1233" i="2"/>
  <c r="P1233" i="2"/>
  <c r="BI1228" i="2"/>
  <c r="BH1228" i="2"/>
  <c r="BG1228" i="2"/>
  <c r="BF1228" i="2"/>
  <c r="T1228" i="2"/>
  <c r="R1228" i="2"/>
  <c r="P1228" i="2"/>
  <c r="BI1223" i="2"/>
  <c r="BH1223" i="2"/>
  <c r="BG1223" i="2"/>
  <c r="BF1223" i="2"/>
  <c r="T1223" i="2"/>
  <c r="R1223" i="2"/>
  <c r="P1223" i="2"/>
  <c r="BI1218" i="2"/>
  <c r="BH1218" i="2"/>
  <c r="BG1218" i="2"/>
  <c r="BF1218" i="2"/>
  <c r="T1218" i="2"/>
  <c r="R1218" i="2"/>
  <c r="P1218" i="2"/>
  <c r="BI1212" i="2"/>
  <c r="BH1212" i="2"/>
  <c r="BG1212" i="2"/>
  <c r="BF1212" i="2"/>
  <c r="T1212" i="2"/>
  <c r="R1212" i="2"/>
  <c r="P1212" i="2"/>
  <c r="BI1203" i="2"/>
  <c r="BH1203" i="2"/>
  <c r="BG1203" i="2"/>
  <c r="BF1203" i="2"/>
  <c r="T1203" i="2"/>
  <c r="R1203" i="2"/>
  <c r="P1203" i="2"/>
  <c r="BI1197" i="2"/>
  <c r="BH1197" i="2"/>
  <c r="BG1197" i="2"/>
  <c r="BF1197" i="2"/>
  <c r="T1197" i="2"/>
  <c r="R1197" i="2"/>
  <c r="P1197" i="2"/>
  <c r="BI1190" i="2"/>
  <c r="BH1190" i="2"/>
  <c r="BG1190" i="2"/>
  <c r="BF1190" i="2"/>
  <c r="T1190" i="2"/>
  <c r="R1190" i="2"/>
  <c r="P1190" i="2"/>
  <c r="BI1185" i="2"/>
  <c r="BH1185" i="2"/>
  <c r="BG1185" i="2"/>
  <c r="BF1185" i="2"/>
  <c r="T1185" i="2"/>
  <c r="R1185" i="2"/>
  <c r="P1185" i="2"/>
  <c r="BI1179" i="2"/>
  <c r="BH1179" i="2"/>
  <c r="BG1179" i="2"/>
  <c r="BF1179" i="2"/>
  <c r="T1179" i="2"/>
  <c r="R1179" i="2"/>
  <c r="P1179" i="2"/>
  <c r="BI1173" i="2"/>
  <c r="BH1173" i="2"/>
  <c r="BG1173" i="2"/>
  <c r="BF1173" i="2"/>
  <c r="T1173" i="2"/>
  <c r="R1173" i="2"/>
  <c r="P1173" i="2"/>
  <c r="BI1168" i="2"/>
  <c r="BH1168" i="2"/>
  <c r="BG1168" i="2"/>
  <c r="BF1168" i="2"/>
  <c r="T1168" i="2"/>
  <c r="R1168" i="2"/>
  <c r="P1168" i="2"/>
  <c r="BI1163" i="2"/>
  <c r="BH1163" i="2"/>
  <c r="BG1163" i="2"/>
  <c r="BF1163" i="2"/>
  <c r="T1163" i="2"/>
  <c r="R1163" i="2"/>
  <c r="P1163" i="2"/>
  <c r="BI1155" i="2"/>
  <c r="BH1155" i="2"/>
  <c r="BG1155" i="2"/>
  <c r="BF1155" i="2"/>
  <c r="T1155" i="2"/>
  <c r="R1155" i="2"/>
  <c r="P1155" i="2"/>
  <c r="BI1139" i="2"/>
  <c r="BH1139" i="2"/>
  <c r="BG1139" i="2"/>
  <c r="BF1139" i="2"/>
  <c r="T1139" i="2"/>
  <c r="R1139" i="2"/>
  <c r="P1139" i="2"/>
  <c r="BI1124" i="2"/>
  <c r="BH1124" i="2"/>
  <c r="BG1124" i="2"/>
  <c r="BF1124" i="2"/>
  <c r="T1124" i="2"/>
  <c r="R1124" i="2"/>
  <c r="P1124" i="2"/>
  <c r="BI1119" i="2"/>
  <c r="BH1119" i="2"/>
  <c r="BG1119" i="2"/>
  <c r="BF1119" i="2"/>
  <c r="T1119" i="2"/>
  <c r="R1119" i="2"/>
  <c r="P1119" i="2"/>
  <c r="BI1100" i="2"/>
  <c r="BH1100" i="2"/>
  <c r="BG1100" i="2"/>
  <c r="BF1100" i="2"/>
  <c r="T1100" i="2"/>
  <c r="R1100" i="2"/>
  <c r="P1100" i="2"/>
  <c r="BI1095" i="2"/>
  <c r="BH1095" i="2"/>
  <c r="BG1095" i="2"/>
  <c r="BF1095" i="2"/>
  <c r="T1095" i="2"/>
  <c r="R1095" i="2"/>
  <c r="P1095" i="2"/>
  <c r="BI1090" i="2"/>
  <c r="BH1090" i="2"/>
  <c r="BG1090" i="2"/>
  <c r="BF1090" i="2"/>
  <c r="T1090" i="2"/>
  <c r="R1090" i="2"/>
  <c r="P1090" i="2"/>
  <c r="BI1085" i="2"/>
  <c r="BH1085" i="2"/>
  <c r="BG1085" i="2"/>
  <c r="BF1085" i="2"/>
  <c r="T1085" i="2"/>
  <c r="R1085" i="2"/>
  <c r="P1085" i="2"/>
  <c r="BI1071" i="2"/>
  <c r="BH1071" i="2"/>
  <c r="BG1071" i="2"/>
  <c r="BF1071" i="2"/>
  <c r="T1071" i="2"/>
  <c r="R1071" i="2"/>
  <c r="P1071" i="2"/>
  <c r="BI1063" i="2"/>
  <c r="BH1063" i="2"/>
  <c r="BG1063" i="2"/>
  <c r="BF1063" i="2"/>
  <c r="T1063" i="2"/>
  <c r="T1062" i="2" s="1"/>
  <c r="R1063" i="2"/>
  <c r="R1062" i="2" s="1"/>
  <c r="P1063" i="2"/>
  <c r="P1062" i="2"/>
  <c r="BI1058" i="2"/>
  <c r="BH1058" i="2"/>
  <c r="BG1058" i="2"/>
  <c r="BF1058" i="2"/>
  <c r="T1058" i="2"/>
  <c r="T1057" i="2" s="1"/>
  <c r="R1058" i="2"/>
  <c r="R1057" i="2" s="1"/>
  <c r="P1058" i="2"/>
  <c r="P1057" i="2" s="1"/>
  <c r="BI1054" i="2"/>
  <c r="BH1054" i="2"/>
  <c r="BG1054" i="2"/>
  <c r="BF1054" i="2"/>
  <c r="T1054" i="2"/>
  <c r="R1054" i="2"/>
  <c r="P1054" i="2"/>
  <c r="BI1049" i="2"/>
  <c r="BH1049" i="2"/>
  <c r="BG1049" i="2"/>
  <c r="BF1049" i="2"/>
  <c r="T1049" i="2"/>
  <c r="R1049" i="2"/>
  <c r="P1049" i="2"/>
  <c r="BI1045" i="2"/>
  <c r="BH1045" i="2"/>
  <c r="BG1045" i="2"/>
  <c r="BF1045" i="2"/>
  <c r="T1045" i="2"/>
  <c r="R1045" i="2"/>
  <c r="P1045" i="2"/>
  <c r="BI1038" i="2"/>
  <c r="BH1038" i="2"/>
  <c r="BG1038" i="2"/>
  <c r="BF1038" i="2"/>
  <c r="T1038" i="2"/>
  <c r="R1038" i="2"/>
  <c r="P1038" i="2"/>
  <c r="BI1032" i="2"/>
  <c r="BH1032" i="2"/>
  <c r="BG1032" i="2"/>
  <c r="BF1032" i="2"/>
  <c r="T1032" i="2"/>
  <c r="R1032" i="2"/>
  <c r="P1032" i="2"/>
  <c r="BI1027" i="2"/>
  <c r="BH1027" i="2"/>
  <c r="BG1027" i="2"/>
  <c r="BF1027" i="2"/>
  <c r="T1027" i="2"/>
  <c r="R1027" i="2"/>
  <c r="P1027" i="2"/>
  <c r="BI1021" i="2"/>
  <c r="BH1021" i="2"/>
  <c r="BG1021" i="2"/>
  <c r="BF1021" i="2"/>
  <c r="T1021" i="2"/>
  <c r="R1021" i="2"/>
  <c r="P1021" i="2"/>
  <c r="BI1015" i="2"/>
  <c r="BH1015" i="2"/>
  <c r="BG1015" i="2"/>
  <c r="BF1015" i="2"/>
  <c r="T1015" i="2"/>
  <c r="R1015" i="2"/>
  <c r="P1015" i="2"/>
  <c r="BI1009" i="2"/>
  <c r="BH1009" i="2"/>
  <c r="BG1009" i="2"/>
  <c r="BF1009" i="2"/>
  <c r="T1009" i="2"/>
  <c r="R1009" i="2"/>
  <c r="P1009" i="2"/>
  <c r="BI1004" i="2"/>
  <c r="BH1004" i="2"/>
  <c r="BG1004" i="2"/>
  <c r="BF1004" i="2"/>
  <c r="T1004" i="2"/>
  <c r="R1004" i="2"/>
  <c r="P1004" i="2"/>
  <c r="BI998" i="2"/>
  <c r="BH998" i="2"/>
  <c r="BG998" i="2"/>
  <c r="BF998" i="2"/>
  <c r="T998" i="2"/>
  <c r="R998" i="2"/>
  <c r="P998" i="2"/>
  <c r="BI992" i="2"/>
  <c r="BH992" i="2"/>
  <c r="BG992" i="2"/>
  <c r="BF992" i="2"/>
  <c r="T992" i="2"/>
  <c r="R992" i="2"/>
  <c r="P992" i="2"/>
  <c r="BI987" i="2"/>
  <c r="BH987" i="2"/>
  <c r="BG987" i="2"/>
  <c r="BF987" i="2"/>
  <c r="T987" i="2"/>
  <c r="R987" i="2"/>
  <c r="P987" i="2"/>
  <c r="BI983" i="2"/>
  <c r="BH983" i="2"/>
  <c r="BG983" i="2"/>
  <c r="BF983" i="2"/>
  <c r="T983" i="2"/>
  <c r="R983" i="2"/>
  <c r="P983" i="2"/>
  <c r="BI978" i="2"/>
  <c r="BH978" i="2"/>
  <c r="BG978" i="2"/>
  <c r="BF978" i="2"/>
  <c r="T978" i="2"/>
  <c r="R978" i="2"/>
  <c r="P978" i="2"/>
  <c r="BI975" i="2"/>
  <c r="BH975" i="2"/>
  <c r="BG975" i="2"/>
  <c r="BF975" i="2"/>
  <c r="T975" i="2"/>
  <c r="R975" i="2"/>
  <c r="P975" i="2"/>
  <c r="BI969" i="2"/>
  <c r="BH969" i="2"/>
  <c r="BG969" i="2"/>
  <c r="BF969" i="2"/>
  <c r="T969" i="2"/>
  <c r="R969" i="2"/>
  <c r="P969" i="2"/>
  <c r="BI966" i="2"/>
  <c r="BH966" i="2"/>
  <c r="BG966" i="2"/>
  <c r="BF966" i="2"/>
  <c r="T966" i="2"/>
  <c r="R966" i="2"/>
  <c r="P966" i="2"/>
  <c r="BI960" i="2"/>
  <c r="BH960" i="2"/>
  <c r="BG960" i="2"/>
  <c r="BF960" i="2"/>
  <c r="T960" i="2"/>
  <c r="R960" i="2"/>
  <c r="P960" i="2"/>
  <c r="BI956" i="2"/>
  <c r="BH956" i="2"/>
  <c r="BG956" i="2"/>
  <c r="BF956" i="2"/>
  <c r="T956" i="2"/>
  <c r="R956" i="2"/>
  <c r="P956" i="2"/>
  <c r="BI953" i="2"/>
  <c r="BH953" i="2"/>
  <c r="BG953" i="2"/>
  <c r="BF953" i="2"/>
  <c r="T953" i="2"/>
  <c r="R953" i="2"/>
  <c r="P953" i="2"/>
  <c r="BI949" i="2"/>
  <c r="BH949" i="2"/>
  <c r="BG949" i="2"/>
  <c r="BF949" i="2"/>
  <c r="T949" i="2"/>
  <c r="R949" i="2"/>
  <c r="P949" i="2"/>
  <c r="BI942" i="2"/>
  <c r="BH942" i="2"/>
  <c r="BG942" i="2"/>
  <c r="BF942" i="2"/>
  <c r="T942" i="2"/>
  <c r="R942" i="2"/>
  <c r="P942" i="2"/>
  <c r="BI938" i="2"/>
  <c r="BH938" i="2"/>
  <c r="BG938" i="2"/>
  <c r="BF938" i="2"/>
  <c r="T938" i="2"/>
  <c r="R938" i="2"/>
  <c r="P938" i="2"/>
  <c r="BI927" i="2"/>
  <c r="BH927" i="2"/>
  <c r="BG927" i="2"/>
  <c r="BF927" i="2"/>
  <c r="T927" i="2"/>
  <c r="R927" i="2"/>
  <c r="P927" i="2"/>
  <c r="BI923" i="2"/>
  <c r="BH923" i="2"/>
  <c r="BG923" i="2"/>
  <c r="BF923" i="2"/>
  <c r="T923" i="2"/>
  <c r="R923" i="2"/>
  <c r="P923" i="2"/>
  <c r="BI917" i="2"/>
  <c r="BH917" i="2"/>
  <c r="BG917" i="2"/>
  <c r="BF917" i="2"/>
  <c r="T917" i="2"/>
  <c r="R917" i="2"/>
  <c r="P917" i="2"/>
  <c r="BI912" i="2"/>
  <c r="BH912" i="2"/>
  <c r="BG912" i="2"/>
  <c r="BF912" i="2"/>
  <c r="T912" i="2"/>
  <c r="T911" i="2"/>
  <c r="R912" i="2"/>
  <c r="R911" i="2" s="1"/>
  <c r="P912" i="2"/>
  <c r="P911" i="2"/>
  <c r="BI908" i="2"/>
  <c r="BH908" i="2"/>
  <c r="BG908" i="2"/>
  <c r="BF908" i="2"/>
  <c r="T908" i="2"/>
  <c r="R908" i="2"/>
  <c r="P908" i="2"/>
  <c r="BI903" i="2"/>
  <c r="BH903" i="2"/>
  <c r="BG903" i="2"/>
  <c r="BF903" i="2"/>
  <c r="T903" i="2"/>
  <c r="R903" i="2"/>
  <c r="P903" i="2"/>
  <c r="BI900" i="2"/>
  <c r="BH900" i="2"/>
  <c r="BG900" i="2"/>
  <c r="BF900" i="2"/>
  <c r="T900" i="2"/>
  <c r="R900" i="2"/>
  <c r="P900" i="2"/>
  <c r="BI894" i="2"/>
  <c r="BH894" i="2"/>
  <c r="BG894" i="2"/>
  <c r="BF894" i="2"/>
  <c r="T894" i="2"/>
  <c r="R894" i="2"/>
  <c r="P894" i="2"/>
  <c r="BI890" i="2"/>
  <c r="BH890" i="2"/>
  <c r="BG890" i="2"/>
  <c r="BF890" i="2"/>
  <c r="T890" i="2"/>
  <c r="R890" i="2"/>
  <c r="P890" i="2"/>
  <c r="BI887" i="2"/>
  <c r="BH887" i="2"/>
  <c r="BG887" i="2"/>
  <c r="BF887" i="2"/>
  <c r="T887" i="2"/>
  <c r="R887" i="2"/>
  <c r="P887" i="2"/>
  <c r="BI879" i="2"/>
  <c r="BH879" i="2"/>
  <c r="BG879" i="2"/>
  <c r="BF879" i="2"/>
  <c r="T879" i="2"/>
  <c r="R879" i="2"/>
  <c r="P879" i="2"/>
  <c r="BI873" i="2"/>
  <c r="BH873" i="2"/>
  <c r="BG873" i="2"/>
  <c r="BF873" i="2"/>
  <c r="T873" i="2"/>
  <c r="R873" i="2"/>
  <c r="P873" i="2"/>
  <c r="BI868" i="2"/>
  <c r="BH868" i="2"/>
  <c r="BG868" i="2"/>
  <c r="BF868" i="2"/>
  <c r="T868" i="2"/>
  <c r="R868" i="2"/>
  <c r="P868" i="2"/>
  <c r="BI862" i="2"/>
  <c r="BH862" i="2"/>
  <c r="BG862" i="2"/>
  <c r="BF862" i="2"/>
  <c r="T862" i="2"/>
  <c r="R862" i="2"/>
  <c r="P862" i="2"/>
  <c r="BI856" i="2"/>
  <c r="BH856" i="2"/>
  <c r="BG856" i="2"/>
  <c r="BF856" i="2"/>
  <c r="T856" i="2"/>
  <c r="R856" i="2"/>
  <c r="P856" i="2"/>
  <c r="BI851" i="2"/>
  <c r="BH851" i="2"/>
  <c r="BG851" i="2"/>
  <c r="BF851" i="2"/>
  <c r="T851" i="2"/>
  <c r="R851" i="2"/>
  <c r="P851" i="2"/>
  <c r="BI845" i="2"/>
  <c r="BH845" i="2"/>
  <c r="BG845" i="2"/>
  <c r="BF845" i="2"/>
  <c r="T845" i="2"/>
  <c r="R845" i="2"/>
  <c r="P845" i="2"/>
  <c r="BI840" i="2"/>
  <c r="BH840" i="2"/>
  <c r="BG840" i="2"/>
  <c r="BF840" i="2"/>
  <c r="T840" i="2"/>
  <c r="R840" i="2"/>
  <c r="P840" i="2"/>
  <c r="BI835" i="2"/>
  <c r="BH835" i="2"/>
  <c r="BG835" i="2"/>
  <c r="BF835" i="2"/>
  <c r="T835" i="2"/>
  <c r="R835" i="2"/>
  <c r="P835" i="2"/>
  <c r="BI830" i="2"/>
  <c r="BH830" i="2"/>
  <c r="BG830" i="2"/>
  <c r="BF830" i="2"/>
  <c r="T830" i="2"/>
  <c r="R830" i="2"/>
  <c r="P830" i="2"/>
  <c r="BI824" i="2"/>
  <c r="BH824" i="2"/>
  <c r="BG824" i="2"/>
  <c r="BF824" i="2"/>
  <c r="T824" i="2"/>
  <c r="R824" i="2"/>
  <c r="P824" i="2"/>
  <c r="BI819" i="2"/>
  <c r="BH819" i="2"/>
  <c r="BG819" i="2"/>
  <c r="BF819" i="2"/>
  <c r="T819" i="2"/>
  <c r="R819" i="2"/>
  <c r="P819" i="2"/>
  <c r="BI812" i="2"/>
  <c r="BH812" i="2"/>
  <c r="BG812" i="2"/>
  <c r="BF812" i="2"/>
  <c r="T812" i="2"/>
  <c r="R812" i="2"/>
  <c r="P812" i="2"/>
  <c r="BI807" i="2"/>
  <c r="BH807" i="2"/>
  <c r="BG807" i="2"/>
  <c r="BF807" i="2"/>
  <c r="T807" i="2"/>
  <c r="R807" i="2"/>
  <c r="P807" i="2"/>
  <c r="BI802" i="2"/>
  <c r="BH802" i="2"/>
  <c r="BG802" i="2"/>
  <c r="BF802" i="2"/>
  <c r="T802" i="2"/>
  <c r="R802" i="2"/>
  <c r="P802" i="2"/>
  <c r="BI791" i="2"/>
  <c r="BH791" i="2"/>
  <c r="BG791" i="2"/>
  <c r="BF791" i="2"/>
  <c r="T791" i="2"/>
  <c r="R791" i="2"/>
  <c r="P791" i="2"/>
  <c r="BI777" i="2"/>
  <c r="BH777" i="2"/>
  <c r="BG777" i="2"/>
  <c r="BF777" i="2"/>
  <c r="T777" i="2"/>
  <c r="R777" i="2"/>
  <c r="P777" i="2"/>
  <c r="BI750" i="2"/>
  <c r="BH750" i="2"/>
  <c r="BG750" i="2"/>
  <c r="BF750" i="2"/>
  <c r="T750" i="2"/>
  <c r="R750" i="2"/>
  <c r="P750" i="2"/>
  <c r="BI743" i="2"/>
  <c r="BH743" i="2"/>
  <c r="BG743" i="2"/>
  <c r="BF743" i="2"/>
  <c r="T743" i="2"/>
  <c r="R743" i="2"/>
  <c r="P743" i="2"/>
  <c r="BI738" i="2"/>
  <c r="BH738" i="2"/>
  <c r="BG738" i="2"/>
  <c r="BF738" i="2"/>
  <c r="T738" i="2"/>
  <c r="R738" i="2"/>
  <c r="P738" i="2"/>
  <c r="BI733" i="2"/>
  <c r="BH733" i="2"/>
  <c r="BG733" i="2"/>
  <c r="BF733" i="2"/>
  <c r="T733" i="2"/>
  <c r="R733" i="2"/>
  <c r="P733" i="2"/>
  <c r="BI728" i="2"/>
  <c r="BH728" i="2"/>
  <c r="BG728" i="2"/>
  <c r="BF728" i="2"/>
  <c r="T728" i="2"/>
  <c r="R728" i="2"/>
  <c r="P728" i="2"/>
  <c r="BI723" i="2"/>
  <c r="BH723" i="2"/>
  <c r="BG723" i="2"/>
  <c r="BF723" i="2"/>
  <c r="T723" i="2"/>
  <c r="R723" i="2"/>
  <c r="P723" i="2"/>
  <c r="BI718" i="2"/>
  <c r="BH718" i="2"/>
  <c r="BG718" i="2"/>
  <c r="BF718" i="2"/>
  <c r="T718" i="2"/>
  <c r="R718" i="2"/>
  <c r="P718" i="2"/>
  <c r="BI710" i="2"/>
  <c r="BH710" i="2"/>
  <c r="BG710" i="2"/>
  <c r="BF710" i="2"/>
  <c r="T710" i="2"/>
  <c r="R710" i="2"/>
  <c r="P710" i="2"/>
  <c r="BI704" i="2"/>
  <c r="BH704" i="2"/>
  <c r="BG704" i="2"/>
  <c r="BF704" i="2"/>
  <c r="T704" i="2"/>
  <c r="R704" i="2"/>
  <c r="P704" i="2"/>
  <c r="BI698" i="2"/>
  <c r="BH698" i="2"/>
  <c r="BG698" i="2"/>
  <c r="BF698" i="2"/>
  <c r="T698" i="2"/>
  <c r="R698" i="2"/>
  <c r="P698" i="2"/>
  <c r="BI691" i="2"/>
  <c r="BH691" i="2"/>
  <c r="BG691" i="2"/>
  <c r="BF691" i="2"/>
  <c r="T691" i="2"/>
  <c r="R691" i="2"/>
  <c r="P691" i="2"/>
  <c r="BI682" i="2"/>
  <c r="BH682" i="2"/>
  <c r="BG682" i="2"/>
  <c r="BF682" i="2"/>
  <c r="T682" i="2"/>
  <c r="R682" i="2"/>
  <c r="P682" i="2"/>
  <c r="BI676" i="2"/>
  <c r="BH676" i="2"/>
  <c r="BG676" i="2"/>
  <c r="BF676" i="2"/>
  <c r="T676" i="2"/>
  <c r="R676" i="2"/>
  <c r="P676" i="2"/>
  <c r="BI671" i="2"/>
  <c r="BH671" i="2"/>
  <c r="BG671" i="2"/>
  <c r="BF671" i="2"/>
  <c r="T671" i="2"/>
  <c r="R671" i="2"/>
  <c r="P671" i="2"/>
  <c r="BI666" i="2"/>
  <c r="BH666" i="2"/>
  <c r="BG666" i="2"/>
  <c r="BF666" i="2"/>
  <c r="T666" i="2"/>
  <c r="R666" i="2"/>
  <c r="P666" i="2"/>
  <c r="BI659" i="2"/>
  <c r="BH659" i="2"/>
  <c r="BG659" i="2"/>
  <c r="BF659" i="2"/>
  <c r="T659" i="2"/>
  <c r="R659" i="2"/>
  <c r="P659" i="2"/>
  <c r="BI649" i="2"/>
  <c r="BH649" i="2"/>
  <c r="BG649" i="2"/>
  <c r="BF649" i="2"/>
  <c r="T649" i="2"/>
  <c r="R649" i="2"/>
  <c r="P649" i="2"/>
  <c r="BI643" i="2"/>
  <c r="BH643" i="2"/>
  <c r="BG643" i="2"/>
  <c r="BF643" i="2"/>
  <c r="T643" i="2"/>
  <c r="R643" i="2"/>
  <c r="P643" i="2"/>
  <c r="BI632" i="2"/>
  <c r="BH632" i="2"/>
  <c r="BG632" i="2"/>
  <c r="BF632" i="2"/>
  <c r="T632" i="2"/>
  <c r="R632" i="2"/>
  <c r="P632" i="2"/>
  <c r="BI621" i="2"/>
  <c r="BH621" i="2"/>
  <c r="BG621" i="2"/>
  <c r="BF621" i="2"/>
  <c r="T621" i="2"/>
  <c r="R621" i="2"/>
  <c r="P621" i="2"/>
  <c r="BI613" i="2"/>
  <c r="BH613" i="2"/>
  <c r="BG613" i="2"/>
  <c r="BF613" i="2"/>
  <c r="T613" i="2"/>
  <c r="R613" i="2"/>
  <c r="P613" i="2"/>
  <c r="BI604" i="2"/>
  <c r="BH604" i="2"/>
  <c r="BG604" i="2"/>
  <c r="BF604" i="2"/>
  <c r="T604" i="2"/>
  <c r="R604" i="2"/>
  <c r="P604" i="2"/>
  <c r="BI596" i="2"/>
  <c r="BH596" i="2"/>
  <c r="BG596" i="2"/>
  <c r="BF596" i="2"/>
  <c r="T596" i="2"/>
  <c r="R596" i="2"/>
  <c r="P596" i="2"/>
  <c r="BI589" i="2"/>
  <c r="BH589" i="2"/>
  <c r="BG589" i="2"/>
  <c r="BF589" i="2"/>
  <c r="T589" i="2"/>
  <c r="R589" i="2"/>
  <c r="P589" i="2"/>
  <c r="BI581" i="2"/>
  <c r="BH581" i="2"/>
  <c r="BG581" i="2"/>
  <c r="BF581" i="2"/>
  <c r="T581" i="2"/>
  <c r="R581" i="2"/>
  <c r="P581" i="2"/>
  <c r="BI574" i="2"/>
  <c r="BH574" i="2"/>
  <c r="BG574" i="2"/>
  <c r="BF574" i="2"/>
  <c r="T574" i="2"/>
  <c r="R574" i="2"/>
  <c r="P574" i="2"/>
  <c r="BI569" i="2"/>
  <c r="BH569" i="2"/>
  <c r="BG569" i="2"/>
  <c r="BF569" i="2"/>
  <c r="T569" i="2"/>
  <c r="R569" i="2"/>
  <c r="P569" i="2"/>
  <c r="BI562" i="2"/>
  <c r="BH562" i="2"/>
  <c r="BG562" i="2"/>
  <c r="BF562" i="2"/>
  <c r="T562" i="2"/>
  <c r="R562" i="2"/>
  <c r="P562" i="2"/>
  <c r="BI557" i="2"/>
  <c r="BH557" i="2"/>
  <c r="BG557" i="2"/>
  <c r="BF557" i="2"/>
  <c r="T557" i="2"/>
  <c r="R557" i="2"/>
  <c r="P557" i="2"/>
  <c r="BI549" i="2"/>
  <c r="BH549" i="2"/>
  <c r="BG549" i="2"/>
  <c r="BF549" i="2"/>
  <c r="T549" i="2"/>
  <c r="R549" i="2"/>
  <c r="P549" i="2"/>
  <c r="BI541" i="2"/>
  <c r="BH541" i="2"/>
  <c r="BG541" i="2"/>
  <c r="BF541" i="2"/>
  <c r="T541" i="2"/>
  <c r="R541" i="2"/>
  <c r="P541" i="2"/>
  <c r="BI533" i="2"/>
  <c r="BH533" i="2"/>
  <c r="BG533" i="2"/>
  <c r="BF533" i="2"/>
  <c r="T533" i="2"/>
  <c r="R533" i="2"/>
  <c r="P533" i="2"/>
  <c r="BI524" i="2"/>
  <c r="BH524" i="2"/>
  <c r="BG524" i="2"/>
  <c r="BF524" i="2"/>
  <c r="T524" i="2"/>
  <c r="T514" i="2"/>
  <c r="R524" i="2"/>
  <c r="R514" i="2"/>
  <c r="P524" i="2"/>
  <c r="BI520" i="2"/>
  <c r="BH520" i="2"/>
  <c r="BG520" i="2"/>
  <c r="BF520" i="2"/>
  <c r="T520" i="2"/>
  <c r="R520" i="2"/>
  <c r="P520" i="2"/>
  <c r="BI515" i="2"/>
  <c r="BH515" i="2"/>
  <c r="BG515" i="2"/>
  <c r="BF515" i="2"/>
  <c r="T515" i="2"/>
  <c r="R515" i="2"/>
  <c r="P515" i="2"/>
  <c r="P514" i="2" s="1"/>
  <c r="BI506" i="2"/>
  <c r="BH506" i="2"/>
  <c r="BG506" i="2"/>
  <c r="BF506" i="2"/>
  <c r="T506" i="2"/>
  <c r="R506" i="2"/>
  <c r="P506" i="2"/>
  <c r="BI501" i="2"/>
  <c r="BH501" i="2"/>
  <c r="BG501" i="2"/>
  <c r="BF501" i="2"/>
  <c r="T501" i="2"/>
  <c r="R501" i="2"/>
  <c r="P501" i="2"/>
  <c r="BI494" i="2"/>
  <c r="BH494" i="2"/>
  <c r="BG494" i="2"/>
  <c r="BF494" i="2"/>
  <c r="T494" i="2"/>
  <c r="R494" i="2"/>
  <c r="P494" i="2"/>
  <c r="BI485" i="2"/>
  <c r="BH485" i="2"/>
  <c r="BG485" i="2"/>
  <c r="BF485" i="2"/>
  <c r="T485" i="2"/>
  <c r="R485" i="2"/>
  <c r="P485" i="2"/>
  <c r="BI451" i="2"/>
  <c r="BH451" i="2"/>
  <c r="BG451" i="2"/>
  <c r="BF451" i="2"/>
  <c r="T451" i="2"/>
  <c r="R451" i="2"/>
  <c r="P451" i="2"/>
  <c r="BI415" i="2"/>
  <c r="BH415" i="2"/>
  <c r="BG415" i="2"/>
  <c r="BF415" i="2"/>
  <c r="T415" i="2"/>
  <c r="R415" i="2"/>
  <c r="P415" i="2"/>
  <c r="BI379" i="2"/>
  <c r="BH379" i="2"/>
  <c r="BG379" i="2"/>
  <c r="BF379" i="2"/>
  <c r="T379" i="2"/>
  <c r="R379" i="2"/>
  <c r="P379" i="2"/>
  <c r="BI365" i="2"/>
  <c r="BH365" i="2"/>
  <c r="BG365" i="2"/>
  <c r="BF365" i="2"/>
  <c r="T365" i="2"/>
  <c r="R365" i="2"/>
  <c r="P365" i="2"/>
  <c r="BI360" i="2"/>
  <c r="BH360" i="2"/>
  <c r="BG360" i="2"/>
  <c r="BF360" i="2"/>
  <c r="T360" i="2"/>
  <c r="R360" i="2"/>
  <c r="P360" i="2"/>
  <c r="BI353" i="2"/>
  <c r="BH353" i="2"/>
  <c r="BG353" i="2"/>
  <c r="BF353" i="2"/>
  <c r="T353" i="2"/>
  <c r="R353" i="2"/>
  <c r="P353" i="2"/>
  <c r="BI335" i="2"/>
  <c r="BH335" i="2"/>
  <c r="BG335" i="2"/>
  <c r="BF335" i="2"/>
  <c r="T335" i="2"/>
  <c r="R335" i="2"/>
  <c r="P335" i="2"/>
  <c r="BI301" i="2"/>
  <c r="BH301" i="2"/>
  <c r="BG301" i="2"/>
  <c r="BF301" i="2"/>
  <c r="T301" i="2"/>
  <c r="R301" i="2"/>
  <c r="P301" i="2"/>
  <c r="BI296" i="2"/>
  <c r="BH296" i="2"/>
  <c r="BG296" i="2"/>
  <c r="BF296" i="2"/>
  <c r="T296" i="2"/>
  <c r="R296" i="2"/>
  <c r="P296" i="2"/>
  <c r="BI292" i="2"/>
  <c r="BH292" i="2"/>
  <c r="BG292" i="2"/>
  <c r="BF292" i="2"/>
  <c r="T292" i="2"/>
  <c r="R292" i="2"/>
  <c r="P292" i="2"/>
  <c r="BI286" i="2"/>
  <c r="BH286" i="2"/>
  <c r="BG286" i="2"/>
  <c r="BF286" i="2"/>
  <c r="T286" i="2"/>
  <c r="R286" i="2"/>
  <c r="P286" i="2"/>
  <c r="BI282" i="2"/>
  <c r="BH282" i="2"/>
  <c r="BG282" i="2"/>
  <c r="BF282" i="2"/>
  <c r="T282" i="2"/>
  <c r="R282" i="2"/>
  <c r="P282" i="2"/>
  <c r="BI279" i="2"/>
  <c r="BH279" i="2"/>
  <c r="BG279" i="2"/>
  <c r="BF279" i="2"/>
  <c r="T279" i="2"/>
  <c r="R279" i="2"/>
  <c r="P279" i="2"/>
  <c r="BI276" i="2"/>
  <c r="BH276" i="2"/>
  <c r="BG276" i="2"/>
  <c r="BF276" i="2"/>
  <c r="T276" i="2"/>
  <c r="R276" i="2"/>
  <c r="P276" i="2"/>
  <c r="BI273" i="2"/>
  <c r="BH273" i="2"/>
  <c r="BG273" i="2"/>
  <c r="BF273" i="2"/>
  <c r="T273" i="2"/>
  <c r="R273" i="2"/>
  <c r="P273" i="2"/>
  <c r="BI270" i="2"/>
  <c r="BH270" i="2"/>
  <c r="BG270" i="2"/>
  <c r="BF270" i="2"/>
  <c r="T270" i="2"/>
  <c r="R270" i="2"/>
  <c r="P270" i="2"/>
  <c r="BI267" i="2"/>
  <c r="BH267" i="2"/>
  <c r="BG267" i="2"/>
  <c r="BF267" i="2"/>
  <c r="T267" i="2"/>
  <c r="R267" i="2"/>
  <c r="P267" i="2"/>
  <c r="BI264" i="2"/>
  <c r="BH264" i="2"/>
  <c r="BG264" i="2"/>
  <c r="BF264" i="2"/>
  <c r="T264" i="2"/>
  <c r="R264" i="2"/>
  <c r="P264" i="2"/>
  <c r="BI261" i="2"/>
  <c r="BH261" i="2"/>
  <c r="BG261" i="2"/>
  <c r="BF261" i="2"/>
  <c r="T261" i="2"/>
  <c r="R261" i="2"/>
  <c r="P261" i="2"/>
  <c r="BI258" i="2"/>
  <c r="BH258" i="2"/>
  <c r="BG258" i="2"/>
  <c r="BF258" i="2"/>
  <c r="T258" i="2"/>
  <c r="R258" i="2"/>
  <c r="P258" i="2"/>
  <c r="BI248" i="2"/>
  <c r="BH248" i="2"/>
  <c r="BG248" i="2"/>
  <c r="BF248" i="2"/>
  <c r="T248" i="2"/>
  <c r="R248" i="2"/>
  <c r="P248" i="2"/>
  <c r="BI242" i="2"/>
  <c r="BH242" i="2"/>
  <c r="BG242" i="2"/>
  <c r="BF242" i="2"/>
  <c r="T242" i="2"/>
  <c r="R242" i="2"/>
  <c r="P242" i="2"/>
  <c r="BI235" i="2"/>
  <c r="BH235" i="2"/>
  <c r="BG235" i="2"/>
  <c r="BF235" i="2"/>
  <c r="T235" i="2"/>
  <c r="R235" i="2"/>
  <c r="P235" i="2"/>
  <c r="BI229" i="2"/>
  <c r="BH229" i="2"/>
  <c r="BG229" i="2"/>
  <c r="BF229" i="2"/>
  <c r="T229" i="2"/>
  <c r="R229" i="2"/>
  <c r="P229" i="2"/>
  <c r="BI222" i="2"/>
  <c r="BH222" i="2"/>
  <c r="BG222" i="2"/>
  <c r="BF222" i="2"/>
  <c r="T222" i="2"/>
  <c r="R222" i="2"/>
  <c r="P222" i="2"/>
  <c r="BI214" i="2"/>
  <c r="BH214" i="2"/>
  <c r="BG214" i="2"/>
  <c r="BF214" i="2"/>
  <c r="T214" i="2"/>
  <c r="R214" i="2"/>
  <c r="P214" i="2"/>
  <c r="BI209" i="2"/>
  <c r="BH209" i="2"/>
  <c r="BG209" i="2"/>
  <c r="BF209" i="2"/>
  <c r="T209" i="2"/>
  <c r="R209" i="2"/>
  <c r="P209" i="2"/>
  <c r="BI201" i="2"/>
  <c r="BH201" i="2"/>
  <c r="BG201" i="2"/>
  <c r="BF201" i="2"/>
  <c r="T201" i="2"/>
  <c r="R201" i="2"/>
  <c r="P201" i="2"/>
  <c r="BI192" i="2"/>
  <c r="BH192" i="2"/>
  <c r="BG192" i="2"/>
  <c r="BF192" i="2"/>
  <c r="T192" i="2"/>
  <c r="R192" i="2"/>
  <c r="P192" i="2"/>
  <c r="BI183" i="2"/>
  <c r="BH183" i="2"/>
  <c r="BG183" i="2"/>
  <c r="BF183" i="2"/>
  <c r="T183" i="2"/>
  <c r="R183" i="2"/>
  <c r="P183" i="2"/>
  <c r="BI178" i="2"/>
  <c r="BH178" i="2"/>
  <c r="BG178" i="2"/>
  <c r="BF178" i="2"/>
  <c r="T178" i="2"/>
  <c r="R178" i="2"/>
  <c r="P178" i="2"/>
  <c r="BI173" i="2"/>
  <c r="BH173" i="2"/>
  <c r="BG173" i="2"/>
  <c r="BF173" i="2"/>
  <c r="T173" i="2"/>
  <c r="R173" i="2"/>
  <c r="P173" i="2"/>
  <c r="BI164" i="2"/>
  <c r="BH164" i="2"/>
  <c r="BG164" i="2"/>
  <c r="BF164" i="2"/>
  <c r="T164" i="2"/>
  <c r="R164" i="2"/>
  <c r="P164" i="2"/>
  <c r="BI155" i="2"/>
  <c r="BH155" i="2"/>
  <c r="BG155" i="2"/>
  <c r="BF155" i="2"/>
  <c r="T155" i="2"/>
  <c r="R155" i="2"/>
  <c r="P155" i="2"/>
  <c r="BI150" i="2"/>
  <c r="BH150" i="2"/>
  <c r="BG150" i="2"/>
  <c r="BF150" i="2"/>
  <c r="T150" i="2"/>
  <c r="R150" i="2"/>
  <c r="P150" i="2"/>
  <c r="BI145" i="2"/>
  <c r="BH145" i="2"/>
  <c r="BG145" i="2"/>
  <c r="BF145" i="2"/>
  <c r="T145" i="2"/>
  <c r="R145" i="2"/>
  <c r="P145" i="2"/>
  <c r="BI137" i="2"/>
  <c r="BH137" i="2"/>
  <c r="BG137" i="2"/>
  <c r="BF137" i="2"/>
  <c r="T137" i="2"/>
  <c r="R137" i="2"/>
  <c r="P137" i="2"/>
  <c r="BI132" i="2"/>
  <c r="BH132" i="2"/>
  <c r="BG132" i="2"/>
  <c r="BF132" i="2"/>
  <c r="F34" i="2" s="1"/>
  <c r="T132" i="2"/>
  <c r="R132" i="2"/>
  <c r="P132" i="2"/>
  <c r="BI126" i="2"/>
  <c r="BH126" i="2"/>
  <c r="BG126" i="2"/>
  <c r="BF126" i="2"/>
  <c r="T126" i="2"/>
  <c r="R126" i="2"/>
  <c r="P126" i="2"/>
  <c r="BI121" i="2"/>
  <c r="BH121" i="2"/>
  <c r="BG121" i="2"/>
  <c r="BF121" i="2"/>
  <c r="T121" i="2"/>
  <c r="R121" i="2"/>
  <c r="P121" i="2"/>
  <c r="BI116" i="2"/>
  <c r="BH116" i="2"/>
  <c r="BG116" i="2"/>
  <c r="BF116" i="2"/>
  <c r="T116" i="2"/>
  <c r="R116" i="2"/>
  <c r="P116" i="2"/>
  <c r="J110" i="2"/>
  <c r="J109" i="2"/>
  <c r="F109" i="2"/>
  <c r="F107" i="2"/>
  <c r="E105" i="2"/>
  <c r="J55" i="2"/>
  <c r="J54" i="2"/>
  <c r="F54" i="2"/>
  <c r="F52" i="2"/>
  <c r="E50" i="2"/>
  <c r="J18" i="2"/>
  <c r="E18" i="2"/>
  <c r="F55" i="2" s="1"/>
  <c r="J17" i="2"/>
  <c r="J12" i="2"/>
  <c r="J52" i="2"/>
  <c r="E7" i="2"/>
  <c r="E103" i="2" s="1"/>
  <c r="L50" i="1"/>
  <c r="AM50" i="1"/>
  <c r="AM49" i="1"/>
  <c r="L49" i="1"/>
  <c r="AM47" i="1"/>
  <c r="L47" i="1"/>
  <c r="L45" i="1"/>
  <c r="L44" i="1"/>
  <c r="BK1715" i="2"/>
  <c r="J1233" i="2"/>
  <c r="J613" i="2"/>
  <c r="BK1860" i="2"/>
  <c r="BK276" i="2"/>
  <c r="BK1374" i="2"/>
  <c r="J286" i="2"/>
  <c r="J1881" i="2"/>
  <c r="BK2446" i="2"/>
  <c r="BK1462" i="2"/>
  <c r="J1557" i="2"/>
  <c r="J998" i="2"/>
  <c r="J671" i="2"/>
  <c r="BK1934" i="2"/>
  <c r="BK1212" i="2"/>
  <c r="BK178" i="2"/>
  <c r="J1241" i="2"/>
  <c r="J201" i="2"/>
  <c r="J2103" i="2"/>
  <c r="J682" i="2"/>
  <c r="BK1939" i="2"/>
  <c r="J873" i="2"/>
  <c r="J242" i="2"/>
  <c r="J1045" i="2"/>
  <c r="J1964" i="2"/>
  <c r="BK1228" i="2"/>
  <c r="J2392" i="2"/>
  <c r="BK562" i="2"/>
  <c r="BK2187" i="2"/>
  <c r="J1902" i="2"/>
  <c r="BK1004" i="2"/>
  <c r="J116" i="2"/>
  <c r="BK969" i="2"/>
  <c r="BK267" i="2"/>
  <c r="J2086" i="2"/>
  <c r="J183" i="2"/>
  <c r="BK93" i="3"/>
  <c r="BK1781" i="2"/>
  <c r="J807" i="2"/>
  <c r="BK2227" i="2"/>
  <c r="J1576" i="2"/>
  <c r="BK1203" i="2"/>
  <c r="J830" i="2"/>
  <c r="J632" i="2"/>
  <c r="BK145" i="2"/>
  <c r="BK1124" i="2"/>
  <c r="BK2387" i="2"/>
  <c r="BK1671" i="2"/>
  <c r="BK84" i="3"/>
  <c r="BK1548" i="2"/>
  <c r="J927" i="2"/>
  <c r="J2248" i="2"/>
  <c r="J1776" i="2"/>
  <c r="BK1027" i="2"/>
  <c r="BK261" i="2"/>
  <c r="J975" i="2"/>
  <c r="BK301" i="2"/>
  <c r="BK1185" i="2"/>
  <c r="J2289" i="2"/>
  <c r="J1244" i="2"/>
  <c r="BK121" i="3"/>
  <c r="J1338" i="2"/>
  <c r="J494" i="2"/>
  <c r="J1424" i="2"/>
  <c r="BK938" i="2"/>
  <c r="BK541" i="2"/>
  <c r="J1021" i="2"/>
  <c r="BK126" i="2"/>
  <c r="BK1363" i="2"/>
  <c r="J2169" i="2"/>
  <c r="BK1015" i="2"/>
  <c r="BK2487" i="2"/>
  <c r="J1458" i="2"/>
  <c r="J777" i="2"/>
  <c r="BK2169" i="2"/>
  <c r="J1256" i="2"/>
  <c r="BK912" i="2"/>
  <c r="J235" i="2"/>
  <c r="BK557" i="2"/>
  <c r="BK1377" i="2"/>
  <c r="J2095" i="2"/>
  <c r="BK1394" i="2"/>
  <c r="BK117" i="3"/>
  <c r="BK2470" i="2"/>
  <c r="J1038" i="2"/>
  <c r="J520" i="2"/>
  <c r="J1989" i="2"/>
  <c r="J1539" i="2"/>
  <c r="BK643" i="2"/>
  <c r="J698" i="2"/>
  <c r="BK1450" i="2"/>
  <c r="BK908" i="2"/>
  <c r="BK2160" i="2"/>
  <c r="J1495" i="2"/>
  <c r="BK923" i="2"/>
  <c r="J1203" i="2"/>
  <c r="BK698" i="2"/>
  <c r="BK1522" i="2"/>
  <c r="BK2259" i="2"/>
  <c r="J1049" i="2"/>
  <c r="BK90" i="3"/>
  <c r="BK1179" i="2"/>
  <c r="BK292" i="2"/>
  <c r="J1868" i="2"/>
  <c r="BK1100" i="2"/>
  <c r="BK1090" i="2"/>
  <c r="J1345" i="2"/>
  <c r="J1004" i="2"/>
  <c r="BK2289" i="2"/>
  <c r="J1289" i="2"/>
  <c r="J86" i="3"/>
  <c r="J1906" i="2"/>
  <c r="J301" i="2"/>
  <c r="J1363" i="2"/>
  <c r="J214" i="2"/>
  <c r="J1095" i="2"/>
  <c r="J2259" i="2"/>
  <c r="BK1495" i="2"/>
  <c r="J132" i="2"/>
  <c r="J1959" i="2"/>
  <c r="J1298" i="2"/>
  <c r="BK862" i="2"/>
  <c r="J1406" i="2"/>
  <c r="BK485" i="2"/>
  <c r="BK2348" i="2"/>
  <c r="J1332" i="2"/>
  <c r="BK649" i="2"/>
  <c r="J2493" i="2"/>
  <c r="BK1553" i="2"/>
  <c r="BK1338" i="2"/>
  <c r="BK750" i="2"/>
  <c r="BK728" i="2"/>
  <c r="BK1332" i="2"/>
  <c r="J1993" i="2"/>
  <c r="J88" i="3"/>
  <c r="BK1273" i="2"/>
  <c r="J485" i="2"/>
  <c r="J1929" i="2"/>
  <c r="BK1168" i="2"/>
  <c r="BK704" i="2"/>
  <c r="BK671" i="2"/>
  <c r="BK2481" i="2"/>
  <c r="BK1759" i="2"/>
  <c r="J596" i="2"/>
  <c r="BK1562" i="2"/>
  <c r="J1268" i="2"/>
  <c r="J273" i="2"/>
  <c r="BK150" i="2"/>
  <c r="J1474" i="2"/>
  <c r="J2387" i="2"/>
  <c r="J1548" i="2"/>
  <c r="J150" i="2"/>
  <c r="J2465" i="2"/>
  <c r="J666" i="2"/>
  <c r="J1877" i="2"/>
  <c r="J949" i="2"/>
  <c r="J643" i="2"/>
  <c r="J267" i="2"/>
  <c r="BK1268" i="2"/>
  <c r="BK1964" i="2"/>
  <c r="BK286" i="2"/>
  <c r="J2481" i="2"/>
  <c r="BK1345" i="2"/>
  <c r="BK2196" i="2"/>
  <c r="BK1454" i="2"/>
  <c r="BK691" i="2"/>
  <c r="BK1470" i="2"/>
  <c r="BK2462" i="2"/>
  <c r="BK868" i="2"/>
  <c r="BK2216" i="2"/>
  <c r="BK1310" i="2"/>
  <c r="J791" i="2"/>
  <c r="BK183" i="2"/>
  <c r="J2468" i="2"/>
  <c r="J983" i="2"/>
  <c r="BK1534" i="2"/>
  <c r="BK975" i="2"/>
  <c r="J111" i="3"/>
  <c r="J2470" i="2"/>
  <c r="J2238" i="2"/>
  <c r="BK1810" i="2"/>
  <c r="J923" i="2"/>
  <c r="BK791" i="2"/>
  <c r="J1896" i="2"/>
  <c r="BK2430" i="2"/>
  <c r="BK1038" i="2"/>
  <c r="BK2479" i="2"/>
  <c r="BK2205" i="2"/>
  <c r="BK1474" i="2"/>
  <c r="J908" i="2"/>
  <c r="BK819" i="2"/>
  <c r="BK1484" i="2"/>
  <c r="BK2442" i="2"/>
  <c r="J2020" i="2"/>
  <c r="J987" i="2"/>
  <c r="BK123" i="3"/>
  <c r="J1163" i="2"/>
  <c r="BK279" i="2"/>
  <c r="BK1095" i="2"/>
  <c r="BK335" i="2"/>
  <c r="BK1353" i="2"/>
  <c r="BK2434" i="2"/>
  <c r="J119" i="3"/>
  <c r="J1913" i="2"/>
  <c r="BK942" i="2"/>
  <c r="J1979" i="2"/>
  <c r="BK917" i="2"/>
  <c r="J1400" i="2"/>
  <c r="BK379" i="2"/>
  <c r="J2452" i="2"/>
  <c r="J1500" i="2"/>
  <c r="BK2493" i="2"/>
  <c r="BK1424" i="2"/>
  <c r="J812" i="2"/>
  <c r="BK2086" i="2"/>
  <c r="J1394" i="2"/>
  <c r="J164" i="2"/>
  <c r="BK723" i="2"/>
  <c r="BK1620" i="2"/>
  <c r="J2059" i="2"/>
  <c r="BK201" i="2"/>
  <c r="J1891" i="2"/>
  <c r="J851" i="2"/>
  <c r="J1490" i="2"/>
  <c r="BK520" i="2"/>
  <c r="J1185" i="2"/>
  <c r="BK501" i="2"/>
  <c r="BK2452" i="2"/>
  <c r="J1314" i="2"/>
  <c r="BK128" i="3"/>
  <c r="BK1887" i="2"/>
  <c r="J541" i="2"/>
  <c r="J1949" i="2"/>
  <c r="J1090" i="2"/>
  <c r="J209" i="2"/>
  <c r="J515" i="2"/>
  <c r="J1506" i="2"/>
  <c r="BK2305" i="2"/>
  <c r="BK1277" i="2"/>
  <c r="J2499" i="2"/>
  <c r="BK953" i="2"/>
  <c r="BK506" i="2"/>
  <c r="J1374" i="2"/>
  <c r="J451" i="2"/>
  <c r="BK1251" i="2"/>
  <c r="BK1881" i="2"/>
  <c r="J1328" i="2"/>
  <c r="BK515" i="2"/>
  <c r="J1984" i="2"/>
  <c r="J1236" i="2"/>
  <c r="J501" i="2"/>
  <c r="BK1063" i="2"/>
  <c r="BK132" i="2"/>
  <c r="J1810" i="2"/>
  <c r="J261" i="2"/>
  <c r="J2047" i="2"/>
  <c r="J2487" i="2"/>
  <c r="J2459" i="2"/>
  <c r="J903" i="2"/>
  <c r="J276" i="2"/>
  <c r="J1969" i="2"/>
  <c r="J1353" i="2"/>
  <c r="J649" i="2"/>
  <c r="BK1516" i="2"/>
  <c r="BK1054" i="2"/>
  <c r="J2348" i="2"/>
  <c r="BK1400" i="2"/>
  <c r="J123" i="3"/>
  <c r="BK1302" i="2"/>
  <c r="J819" i="2"/>
  <c r="J353" i="2"/>
  <c r="BK1236" i="2"/>
  <c r="BK621" i="2"/>
  <c r="J1387" i="2"/>
  <c r="J1572" i="2"/>
  <c r="BK116" i="2"/>
  <c r="J2160" i="2"/>
  <c r="BK1429" i="2"/>
  <c r="BK718" i="2"/>
  <c r="J1356" i="2"/>
  <c r="J1009" i="2"/>
  <c r="J2216" i="2"/>
  <c r="J1228" i="2"/>
  <c r="J125" i="3"/>
  <c r="BK682" i="2"/>
  <c r="BK659" i="2"/>
  <c r="J2107" i="2"/>
  <c r="J1450" i="2"/>
  <c r="BK894" i="2"/>
  <c r="J1484" i="2"/>
  <c r="J360" i="2"/>
  <c r="BK1233" i="2"/>
  <c r="BK2298" i="2"/>
  <c r="BK1544" i="2"/>
  <c r="AS54" i="1"/>
  <c r="BK903" i="2"/>
  <c r="BK415" i="2"/>
  <c r="J840" i="2"/>
  <c r="BK1368" i="2"/>
  <c r="J2442" i="2"/>
  <c r="BK1442" i="2"/>
  <c r="J84" i="3"/>
  <c r="BK1466" i="2"/>
  <c r="BK802" i="2"/>
  <c r="J1944" i="2"/>
  <c r="J1124" i="2"/>
  <c r="J728" i="2"/>
  <c r="J1341" i="2"/>
  <c r="BK581" i="2"/>
  <c r="J1781" i="2"/>
  <c r="J1197" i="2"/>
  <c r="J2298" i="2"/>
  <c r="J1168" i="2"/>
  <c r="J604" i="2"/>
  <c r="BK2472" i="2"/>
  <c r="BK1306" i="2"/>
  <c r="J845" i="2"/>
  <c r="J2140" i="2"/>
  <c r="BK1324" i="2"/>
  <c r="BK807" i="2"/>
  <c r="BK1500" i="2"/>
  <c r="BK777" i="2"/>
  <c r="J292" i="2"/>
  <c r="J1085" i="2"/>
  <c r="J2274" i="2"/>
  <c r="J1509" i="2"/>
  <c r="BK676" i="2"/>
  <c r="BK88" i="3"/>
  <c r="BK1868" i="2"/>
  <c r="J1248" i="2"/>
  <c r="BK353" i="2"/>
  <c r="J2151" i="2"/>
  <c r="BK1830" i="2"/>
  <c r="J264" i="2"/>
  <c r="J365" i="2"/>
  <c r="J1324" i="2"/>
  <c r="BK1949" i="2"/>
  <c r="BK824" i="2"/>
  <c r="BK214" i="2"/>
  <c r="J1715" i="2"/>
  <c r="BK1058" i="2"/>
  <c r="J743" i="2"/>
  <c r="J121" i="2"/>
  <c r="BK1071" i="2"/>
  <c r="BK2309" i="2"/>
  <c r="BK1356" i="2"/>
  <c r="J415" i="2"/>
  <c r="J2479" i="2"/>
  <c r="BK840" i="2"/>
  <c r="BK2113" i="2"/>
  <c r="J1190" i="2"/>
  <c r="BK1314" i="2"/>
  <c r="BK604" i="2"/>
  <c r="BK1814" i="2"/>
  <c r="BK1954" i="2"/>
  <c r="BK164" i="2"/>
  <c r="BK1984" i="2"/>
  <c r="J1836" i="2"/>
  <c r="J1139" i="2"/>
  <c r="BK1458" i="2"/>
  <c r="BK222" i="2"/>
  <c r="BK1283" i="2"/>
  <c r="J2305" i="2"/>
  <c r="J1368" i="2"/>
  <c r="BK125" i="3"/>
  <c r="BK1244" i="2"/>
  <c r="J562" i="2"/>
  <c r="J126" i="2"/>
  <c r="BK264" i="2"/>
  <c r="BK1446" i="2"/>
  <c r="J1830" i="2"/>
  <c r="BK1009" i="2"/>
  <c r="BK2465" i="2"/>
  <c r="J1454" i="2"/>
  <c r="J900" i="2"/>
  <c r="BK2136" i="2"/>
  <c r="BK1119" i="2"/>
  <c r="BK360" i="2"/>
  <c r="J248" i="2"/>
  <c r="BK1412" i="2"/>
  <c r="BK2253" i="2"/>
  <c r="BK248" i="2"/>
  <c r="BK1979" i="2"/>
  <c r="BK710" i="2"/>
  <c r="BK2118" i="2"/>
  <c r="J942" i="2"/>
  <c r="J1462" i="2"/>
  <c r="BK574" i="2"/>
  <c r="J1934" i="2"/>
  <c r="J723" i="2"/>
  <c r="BK2475" i="2"/>
  <c r="J917" i="2"/>
  <c r="BK2047" i="2"/>
  <c r="BK987" i="2"/>
  <c r="BK155" i="2"/>
  <c r="BK524" i="2"/>
  <c r="BK1259" i="2"/>
  <c r="BK2248" i="2"/>
  <c r="BK273" i="2"/>
  <c r="J2484" i="2"/>
  <c r="J938" i="2"/>
  <c r="J2253" i="2"/>
  <c r="J1814" i="2"/>
  <c r="BK879" i="2"/>
  <c r="J1173" i="2"/>
  <c r="BK1902" i="2"/>
  <c r="BK2450" i="2"/>
  <c r="J1119" i="2"/>
  <c r="BK119" i="3"/>
  <c r="J1627" i="2"/>
  <c r="BK733" i="2"/>
  <c r="J2124" i="2"/>
  <c r="J589" i="2"/>
  <c r="BK1576" i="2"/>
  <c r="BK235" i="2"/>
  <c r="J1273" i="2"/>
  <c r="BK1032" i="2"/>
  <c r="J1887" i="2"/>
  <c r="BK2438" i="2"/>
  <c r="J1310" i="2"/>
  <c r="BK1836" i="2"/>
  <c r="BK596" i="2"/>
  <c r="BK1974" i="2"/>
  <c r="J1259" i="2"/>
  <c r="BK533" i="2"/>
  <c r="J569" i="2"/>
  <c r="J1263" i="2"/>
  <c r="J2309" i="2"/>
  <c r="BK978" i="2"/>
  <c r="J2490" i="2"/>
  <c r="BK1085" i="2"/>
  <c r="BK1572" i="2"/>
  <c r="BK890" i="2"/>
  <c r="BK1418" i="2"/>
  <c r="BK209" i="2"/>
  <c r="J1058" i="2"/>
  <c r="BK1490" i="2"/>
  <c r="BK86" i="3"/>
  <c r="J1954" i="2"/>
  <c r="J894" i="2"/>
  <c r="BK2107" i="2"/>
  <c r="J1438" i="2"/>
  <c r="BK613" i="2"/>
  <c r="BK992" i="2"/>
  <c r="J1671" i="2"/>
  <c r="BK2392" i="2"/>
  <c r="J1562" i="2"/>
  <c r="BK494" i="2"/>
  <c r="BK1944" i="2"/>
  <c r="J887" i="2"/>
  <c r="BK137" i="2"/>
  <c r="BK1896" i="2"/>
  <c r="BK121" i="2"/>
  <c r="J222" i="2"/>
  <c r="J992" i="2"/>
  <c r="BK2484" i="2"/>
  <c r="J1063" i="2"/>
  <c r="BK192" i="2"/>
  <c r="J1939" i="2"/>
  <c r="BK856" i="2"/>
  <c r="BK1438" i="2"/>
  <c r="J824" i="2"/>
  <c r="J379" i="2"/>
  <c r="J1429" i="2"/>
  <c r="J2196" i="2"/>
  <c r="J90" i="3"/>
  <c r="BK1929" i="2"/>
  <c r="BK1289" i="2"/>
  <c r="J524" i="2"/>
  <c r="BK2095" i="2"/>
  <c r="J1277" i="2"/>
  <c r="BK242" i="2"/>
  <c r="BK1139" i="2"/>
  <c r="BK2238" i="2"/>
  <c r="BK960" i="2"/>
  <c r="J2136" i="2"/>
  <c r="BK1387" i="2"/>
  <c r="BK983" i="2"/>
  <c r="J676" i="2"/>
  <c r="J960" i="2"/>
  <c r="J1759" i="2"/>
  <c r="J1920" i="2"/>
  <c r="J1054" i="2"/>
  <c r="J117" i="3"/>
  <c r="BK2059" i="2"/>
  <c r="BK1513" i="2"/>
  <c r="BK927" i="2"/>
  <c r="BK830" i="2"/>
  <c r="BK1969" i="2"/>
  <c r="BK1256" i="2"/>
  <c r="BK2274" i="2"/>
  <c r="J1516" i="2"/>
  <c r="J121" i="3"/>
  <c r="BK1298" i="2"/>
  <c r="J856" i="2"/>
  <c r="J1925" i="2"/>
  <c r="J335" i="2"/>
  <c r="BK1766" i="2"/>
  <c r="J2187" i="2"/>
  <c r="BK998" i="2"/>
  <c r="BK1925" i="2"/>
  <c r="BK173" i="2"/>
  <c r="J1544" i="2"/>
  <c r="J868" i="2"/>
  <c r="BK1155" i="2"/>
  <c r="J258" i="2"/>
  <c r="J279" i="2"/>
  <c r="J1071" i="2"/>
  <c r="BK101" i="3"/>
  <c r="J1212" i="2"/>
  <c r="J1851" i="2"/>
  <c r="J733" i="2"/>
  <c r="BK845" i="2"/>
  <c r="BK1913" i="2"/>
  <c r="J270" i="2"/>
  <c r="BK1989" i="2"/>
  <c r="BK282" i="2"/>
  <c r="J1567" i="2"/>
  <c r="J282" i="2"/>
  <c r="BK1993" i="2"/>
  <c r="BK1197" i="2"/>
  <c r="BK365" i="2"/>
  <c r="J862" i="2"/>
  <c r="BK1223" i="2"/>
  <c r="J2227" i="2"/>
  <c r="J178" i="2"/>
  <c r="BK2459" i="2"/>
  <c r="J912" i="2"/>
  <c r="BK2499" i="2"/>
  <c r="J966" i="2"/>
  <c r="BK1906" i="2"/>
  <c r="BK1173" i="2"/>
  <c r="J2475" i="2"/>
  <c r="J738" i="2"/>
  <c r="BK2124" i="2"/>
  <c r="J1179" i="2"/>
  <c r="BK549" i="2"/>
  <c r="J1283" i="2"/>
  <c r="J1218" i="2"/>
  <c r="BK1776" i="2"/>
  <c r="J145" i="2"/>
  <c r="J93" i="3"/>
  <c r="BK1851" i="2"/>
  <c r="BK2140" i="2"/>
  <c r="J1466" i="2"/>
  <c r="J1377" i="2"/>
  <c r="BK873" i="2"/>
  <c r="J549" i="2"/>
  <c r="BK1406" i="2"/>
  <c r="J1513" i="2"/>
  <c r="BK2490" i="2"/>
  <c r="BK1567" i="2"/>
  <c r="J1223" i="2"/>
  <c r="BK569" i="2"/>
  <c r="J533" i="2"/>
  <c r="BK258" i="2"/>
  <c r="BK1826" i="2"/>
  <c r="BK229" i="2"/>
  <c r="BK111" i="3"/>
  <c r="BK1856" i="2"/>
  <c r="J574" i="2"/>
  <c r="BK1218" i="2"/>
  <c r="J710" i="2"/>
  <c r="BK1530" i="2"/>
  <c r="J2450" i="2"/>
  <c r="BK1627" i="2"/>
  <c r="J1974" i="2"/>
  <c r="J1032" i="2"/>
  <c r="BK1847" i="2"/>
  <c r="J581" i="2"/>
  <c r="BK666" i="2"/>
  <c r="BK1021" i="2"/>
  <c r="J1412" i="2"/>
  <c r="BK2468" i="2"/>
  <c r="J978" i="2"/>
  <c r="BK2151" i="2"/>
  <c r="J1470" i="2"/>
  <c r="BK812" i="2"/>
  <c r="J1380" i="2"/>
  <c r="BK1920" i="2"/>
  <c r="J2430" i="2"/>
  <c r="J1522" i="2"/>
  <c r="J2462" i="2"/>
  <c r="J704" i="2"/>
  <c r="BK1328" i="2"/>
  <c r="BK835" i="2"/>
  <c r="J802" i="2"/>
  <c r="J1553" i="2"/>
  <c r="J2438" i="2"/>
  <c r="BK1864" i="2"/>
  <c r="J128" i="3"/>
  <c r="J1015" i="2"/>
  <c r="J296" i="2"/>
  <c r="J1534" i="2"/>
  <c r="BK851" i="2"/>
  <c r="BK1241" i="2"/>
  <c r="BK738" i="2"/>
  <c r="BK966" i="2"/>
  <c r="J1766" i="2"/>
  <c r="J101" i="3"/>
  <c r="J1530" i="2"/>
  <c r="J835" i="2"/>
  <c r="BK2103" i="2"/>
  <c r="J1446" i="2"/>
  <c r="J1826" i="2"/>
  <c r="BK1049" i="2"/>
  <c r="BK1539" i="2"/>
  <c r="BK949" i="2"/>
  <c r="J2113" i="2"/>
  <c r="BK1380" i="2"/>
  <c r="BK887" i="2"/>
  <c r="J879" i="2"/>
  <c r="BK451" i="2"/>
  <c r="J1302" i="2"/>
  <c r="J2434" i="2"/>
  <c r="BK1248" i="2"/>
  <c r="J621" i="2"/>
  <c r="J1442" i="2"/>
  <c r="BK743" i="2"/>
  <c r="BK2164" i="2"/>
  <c r="BK1557" i="2"/>
  <c r="J953" i="2"/>
  <c r="BK1190" i="2"/>
  <c r="J192" i="2"/>
  <c r="J2446" i="2"/>
  <c r="J1856" i="2"/>
  <c r="BK589" i="2"/>
  <c r="J2472" i="2"/>
  <c r="BK2020" i="2"/>
  <c r="J691" i="2"/>
  <c r="J137" i="2"/>
  <c r="BK632" i="2"/>
  <c r="BK1877" i="2"/>
  <c r="J1027" i="2"/>
  <c r="BK2178" i="2"/>
  <c r="BK1263" i="2"/>
  <c r="J2118" i="2"/>
  <c r="J1620" i="2"/>
  <c r="BK900" i="2"/>
  <c r="BK270" i="2"/>
  <c r="J750" i="2"/>
  <c r="J1847" i="2"/>
  <c r="J1418" i="2"/>
  <c r="J557" i="2"/>
  <c r="BK2477" i="2"/>
  <c r="BK1163" i="2"/>
  <c r="J506" i="2"/>
  <c r="J229" i="2"/>
  <c r="J2164" i="2"/>
  <c r="BK1506" i="2"/>
  <c r="BK956" i="2"/>
  <c r="J155" i="2"/>
  <c r="J718" i="2"/>
  <c r="BK1509" i="2"/>
  <c r="J969" i="2"/>
  <c r="BK1891" i="2"/>
  <c r="J1155" i="2"/>
  <c r="J2477" i="2"/>
  <c r="J1100" i="2"/>
  <c r="J890" i="2"/>
  <c r="J2178" i="2"/>
  <c r="J1864" i="2"/>
  <c r="J1306" i="2"/>
  <c r="J659" i="2"/>
  <c r="J1251" i="2"/>
  <c r="J173" i="2"/>
  <c r="J1860" i="2"/>
  <c r="BK1045" i="2"/>
  <c r="J2205" i="2"/>
  <c r="BK1341" i="2"/>
  <c r="BK296" i="2"/>
  <c r="BK1959" i="2"/>
  <c r="J956" i="2"/>
  <c r="F37" i="2"/>
  <c r="T92" i="3" l="1"/>
  <c r="BK115" i="2"/>
  <c r="R247" i="2"/>
  <c r="BK703" i="2"/>
  <c r="J703" i="2"/>
  <c r="J68" i="2"/>
  <c r="P886" i="2"/>
  <c r="BK941" i="2"/>
  <c r="J941" i="2"/>
  <c r="J74" i="2" s="1"/>
  <c r="R941" i="2"/>
  <c r="BK952" i="2"/>
  <c r="J952" i="2" s="1"/>
  <c r="J75" i="2" s="1"/>
  <c r="T952" i="2"/>
  <c r="P1048" i="2"/>
  <c r="BK1575" i="2"/>
  <c r="J1575" i="2"/>
  <c r="J85" i="2"/>
  <c r="BK1880" i="2"/>
  <c r="J1880" i="2"/>
  <c r="J86" i="2" s="1"/>
  <c r="T2258" i="2"/>
  <c r="P115" i="2"/>
  <c r="P247" i="2"/>
  <c r="P612" i="2"/>
  <c r="R850" i="2"/>
  <c r="P916" i="2"/>
  <c r="P1070" i="2"/>
  <c r="T1276" i="2"/>
  <c r="BK1533" i="2"/>
  <c r="J1533" i="2"/>
  <c r="J84" i="2"/>
  <c r="T1992" i="2"/>
  <c r="T2449" i="2"/>
  <c r="BK285" i="2"/>
  <c r="J285" i="2" s="1"/>
  <c r="J64" i="2" s="1"/>
  <c r="R612" i="2"/>
  <c r="BK886" i="2"/>
  <c r="J886" i="2"/>
  <c r="J70" i="2"/>
  <c r="R959" i="2"/>
  <c r="R1575" i="2"/>
  <c r="R1880" i="2"/>
  <c r="R2258" i="2"/>
  <c r="R2429" i="2"/>
  <c r="R115" i="2"/>
  <c r="P228" i="2"/>
  <c r="T228" i="2"/>
  <c r="P532" i="2"/>
  <c r="R532" i="2"/>
  <c r="P850" i="2"/>
  <c r="BK916" i="2"/>
  <c r="J916" i="2"/>
  <c r="J73" i="2"/>
  <c r="T1070" i="2"/>
  <c r="P1262" i="2"/>
  <c r="T1262" i="2"/>
  <c r="P1441" i="2"/>
  <c r="T1533" i="2"/>
  <c r="P1880" i="2"/>
  <c r="R1928" i="2"/>
  <c r="BK2168" i="2"/>
  <c r="J2168" i="2"/>
  <c r="J90" i="2"/>
  <c r="R2449" i="2"/>
  <c r="T247" i="2"/>
  <c r="BK612" i="2"/>
  <c r="J612" i="2" s="1"/>
  <c r="J67" i="2" s="1"/>
  <c r="BK850" i="2"/>
  <c r="J850" i="2" s="1"/>
  <c r="J69" i="2" s="1"/>
  <c r="BK1070" i="2"/>
  <c r="J1070" i="2" s="1"/>
  <c r="J80" i="2" s="1"/>
  <c r="P1276" i="2"/>
  <c r="T1441" i="2"/>
  <c r="BK1992" i="2"/>
  <c r="J1992" i="2"/>
  <c r="J88" i="2" s="1"/>
  <c r="R2168" i="2"/>
  <c r="BK2449" i="2"/>
  <c r="J2449" i="2" s="1"/>
  <c r="J93" i="2" s="1"/>
  <c r="P285" i="2"/>
  <c r="T703" i="2"/>
  <c r="P959" i="2"/>
  <c r="T1048" i="2"/>
  <c r="BK1276" i="2"/>
  <c r="J1276" i="2"/>
  <c r="J82" i="2"/>
  <c r="R1441" i="2"/>
  <c r="R1992" i="2"/>
  <c r="T285" i="2"/>
  <c r="R703" i="2"/>
  <c r="R916" i="2"/>
  <c r="R1070" i="2"/>
  <c r="BK1262" i="2"/>
  <c r="J1262" i="2"/>
  <c r="J81" i="2"/>
  <c r="R1262" i="2"/>
  <c r="BK1441" i="2"/>
  <c r="J1441" i="2"/>
  <c r="J83" i="2" s="1"/>
  <c r="R1533" i="2"/>
  <c r="BK1928" i="2"/>
  <c r="J1928" i="2" s="1"/>
  <c r="J87" i="2" s="1"/>
  <c r="T1928" i="2"/>
  <c r="T2168" i="2"/>
  <c r="BK2429" i="2"/>
  <c r="J2429" i="2"/>
  <c r="J92" i="2"/>
  <c r="R285" i="2"/>
  <c r="P703" i="2"/>
  <c r="T886" i="2"/>
  <c r="BK959" i="2"/>
  <c r="J959" i="2"/>
  <c r="J76" i="2" s="1"/>
  <c r="R1048" i="2"/>
  <c r="R1276" i="2"/>
  <c r="P1533" i="2"/>
  <c r="P1992" i="2"/>
  <c r="P2168" i="2"/>
  <c r="P2449" i="2"/>
  <c r="P83" i="3"/>
  <c r="P82" i="3"/>
  <c r="AU56" i="1" s="1"/>
  <c r="T115" i="2"/>
  <c r="BK247" i="2"/>
  <c r="J247" i="2" s="1"/>
  <c r="J63" i="2" s="1"/>
  <c r="T612" i="2"/>
  <c r="R886" i="2"/>
  <c r="T916" i="2"/>
  <c r="P941" i="2"/>
  <c r="T941" i="2"/>
  <c r="P952" i="2"/>
  <c r="R952" i="2"/>
  <c r="BK1048" i="2"/>
  <c r="J1048" i="2"/>
  <c r="J77" i="2"/>
  <c r="P1575" i="2"/>
  <c r="T1880" i="2"/>
  <c r="P2258" i="2"/>
  <c r="T2429" i="2"/>
  <c r="BK83" i="3"/>
  <c r="J83" i="3"/>
  <c r="J60" i="3"/>
  <c r="R83" i="3"/>
  <c r="R82" i="3"/>
  <c r="BK228" i="2"/>
  <c r="J228" i="2"/>
  <c r="J62" i="2"/>
  <c r="R228" i="2"/>
  <c r="BK532" i="2"/>
  <c r="J532" i="2"/>
  <c r="J66" i="2" s="1"/>
  <c r="T532" i="2"/>
  <c r="T850" i="2"/>
  <c r="T959" i="2"/>
  <c r="T1575" i="2"/>
  <c r="P1928" i="2"/>
  <c r="BK2258" i="2"/>
  <c r="J2258" i="2"/>
  <c r="J91" i="2"/>
  <c r="P2429" i="2"/>
  <c r="T83" i="3"/>
  <c r="T82" i="3"/>
  <c r="BK1057" i="2"/>
  <c r="J1057" i="2"/>
  <c r="J78" i="2"/>
  <c r="BK514" i="2"/>
  <c r="J514" i="2"/>
  <c r="J65" i="2"/>
  <c r="BK2163" i="2"/>
  <c r="J2163" i="2"/>
  <c r="J89" i="2"/>
  <c r="BK911" i="2"/>
  <c r="J911" i="2" s="1"/>
  <c r="J71" i="2" s="1"/>
  <c r="BK92" i="3"/>
  <c r="J92" i="3"/>
  <c r="J61" i="3"/>
  <c r="BK1062" i="2"/>
  <c r="J1062" i="2"/>
  <c r="J79" i="2"/>
  <c r="BK127" i="3"/>
  <c r="J127" i="3"/>
  <c r="J62" i="3"/>
  <c r="J115" i="2"/>
  <c r="J61" i="2" s="1"/>
  <c r="BE84" i="3"/>
  <c r="J76" i="3"/>
  <c r="BE86" i="3"/>
  <c r="BE119" i="3"/>
  <c r="E72" i="3"/>
  <c r="F55" i="3"/>
  <c r="BE88" i="3"/>
  <c r="BE93" i="3"/>
  <c r="BE123" i="3"/>
  <c r="BE125" i="3"/>
  <c r="BE128" i="3"/>
  <c r="BE90" i="3"/>
  <c r="BE121" i="3"/>
  <c r="BE101" i="3"/>
  <c r="BE111" i="3"/>
  <c r="BE117" i="3"/>
  <c r="BE276" i="2"/>
  <c r="BE365" i="2"/>
  <c r="BE379" i="2"/>
  <c r="BE643" i="2"/>
  <c r="BE666" i="2"/>
  <c r="BE698" i="2"/>
  <c r="BA55" i="1"/>
  <c r="E48" i="2"/>
  <c r="F110" i="2"/>
  <c r="BE222" i="2"/>
  <c r="BE992" i="2"/>
  <c r="BE1004" i="2"/>
  <c r="BE1032" i="2"/>
  <c r="BE1045" i="2"/>
  <c r="BE1163" i="2"/>
  <c r="BE1223" i="2"/>
  <c r="BE1241" i="2"/>
  <c r="BE1259" i="2"/>
  <c r="BE1306" i="2"/>
  <c r="BE1328" i="2"/>
  <c r="BE1363" i="2"/>
  <c r="BE1387" i="2"/>
  <c r="BE1406" i="2"/>
  <c r="BE1458" i="2"/>
  <c r="BE1516" i="2"/>
  <c r="BE1548" i="2"/>
  <c r="BE1553" i="2"/>
  <c r="BE1781" i="2"/>
  <c r="BE1836" i="2"/>
  <c r="BE1851" i="2"/>
  <c r="BE1887" i="2"/>
  <c r="BE1896" i="2"/>
  <c r="BE1906" i="2"/>
  <c r="BE1925" i="2"/>
  <c r="BE1959" i="2"/>
  <c r="BE1969" i="2"/>
  <c r="BE1984" i="2"/>
  <c r="BE1989" i="2"/>
  <c r="BE1993" i="2"/>
  <c r="BE2020" i="2"/>
  <c r="BE2047" i="2"/>
  <c r="BE2059" i="2"/>
  <c r="BE2086" i="2"/>
  <c r="BE2095" i="2"/>
  <c r="BE2107" i="2"/>
  <c r="BE2196" i="2"/>
  <c r="BE2238" i="2"/>
  <c r="BE2248" i="2"/>
  <c r="BE2274" i="2"/>
  <c r="BE2289" i="2"/>
  <c r="BE2298" i="2"/>
  <c r="BE2305" i="2"/>
  <c r="BE2309" i="2"/>
  <c r="BE2348" i="2"/>
  <c r="BE2387" i="2"/>
  <c r="BE2392" i="2"/>
  <c r="BE2430" i="2"/>
  <c r="BE2434" i="2"/>
  <c r="BE2438" i="2"/>
  <c r="BE2442" i="2"/>
  <c r="BE2446" i="2"/>
  <c r="BE2450" i="2"/>
  <c r="BE2459" i="2"/>
  <c r="BE235" i="2"/>
  <c r="BE975" i="2"/>
  <c r="BE987" i="2"/>
  <c r="BE998" i="2"/>
  <c r="BE1063" i="2"/>
  <c r="BE1090" i="2"/>
  <c r="BE1100" i="2"/>
  <c r="BE1119" i="2"/>
  <c r="BE1190" i="2"/>
  <c r="BE1218" i="2"/>
  <c r="BE1236" i="2"/>
  <c r="BE1244" i="2"/>
  <c r="BE1256" i="2"/>
  <c r="BE1273" i="2"/>
  <c r="BE1298" i="2"/>
  <c r="BE1310" i="2"/>
  <c r="BE1314" i="2"/>
  <c r="BE1356" i="2"/>
  <c r="BE1380" i="2"/>
  <c r="BE1438" i="2"/>
  <c r="BE1450" i="2"/>
  <c r="BE1454" i="2"/>
  <c r="BE1462" i="2"/>
  <c r="BE1506" i="2"/>
  <c r="BE1509" i="2"/>
  <c r="BE1530" i="2"/>
  <c r="BE1534" i="2"/>
  <c r="BE1539" i="2"/>
  <c r="BE1567" i="2"/>
  <c r="BE1572" i="2"/>
  <c r="BE1671" i="2"/>
  <c r="BE1766" i="2"/>
  <c r="BE1826" i="2"/>
  <c r="BE1860" i="2"/>
  <c r="BE1864" i="2"/>
  <c r="BE1868" i="2"/>
  <c r="BE1881" i="2"/>
  <c r="BE1913" i="2"/>
  <c r="BE1929" i="2"/>
  <c r="BE1944" i="2"/>
  <c r="BE1949" i="2"/>
  <c r="BE1974" i="2"/>
  <c r="BE1979" i="2"/>
  <c r="BE2468" i="2"/>
  <c r="BE2481" i="2"/>
  <c r="J107" i="2"/>
  <c r="BE242" i="2"/>
  <c r="BE296" i="2"/>
  <c r="BE301" i="2"/>
  <c r="BE589" i="2"/>
  <c r="BE596" i="2"/>
  <c r="BE613" i="2"/>
  <c r="BE649" i="2"/>
  <c r="BE659" i="2"/>
  <c r="BE132" i="2"/>
  <c r="BE192" i="2"/>
  <c r="BE201" i="2"/>
  <c r="BE261" i="2"/>
  <c r="BE273" i="2"/>
  <c r="BE549" i="2"/>
  <c r="BE557" i="2"/>
  <c r="BE569" i="2"/>
  <c r="BE604" i="2"/>
  <c r="BE723" i="2"/>
  <c r="BE750" i="2"/>
  <c r="BE121" i="2"/>
  <c r="BE178" i="2"/>
  <c r="BE229" i="2"/>
  <c r="BE267" i="2"/>
  <c r="BE282" i="2"/>
  <c r="BE501" i="2"/>
  <c r="BE506" i="2"/>
  <c r="BE520" i="2"/>
  <c r="BE671" i="2"/>
  <c r="BE704" i="2"/>
  <c r="BE777" i="2"/>
  <c r="BE835" i="2"/>
  <c r="BE840" i="2"/>
  <c r="BE845" i="2"/>
  <c r="BE879" i="2"/>
  <c r="BE894" i="2"/>
  <c r="BE1015" i="2"/>
  <c r="BE1027" i="2"/>
  <c r="BE1038" i="2"/>
  <c r="BE1054" i="2"/>
  <c r="BE1085" i="2"/>
  <c r="BE1168" i="2"/>
  <c r="BE1179" i="2"/>
  <c r="BE1197" i="2"/>
  <c r="BE1212" i="2"/>
  <c r="BE1233" i="2"/>
  <c r="BE1248" i="2"/>
  <c r="BE1277" i="2"/>
  <c r="BE1324" i="2"/>
  <c r="BE1338" i="2"/>
  <c r="BE1394" i="2"/>
  <c r="BE1412" i="2"/>
  <c r="BE1466" i="2"/>
  <c r="BE1470" i="2"/>
  <c r="BE1474" i="2"/>
  <c r="BE209" i="2"/>
  <c r="BE515" i="2"/>
  <c r="BE533" i="2"/>
  <c r="BE718" i="2"/>
  <c r="BE173" i="2"/>
  <c r="BE270" i="2"/>
  <c r="BE353" i="2"/>
  <c r="BE524" i="2"/>
  <c r="BE541" i="2"/>
  <c r="BE574" i="2"/>
  <c r="BE710" i="2"/>
  <c r="BE733" i="2"/>
  <c r="BE738" i="2"/>
  <c r="BE743" i="2"/>
  <c r="BE791" i="2"/>
  <c r="BE802" i="2"/>
  <c r="BE807" i="2"/>
  <c r="BE812" i="2"/>
  <c r="BE824" i="2"/>
  <c r="BE830" i="2"/>
  <c r="BE862" i="2"/>
  <c r="BE868" i="2"/>
  <c r="BE887" i="2"/>
  <c r="BE890" i="2"/>
  <c r="BE900" i="2"/>
  <c r="BE903" i="2"/>
  <c r="BE908" i="2"/>
  <c r="BE912" i="2"/>
  <c r="BE938" i="2"/>
  <c r="BE942" i="2"/>
  <c r="BE953" i="2"/>
  <c r="BE966" i="2"/>
  <c r="BE978" i="2"/>
  <c r="BE1021" i="2"/>
  <c r="BE1049" i="2"/>
  <c r="BE1124" i="2"/>
  <c r="BE1139" i="2"/>
  <c r="BE1155" i="2"/>
  <c r="BE1185" i="2"/>
  <c r="BE1251" i="2"/>
  <c r="BE1263" i="2"/>
  <c r="BE1289" i="2"/>
  <c r="BE1345" i="2"/>
  <c r="BE1353" i="2"/>
  <c r="BE1368" i="2"/>
  <c r="BE1374" i="2"/>
  <c r="BE1377" i="2"/>
  <c r="BE1400" i="2"/>
  <c r="BE1418" i="2"/>
  <c r="BE1424" i="2"/>
  <c r="BE1442" i="2"/>
  <c r="BE1490" i="2"/>
  <c r="BE1495" i="2"/>
  <c r="BE1513" i="2"/>
  <c r="BE1544" i="2"/>
  <c r="BE1557" i="2"/>
  <c r="BE1562" i="2"/>
  <c r="BE1627" i="2"/>
  <c r="BE1715" i="2"/>
  <c r="BE1814" i="2"/>
  <c r="BE1830" i="2"/>
  <c r="BE1877" i="2"/>
  <c r="BE1891" i="2"/>
  <c r="BE1939" i="2"/>
  <c r="BE2103" i="2"/>
  <c r="BE2113" i="2"/>
  <c r="BE2118" i="2"/>
  <c r="BE2124" i="2"/>
  <c r="BE2136" i="2"/>
  <c r="BE2140" i="2"/>
  <c r="BE2151" i="2"/>
  <c r="BE2160" i="2"/>
  <c r="BE2164" i="2"/>
  <c r="BE2169" i="2"/>
  <c r="BE2178" i="2"/>
  <c r="BE2187" i="2"/>
  <c r="BE2205" i="2"/>
  <c r="BE2216" i="2"/>
  <c r="BE2227" i="2"/>
  <c r="BE2253" i="2"/>
  <c r="BE2259" i="2"/>
  <c r="BE2499" i="2"/>
  <c r="BE116" i="2"/>
  <c r="BE137" i="2"/>
  <c r="BE145" i="2"/>
  <c r="BE150" i="2"/>
  <c r="BE155" i="2"/>
  <c r="BE164" i="2"/>
  <c r="BE183" i="2"/>
  <c r="BE248" i="2"/>
  <c r="BE279" i="2"/>
  <c r="BE292" i="2"/>
  <c r="BE335" i="2"/>
  <c r="BE451" i="2"/>
  <c r="BE485" i="2"/>
  <c r="BE494" i="2"/>
  <c r="BE581" i="2"/>
  <c r="BE621" i="2"/>
  <c r="BE682" i="2"/>
  <c r="BE691" i="2"/>
  <c r="BE126" i="2"/>
  <c r="BE214" i="2"/>
  <c r="BE258" i="2"/>
  <c r="BE264" i="2"/>
  <c r="BE286" i="2"/>
  <c r="BE360" i="2"/>
  <c r="BE415" i="2"/>
  <c r="BE562" i="2"/>
  <c r="BE632" i="2"/>
  <c r="BE676" i="2"/>
  <c r="BE728" i="2"/>
  <c r="BE819" i="2"/>
  <c r="BE851" i="2"/>
  <c r="BE856" i="2"/>
  <c r="BE873" i="2"/>
  <c r="BE917" i="2"/>
  <c r="BE923" i="2"/>
  <c r="BE927" i="2"/>
  <c r="BE949" i="2"/>
  <c r="BE956" i="2"/>
  <c r="BE960" i="2"/>
  <c r="BE969" i="2"/>
  <c r="BE983" i="2"/>
  <c r="BE1009" i="2"/>
  <c r="BE1058" i="2"/>
  <c r="BE1071" i="2"/>
  <c r="BE1095" i="2"/>
  <c r="BE1173" i="2"/>
  <c r="BE1203" i="2"/>
  <c r="BE1228" i="2"/>
  <c r="BE1268" i="2"/>
  <c r="BE1283" i="2"/>
  <c r="BE1302" i="2"/>
  <c r="BE1332" i="2"/>
  <c r="BE1341" i="2"/>
  <c r="BE1429" i="2"/>
  <c r="BE1446" i="2"/>
  <c r="BE1484" i="2"/>
  <c r="BE1500" i="2"/>
  <c r="BE1522" i="2"/>
  <c r="BE1576" i="2"/>
  <c r="BE1620" i="2"/>
  <c r="BE1759" i="2"/>
  <c r="BE1776" i="2"/>
  <c r="BE1810" i="2"/>
  <c r="BE1847" i="2"/>
  <c r="BE1856" i="2"/>
  <c r="BE1902" i="2"/>
  <c r="BE1920" i="2"/>
  <c r="BE1934" i="2"/>
  <c r="BE1954" i="2"/>
  <c r="BE1964" i="2"/>
  <c r="BE2452" i="2"/>
  <c r="BE2462" i="2"/>
  <c r="BE2465" i="2"/>
  <c r="BE2470" i="2"/>
  <c r="BE2472" i="2"/>
  <c r="BE2475" i="2"/>
  <c r="BE2477" i="2"/>
  <c r="BE2479" i="2"/>
  <c r="BE2484" i="2"/>
  <c r="BE2487" i="2"/>
  <c r="BE2490" i="2"/>
  <c r="BE2493" i="2"/>
  <c r="BD55" i="1"/>
  <c r="F34" i="3"/>
  <c r="BA56" i="1"/>
  <c r="F35" i="2"/>
  <c r="BB55" i="1" s="1"/>
  <c r="F36" i="3"/>
  <c r="BC56" i="1"/>
  <c r="F36" i="2"/>
  <c r="BC55" i="1" s="1"/>
  <c r="J34" i="2"/>
  <c r="AW55" i="1" s="1"/>
  <c r="F37" i="3"/>
  <c r="BD56" i="1"/>
  <c r="J34" i="3"/>
  <c r="AW56" i="1"/>
  <c r="F35" i="3"/>
  <c r="BB56" i="1"/>
  <c r="BA54" i="1" l="1"/>
  <c r="W30" i="1" s="1"/>
  <c r="BD54" i="1"/>
  <c r="W33" i="1" s="1"/>
  <c r="P915" i="2"/>
  <c r="P113" i="2" s="1"/>
  <c r="AU55" i="1" s="1"/>
  <c r="AU54" i="1" s="1"/>
  <c r="R915" i="2"/>
  <c r="R113" i="2" s="1"/>
  <c r="R114" i="2"/>
  <c r="T114" i="2"/>
  <c r="T915" i="2"/>
  <c r="P114" i="2"/>
  <c r="BK114" i="2"/>
  <c r="BK915" i="2"/>
  <c r="J915" i="2" s="1"/>
  <c r="J72" i="2" s="1"/>
  <c r="BK82" i="3"/>
  <c r="J82" i="3" s="1"/>
  <c r="J59" i="3" s="1"/>
  <c r="J33" i="3"/>
  <c r="AV56" i="1"/>
  <c r="AT56" i="1"/>
  <c r="F33" i="2"/>
  <c r="AZ55" i="1" s="1"/>
  <c r="F33" i="3"/>
  <c r="AZ56" i="1"/>
  <c r="J33" i="2"/>
  <c r="AV55" i="1" s="1"/>
  <c r="AT55" i="1" s="1"/>
  <c r="BC54" i="1"/>
  <c r="AY54" i="1"/>
  <c r="BB54" i="1"/>
  <c r="W31" i="1"/>
  <c r="AW54" i="1" l="1"/>
  <c r="AK30" i="1" s="1"/>
  <c r="T113" i="2"/>
  <c r="BK113" i="2"/>
  <c r="J113" i="2" s="1"/>
  <c r="J59" i="2" s="1"/>
  <c r="J114" i="2"/>
  <c r="J60" i="2"/>
  <c r="J30" i="3"/>
  <c r="AG56" i="1"/>
  <c r="AZ54" i="1"/>
  <c r="W29" i="1" s="1"/>
  <c r="W32" i="1"/>
  <c r="AX54" i="1"/>
  <c r="J39" i="3" l="1"/>
  <c r="AN56" i="1"/>
  <c r="AV54" i="1"/>
  <c r="AK29" i="1" s="1"/>
  <c r="J30" i="2"/>
  <c r="AG55" i="1" s="1"/>
  <c r="AG54" i="1" s="1"/>
  <c r="AK26" i="1" s="1"/>
  <c r="J39" i="2" l="1"/>
  <c r="AN55" i="1"/>
  <c r="AK35" i="1"/>
  <c r="AT54" i="1"/>
  <c r="AN54" i="1" s="1"/>
</calcChain>
</file>

<file path=xl/sharedStrings.xml><?xml version="1.0" encoding="utf-8"?>
<sst xmlns="http://schemas.openxmlformats.org/spreadsheetml/2006/main" count="22615" uniqueCount="2855">
  <si>
    <t>Export Komplet</t>
  </si>
  <si>
    <t>VZ</t>
  </si>
  <si>
    <t>2.0</t>
  </si>
  <si>
    <t>ZAMOK</t>
  </si>
  <si>
    <t>False</t>
  </si>
  <si>
    <t>{0d6381fa-1a7f-41fc-a4be-1e8bd2e27c5a}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</si>
  <si>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</si>
  <si>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</si>
  <si>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</si>
  <si>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</si>
  <si>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</si>
  <si>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</si>
  <si>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</si>
  <si>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</si>
  <si>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EM2021-210/21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</si>
  <si>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</si>
  <si>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</si>
  <si>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NEMOCNICE TŘINEC-gastroenterologické centrum-stavební úpravy 1.PP</t>
  </si>
  <si>
    <t>KSO:</t>
  </si>
  <si>
    <t/>
  </si>
  <si>
    <t>CC-CZ:</t>
  </si>
  <si>
    <t>Místo:</t>
  </si>
  <si>
    <t>KAŠTANOVÁ 268, DOLNÍ LÍŠTNÁ, TŘINEC</t>
  </si>
  <si>
    <t>Datum:</t>
  </si>
  <si>
    <t>27. 8. 2021</t>
  </si>
  <si>
    <t>Zadavatel:</t>
  </si>
  <si>
    <t>IČ:</t>
  </si>
  <si>
    <t>Nemocnice Třinec p.o.</t>
  </si>
  <si>
    <t>DIČ:</t>
  </si>
  <si>
    <t>Uchazeč:</t>
  </si>
  <si>
    <t>Vyplň údaj</t>
  </si>
  <si>
    <t>Projektant:</t>
  </si>
  <si>
    <t>Ateliér EMMET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</si>
  <si>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</si>
  <si>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</si>
  <si>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</si>
  <si>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</si>
  <si>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</si>
  <si>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</si>
  <si>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</si>
  <si>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</si>
  <si>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</si>
  <si>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</si>
  <si>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</si>
  <si>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</si>
  <si>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</si>
  <si>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</si>
  <si>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</si>
  <si>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</si>
  <si>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</si>
  <si>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</si>
  <si>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</si>
  <si>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</si>
  <si>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</si>
  <si>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</si>
  <si>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</si>
  <si>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</si>
  <si>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</si>
  <si>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</si>
  <si>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</si>
  <si>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</si>
  <si>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</si>
  <si>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</si>
  <si>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</si>
  <si>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</si>
  <si>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</si>
  <si>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</si>
  <si>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</si>
  <si>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</si>
  <si>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</si>
  <si>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</si>
  <si>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</si>
  <si>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</si>
  <si>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</si>
  <si>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</si>
  <si>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</si>
  <si>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</si>
  <si>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Blok G - gastroenterologické centrum</t>
  </si>
  <si>
    <t>STA</t>
  </si>
  <si>
    <t>1</t>
  </si>
  <si>
    <t>{53cedd51-eef4-451c-8a7a-51b7cb781538}</t>
  </si>
  <si>
    <t>2</t>
  </si>
  <si>
    <t>VN a ON</t>
  </si>
  <si>
    <t xml:space="preserve">Vedlejší a ostatní náklady </t>
  </si>
  <si>
    <t>{d84b28a6-f701-4884-a777-58ce8c450416}</t>
  </si>
  <si>
    <t>KRYCÍ LIST SOUPISU PRACÍ</t>
  </si>
  <si>
    <t>Objekt:</t>
  </si>
  <si>
    <t>SO 01 - Blok G - gastroenterologické centrum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</si>
  <si>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</si>
  <si>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</si>
  <si>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</si>
  <si>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</si>
  <si>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</si>
  <si>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</si>
  <si>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62 - Úprava povrchů vnějších</t>
  </si>
  <si>
    <t xml:space="preserve">    64 - Osazování výplní otvorů</t>
  </si>
  <si>
    <t xml:space="preserve">    61 - Úprava povrchů vnitřních</t>
  </si>
  <si>
    <t xml:space="preserve">    63 - Podlahy a podlahové konstrukce</t>
  </si>
  <si>
    <t xml:space="preserve">    94 - Lešení a stavební výtahy</t>
  </si>
  <si>
    <t xml:space="preserve">    96 - Bourání konstrukcí</t>
  </si>
  <si>
    <t xml:space="preserve">    97 - Prorážení otvorů a ostatní bourací práce</t>
  </si>
  <si>
    <t xml:space="preserve">    95 - Různé dokončovací konstrukce a práce pozemních staveb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</si>
  <si>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</si>
  <si>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</si>
  <si>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</si>
  <si>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</si>
  <si>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</si>
  <si>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723 - Zdravotechnika - vnitřní plynovod</t>
  </si>
  <si>
    <t xml:space="preserve">    725 - Zdravotechnika - zařizovací předměty</t>
  </si>
  <si>
    <t xml:space="preserve">    733 - Ústřední vytápění - rozvodné potrubí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</si>
  <si>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</si>
  <si>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</si>
  <si>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</si>
  <si>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</si>
  <si>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</si>
  <si>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</si>
  <si>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773 - Podlahy z litého teraca</t>
  </si>
  <si>
    <t xml:space="preserve">    776 - Podlahy povlakové</t>
  </si>
  <si>
    <t xml:space="preserve">    776-A - Podlahy povlakové-ochrana stěn</t>
  </si>
  <si>
    <t xml:space="preserve">    777 - Podlahy lité</t>
  </si>
  <si>
    <t xml:space="preserve">    781 - Dokončovací práce - obklady</t>
  </si>
  <si>
    <t xml:space="preserve">    782 - Dokončovací práce - obklady z kamene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</si>
  <si>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</si>
  <si>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</si>
  <si>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</si>
  <si>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 xml:space="preserve">    799 - Samostatné rozpočty prací PSV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</si>
  <si>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</si>
  <si>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</si>
  <si>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</si>
  <si>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</si>
  <si>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</si>
  <si>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</si>
  <si>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</si>
  <si>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</si>
  <si>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</si>
  <si>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</si>
  <si>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</si>
  <si>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</si>
  <si>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</si>
  <si>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</si>
  <si>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</si>
  <si>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</si>
  <si>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</si>
  <si>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</si>
  <si>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</si>
  <si>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317142422</t>
  </si>
  <si>
    <t>Překlad nenosný pórobetonový š 100 mm v do 250 mm na tenkovrstvou maltu dl přes 1000 do 1250 mm</t>
  </si>
  <si>
    <t>kus</t>
  </si>
  <si>
    <t>CS ÚRS 2024 01</t>
  </si>
  <si>
    <t>4</t>
  </si>
  <si>
    <t>-1652787347</t>
  </si>
  <si>
    <t>PP</t>
  </si>
  <si>
    <t>Překlady nenosné z pórobetonu osazené do tenkého maltového lože, výšky do 250 mm, šířky překladu 100 mm, délky překladu přes 1000 do 1250 mm</t>
  </si>
  <si>
    <t>Online PSC</t>
  </si>
  <si>
    <t>https://podminky.urs.cz/item/CS_URS_2024_01/317142422</t>
  </si>
  <si>
    <t>VV</t>
  </si>
  <si>
    <t xml:space="preserve">" viz. půdorys 1.PP nový stav" </t>
  </si>
  <si>
    <t>" překlady nad otvory v nových příčkách" 5</t>
  </si>
  <si>
    <t>317142442</t>
  </si>
  <si>
    <t>Překlad nenosný pórobetonový š 150 mm v do 250 mm na tenkovrstvou maltu dl přes 1000 do 1250 mm</t>
  </si>
  <si>
    <t>1430706859</t>
  </si>
  <si>
    <t>Překlady nenosné z pórobetonu osazené do tenkého maltového lože, výšky do 250 mm, šířky překladu 150 mm, délky překladu přes 1000 do 1250 mm</t>
  </si>
  <si>
    <t>https://podminky.urs.cz/item/CS_URS_2024_01/317142442</t>
  </si>
  <si>
    <t>" překlady nad otvory v nových příčkách" 3</t>
  </si>
  <si>
    <t>317941121</t>
  </si>
  <si>
    <t>Osazování ocelových válcovaných nosníků na zdivu I, IE, U, UE nebo L do č. 12 nebo výšky do 120 mm</t>
  </si>
  <si>
    <t>t</t>
  </si>
  <si>
    <t>63616206</t>
  </si>
  <si>
    <t>Osazování ocelových válcovaných nosníků na zdivu I nebo IE nebo U nebo UE nebo L do č. 12 nebo výšky do 120 mm</t>
  </si>
  <si>
    <t>https://podminky.urs.cz/item/CS_URS_2024_01/317941121</t>
  </si>
  <si>
    <t xml:space="preserve">" ocelové překlady nad otvory" </t>
  </si>
  <si>
    <t>11,1*(1,1+1,3*5+1,5*3)*0,001</t>
  </si>
  <si>
    <t>M</t>
  </si>
  <si>
    <t>13010714</t>
  </si>
  <si>
    <t>ocel profilová jakost S235JR (11 375) průřez I (IPN) 120</t>
  </si>
  <si>
    <t>8</t>
  </si>
  <si>
    <t>1247187326</t>
  </si>
  <si>
    <t xml:space="preserve">" viz. montáž + ztratné" </t>
  </si>
  <si>
    <t xml:space="preserve">" v ceně bude započítán i základní nátěr prvku" </t>
  </si>
  <si>
    <t>11,1*(1,1+1,3*5+1,5*3)*0,001*1,08</t>
  </si>
  <si>
    <t>5</t>
  </si>
  <si>
    <t>317941123</t>
  </si>
  <si>
    <t>Osazování ocelových válcovaných nosníků na zdivu I, IE, U, UE nebo L přes č. 14 do č. 22 nebo výšky do 220 mm</t>
  </si>
  <si>
    <t>1661632661</t>
  </si>
  <si>
    <t>Osazování ocelových válcovaných nosníků na zdivu I nebo IE nebo U nebo UE nebo L č. 14 až 22 nebo výšky do 220 mm</t>
  </si>
  <si>
    <t>https://podminky.urs.cz/item/CS_URS_2024_01/317941123</t>
  </si>
  <si>
    <t>"I 140" 14,3*(1,9)*0,001</t>
  </si>
  <si>
    <t>"I 160"  17,9*(2,7)*0,001</t>
  </si>
  <si>
    <t>Součet</t>
  </si>
  <si>
    <t>6</t>
  </si>
  <si>
    <t>13010716</t>
  </si>
  <si>
    <t>ocel profilová jakost S235JR (11 375) průřez I (IPN) 140</t>
  </si>
  <si>
    <t>1240684819</t>
  </si>
  <si>
    <t>"I 140" 14,3*(1,9)*0,001*1,08</t>
  </si>
  <si>
    <t>7</t>
  </si>
  <si>
    <t>13010718</t>
  </si>
  <si>
    <t>ocel profilová jakost S235JR (11 375) průřez I (IPN) 160</t>
  </si>
  <si>
    <t>-1499428612</t>
  </si>
  <si>
    <t>"I 160"  17,9*(2,7)*0,001*1,08</t>
  </si>
  <si>
    <t>317944321</t>
  </si>
  <si>
    <t>Válcované nosníky do č.12 dodatečně osazované do připravených otvorů</t>
  </si>
  <si>
    <t>882283921</t>
  </si>
  <si>
    <t>Válcované nosníky dodatečně osazované do připravených otvorů bez zazdění hlav do č. 12</t>
  </si>
  <si>
    <t>https://podminky.urs.cz/item/CS_URS_2024_01/317944321</t>
  </si>
  <si>
    <t xml:space="preserve">" viz. půdorys 1.PP bourací práce" </t>
  </si>
  <si>
    <t xml:space="preserve">" ocelové nosníky včetně základního nátěru " </t>
  </si>
  <si>
    <t>"I 120"  (1,1*2+1,25+1,3*5)*11,1*1,08*0,001</t>
  </si>
  <si>
    <t>"kotevní deska" 0,5*0,4*4*80*1,08*0,001</t>
  </si>
  <si>
    <t>" pro potřeby VZT   úhelník 100/100/6 mm" 9,3*(0,6*2+0,7*2*18)*1,08*0,001</t>
  </si>
  <si>
    <t>9</t>
  </si>
  <si>
    <t>317944323</t>
  </si>
  <si>
    <t>Válcované nosníky č.14 až 22 dodatečně osazované do připravených otvorů</t>
  </si>
  <si>
    <t>485991285</t>
  </si>
  <si>
    <t>Válcované nosníky dodatečně osazované do připravených otvorů bez zazdění hlav č. 14 až 22</t>
  </si>
  <si>
    <t>https://podminky.urs.cz/item/CS_URS_2024_01/317944323</t>
  </si>
  <si>
    <t>"I 140"  (1,6+1,8*2+1,9)*11,1*1,08*0,001</t>
  </si>
  <si>
    <t>"I 160" (2,1+2,7+2,8)*17,9*1,08*0,001</t>
  </si>
  <si>
    <t>"U 220" 5,1*2*29,4*2*1,08*0,001</t>
  </si>
  <si>
    <t>10</t>
  </si>
  <si>
    <t>340239211</t>
  </si>
  <si>
    <t>Zazdívka otvorů v příčkách nebo stěnách pl přes 1 do 4 m2 cihlami plnými tl do 100 mm</t>
  </si>
  <si>
    <t>m2</t>
  </si>
  <si>
    <t>1868662303</t>
  </si>
  <si>
    <t>Zazdívka otvorů v příčkách nebo stěnách cihlami pálenými plnými plochy přes 1 m2 do 4 m2, tloušťky do 100 mm</t>
  </si>
  <si>
    <t>https://podminky.urs.cz/item/CS_URS_2024_01/340239211</t>
  </si>
  <si>
    <t xml:space="preserve">"viz. půdorys 1.PP nový stav" </t>
  </si>
  <si>
    <t>" zazdívky " 0,7*2,1*2+1,5*2,1*2+1,0*2,1*5</t>
  </si>
  <si>
    <t>11</t>
  </si>
  <si>
    <t>340239212</t>
  </si>
  <si>
    <t>Zazdívka otvorů v příčkách nebo stěnách pl přes 1 do 4 m2 cihlami plnými tl přes 100 mm</t>
  </si>
  <si>
    <t>961601132</t>
  </si>
  <si>
    <t>Zazdívka otvorů v příčkách nebo stěnách cihlami pálenými plnými plochy přes 1 m2 do 4 m2, tloušťky přes 100 mm</t>
  </si>
  <si>
    <t>https://podminky.urs.cz/item/CS_URS_2024_01/340239212</t>
  </si>
  <si>
    <t>" zazdívky "(1,5*2,2-1,5*2,0)*2+0,7*2,1*2+0,9*2,1*2+2,3*2,1+0,7*2,1</t>
  </si>
  <si>
    <t>12</t>
  </si>
  <si>
    <t>342272225</t>
  </si>
  <si>
    <t>Příčka z pórobetonových hladkých tvárnic na tenkovrstvou maltu tl 100 mm</t>
  </si>
  <si>
    <t>14622718</t>
  </si>
  <si>
    <t>Příčky z pórobetonových tvárnic hladkých na tenké maltové lože objemová hmotnost do 500 kg/m3, tloušťka příčky 100 mm</t>
  </si>
  <si>
    <t>https://podminky.urs.cz/item/CS_URS_2024_01/342272225</t>
  </si>
  <si>
    <t xml:space="preserve">" včetně kluzné podložky ( asfaltový pás)" </t>
  </si>
  <si>
    <t>2,157*3,3+(0,85+0,45+1,0)*3,3+3,0*3,3-1,1*2,0+(0,75+0,67)*3,3+(2,77+1,5)*3,3-0,8*1,97</t>
  </si>
  <si>
    <t>(1,7+1,0)*3,3-0,7*1,97+1,55*3,3-0,9*1,97+(0,3+0,75+1,1)*3,3+1,1*3,3+3,0*3,3-1,1*1,97</t>
  </si>
  <si>
    <t>5,5*3,3-0,9*2,0*2+2,0*3,3+0,85*3,3+1,65*3,3-0,9*1,97+1,5*3,3+1,0*3,3-0,7*1,97+1,0*3,3+2,7*3,3+2,1*3,3-0,9*1,97+1,5*3,3*10</t>
  </si>
  <si>
    <t>13</t>
  </si>
  <si>
    <t>342272245</t>
  </si>
  <si>
    <t>Příčka z pórobetonových hladkých tvárnic na tenkovrstvou maltu tl 150 mm</t>
  </si>
  <si>
    <t>-774388957</t>
  </si>
  <si>
    <t>Příčky z pórobetonových tvárnic hladkých na tenké maltové lože objemová hmotnost do 500 kg/m3, tloušťka příčky 150 mm</t>
  </si>
  <si>
    <t>https://podminky.urs.cz/item/CS_URS_2024_01/342272245</t>
  </si>
  <si>
    <t>3,3*3,3+(1,8+07)*3,3-0,9*1,97+3,8*3,3+0,95*3,3+4,95*3,3+2,275*3,3-1,5*2,0</t>
  </si>
  <si>
    <t>3,28*3,3-0,9*1,97+10,0+(1,75+1,5)*3,3-0,8*1,97+1,5*3,3-0,9*1,97+(1,5+2,3+1,9)*3,3+3,45*3,3-1,1*1,97</t>
  </si>
  <si>
    <t>(0,45+0,445+1,1)*3,3+5,0*3,3-1,6*2,0+3,3*3,3-0,8*1,97+3,25*3,3+0,8*3,3</t>
  </si>
  <si>
    <t>14</t>
  </si>
  <si>
    <t>342291121</t>
  </si>
  <si>
    <t>Ukotvení příček k cihelným konstrukcím plochými kotvami</t>
  </si>
  <si>
    <t>m</t>
  </si>
  <si>
    <t>1056482697</t>
  </si>
  <si>
    <t>Ukotvení příček plochými kotvami, do konstrukce cihelné</t>
  </si>
  <si>
    <t>https://podminky.urs.cz/item/CS_URS_2024_01/342291121</t>
  </si>
  <si>
    <t xml:space="preserve">" ukotvení příček" </t>
  </si>
  <si>
    <t>1,5*2+2,2*2+0,7+2,1*2+3,3+1,5+2,1*2+3,3*15+1,0+2,1*2+2,2*2+3,3*12+1,2+2,1*2+3,3*15</t>
  </si>
  <si>
    <t>(1,5+2,1*2)*3</t>
  </si>
  <si>
    <t>342291131</t>
  </si>
  <si>
    <t>Ukotvení příček k betonovým konstrukcím plochými kotvami</t>
  </si>
  <si>
    <t>-415689109</t>
  </si>
  <si>
    <t>Ukotvení příček plochými kotvami, do konstrukce betonové</t>
  </si>
  <si>
    <t>https://podminky.urs.cz/item/CS_URS_2024_01/342291131</t>
  </si>
  <si>
    <t>" ukotvení příček" 3,3*22</t>
  </si>
  <si>
    <t>16</t>
  </si>
  <si>
    <t>346244382</t>
  </si>
  <si>
    <t>Plentování jednostranné v přes 200 do 300 mm válcovaných nosníků cihlami</t>
  </si>
  <si>
    <t>-1557176892</t>
  </si>
  <si>
    <t>Plentování ocelových válcovaných nosníků jednostranné cihlami na maltu, výška stojiny přes 200 do 300 mm</t>
  </si>
  <si>
    <t>https://podminky.urs.cz/item/CS_URS_2024_01/346244382</t>
  </si>
  <si>
    <t>" viz. půdorys 1.PP bourací práce"</t>
  </si>
  <si>
    <t xml:space="preserve">" pro potřebu instalaci nových ocelových nosníků" </t>
  </si>
  <si>
    <t>(1,1*2+1,25+1,3*5+1,6+1,8*2+1,9+2,1+2,7+2,8+5,1*2*2)*0,3*2</t>
  </si>
  <si>
    <t>(1,1+1,3*5+1,5*3+1,9+2,7)*2*0,3</t>
  </si>
  <si>
    <t>17</t>
  </si>
  <si>
    <t>346272256</t>
  </si>
  <si>
    <t>Přizdívka z pórobetonových tvárnic tl 150 mm</t>
  </si>
  <si>
    <t>-272151609</t>
  </si>
  <si>
    <t>Přizdívky z pórobetonových tvárnic objemová hmotnost do 500 kg/m3, na tenké maltové lože, tloušťka přizdívky 150 mm</t>
  </si>
  <si>
    <t>https://podminky.urs.cz/item/CS_URS_2024_01/346272256</t>
  </si>
  <si>
    <t xml:space="preserve">" přidívky za zařizovacími předměty" </t>
  </si>
  <si>
    <t>1,05*3,3+0,995*3,3+1,6*3,3+1,2*3,3+1,5*3,3+1,5*3,3+1,0*2*3,3+1,65*3,3+1,2*3,3</t>
  </si>
  <si>
    <t>62</t>
  </si>
  <si>
    <t>Úprava povrchů vnějších</t>
  </si>
  <si>
    <t>18</t>
  </si>
  <si>
    <t>622225RP12</t>
  </si>
  <si>
    <t>Oprava kontaktního zateplení stěn z desek z minerální vlny tl přes 120 do 160 mm ( dodávka i montáž)</t>
  </si>
  <si>
    <t>VLASTNÍ</t>
  </si>
  <si>
    <t>1894772761</t>
  </si>
  <si>
    <t xml:space="preserve">" doplnění a oprava zateplení v místě vybouraných oken" </t>
  </si>
  <si>
    <t xml:space="preserve">" přizpůsobit stávajícímu tepelnému izolantu" </t>
  </si>
  <si>
    <t>(1,35*2+2,0*2)*0,3*26+(2,1*2+2,5*2)*0,3+(1,3*2+2,0*2+0,5*4)*26+(2,1*2+2,5*2+0,5*4)</t>
  </si>
  <si>
    <t>19</t>
  </si>
  <si>
    <t>622525203</t>
  </si>
  <si>
    <t>Oprava tenkovrstvé omítky stěn v rozsahu přes 30 do 50 %</t>
  </si>
  <si>
    <t>1800328470</t>
  </si>
  <si>
    <t>Oprava tenkovrstvé omítky vnějších ploch silikátové, akrylátové, silikonové nebo silikonsilikátové stěn, v rozsahu opravované plochy přes 30 do 50%</t>
  </si>
  <si>
    <t>https://podminky.urs.cz/item/CS_URS_2024_01/622525203</t>
  </si>
  <si>
    <t>20</t>
  </si>
  <si>
    <t>629135102</t>
  </si>
  <si>
    <t>Vyrovnávací vrstva pod klempířské prvky z MC š přes 150 do 300 mm</t>
  </si>
  <si>
    <t>711789731</t>
  </si>
  <si>
    <t>Vyrovnávací vrstva z cementové malty pod klempířskými prvky šířky přes 150 do 300 mm</t>
  </si>
  <si>
    <t>https://podminky.urs.cz/item/CS_URS_2024_01/629135102</t>
  </si>
  <si>
    <t>" nové venkovní parapety" 40,3+2,4</t>
  </si>
  <si>
    <t>64</t>
  </si>
  <si>
    <t>Osazování výplní otvorů</t>
  </si>
  <si>
    <t>642944121</t>
  </si>
  <si>
    <t>Osazování ocelových zárubní dodatečné pl do 2,5 m2</t>
  </si>
  <si>
    <t>368951347</t>
  </si>
  <si>
    <t>Osazení ocelových dveřních zárubní lisovaných nebo z úhelníků dodatečně s vybetonováním prahu, plochy do 2,5 m2</t>
  </si>
  <si>
    <t>https://podminky.urs.cz/item/CS_URS_2024_01/642944121</t>
  </si>
  <si>
    <t>" 700/1970"  2+2</t>
  </si>
  <si>
    <t>" 800/1970" 2+2+1</t>
  </si>
  <si>
    <t>" 900/1970" 6+4</t>
  </si>
  <si>
    <t>"900/2000"  3</t>
  </si>
  <si>
    <t>"1100/1970" 2</t>
  </si>
  <si>
    <t>22</t>
  </si>
  <si>
    <t>55331438</t>
  </si>
  <si>
    <t>zárubeň jednokřídlá ocelová pro dodatečnou montáž tl stěny 110-150mm rozměru 900/1970, 2100mm</t>
  </si>
  <si>
    <t>872492353</t>
  </si>
  <si>
    <t>" viz. montáž" 6</t>
  </si>
  <si>
    <t>23</t>
  </si>
  <si>
    <t>55331436</t>
  </si>
  <si>
    <t>zárubeň jednokřídlá ocelová pro dodatečnou montáž tl stěny 110-150mm rozměru 700/1970, 2100mm</t>
  </si>
  <si>
    <t>207130041</t>
  </si>
  <si>
    <t>" viz. montáž" 2</t>
  </si>
  <si>
    <t>24</t>
  </si>
  <si>
    <t>55331439</t>
  </si>
  <si>
    <t>zárubeň jednokřídlá ocelová pro dodatečnou montáž tl stěny 110-150mm rozměru 1100/1970, 2100mm</t>
  </si>
  <si>
    <t>-81701790</t>
  </si>
  <si>
    <t>" viz. montáž" 1</t>
  </si>
  <si>
    <t>25</t>
  </si>
  <si>
    <t>55331434</t>
  </si>
  <si>
    <t>zárubeň jednokřídlá ocelová pro dodatečnou montáž tl stěny 75-100mm rozměru 1100/1970, 2100mm</t>
  </si>
  <si>
    <t>-794645847</t>
  </si>
  <si>
    <t>26</t>
  </si>
  <si>
    <t>55331437</t>
  </si>
  <si>
    <t>zárubeň jednokřídlá ocelová pro dodatečnou montáž tl stěny 110-150mm rozměru 800/1970, 2100mm</t>
  </si>
  <si>
    <t>-530100596</t>
  </si>
  <si>
    <t>27</t>
  </si>
  <si>
    <t>55331433</t>
  </si>
  <si>
    <t>zárubeň jednokřídlá ocelová pro dodatečnou montáž tl stěny 75-100mm rozměru 900/1970, 2100mm</t>
  </si>
  <si>
    <t>-242367768</t>
  </si>
  <si>
    <t>" viz. montáž" 4</t>
  </si>
  <si>
    <t>28</t>
  </si>
  <si>
    <t>55331RP22</t>
  </si>
  <si>
    <t>obrubeň jednokřídlá ocelová pro dodatečnou montáž tl stěny 75-100mm rozměru 900/1970, 2100mm ( pro ostění posuvných dveří)</t>
  </si>
  <si>
    <t>345155011</t>
  </si>
  <si>
    <t>" viz. montáž" 3</t>
  </si>
  <si>
    <t>29</t>
  </si>
  <si>
    <t>55331432</t>
  </si>
  <si>
    <t>zárubeň jednokřídlá ocelová pro dodatečnou montáž tl stěny 75-100mm rozměru 800/1970, 2100mm</t>
  </si>
  <si>
    <t>78460170</t>
  </si>
  <si>
    <t>" viz. montáž" 2+1</t>
  </si>
  <si>
    <t>30</t>
  </si>
  <si>
    <t>55331431</t>
  </si>
  <si>
    <t>zárubeň jednokřídlá ocelová pro dodatečnou montáž tl stěny 75-100mm rozměru 700/1970, 2100mm</t>
  </si>
  <si>
    <t>-1741873910</t>
  </si>
  <si>
    <t>" viz. montáž" 1+1</t>
  </si>
  <si>
    <t>61</t>
  </si>
  <si>
    <t>Úprava povrchů vnitřních</t>
  </si>
  <si>
    <t>31</t>
  </si>
  <si>
    <t>622143002</t>
  </si>
  <si>
    <t>Montáž omítkových plastových nebo pozinkovaných dilatačních profilů</t>
  </si>
  <si>
    <t>383181959</t>
  </si>
  <si>
    <t>Montáž omítkových profilů plastových, pozinkovaných nebo dřevěných upevněných vtlačením do podkladní vrstvy nebo přibitím dilatačních s tkaninou</t>
  </si>
  <si>
    <t>https://podminky.urs.cz/item/CS_URS_2024_01/622143002</t>
  </si>
  <si>
    <t xml:space="preserve">"viz. půdorys 2. NP nový stav" </t>
  </si>
  <si>
    <t xml:space="preserve">" podomítkový dilatační profil v místě styku  nového zdiva a ŽB sloupu" </t>
  </si>
  <si>
    <t>3,3*32</t>
  </si>
  <si>
    <t>32</t>
  </si>
  <si>
    <t>55343RP15</t>
  </si>
  <si>
    <t xml:space="preserve">profil omítkový dilatační pro omítky vnitřní </t>
  </si>
  <si>
    <t>-88039634</t>
  </si>
  <si>
    <t>"viz. montáž + ztratné" 105,6</t>
  </si>
  <si>
    <t>105,6*1,05 'Přepočtené koeficientem množství</t>
  </si>
  <si>
    <t>33</t>
  </si>
  <si>
    <t>611131321</t>
  </si>
  <si>
    <t>Penetrační disperzní nátěr vnitřních stropů nanášený strojně</t>
  </si>
  <si>
    <t>50919380</t>
  </si>
  <si>
    <t>Podkladní a spojovací vrstva vnitřních omítaných ploch penetrace disperzní nanášená strojně stropů</t>
  </si>
  <si>
    <t>https://podminky.urs.cz/item/CS_URS_2024_01/611131321</t>
  </si>
  <si>
    <t>" povrchová úprav stropní konstrukce pod podhledy" 313,35</t>
  </si>
  <si>
    <t>34</t>
  </si>
  <si>
    <t>612131321</t>
  </si>
  <si>
    <t>Penetrační disperzní nátěr vnitřních stěn nanášený strojně</t>
  </si>
  <si>
    <t>-1000045759</t>
  </si>
  <si>
    <t>Podkladní a spojovací vrstva vnitřních omítaných ploch penetrace disperzní nanášená strojně stěn</t>
  </si>
  <si>
    <t>https://podminky.urs.cz/item/CS_URS_2024_01/612131321</t>
  </si>
  <si>
    <t>"1.01" 28,5*3,3-(1,6*2,0+0,8*1,97+0,9*1,97*3+1,1*1,97*2)+2,4*2,0+(0,8+2,58)*3,3+0,7*1,97</t>
  </si>
  <si>
    <t>"1.02 a 1.03" (13,8+11,0)*3,3-(0,8+2,58)*3,3-(0,8*1,97+1,35*1,8)</t>
  </si>
  <si>
    <t>"1.04" 6,9*3,3-0,9*1,97</t>
  </si>
  <si>
    <t>"1.05" 14,9*3,3-(1,35*1,9*2+1,1*1,97)+(1,35+1,9*2)*0,4*2</t>
  </si>
  <si>
    <t>"1.06" 12,9*3,3-1,1*1,97</t>
  </si>
  <si>
    <t>"1.07" 17,1*3,3-(1,1*1,97+0,8*1,97+1,35*1,8*3)+(1,35+1,8*2)*3*0,4</t>
  </si>
  <si>
    <t>"1.08" 5,3*3,3-0,7*1,97*2</t>
  </si>
  <si>
    <t>"1.09" 5,4*3,3-0,7*1,97</t>
  </si>
  <si>
    <t>"1.10" 6,7*3,3-0,9*1,97</t>
  </si>
  <si>
    <t>"1.11 a 1.12" (11,6+12,35)*3,3-(0,8*1,97*3+1,35*1,9)*2+(1,35+1,9*2)*0,4*2</t>
  </si>
  <si>
    <t>"1.13" 8,4*3,3-0,8*1,97</t>
  </si>
  <si>
    <t>"1.14 a,b" (6,9+4,4)*3,3-(0,8*1,97+0,7*1,97)</t>
  </si>
  <si>
    <t>"1.15" 5,6*3,3-(0,7*1,97+1,35*1,97)+(1,35+1,9*2)*0,4</t>
  </si>
  <si>
    <t>"1.16" 38,1*3,3-(2,4*3,3+0,8*1,97+0,9*1,97+1,5*2,0*3+0,9*1,97*2+0,7*1,97+3,15*3,3+2,1*2,5)+(2,1+2,5*2)*0,4</t>
  </si>
  <si>
    <t>"1.17a,b" (18,6+8,5)*3,3-(1,1*2,0+1,35*1,9*3)+(1,35+1,9*2)*0,4*3</t>
  </si>
  <si>
    <t>"1.18" 7,2*3,3-0,9*1,97</t>
  </si>
  <si>
    <t>"1.19" 19,3*3,3-(1,5*2,0+1,35*1,9*2)+(1,35+1,9*2)*0,4*2</t>
  </si>
  <si>
    <t>"1.20" 7,5*3,3-0,9*1,97*3</t>
  </si>
  <si>
    <t>"1.21" 7,3*3,3-0,9*1,97</t>
  </si>
  <si>
    <t>"1.22a,b" (18,3+9,5)*3,3-(1,5*2,0+0,9*1,97+1,35*1,9*3)+(1,35+1,9*2)*0,4*3</t>
  </si>
  <si>
    <t>"1.23" 7,6*3,3-0,9*1,97*3</t>
  </si>
  <si>
    <t>"1.24" 7,3*3,3-0,9*1,97</t>
  </si>
  <si>
    <t>"1.25 a,b," (18,2+9,9)*3,3-(1,5*2,0+0,9*2,0+1,35*1,9*3)+(1,35+1,9*2)*0,4*3</t>
  </si>
  <si>
    <t>"1.26" 5,6*3,3-0,7*1,97*2</t>
  </si>
  <si>
    <t>"1.27" (31,4+11,9)*3,3-0,7*1,97</t>
  </si>
  <si>
    <t>"1.28a,b"7,2*3,3-(3,15*3,3+0,9*2,00*2+1,35*1,8*5)+(1,35+1,9*2)*0,4*5</t>
  </si>
  <si>
    <t>"1.29" 7,0*3,3-0,9*1,97*3</t>
  </si>
  <si>
    <t>"1.30" 7,0*3,3-0,9*1,97</t>
  </si>
  <si>
    <t>"1.31" 8,9*3,3-(0,9*2,0+1,35*1,8)+(1,35+1,8*2)*0,4</t>
  </si>
  <si>
    <t>35</t>
  </si>
  <si>
    <t>612142001</t>
  </si>
  <si>
    <t>Pletivo sklovláknité vnitřních stěn vtlačené do tmelu</t>
  </si>
  <si>
    <t>619204204</t>
  </si>
  <si>
    <t>Pletivo vnitřních ploch v ploše nebo pruzích, na plném podkladu sklovláknité vtlačené do tmelu včetně tmelu stěn</t>
  </si>
  <si>
    <t>https://podminky.urs.cz/item/CS_URS_2024_01/612142001</t>
  </si>
  <si>
    <t xml:space="preserve">" úprava omítky v místě kde bude ponechána stávající omítka" </t>
  </si>
  <si>
    <t>"1.01" (1,95+1,0+5,85+1,0)*3,3-(0,8*1,97+0,7*1,97+0,9*1,97)</t>
  </si>
  <si>
    <t>"1.04" (1,8+0,5)*3,3</t>
  </si>
  <si>
    <t>"1.05" (3,45+4,02*2)*3,3-(1,35*1,9*2)+(1,35+1,9*2)*0,45</t>
  </si>
  <si>
    <t>"1.06" 3,35*3,3</t>
  </si>
  <si>
    <t>"1.07" (2,76+4,95)*3,3-1,35*1,9*3+(1,35+1,9*2)*0,45*3</t>
  </si>
  <si>
    <t>"1.11 a 1.12" (3,451+5,97+2,45)*3,3-1,35*1,9*2+(1,35+1,9*2)*0,45*2</t>
  </si>
  <si>
    <t>" na chodbě bloku A v místě vyměněných dveří" (5,0*3,3-1,6*2,0)*2</t>
  </si>
  <si>
    <t xml:space="preserve">" úprava nadpraží otvorů s ocelovými nosníky" </t>
  </si>
  <si>
    <t>1,5*(0,2+0,5*2)*15+2,0*(0,2+0,5*2)*5+2,7*(0,2+0,5*2)*1</t>
  </si>
  <si>
    <t xml:space="preserve">" úprava betonových sloupů " </t>
  </si>
  <si>
    <t>(1,0+1,0)*3,3*5+1,5*3,3+1,5*3,3*2+(1,5*3,3)*6</t>
  </si>
  <si>
    <t>" úprava po dozdívce stávajícíh instalačních  jader" 3,0*3,3*10</t>
  </si>
  <si>
    <t>36</t>
  </si>
  <si>
    <t>634112112</t>
  </si>
  <si>
    <t>Obvodová dilatace podlahovým páskem z pěnového PE mezi stěnou a mazaninou nebo potěrem v 100 mm</t>
  </si>
  <si>
    <t>-1927706268</t>
  </si>
  <si>
    <t>Obvodová dilatace mezi stěnou a mazaninou nebo potěrem podlahovým páskem z pěnového PE tl. do 10 mm, výšky 100 mm</t>
  </si>
  <si>
    <t>https://podminky.urs.cz/item/CS_URS_2024_01/634112112</t>
  </si>
  <si>
    <t>28,5+13,8+11,0+6,9+14,9+12,9+17,1+5,3+5,4+6,7+11,6+12,35+8,4+6,9+4,4+5,6+38,1+18,6+8,5+7,2+19,3+7,5+7,3+18,3</t>
  </si>
  <si>
    <t>9,5+7,6+7,3+18,2+9,9+5,6+4,6+31,4+11,9+7,2+7,0+8,9</t>
  </si>
  <si>
    <t>37</t>
  </si>
  <si>
    <t>611325412</t>
  </si>
  <si>
    <t>Oprava vnitřní vápenocementové hladké omítky stropů v rozsahu plochy přes 10 do 30 %</t>
  </si>
  <si>
    <t>936514328</t>
  </si>
  <si>
    <t>Oprava vápenocementové omítky vnitřních ploch hladké, tloušťky do 20 mm stropů, v rozsahu opravované plochy přes 10 do 30%</t>
  </si>
  <si>
    <t>https://podminky.urs.cz/item/CS_URS_2024_01/611325412</t>
  </si>
  <si>
    <t>38</t>
  </si>
  <si>
    <t>612325412</t>
  </si>
  <si>
    <t>Oprava vnitřní vápenocementové hladké omítky stěn v rozsahu plochy přes 10 do 30 %</t>
  </si>
  <si>
    <t>-806815197</t>
  </si>
  <si>
    <t>Oprava vápenocementové omítky vnitřních ploch hladké, tloušťky do 20 mm stěn, v rozsahu opravované plochy přes 10 do 30%</t>
  </si>
  <si>
    <t>https://podminky.urs.cz/item/CS_URS_2024_01/612325412</t>
  </si>
  <si>
    <t>" na chodbě bloku A v místě vyměněných dveří" 5,0*3,3-1,6*2,0</t>
  </si>
  <si>
    <t>39</t>
  </si>
  <si>
    <t>612311131</t>
  </si>
  <si>
    <t>Vápenný štuk vnitřních stěn tloušťky do 3 mm</t>
  </si>
  <si>
    <t>-197196836</t>
  </si>
  <si>
    <t>Vápenný štuk vnitřních ploch tloušťky do 3 mm svislých konstrukcí stěn</t>
  </si>
  <si>
    <t>https://podminky.urs.cz/item/CS_URS_2024_01/612311131</t>
  </si>
  <si>
    <t>Mezisoučet</t>
  </si>
  <si>
    <t>" odpočet obkladu" -618,215</t>
  </si>
  <si>
    <t>40</t>
  </si>
  <si>
    <t>612321321</t>
  </si>
  <si>
    <t>Vápenocementová omítka hladká jednovrstvá vnitřních stěn nanášená strojně</t>
  </si>
  <si>
    <t>460419523</t>
  </si>
  <si>
    <t>Omítka vápenocementová vnitřních ploch nanášená strojně jednovrstvá, tloušťky do 10 mm hladká svislých konstrukcí stěn</t>
  </si>
  <si>
    <t>https://podminky.urs.cz/item/CS_URS_2024_01/612321321</t>
  </si>
  <si>
    <t>" odpočet omítky opravované ponechané původní" - 144,723</t>
  </si>
  <si>
    <t>41</t>
  </si>
  <si>
    <t>612321391</t>
  </si>
  <si>
    <t>Příplatek k vápenocementové omítce vnitřních stěn za každých dalších 5 mm tloušťky strojně</t>
  </si>
  <si>
    <t>1823866259</t>
  </si>
  <si>
    <t>Omítka vápenocementová vnitřních ploch nanášená strojně Příplatek k cenám za každých dalších i započatých 5 mm tloušťky omítky přes 10 mm stěn</t>
  </si>
  <si>
    <t>https://podminky.urs.cz/item/CS_URS_2024_01/612321391</t>
  </si>
  <si>
    <t>42</t>
  </si>
  <si>
    <t>619991001</t>
  </si>
  <si>
    <t>Zakrytí podlahy fólií</t>
  </si>
  <si>
    <t>-1724835656</t>
  </si>
  <si>
    <t>Zakrytí vnitřních ploch před znečištěním fólií včetně pozdějšího odkrytí podlah</t>
  </si>
  <si>
    <t>https://podminky.urs.cz/item/CS_URS_2024_01/619991001</t>
  </si>
  <si>
    <t>" viz.půdorys 1.PP nový stav"</t>
  </si>
  <si>
    <t xml:space="preserve">" ochrana podlahy při výmalbě" </t>
  </si>
  <si>
    <t>23,9+10,8+6,6+2,7+13,8+10,10+14,35+1,65+1,6+2,7+6,8+8,35+3,75+2,8+1,2+1,7+32,3+18,7+4,3+2,7+21,15+3,4+3,15+18,4+5,0+3,1+3,2</t>
  </si>
  <si>
    <t>18,2+5,5+1,7+1,25+39,6+8,15+3,0+3,0+4,7</t>
  </si>
  <si>
    <t>15,0</t>
  </si>
  <si>
    <t>43</t>
  </si>
  <si>
    <t>619991011</t>
  </si>
  <si>
    <t>Obalení samostatných konstrukcí a prvků fólií</t>
  </si>
  <si>
    <t>1596483357</t>
  </si>
  <si>
    <t>Zakrytí vnitřních ploch před znečištěním fólií včetně pozdějšího odkrytí samostatných konstrukcí a prvků</t>
  </si>
  <si>
    <t>https://podminky.urs.cz/item/CS_URS_2024_01/619991011</t>
  </si>
  <si>
    <t xml:space="preserve">" zakrytí oken  a dveří" </t>
  </si>
  <si>
    <t>1,4*1,9*26+2,1*2,5+1,6*2,0*2</t>
  </si>
  <si>
    <t>1,0*2,0*2*22+1,5*2,0*2*4+3,0*3,3*2+(2,58+1,0)*3,3*2+2,4*3,3*2</t>
  </si>
  <si>
    <t>44</t>
  </si>
  <si>
    <t>612325301</t>
  </si>
  <si>
    <t>Vápenocementová hladká omítka ostění nebo nadpraží</t>
  </si>
  <si>
    <t>-2092418604</t>
  </si>
  <si>
    <t>Vápenocementová omítka ostění nebo nadpraží hladká</t>
  </si>
  <si>
    <t>https://podminky.urs.cz/item/CS_URS_2024_01/612325301</t>
  </si>
  <si>
    <t>" úprava ostění oken" (1,35+1,9*2)*0,4*26+(2,1+2,5*2)*0,4</t>
  </si>
  <si>
    <t>45</t>
  </si>
  <si>
    <t>612135101</t>
  </si>
  <si>
    <t>Hrubá výplň rýh ve stěnách maltou jakékoli šířky rýhy</t>
  </si>
  <si>
    <t>531059936</t>
  </si>
  <si>
    <t>Hrubá výplň rýh maltou jakékoli šířky rýhy ve stěnách</t>
  </si>
  <si>
    <t>https://podminky.urs.cz/item/CS_URS_2024_01/612135101</t>
  </si>
  <si>
    <t xml:space="preserve">" viz. půdorys 1.PP nový stav a výkresy specialistů" </t>
  </si>
  <si>
    <t xml:space="preserve">"zához rýh po vysekání pro drážky" </t>
  </si>
  <si>
    <t>" pro potřey EL " (320+80+125+45)*0,1+0,15*0,15*311</t>
  </si>
  <si>
    <t>" pro potřeby MP" 40,0*0,1</t>
  </si>
  <si>
    <t>63</t>
  </si>
  <si>
    <t>Podlahy a podlahové konstrukce</t>
  </si>
  <si>
    <t>46</t>
  </si>
  <si>
    <t>632451RP63</t>
  </si>
  <si>
    <t>Litý cementový potěr s obsahem polypropylenových vláken  (včetně vytvoření dilatačních a pracovních spára doplnění dilatačních vložek)</t>
  </si>
  <si>
    <t>m3</t>
  </si>
  <si>
    <t>-1523759404</t>
  </si>
  <si>
    <t xml:space="preserve">Litý cementový potěr s obsahem polypropylenových vláken </t>
  </si>
  <si>
    <t xml:space="preserve">"viz. půdorys 2.NP - nový stav" </t>
  </si>
  <si>
    <t xml:space="preserve">"nová konstrukční vrstva podlahy -pro potřebu vrovnání nivelety podlahy celého centra" </t>
  </si>
  <si>
    <t>313,35*0,1</t>
  </si>
  <si>
    <t>47</t>
  </si>
  <si>
    <t>632452RP19</t>
  </si>
  <si>
    <t>Doplnění cementového potěru v místě parapetu okna  (s dodáním hmot), hlazeného dřevěným nebo ocelovým hladítkem, plochy jednotlivě přes  4 m2 a tl. přes 30 do 40 mm</t>
  </si>
  <si>
    <t>-947315159</t>
  </si>
  <si>
    <t>Doplnění cementového potěru v místě parapetu okna (s dodáním hmot), hlazeného dřevěným nebo ocelovým hladítkem, plochy jednotlivě přes 4 m2 a tl. přes 30 do 40 mm</t>
  </si>
  <si>
    <t>"doplnění plochy parapetu po vybourání oken" 1,35*0,45*26+2,1*0,45</t>
  </si>
  <si>
    <t>48</t>
  </si>
  <si>
    <t>631312141</t>
  </si>
  <si>
    <t>Doplnění rýh v dosavadních mazaninách betonem prostým</t>
  </si>
  <si>
    <t>-1468232276</t>
  </si>
  <si>
    <t>Doplnění dosavadních mazanin prostým betonem s dodáním hmot, bez potěru, plochy jednotlivě rýh v dosavadních mazaninách</t>
  </si>
  <si>
    <t>https://podminky.urs.cz/item/CS_URS_2024_01/631312141</t>
  </si>
  <si>
    <t>" viz. půdorys 1.PP nový stav"</t>
  </si>
  <si>
    <t xml:space="preserve">" vysekání rýh pro přeložení potrubí" </t>
  </si>
  <si>
    <t>"m.č. 1.23, 1.24, 1.20, 1.21"  2,0*2*0,15</t>
  </si>
  <si>
    <t>" pro potřeby ZTI" 100*0,2*0,15</t>
  </si>
  <si>
    <t>94</t>
  </si>
  <si>
    <t>Lešení a stavební výtahy</t>
  </si>
  <si>
    <t>49</t>
  </si>
  <si>
    <t>941111131</t>
  </si>
  <si>
    <t>Montáž lešení řadového trubkového lehkého s podlahami zatížení do 200 kg/m2 š od 1,2 do 1,5 m v do 10 m</t>
  </si>
  <si>
    <t>-1661334381</t>
  </si>
  <si>
    <t>Lešení řadové trubkové lehké pracovní s podlahami s provozním zatížením tř. 3 do 200 kg/m2 šířky tř. W12 od 1,2 do 1,5 m, výšky výšky do 10 m montáž</t>
  </si>
  <si>
    <t>https://podminky.urs.cz/item/CS_URS_2024_01/941111131</t>
  </si>
  <si>
    <t>" lešení propotřeby výměny oken"</t>
  </si>
  <si>
    <t>(23,88+1,5+15,3+1,5+23,7-5,1*2)*(3,6+3,3)+(7,2*3,3)*2</t>
  </si>
  <si>
    <t>"lešení pro potřebu  VZT potrubí na vnější fasádě" (4,0+1,5*2)*(18,0+1,5)</t>
  </si>
  <si>
    <t>50</t>
  </si>
  <si>
    <t>941111231</t>
  </si>
  <si>
    <t>Příplatek k lešení řadovému trubkovému lehkému s podlahami do 200 kg/m2 š od 1,2 do 1,5 m v do 10 m za každý den použití</t>
  </si>
  <si>
    <t>-1058343619</t>
  </si>
  <si>
    <t>Lešení řadové trubkové lehké pracovní s podlahami s provozním zatížením tř. 3 do 200 kg/m2 šířky tř. W12 od 1,2 do 1,5 m, výšky výšky do 10 m příplatek k ceně za každý den použití</t>
  </si>
  <si>
    <t>https://podminky.urs.cz/item/CS_URS_2024_01/941111231</t>
  </si>
  <si>
    <t xml:space="preserve">"předběžný předpoklad investora" </t>
  </si>
  <si>
    <t>" předpoklad 4 měsíců" 30*4*568,212</t>
  </si>
  <si>
    <t xml:space="preserve">"v ceně bude zohledněna skutečná délka výstavby dle GD a SoD" </t>
  </si>
  <si>
    <t>51</t>
  </si>
  <si>
    <t>941111831</t>
  </si>
  <si>
    <t>Demontáž lešení řadového trubkového lehkého s podlahami zatížení do 200 kg/m2 š od 1,2 do 1,5 m v do 10 m</t>
  </si>
  <si>
    <t>-1204897358</t>
  </si>
  <si>
    <t>Lešení řadové trubkové lehké pracovní s podlahami s provozním zatížením tř. 3 do 200 kg/m2 šířky tř. W12 od 1,2 do 1,5 m, výšky výšky do 10 m demontáž</t>
  </si>
  <si>
    <t>https://podminky.urs.cz/item/CS_URS_2024_01/941111831</t>
  </si>
  <si>
    <t>52</t>
  </si>
  <si>
    <t>944711113</t>
  </si>
  <si>
    <t>Montáž záchytné stříšky š přes 2 do 2,5 m</t>
  </si>
  <si>
    <t>-588839103</t>
  </si>
  <si>
    <t>Stříška záchytná zřizovaná současně s lehkým nebo těžkým lešením šířky přes 2,0 do 2,5 m montáž</t>
  </si>
  <si>
    <t>https://podminky.urs.cz/item/CS_URS_2024_01/944711113</t>
  </si>
  <si>
    <t>" lešení propotřeby výměny oken" 3,0*3</t>
  </si>
  <si>
    <t>53</t>
  </si>
  <si>
    <t>944711213</t>
  </si>
  <si>
    <t>Příplatek k záchytné stříšce š přes 2 do 2,5 m za každý den použití</t>
  </si>
  <si>
    <t>788249460</t>
  </si>
  <si>
    <t>Stříška záchytná zřizovaná současně s lehkým nebo těžkým lešením šířky přes 2,0 do 2,5 m příplatek k ceně za každý den použití</t>
  </si>
  <si>
    <t>https://podminky.urs.cz/item/CS_URS_2024_01/944711213</t>
  </si>
  <si>
    <t>" lešení propotřeby výměny oken - 4 měsíců" 3,0*3*30*4</t>
  </si>
  <si>
    <t>54</t>
  </si>
  <si>
    <t>944711813</t>
  </si>
  <si>
    <t>Demontáž záchytné stříšky š přes 2 do 2,5 m</t>
  </si>
  <si>
    <t>452569769</t>
  </si>
  <si>
    <t>Stříška záchytná zřizovaná současně s lehkým nebo těžkým lešením šířky přes 2,0 do 2,5 m demontáž</t>
  </si>
  <si>
    <t>https://podminky.urs.cz/item/CS_URS_2024_01/944711813</t>
  </si>
  <si>
    <t>55</t>
  </si>
  <si>
    <t>949101111</t>
  </si>
  <si>
    <t>Lešení pomocné pro objekty pozemních staveb s lešeňovou podlahou v do 1,9 m zatížení do 150 kg/m2</t>
  </si>
  <si>
    <t>-1450137356</t>
  </si>
  <si>
    <t>Lešení pomocné pracovní pro objekty pozemních staveb pro zatížení do 150 kg/m2, o výšce lešeňové podlahy do 1,9 m</t>
  </si>
  <si>
    <t>https://podminky.urs.cz/item/CS_URS_2024_01/949101111</t>
  </si>
  <si>
    <t>"plocha centra" 313,35</t>
  </si>
  <si>
    <t>" plocha ostatní" 50,0</t>
  </si>
  <si>
    <t>56</t>
  </si>
  <si>
    <t>944611111</t>
  </si>
  <si>
    <t>Montáž ochranné plachty z textilie z umělých vláken</t>
  </si>
  <si>
    <t>85644775</t>
  </si>
  <si>
    <t>Plachta ochranná zavěšená na konstrukci lešení z textilie z umělých vláken montáž</t>
  </si>
  <si>
    <t>https://podminky.urs.cz/item/CS_URS_2024_01/944611111</t>
  </si>
  <si>
    <t>57</t>
  </si>
  <si>
    <t>944611211</t>
  </si>
  <si>
    <t>Příplatek k ochranné plachtě za každý den použití</t>
  </si>
  <si>
    <t>1265137695</t>
  </si>
  <si>
    <t>Plachta ochranná zavěšená na konstrukci lešení z textilie z umělých vláken příplatek k ceně za každý den použití</t>
  </si>
  <si>
    <t>https://podminky.urs.cz/item/CS_URS_2024_01/944611211</t>
  </si>
  <si>
    <t>" předpoklad 4 měsíců" 568,212*30*4</t>
  </si>
  <si>
    <t>58</t>
  </si>
  <si>
    <t>944611811</t>
  </si>
  <si>
    <t>Demontáž ochranné plachty z textilie z umělých vláken</t>
  </si>
  <si>
    <t>-1256770952</t>
  </si>
  <si>
    <t>Plachta ochranná zavěšená na konstrukci lešení z textilie z umělých vláken demontáž</t>
  </si>
  <si>
    <t>https://podminky.urs.cz/item/CS_URS_2024_01/944611811</t>
  </si>
  <si>
    <t>59</t>
  </si>
  <si>
    <t>945411111</t>
  </si>
  <si>
    <t>Výsuvná šplhací plošina motorová s jedním podvozkem a jedním stožárem v do 80 m</t>
  </si>
  <si>
    <t>den</t>
  </si>
  <si>
    <t>1400213957</t>
  </si>
  <si>
    <t>Výsuvná šplhací plošina se zdvihem motorickým a s veškerým příslušenstvím s jedním podvozkem a s jedním stožárem výšky do 80 m</t>
  </si>
  <si>
    <t>https://podminky.urs.cz/item/CS_URS_2024_01/945411111</t>
  </si>
  <si>
    <t xml:space="preserve">"viz. půdorys 1.Pp nový stav" </t>
  </si>
  <si>
    <t xml:space="preserve">"plošina pro dopravu materiálu" </t>
  </si>
  <si>
    <t>"předpoklad 4 měsíce" 30*4</t>
  </si>
  <si>
    <t>96</t>
  </si>
  <si>
    <t>Bourání konstrukcí</t>
  </si>
  <si>
    <t>60</t>
  </si>
  <si>
    <t>962031132</t>
  </si>
  <si>
    <t>Bourání příček nebo přizdívek z cihel pálených tl do 100 mm</t>
  </si>
  <si>
    <t>1672491053</t>
  </si>
  <si>
    <t>Bourání příček nebo přizdívek z cihel pálených plných nebo dutých, tl. do 100 mm</t>
  </si>
  <si>
    <t>https://podminky.urs.cz/item/CS_URS_2024_01/962031132</t>
  </si>
  <si>
    <t xml:space="preserve">"viz. půdorys 1.PP bourací práce" </t>
  </si>
  <si>
    <t xml:space="preserve">" vybourání stávajícíh příček" </t>
  </si>
  <si>
    <t>1,757*3,3-0,6*1,97+2,06*3,3-0,6*1,97+1,1*0,3*2+0,2*3,3+1,7*3,3-0,6*1,97+(1,99+1,1+0,15*2)*3,3</t>
  </si>
  <si>
    <t>1,1*0,3*2+2,4*3,3-1,1*1,97+1,741*3,3+(1,04+1,083+1,0+0,15*2)*3,3+1,0*0,3*2+1,775*3,3-0,6*1,97</t>
  </si>
  <si>
    <t>962031133</t>
  </si>
  <si>
    <t>Bourání příček nebo přizdívek z cihel pálených tl přes 100 do 150 mm</t>
  </si>
  <si>
    <t>-333022004</t>
  </si>
  <si>
    <t>Bourání příček nebo přizdívek z cihel pálených plných nebo dutých, tl. přes 100 do 150 mm</t>
  </si>
  <si>
    <t>https://podminky.urs.cz/item/CS_URS_2024_01/962031133</t>
  </si>
  <si>
    <t xml:space="preserve">" vybourání stávajících příček" </t>
  </si>
  <si>
    <t>0,993*3,3+1,477*3,3+(1,005+1,082+1,05+0,15*3)*3,3+4,73*2,934-0,6*1,97+0,9*3,3+2,275*2,05-1,1*1,97+1,65*3,3-(1,33*0,6+0,8*1,97)</t>
  </si>
  <si>
    <t>3,151*3,3-(2,853*0,6+1,1*1,97)+2,2*3,3+0,3*3,3+3,415*3,3-0,6*1,97+0,995*3,3+2,4*3,3+2,5*3,3-(0,6*1,97+1,1*1,97)</t>
  </si>
  <si>
    <t>2,6*3,3+1,63*1,2+(2,0+0,5+0,3+1,0)*3,3+3,0*2,934+2,35*3,3-1,1*1,97+1,7*3,3-0,8*1,97</t>
  </si>
  <si>
    <t>(3,0+0,15)*3,3-0,8*1,97+4,65*2,934+3,252*2,934-0,6*1,97+4,65*2,934+3,252*2,934-0,6*1,97</t>
  </si>
  <si>
    <t>(0,966+0,87)*3,3+1,734*3,3</t>
  </si>
  <si>
    <t>965045113</t>
  </si>
  <si>
    <t>Bourání potěrů cementových nebo pískocementových tl do 50 mm pl přes 4 m2</t>
  </si>
  <si>
    <t>-2057999101</t>
  </si>
  <si>
    <t>Bourání potěrů tl. do 50 mm cementových nebo pískocementových, plochy přes 4 m2</t>
  </si>
  <si>
    <t>https://podminky.urs.cz/item/CS_URS_2024_01/965045113</t>
  </si>
  <si>
    <t>" vybourání stávajících znehodnocených podkladních vrstev podlah "</t>
  </si>
  <si>
    <t xml:space="preserve">" bourací práce budou provedeny v  rozsahu dle stavu stávajícího podkladu" </t>
  </si>
  <si>
    <t>" odstranění stávajícíh povlakových podlah" 18,31+21,03+6,71+17,95+19,58+12,50+19,78</t>
  </si>
  <si>
    <t>11,77+86,82+21,35+18,12</t>
  </si>
  <si>
    <t xml:space="preserve">" vybourání stávající keramické dlažby" </t>
  </si>
  <si>
    <t>3,91+1,72+1,75+3,99+15,52+1,66+3,8+3,87+1,54+4,6+15,39+1,6+4,0+4,05+1,7</t>
  </si>
  <si>
    <t>965081213</t>
  </si>
  <si>
    <t>Bourání podlah z dlaždic keramických nebo xylolitových tl do 10 mm plochy přes 1 m2</t>
  </si>
  <si>
    <t>-796294691</t>
  </si>
  <si>
    <t>Bourání podlah z dlaždic bez podkladního lože nebo mazaniny, s jakoukoliv výplní spár keramických nebo xylolitových tl. do 10 mm, plochy přes 1 m2</t>
  </si>
  <si>
    <t>https://podminky.urs.cz/item/CS_URS_2024_01/965081213</t>
  </si>
  <si>
    <t>967031132</t>
  </si>
  <si>
    <t>Přisekání rovných ostění v cihelném zdivu na MV nebo MVC</t>
  </si>
  <si>
    <t>-1799697580</t>
  </si>
  <si>
    <t>Přisekání (špicování) plošné nebo rovných ostění zdiva z cihel pálených rovných ostění, bez odstupu, po hrubém vybourání otvorů, na maltu vápennou nebo vápenocementovou</t>
  </si>
  <si>
    <t>https://podminky.urs.cz/item/CS_URS_2024_01/967031132</t>
  </si>
  <si>
    <t>"úprava ostění po vybourání oken" (1,6+1,85*2)*0,45+(2,1+2,5*2)*0,45</t>
  </si>
  <si>
    <t xml:space="preserve">" úprava ostění v místě vybourání otvorů" </t>
  </si>
  <si>
    <t>(2,548+2,2*2)*0,2*2+(2,275+2,05*2)*0,2+(1,65+3,3*2)*0,2+(1,3+2,2*2)*0,2+(1,55+3,3*2)*0,2+(2,05+3,3*2)*0,2</t>
  </si>
  <si>
    <t>(2,5+3,3*2)*0,2+(3,0+3,0*2)*0,2+(4,77+3,0+3,2*2)*0,2+(4,65+3,0*2)*0,2</t>
  </si>
  <si>
    <t>(1,73+3,3*2)*0,2+(1,477+3,3*2)*0,2+(4,7+3,3*2)*0,2</t>
  </si>
  <si>
    <t>65</t>
  </si>
  <si>
    <t>967041112</t>
  </si>
  <si>
    <t>Přisekání rovných ostění v betonu</t>
  </si>
  <si>
    <t>1138787102</t>
  </si>
  <si>
    <t>Přisekání (špicování) rovných ostění v betonu po hrubém vybourání otvorů bez odstupu</t>
  </si>
  <si>
    <t>https://podminky.urs.cz/item/CS_URS_2024_01/967041112</t>
  </si>
  <si>
    <t>"úprava ostění po vybourání oken" (1,6+1,85*2)*0,2*25</t>
  </si>
  <si>
    <t>" úprava parapetu po vybourání oken" (1,6+1,35*25+2,1)*0,45</t>
  </si>
  <si>
    <t>66</t>
  </si>
  <si>
    <t>968062376</t>
  </si>
  <si>
    <t>Vybourání dřevěných rámů oken zdvojených včetně křídel pl do 4 m2</t>
  </si>
  <si>
    <t>1311109276</t>
  </si>
  <si>
    <t>Vybourání dřevěných rámů oken s křídly, dveřních zárubní, vrat, stěn, ostění nebo obkladů rámů oken s křídly zdvojených, plochy do 4 m2</t>
  </si>
  <si>
    <t>https://podminky.urs.cz/item/CS_URS_2024_01/968062376</t>
  </si>
  <si>
    <t>1,6*1,85+1,35*2,0*25</t>
  </si>
  <si>
    <t>67</t>
  </si>
  <si>
    <t>968062377</t>
  </si>
  <si>
    <t>Vybourání dřevěných rámů oken zdvojených včetně křídel pl přes 4 m2</t>
  </si>
  <si>
    <t>1000565249</t>
  </si>
  <si>
    <t>Vybourání dřevěných rámů oken s křídly, dveřních zárubní, vrat, stěn, ostění nebo obkladů rámů oken s křídly zdvojených, plochy přes 4 m2</t>
  </si>
  <si>
    <t>https://podminky.urs.cz/item/CS_URS_2024_01/968062377</t>
  </si>
  <si>
    <t>2,1*2,5</t>
  </si>
  <si>
    <t>68</t>
  </si>
  <si>
    <t>968072356</t>
  </si>
  <si>
    <t>Vybourání kovových rámů oken zdvojených včetně křídel pl do 4 m2</t>
  </si>
  <si>
    <t>146499590</t>
  </si>
  <si>
    <t>Vybourání kovových rámů oken s křídly, dveřních zárubní, vrat, stěn, ostění nebo obkladů okenních rámů s křídly zdvojených, plochy do 4 m2</t>
  </si>
  <si>
    <t>https://podminky.urs.cz/item/CS_URS_2024_01/968072356</t>
  </si>
  <si>
    <t xml:space="preserve">" vybourání stávajících požárních oken " </t>
  </si>
  <si>
    <t>1,35*2,0*2</t>
  </si>
  <si>
    <t>69</t>
  </si>
  <si>
    <t>968072455</t>
  </si>
  <si>
    <t>Vybourání kovových dveřních zárubní pl do 2 m2</t>
  </si>
  <si>
    <t>-712231955</t>
  </si>
  <si>
    <t>Vybourání kovových rámů oken s křídly, dveřních zárubní, vrat, stěn, ostění nebo obkladů dveřních zárubní, plochy do 2 m2</t>
  </si>
  <si>
    <t>https://podminky.urs.cz/item/CS_URS_2024_01/968072455</t>
  </si>
  <si>
    <t xml:space="preserve">"viz. půdroys 1.PP bourací práce" </t>
  </si>
  <si>
    <t>"vybourání stávajících dveří"</t>
  </si>
  <si>
    <t>"6000/1970" 13</t>
  </si>
  <si>
    <t>"800/1970" 4</t>
  </si>
  <si>
    <t>"1100/1970" 7</t>
  </si>
  <si>
    <t>70</t>
  </si>
  <si>
    <t>968082018</t>
  </si>
  <si>
    <t>Vybourání plastových rámů oken včetně křídel plochy přes 4 m2</t>
  </si>
  <si>
    <t>-125356009</t>
  </si>
  <si>
    <t>Vybourání plastových rámů oken s křídly, dveřních zárubní, vrat rámu oken s křídly, plochy přes 4 m2</t>
  </si>
  <si>
    <t>https://podminky.urs.cz/item/CS_URS_2024_01/968082018</t>
  </si>
  <si>
    <t>2,1*2,5+1,3*0,93*2</t>
  </si>
  <si>
    <t>"vnitřní okna" 1,33*0,6+2,853*0,6</t>
  </si>
  <si>
    <t>71</t>
  </si>
  <si>
    <t>968082022</t>
  </si>
  <si>
    <t>Vybourání plastových zárubní dveří plochy do 4 m2</t>
  </si>
  <si>
    <t>-781570016</t>
  </si>
  <si>
    <t>Vybourání plastových rámů oken s křídly, dveřních zárubní, vrat dveřních zárubní, plochy přes 2 do 4 m2</t>
  </si>
  <si>
    <t>https://podminky.urs.cz/item/CS_URS_2024_01/968082022</t>
  </si>
  <si>
    <t>1,6*2,0+1,1*2,0*2</t>
  </si>
  <si>
    <t>97</t>
  </si>
  <si>
    <t>Prorážení otvorů a ostatní bourací práce</t>
  </si>
  <si>
    <t>72</t>
  </si>
  <si>
    <t>971033621</t>
  </si>
  <si>
    <t>Vybourání otvorů ve zdivu cihelném pl do 4 m2 na MVC nebo MV tl do 100 mm</t>
  </si>
  <si>
    <t>-1628793561</t>
  </si>
  <si>
    <t>Vybourání otvorů ve zdivu základovém nebo nadzákladovém z cihel, tvárnic, příčkovek z cihel pálených na maltu vápennou nebo vápenocementovou plochy do 4 m2, tl. do 100 mm</t>
  </si>
  <si>
    <t>https://podminky.urs.cz/item/CS_URS_2024_01/971033621</t>
  </si>
  <si>
    <t>1,0*2,05+(0,975*2,05-0,6*1,97)</t>
  </si>
  <si>
    <t>73</t>
  </si>
  <si>
    <t>971033631</t>
  </si>
  <si>
    <t>Vybourání otvorů ve zdivu cihelném pl do 4 m2 na MVC nebo MV tl do 150 mm</t>
  </si>
  <si>
    <t>-1520933744</t>
  </si>
  <si>
    <t>Vybourání otvorů ve zdivu základovém nebo nadzákladovém z cihel, tvárnic, příčkovek z cihel pálených na maltu vápennou nebo vápenocementovou plochy do 4 m2, tl. do 150 mm</t>
  </si>
  <si>
    <t>https://podminky.urs.cz/item/CS_URS_2024_01/971033631</t>
  </si>
  <si>
    <t>1,42*2,05-1,1*1,97+0,8*2,05+(1,55*3,3-1,1*1,97)+1,0*2,05+(1,31*0,93)*2+1,0*2,05</t>
  </si>
  <si>
    <t>" vybourání otvorů pro potřeby VZT" 0,5*0,1*18+0,3*0,2*2</t>
  </si>
  <si>
    <t>74</t>
  </si>
  <si>
    <t>971033641</t>
  </si>
  <si>
    <t>Vybourání otvorů ve zdivu cihelném pl do 4 m2 na MVC nebo MV tl do 300 mm</t>
  </si>
  <si>
    <t>-99415960</t>
  </si>
  <si>
    <t>Vybourání otvorů ve zdivu základovém nebo nadzákladovém z cihel, tvárnic, příčkovek z cihel pálených na maltu vápennou nebo vápenocementovou plochy do 4 m2, tl. do 300 mm</t>
  </si>
  <si>
    <t>https://podminky.urs.cz/item/CS_URS_2024_01/971033641</t>
  </si>
  <si>
    <t>" vybourání stávajících příček" 0,5*3,3*0,3</t>
  </si>
  <si>
    <t>75</t>
  </si>
  <si>
    <t>973031334</t>
  </si>
  <si>
    <t>Vysekání kapes ve zdivu cihelném na MV nebo MVC pl do 0,16 m2 hl do 150 mm</t>
  </si>
  <si>
    <t>-462782920</t>
  </si>
  <si>
    <t>Vysekání výklenků nebo kapes ve zdivu z cihel na maltu vápennou nebo vápenocementovou kapes, plochy do 0,16 m2, hl. do 150 mm</t>
  </si>
  <si>
    <t>https://podminky.urs.cz/item/CS_URS_2024_01/973031334</t>
  </si>
  <si>
    <t>" pro potřebu instalaci nových ocelových nosníků" 4</t>
  </si>
  <si>
    <t>76</t>
  </si>
  <si>
    <t>971033651</t>
  </si>
  <si>
    <t>Vybourání otvorů ve zdivu cihelném pl do 4 m2 na MVC nebo MV tl do 600 mm</t>
  </si>
  <si>
    <t>-1670243421</t>
  </si>
  <si>
    <t>Vybourání otvorů ve zdivu základovém nebo nadzákladovém z cihel, tvárnic, příčkovek z cihel pálených na maltu vápennou nebo vápenocementovou plochy do 4 m2, tl. do 600 mm</t>
  </si>
  <si>
    <t>https://podminky.urs.cz/item/CS_URS_2024_01/971033651</t>
  </si>
  <si>
    <t>" vybourání otvorů pro potřeby VZT" 0,3*0,2*0,45</t>
  </si>
  <si>
    <t>77</t>
  </si>
  <si>
    <t>974031165</t>
  </si>
  <si>
    <t>Vysekání rýh ve zdivu cihelném hl do 150 mm š do 200 mm</t>
  </si>
  <si>
    <t>835965224</t>
  </si>
  <si>
    <t>Vysekání rýh ve zdivu cihelném na maltu vápennou nebo vápenocementovou do hl. 150 mm a šířky do 200 mm</t>
  </si>
  <si>
    <t>https://podminky.urs.cz/item/CS_URS_2024_01/974031165</t>
  </si>
  <si>
    <t>" pro potřebu instalaci nových ocelových nosníků" 1,1*2*2+1,25+1,3*5+1,6+1,8*2+1,9+2,1+2,7+2,8</t>
  </si>
  <si>
    <t>78</t>
  </si>
  <si>
    <t>974031167</t>
  </si>
  <si>
    <t>Vysekání rýh ve zdivu cihelném hl do 150 mm š do 300 mm</t>
  </si>
  <si>
    <t>2057767601</t>
  </si>
  <si>
    <t>Vysekání rýh ve zdivu cihelném na maltu vápennou nebo vápenocementovou do hl. 150 mm a šířky do 300 mm</t>
  </si>
  <si>
    <t>https://podminky.urs.cz/item/CS_URS_2024_01/974031167</t>
  </si>
  <si>
    <t>" pro potřebu instalaci nových ocelových nosníků" 5,1*2</t>
  </si>
  <si>
    <t>79</t>
  </si>
  <si>
    <t>975043121</t>
  </si>
  <si>
    <t>Jednořadové podchycení stropů pro osazení nosníků v do 3,5 m pro zatížení přes 750 do 1000 kg/m</t>
  </si>
  <si>
    <t>371111890</t>
  </si>
  <si>
    <t>Jednořadové podchycení stropů pro osazení nosníků dřevěnou výztuhou v. podchycení do 3,5 m, a při zatížení hmotností přes 750 do 1000 kg/m</t>
  </si>
  <si>
    <t>https://podminky.urs.cz/item/CS_URS_2024_01/975043121</t>
  </si>
  <si>
    <t>"podchycení stropní konstrukce při bourání příček" 6,0*2*2+4,0*2+5,1*2+2,4*3+3,0*2+2,6*2</t>
  </si>
  <si>
    <t>4,7*2+3,0*2+4,7*2+6,0*2*2</t>
  </si>
  <si>
    <t>80</t>
  </si>
  <si>
    <t>978013191</t>
  </si>
  <si>
    <t>Otlučení (osekání) vnitřní vápenné nebo vápenocementové omítky stěn v rozsahu přes 50 do 100 %</t>
  </si>
  <si>
    <t>1270637666</t>
  </si>
  <si>
    <t>Otlučení vápenných nebo vápenocementových omítek vnitřních ploch stěn s vyškrabáním spar, s očištěním zdiva, v rozsahu přes 50 do 100 %</t>
  </si>
  <si>
    <t>https://podminky.urs.cz/item/CS_URS_2024_01/978013191</t>
  </si>
  <si>
    <t xml:space="preserve">" nové keramcké obklady -otlučení omítky v místě nového obkladu" </t>
  </si>
  <si>
    <t>"1.02" (1,0+1,5)*1,8+(1,5+1,8)*0,2</t>
  </si>
  <si>
    <t>"1.04" 6,9*2,6-0,9*1,8+1,5*0,2</t>
  </si>
  <si>
    <t>"1.08" 5,3*2,6-0,7*1,8*2</t>
  </si>
  <si>
    <t>"1.09" 5,4*2,6-0,7*1,8+1,0*0,2</t>
  </si>
  <si>
    <t>"1.10" 6,7*2,6-0,9*1,8+(1,0+2,6)*0,2</t>
  </si>
  <si>
    <t>"1.14a,b" (6,9+4,4)*2,6-(0,7*1,8+0,8*1,8)</t>
  </si>
  <si>
    <t>"1.15" 5,6*2,8-(0,7*1,8+1,35*1,5)+(2,0*0,4)*2+1,0*0,2</t>
  </si>
  <si>
    <t>"1.17a,b" (18,6+8,5)*3,0-(1,35*1,9*3+1,1*2,0)</t>
  </si>
  <si>
    <t>"1.18"  7,2*2,6-0,9*1,8</t>
  </si>
  <si>
    <t>"1.19" 19,3*3,0-(1,5*2,0+1,35*1,5*2)+(2,0+3,3)*0,2</t>
  </si>
  <si>
    <t>"1.20" 7,5*2,6-(0,9*1,8*3)</t>
  </si>
  <si>
    <t>"1.21"  7,3*2,6-0,9*1,8+1,4*0,2</t>
  </si>
  <si>
    <t>"1.22a,b" (18,3+9,5)*3,0-(1,5*2,0+0,9*2,0+1,35*1,5*3)</t>
  </si>
  <si>
    <t>"1.23" 7,6*2,6-0,9*1,8*3</t>
  </si>
  <si>
    <t>"1.24" 7,3*2,6-0,9*1,8</t>
  </si>
  <si>
    <t>"1.25a,b" (18,2+9,9)*3,0-(1,5*2,0+0,9*1,8+1,35*1,5*3)</t>
  </si>
  <si>
    <t>"1.26"  5,6*2,6-0,7*1,8*2</t>
  </si>
  <si>
    <t>"1.27"  4,6*2,6-0,7*1,8</t>
  </si>
  <si>
    <t>"1.28a,b" (31,4+11,9)*3,0 -(1,35*1,5*5+3,0*2,0+0,9*1,8+0,9*1,8)</t>
  </si>
  <si>
    <t>"1.29" 7,2*2,6-0,9*1,8*3</t>
  </si>
  <si>
    <t>"1.30" 7,0*2,6-0,9*1,8</t>
  </si>
  <si>
    <t>81</t>
  </si>
  <si>
    <t>978035117</t>
  </si>
  <si>
    <t>Odstranění tenkovrstvé omítky tl do 2 mm obroušením v rozsahu přes 50 do 100 %</t>
  </si>
  <si>
    <t>2126717076</t>
  </si>
  <si>
    <t>Odstranění tenkovrstvých omítek nebo štuku tloušťky do 2 mm obroušením, rozsahu přes 50 do 100%</t>
  </si>
  <si>
    <t>https://podminky.urs.cz/item/CS_URS_2024_01/978035117</t>
  </si>
  <si>
    <t>" úprava omítky v místě kde bude ponechána stávající omítka" (1,95+1,0+5,85+1,0+</t>
  </si>
  <si>
    <t>" všechny stropní konstrukce " 313,35</t>
  </si>
  <si>
    <t>6,0*1,5*10,0+22,95*2,0</t>
  </si>
  <si>
    <t>82</t>
  </si>
  <si>
    <t>978059541</t>
  </si>
  <si>
    <t>Odsekání a odebrání obkladů stěn z vnitřních obkládaček plochy přes 1 m2</t>
  </si>
  <si>
    <t>-369712229</t>
  </si>
  <si>
    <t>Odsekání obkladů stěn včetně otlučení podkladní omítky až na zdivo z obkládaček vnitřních, z jakýchkoliv materiálů, plochy přes 1 m2</t>
  </si>
  <si>
    <t>https://podminky.urs.cz/item/CS_URS_2024_01/978059541</t>
  </si>
  <si>
    <t>(1,75+1,0)*3,3-1,5*1,824+(1,5+1,824*2)*0,3+(1,08+1,37)*3,3-0,9*1,97+1,0*3,3+(1,97+0,9+0,9)*3,3</t>
  </si>
  <si>
    <t>1,5*2,0+18,6*3,3-(1,1*1,97+1,35*1,9*2)+(1,35+2,0*2)*0,3*2</t>
  </si>
  <si>
    <t>5,5*3,3-(0,6*1,97+1,35*1,9)+(1,35+2,0*2)*0,3+7,0*2,0-0,6*1,97+9,0*2,0-0,6*1,97*2</t>
  </si>
  <si>
    <t>5,4*2,0-0,6*1,97+9,0*2,0-0,6*1,97+(2,0+1,2)*0,2+18,9*2,0-(1,1*1,97+1,35+1,9*2)+(1,35+1,9*2)*0,3*2</t>
  </si>
  <si>
    <t>5,5*1,5+(0,3+0,6+0,3)*0,9+0,6*0,3+(3,0+2,5)*1,5+5,5*2,0-0,6</t>
  </si>
  <si>
    <t>(9,3*2,0-(0,6*1,97*2))*2+5,6*2,0-0,6*1,97+(1,35+2,0*2)*0,3</t>
  </si>
  <si>
    <t>83</t>
  </si>
  <si>
    <t>977151118</t>
  </si>
  <si>
    <t>Jádrové vrty diamantovými korunkami do stavebních materiálů D přes 90 do 100 mm</t>
  </si>
  <si>
    <t>2115594565</t>
  </si>
  <si>
    <t>Jádrové vrty diamantovými korunkami do stavebních materiálů (železobetonu, betonu, cihel, obkladů, dlažeb, kamene) průměru přes 90 do 100 mm</t>
  </si>
  <si>
    <t>https://podminky.urs.cz/item/CS_URS_2024_01/977151118</t>
  </si>
  <si>
    <t>" pro potřeby mediplynů" 0,25+0,15+0,15</t>
  </si>
  <si>
    <t>84</t>
  </si>
  <si>
    <t>973042341</t>
  </si>
  <si>
    <t>Vysekání kapes ve zdivu z betonu pl do 0,16 m2 hl do 150 mm</t>
  </si>
  <si>
    <t>-870899715</t>
  </si>
  <si>
    <t>Vysekání výklenků nebo kapes ve zdivu betonovém kapes, plochy do 0,16 m2, hl. do 150 mm</t>
  </si>
  <si>
    <t>https://podminky.urs.cz/item/CS_URS_2024_01/973042341</t>
  </si>
  <si>
    <t>" vysekání  nik pro potřeby MP- ventilové hlavice" 2</t>
  </si>
  <si>
    <t>85</t>
  </si>
  <si>
    <t>974032153</t>
  </si>
  <si>
    <t>Vysekání rýh ve stěnách nebo příčkách z dutých cihel nebo tvárnic hl do 100 mm š do 100 mm</t>
  </si>
  <si>
    <t>-534433584</t>
  </si>
  <si>
    <t>Vysekání rýh ve stěnách nebo příčkách z dutých cihel, tvárnic, desek z dutých cihel nebo tvárnic do hl. 100 mm a šířky do 100 mm</t>
  </si>
  <si>
    <t>https://podminky.urs.cz/item/CS_URS_2024_01/974032153</t>
  </si>
  <si>
    <t>" vysekání drážek pro potřeby MP" 2,1*5</t>
  </si>
  <si>
    <t>" pro potřeby VZT" 0,7*2*18+0,6*2*2</t>
  </si>
  <si>
    <t>86</t>
  </si>
  <si>
    <t>974032157</t>
  </si>
  <si>
    <t>Vysekání rýh ve stěnách nebo příčkách z dutých cihel nebo tvárnic hl do 100 mm š do 300 mm</t>
  </si>
  <si>
    <t>-323848849</t>
  </si>
  <si>
    <t>Vysekání rýh ve stěnách nebo příčkách z dutých cihel, tvárnic, desek z dutých cihel nebo tvárnic do hl. 100 mm a šířky do 300 mm</t>
  </si>
  <si>
    <t>https://podminky.urs.cz/item/CS_URS_2024_01/974032157</t>
  </si>
  <si>
    <t>" vysekání drážek pro potřeby MP" 1,5*2</t>
  </si>
  <si>
    <t>87</t>
  </si>
  <si>
    <t>974042564</t>
  </si>
  <si>
    <t>Vysekání rýh v dlažbě betonové nebo jiné monolitické hl do 150 mm š do 150 mm</t>
  </si>
  <si>
    <t>83038103</t>
  </si>
  <si>
    <t>Vysekání rýh v betonové nebo jiné monolitické dlažbě s betonovým podkladem do hl. 150 mm a šířky do 150 mm</t>
  </si>
  <si>
    <t>https://podminky.urs.cz/item/CS_URS_2024_01/974042564</t>
  </si>
  <si>
    <t>"m.č. 1.23, 1.24, 1.20, 1.21"  2,0*2</t>
  </si>
  <si>
    <t>88</t>
  </si>
  <si>
    <t>977151122</t>
  </si>
  <si>
    <t>Jádrové vrty diamantovými korunkami do stavebních materiálů D přes 120 do 130 mm</t>
  </si>
  <si>
    <t>1687166500</t>
  </si>
  <si>
    <t>Jádrové vrty diamantovými korunkami do stavebních materiálů (železobetonu, betonu, cihel, obkladů, dlažeb, kamene) průměru přes 120 do 130 mm</t>
  </si>
  <si>
    <t>https://podminky.urs.cz/item/CS_URS_2024_01/977151122</t>
  </si>
  <si>
    <t xml:space="preserve"> "viz. půdorys 1.PP nový stav" </t>
  </si>
  <si>
    <t>"pro potřeby VZT" 0,15*4+0,15*2+0,15*6</t>
  </si>
  <si>
    <t>89</t>
  </si>
  <si>
    <t>977151123</t>
  </si>
  <si>
    <t>Jádrové vrty diamantovými korunkami do stavebních materiálů D přes 130 do 150 mm</t>
  </si>
  <si>
    <t>123624723</t>
  </si>
  <si>
    <t>Jádrové vrty diamantovými korunkami do stavebních materiálů (železobetonu, betonu, cihel, obkladů, dlažeb, kamene) průměru přes 130 do 150 mm</t>
  </si>
  <si>
    <t>https://podminky.urs.cz/item/CS_URS_2024_01/977151123</t>
  </si>
  <si>
    <t>"pro potřeby VZT" 0,15*6+0,15*6</t>
  </si>
  <si>
    <t>90</t>
  </si>
  <si>
    <t>977151125</t>
  </si>
  <si>
    <t>Jádrové vrty diamantovými korunkami do stavebních materiálů D přes 180 do 200 mm</t>
  </si>
  <si>
    <t>-186097740</t>
  </si>
  <si>
    <t>Jádrové vrty diamantovými korunkami do stavebních materiálů (železobetonu, betonu, cihel, obkladů, dlažeb, kamene) průměru přes 180 do 200 mm</t>
  </si>
  <si>
    <t>https://podminky.urs.cz/item/CS_URS_2024_01/977151125</t>
  </si>
  <si>
    <t>"pro potřeby VZT" 0,15+0,2+0,2+0,45</t>
  </si>
  <si>
    <t>91</t>
  </si>
  <si>
    <t>977151128</t>
  </si>
  <si>
    <t>Jádrové vrty diamantovými korunkami do stavebních materiálů D přes 250 do 300 mm</t>
  </si>
  <si>
    <t>-1435283095</t>
  </si>
  <si>
    <t>Jádrové vrty diamantovými korunkami do stavebních materiálů (železobetonu, betonu, cihel, obkladů, dlažeb, kamene) průměru přes 250 do 300 mm</t>
  </si>
  <si>
    <t>https://podminky.urs.cz/item/CS_URS_2024_01/977151128</t>
  </si>
  <si>
    <t>"pro potřeby VZT" 0,45</t>
  </si>
  <si>
    <t>95</t>
  </si>
  <si>
    <t>Různé dokončovací konstrukce a práce pozemních staveb</t>
  </si>
  <si>
    <t>92</t>
  </si>
  <si>
    <t>952902RP65</t>
  </si>
  <si>
    <t>Čištění budov - vyčištění stávajících jader celé dispozice patra</t>
  </si>
  <si>
    <t>931438738</t>
  </si>
  <si>
    <t xml:space="preserve">"rozsah prací bude proveden i v patře nad a pod 1.PP" </t>
  </si>
  <si>
    <t xml:space="preserve">"jádro bude vysáto, popřípadě ometeno , očištěno , odsrtaněny nežádoucí či volné předměty, stavební mateiály" </t>
  </si>
  <si>
    <t>"v daném rozsahu bude také provedena dezinfekce" 1,0</t>
  </si>
  <si>
    <t>93</t>
  </si>
  <si>
    <t>953961RP17</t>
  </si>
  <si>
    <t>Kotvy chemickou patronou M 12 hl 240 mm do betonu, ŽB nebo kamene s vyvrtáním otvoru</t>
  </si>
  <si>
    <t>1739627561</t>
  </si>
  <si>
    <t>Kotvy chemické s vyvrtáním otvoru do betonu, železobetonu nebo tvrdého kamene chemická patrona, velikost M 12, hloubka 240 mm</t>
  </si>
  <si>
    <t xml:space="preserve">" viz. půdorys 1.PP - nový stav" </t>
  </si>
  <si>
    <t>" kotevní prvky pro kotvení zdrojových mostů" 4*2*5</t>
  </si>
  <si>
    <t>"kotevní prvky pro stropní stativy" 2*4*3</t>
  </si>
  <si>
    <t>953965RP16</t>
  </si>
  <si>
    <t>Kotevní šroub pro chemické kotvy M 12 dl 190 mm</t>
  </si>
  <si>
    <t>-49259466</t>
  </si>
  <si>
    <t>Kotvy chemické s vyvrtáním otvoru kotevní šrouby pro chemické kotvy, velikost M 12, délka 190 mm</t>
  </si>
  <si>
    <t>953961RP10</t>
  </si>
  <si>
    <t>Kotvy chemickou patronou M 10 hl 240 mm do betonu, ŽB nebo kamene s vyvrtáním otvoru</t>
  </si>
  <si>
    <t>-1638192844</t>
  </si>
  <si>
    <t xml:space="preserve">" viz. půdorys 1.PP bouracích prací" </t>
  </si>
  <si>
    <t>" kotvy pro kotevní desky dodatečných ocelových průvlaků U 220"</t>
  </si>
  <si>
    <t>6*4</t>
  </si>
  <si>
    <t>953965117</t>
  </si>
  <si>
    <t>Kotevní šroub pro chemické kotvy M 10 dl 190 mm</t>
  </si>
  <si>
    <t>-55040281</t>
  </si>
  <si>
    <t>Kotva chemická s vyvrtáním otvoru kotevní šrouby pro chemické kotvy, velikost M 10, délka 190 mm</t>
  </si>
  <si>
    <t>https://podminky.urs.cz/item/CS_URS_2024_01/953965117</t>
  </si>
  <si>
    <t>952901111</t>
  </si>
  <si>
    <t>Vyčištění budov bytové a občanské výstavby při výšce podlaží do 4 m</t>
  </si>
  <si>
    <t>283400020</t>
  </si>
  <si>
    <t>Vyčištění budov nebo objektů před předáním do užívání budov bytové nebo občanské výstavby, světlé výšky podlaží do 4 m</t>
  </si>
  <si>
    <t>https://podminky.urs.cz/item/CS_URS_2024_01/952901111</t>
  </si>
  <si>
    <t>997</t>
  </si>
  <si>
    <t>Přesun sutě</t>
  </si>
  <si>
    <t>98</t>
  </si>
  <si>
    <t>997013212</t>
  </si>
  <si>
    <t>Vnitrostaveništní doprava suti a vybouraných hmot pro budovy v přes 6 do 9 m ručně</t>
  </si>
  <si>
    <t>1013307991</t>
  </si>
  <si>
    <t>Vnitrostaveništní doprava suti a vybouraných hmot vodorovně do 50 m s naložením ručně pro budovy a haly výšky přes 6 do 9 m</t>
  </si>
  <si>
    <t>https://podminky.urs.cz/item/CS_URS_2024_01/997013212</t>
  </si>
  <si>
    <t>99</t>
  </si>
  <si>
    <t>997013311</t>
  </si>
  <si>
    <t>Montáž a demontáž shozu suti v do 10 m</t>
  </si>
  <si>
    <t>-1746675947</t>
  </si>
  <si>
    <t>Shoz na stavební suť montáž a demontáž shozu výšky do 10 m</t>
  </si>
  <si>
    <t>https://podminky.urs.cz/item/CS_URS_2024_01/997013311</t>
  </si>
  <si>
    <t>"do výšky okna 1.PP " ( 3,6+1,0+0,5)*2</t>
  </si>
  <si>
    <t>100</t>
  </si>
  <si>
    <t>997013321</t>
  </si>
  <si>
    <t>Příplatek k shozu suti v do 10 m za první a ZKD den použití</t>
  </si>
  <si>
    <t>-1640639550</t>
  </si>
  <si>
    <t>Shoz na stavební suť montáž a demontáž shozu výšky Příplatek za první a každý další den použití shozu výšky do 10 m</t>
  </si>
  <si>
    <t>https://podminky.urs.cz/item/CS_URS_2024_01/997013321</t>
  </si>
  <si>
    <t>"do výšky okna 1.PP " ( 3,6+1,0+0,5)*2*6*30</t>
  </si>
  <si>
    <t xml:space="preserve">"v ceně bude zohledněna skutečná délka výstavby dle GD" </t>
  </si>
  <si>
    <t>101</t>
  </si>
  <si>
    <t>997013501</t>
  </si>
  <si>
    <t>Odvoz suti a vybouraných hmot na skládku nebo meziskládku do 1 km se složením</t>
  </si>
  <si>
    <t>-2127197671</t>
  </si>
  <si>
    <t>Odvoz suti a vybouraných hmot na skládku nebo meziskládku se složením, na vzdálenost do 1 km</t>
  </si>
  <si>
    <t>https://podminky.urs.cz/item/CS_URS_2024_01/997013501</t>
  </si>
  <si>
    <t>102</t>
  </si>
  <si>
    <t>997013509</t>
  </si>
  <si>
    <t>Příplatek k odvozu suti a vybouraných hmot na skládku ZKD 1 km přes 1 km</t>
  </si>
  <si>
    <t>195091224</t>
  </si>
  <si>
    <t>Odvoz suti a vybouraných hmot na skládku nebo meziskládku se složením, na vzdálenost Příplatek k ceně za každý další započatý 1 km přes 1 km</t>
  </si>
  <si>
    <t>https://podminky.urs.cz/item/CS_URS_2024_01/997013509</t>
  </si>
  <si>
    <t>"Předpoklad skládka nebo zařízení pro nakládání s odpady do 20 km" 160,572*19</t>
  </si>
  <si>
    <t xml:space="preserve">" včetně suti pro potřeby ÚT  a chladící vody" </t>
  </si>
  <si>
    <t>103</t>
  </si>
  <si>
    <t>997013631</t>
  </si>
  <si>
    <t>Poplatek za uložení na skládce (skládkovné) stavebního odpadu směsného kód odpadu 17 09 04</t>
  </si>
  <si>
    <t>-862293676</t>
  </si>
  <si>
    <t>Poplatek za uložení stavebního odpadu na skládce (skládkovné) směsného stavebního a demoličního zatříděného do Katalogu odpadů pod kódem 17 09 04</t>
  </si>
  <si>
    <t>https://podminky.urs.cz/item/CS_URS_2024_01/997013631</t>
  </si>
  <si>
    <t>998</t>
  </si>
  <si>
    <t>Přesun hmot</t>
  </si>
  <si>
    <t>104</t>
  </si>
  <si>
    <t>998018002</t>
  </si>
  <si>
    <t>Přesun hmot pro budovy ruční pro budovy v přes 6 do 12 m</t>
  </si>
  <si>
    <t>-1068633511</t>
  </si>
  <si>
    <t>Přesun hmot pro budovy občanské výstavby, bydlení, výrobu a služby ruční (bez užití mechanizace) vodorovná dopravní vzdálenost do 100 m pro budovy s jakoukoliv nosnou konstrukcí výšky přes 6 do 12 m</t>
  </si>
  <si>
    <t>https://podminky.urs.cz/item/CS_URS_2024_01/998018002</t>
  </si>
  <si>
    <t>PSV</t>
  </si>
  <si>
    <t>Práce a dodávky PSV</t>
  </si>
  <si>
    <t>711</t>
  </si>
  <si>
    <t>Izolace proti vodě, vlhkosti a plynům</t>
  </si>
  <si>
    <t>105</t>
  </si>
  <si>
    <t>711191001</t>
  </si>
  <si>
    <t>Provedení adhezního můstku na vodorovné ploše</t>
  </si>
  <si>
    <t>976659345</t>
  </si>
  <si>
    <t>Provedení nátěru adhezního můstku na ploše vodorovné V</t>
  </si>
  <si>
    <t>https://podminky.urs.cz/item/CS_URS_2024_01/711191001</t>
  </si>
  <si>
    <t>313,35</t>
  </si>
  <si>
    <t>106</t>
  </si>
  <si>
    <t>58585000</t>
  </si>
  <si>
    <t>adhezní můstek pro savé i nesavé podklady</t>
  </si>
  <si>
    <t>kg</t>
  </si>
  <si>
    <t>350762788</t>
  </si>
  <si>
    <t>" viz. montáž + ztratné" 313,35</t>
  </si>
  <si>
    <t>313,35*0,12075 'Přepočtené koeficientem množství</t>
  </si>
  <si>
    <t>107</t>
  </si>
  <si>
    <t>711193121</t>
  </si>
  <si>
    <t>Izolace proti vlhkosti na vodorovné ploše těsnicí hmotou minerální na bázi cementu a disperze dvousložková</t>
  </si>
  <si>
    <t>935575825</t>
  </si>
  <si>
    <t>Izolace proti zemní vlhkosti ostatní těsnicí hmotou dvousložkovou na bázi cementu na ploše vodorovné V</t>
  </si>
  <si>
    <t>https://podminky.urs.cz/item/CS_URS_2024_01/711193121</t>
  </si>
  <si>
    <t xml:space="preserve">" systémové řešení včetně rohových a koutových těsnících izolačních pásků pro řešení detailů , styku podlahy a stěny" </t>
  </si>
  <si>
    <t xml:space="preserve">"protiskluz" </t>
  </si>
  <si>
    <t>"1.14a,b" (2,8+1,2)</t>
  </si>
  <si>
    <t>"1.21" 3,15</t>
  </si>
  <si>
    <t>"1.24"  3,2</t>
  </si>
  <si>
    <t>"1.30"  3,0</t>
  </si>
  <si>
    <t>108</t>
  </si>
  <si>
    <t>998711202</t>
  </si>
  <si>
    <t>Přesun hmot procentní pro izolace proti vodě, vlhkosti a plynům v objektech v přes 6 do 12 m</t>
  </si>
  <si>
    <t>%</t>
  </si>
  <si>
    <t>-73535766</t>
  </si>
  <si>
    <t>Přesun hmot pro izolace proti vodě, vlhkosti a plynům stanovený procentní sazbou (%) z ceny vodorovná dopravní vzdálenost do 50 m základní v objektech výšky přes 6 do 12 m</t>
  </si>
  <si>
    <t>https://podminky.urs.cz/item/CS_URS_2024_01/998711202</t>
  </si>
  <si>
    <t>712</t>
  </si>
  <si>
    <t>Povlakové krytiny</t>
  </si>
  <si>
    <t>109</t>
  </si>
  <si>
    <t>712300RP22</t>
  </si>
  <si>
    <t xml:space="preserve">Úpravy střešního pláště pro potřeby nosné konstrukce VZT zařízení na střeše </t>
  </si>
  <si>
    <t>-392380871</t>
  </si>
  <si>
    <t>"viz. půdorys VZT střecha" 1</t>
  </si>
  <si>
    <t xml:space="preserve">" budou provdeny sondy pro přesné určení skladby střešního pláště" </t>
  </si>
  <si>
    <t xml:space="preserve">" demontáž jednotlivých vrstev v předpokládané ploše 2,0 m2" </t>
  </si>
  <si>
    <t xml:space="preserve">"po montáži nosné konstrukce budou vrstvy opraveny" </t>
  </si>
  <si>
    <t>" povlaková krytina střechy bude vytažena na svislou ocelovou konstrukci a hydroizolačně upravena ( kovová těsnící páska, systémové řešení a pod.)"</t>
  </si>
  <si>
    <t>110</t>
  </si>
  <si>
    <t>998712203</t>
  </si>
  <si>
    <t>Přesun hmot procentní pro krytiny povlakové v objektech v přes 12 do 24 m</t>
  </si>
  <si>
    <t>714104079</t>
  </si>
  <si>
    <t>Přesun hmot pro povlakové krytiny stanovený procentní sazbou (%) z ceny vodorovná dopravní vzdálenost do 50 m základní v objektech výšky přes 12 do 24 m</t>
  </si>
  <si>
    <t>https://podminky.urs.cz/item/CS_URS_2024_01/998712203</t>
  </si>
  <si>
    <t>723</t>
  </si>
  <si>
    <t>Zdravotechnika - vnitřní plynovod</t>
  </si>
  <si>
    <t>111</t>
  </si>
  <si>
    <t>72315rp23</t>
  </si>
  <si>
    <t>Potrubí z ocelových trubek hladkých  černých spojovaných chráničky dilatační provedení ( včetně požárního provedení, ucpávky )</t>
  </si>
  <si>
    <t>674457659</t>
  </si>
  <si>
    <t>Potrubí z ocelových trubek hladkých černých spojovaných chráničky dilatační provedení ( včetně požárního provedení, ucpávky )</t>
  </si>
  <si>
    <t>" viz. půdorys 1.PP nový stav" 0,15*2*2</t>
  </si>
  <si>
    <t>112</t>
  </si>
  <si>
    <t>998723202</t>
  </si>
  <si>
    <t>Přesun hmot procentní pro vnitřní plynovod v objektech v přes 6 do 12 m</t>
  </si>
  <si>
    <t>988332688</t>
  </si>
  <si>
    <t>Přesun hmot pro vnitřní plynovod stanovený procentní sazbou (%) z ceny vodorovná dopravní vzdálenost do 50 m základní v objektech výšky přes 6 do 12 m</t>
  </si>
  <si>
    <t>https://podminky.urs.cz/item/CS_URS_2024_01/998723202</t>
  </si>
  <si>
    <t>725</t>
  </si>
  <si>
    <t>Zdravotechnika - zařizovací předměty</t>
  </si>
  <si>
    <t>113</t>
  </si>
  <si>
    <t>725291653</t>
  </si>
  <si>
    <t>Montáž zásobníku toaletních papírů</t>
  </si>
  <si>
    <t>1911155349</t>
  </si>
  <si>
    <t>Montáž doplňků zařízení koupelen a záchodů zásobníku toaletních papírů</t>
  </si>
  <si>
    <t>https://podminky.urs.cz/item/CS_URS_2024_01/725291653</t>
  </si>
  <si>
    <t xml:space="preserve">"viz. půdorys 1.PP  nový stav" </t>
  </si>
  <si>
    <t xml:space="preserve">"nové zařizovací předměty  v koupelnách na WC" </t>
  </si>
  <si>
    <t>" podrobnosti viz. PD" 5</t>
  </si>
  <si>
    <t>114</t>
  </si>
  <si>
    <t>55431091</t>
  </si>
  <si>
    <t>zásobník toaletních papírů nerez D 220mm</t>
  </si>
  <si>
    <t>-930072381</t>
  </si>
  <si>
    <t>"viz. montáž " 5</t>
  </si>
  <si>
    <t>115</t>
  </si>
  <si>
    <t>725291654</t>
  </si>
  <si>
    <t>Montáž zásobníku papírových ručníků</t>
  </si>
  <si>
    <t>1399509060</t>
  </si>
  <si>
    <t>Montáž doplňků zařízení koupelen a záchodů zásobníku papírových ručníků</t>
  </si>
  <si>
    <t>https://podminky.urs.cz/item/CS_URS_2024_01/725291654</t>
  </si>
  <si>
    <t>" podrobnosti viz. PD" 11</t>
  </si>
  <si>
    <t>116</t>
  </si>
  <si>
    <t>55431084</t>
  </si>
  <si>
    <t>zásobník papírových ručníků skládaných nerezové provedení</t>
  </si>
  <si>
    <t>1799593719</t>
  </si>
  <si>
    <t>" viz. montáž " 11</t>
  </si>
  <si>
    <t>117</t>
  </si>
  <si>
    <t>725291662</t>
  </si>
  <si>
    <t>Montáž sedačky do sprchy</t>
  </si>
  <si>
    <t>-1655989741</t>
  </si>
  <si>
    <t>Montáž doplňků zařízení koupelen a záchodů sedačky do sprchy</t>
  </si>
  <si>
    <t>https://podminky.urs.cz/item/CS_URS_2024_01/725291662</t>
  </si>
  <si>
    <t>"sklopné sedátko do převlékací kabiny " 2</t>
  </si>
  <si>
    <t>118</t>
  </si>
  <si>
    <t>55147082</t>
  </si>
  <si>
    <t>sedátko sklopné do sprchy s opěrnou nohou nerez mat 440x450x460mm</t>
  </si>
  <si>
    <t>2123134827</t>
  </si>
  <si>
    <t>"(nosnost min. 150 kg dodávka a montáž)"</t>
  </si>
  <si>
    <t>"viz. montáž" 2</t>
  </si>
  <si>
    <t>119</t>
  </si>
  <si>
    <t>725291RP126</t>
  </si>
  <si>
    <t>Doplňky zařízení koupelen a záchodů nerezové madlo  lomené  (dodávka a montáž)</t>
  </si>
  <si>
    <t>CS ÚRS 2021 02</t>
  </si>
  <si>
    <t>-531466684</t>
  </si>
  <si>
    <t>Doplňky zařízení koupelen a záchodů nerezové madlo lomené (dodávka a montáž)</t>
  </si>
  <si>
    <t>https://podminky.urs.cz/item/CS_URS_2021_02/725291RP126</t>
  </si>
  <si>
    <t xml:space="preserve">"viz. půdorys 1.PP - 2.NP nový stav" </t>
  </si>
  <si>
    <t>"vybavení WC  a hygienické kabiny " 2</t>
  </si>
  <si>
    <t>120</t>
  </si>
  <si>
    <t>725291RP20</t>
  </si>
  <si>
    <t>Doplňky zařízení koupelen a záchodů nerezové dávkovač tekutého mýdla</t>
  </si>
  <si>
    <t>-1598493243</t>
  </si>
  <si>
    <t>https://podminky.urs.cz/item/CS_URS_2021_02/725291RP20</t>
  </si>
  <si>
    <t>121</t>
  </si>
  <si>
    <t>725291RP21</t>
  </si>
  <si>
    <t>Doplňky zařízení koupelen a záchodů nerezové dávkovač  dezinfekce</t>
  </si>
  <si>
    <t>1729613596</t>
  </si>
  <si>
    <t>Doplňky zařízení koupelen a záchodů nerezové dávkovač dezinfekce</t>
  </si>
  <si>
    <t>122</t>
  </si>
  <si>
    <t>725291RP26</t>
  </si>
  <si>
    <t xml:space="preserve">Doplňky zařízení koupelen a záchodů nerezové madlo vodorovné </t>
  </si>
  <si>
    <t>-1802142179</t>
  </si>
  <si>
    <t>" podrobnosti viz. PD" 2</t>
  </si>
  <si>
    <t>123</t>
  </si>
  <si>
    <t>725291RP27</t>
  </si>
  <si>
    <t>Doplňky zařízení koupelen a záchodů sklopné madlo krakorcové  u WC s držákem toaletního papíru</t>
  </si>
  <si>
    <t>-44564876</t>
  </si>
  <si>
    <t>Doplňky zařízení koupelen a záchodů sklopné madlo krakorcové u WC s držákem toaletního papíru</t>
  </si>
  <si>
    <t>124</t>
  </si>
  <si>
    <t>725291RP30</t>
  </si>
  <si>
    <t>Doplňky zařízení koupelen a záchodů nerezové madlo svislé pevné u umyvadla</t>
  </si>
  <si>
    <t>1915954471</t>
  </si>
  <si>
    <t>" podrobnosti viz. PD" 4+3</t>
  </si>
  <si>
    <t>125</t>
  </si>
  <si>
    <t>725291RP37</t>
  </si>
  <si>
    <t>Doplňky zařízení koupelen a záchodů nerezové madlo krakorcové pevné u sprchy</t>
  </si>
  <si>
    <t>-984962515</t>
  </si>
  <si>
    <t>Doplňky zařízení koupelen a záchodů nerezové háčky na oděvy dvojháček</t>
  </si>
  <si>
    <t>" podrobnosti viz. PD" 13</t>
  </si>
  <si>
    <t>126</t>
  </si>
  <si>
    <t>725291RP38</t>
  </si>
  <si>
    <t>Doplňky zařízení koupelen a záchodů nerezový koš na odpadky závěsný</t>
  </si>
  <si>
    <t>-2002079302</t>
  </si>
  <si>
    <t>" podrobnosti viz. PD" 7</t>
  </si>
  <si>
    <t>127</t>
  </si>
  <si>
    <t>725291RP40</t>
  </si>
  <si>
    <t>1598690722</t>
  </si>
  <si>
    <t>Doplňky zařízení koupelen a záchodů závěsný WC kartáč s odkap. nádobou - sklo</t>
  </si>
  <si>
    <t>128</t>
  </si>
  <si>
    <t>725291RP41</t>
  </si>
  <si>
    <t xml:space="preserve">Doplňky zařízení dřevěná stěna na odděvy na stěnu s věšákem a odkládací policí  ( kotvení) </t>
  </si>
  <si>
    <t>-2076941553</t>
  </si>
  <si>
    <t xml:space="preserve">Doplňky zařízení dřevěná stěna na odděvy na stěnu s věšákem a odkládací policí ( kotvení) </t>
  </si>
  <si>
    <t xml:space="preserve">" výška předstěny cca 1,5 m šířka 0,8 m" </t>
  </si>
  <si>
    <t>" podrobnosti viz. PD" 3</t>
  </si>
  <si>
    <t>129</t>
  </si>
  <si>
    <t>998725202</t>
  </si>
  <si>
    <t>Přesun hmot procentní pro zařizovací předměty v objektech v přes 6 do 12 m</t>
  </si>
  <si>
    <t>-917780571</t>
  </si>
  <si>
    <t>Přesun hmot pro zařizovací předměty stanovený procentní sazbou (%) z ceny vodorovná dopravní vzdálenost do 50 m základní v objektech výšky přes 6 do 12 m</t>
  </si>
  <si>
    <t>https://podminky.urs.cz/item/CS_URS_2024_01/998725202</t>
  </si>
  <si>
    <t>733</t>
  </si>
  <si>
    <t>Ústřední vytápění - rozvodné potrubí</t>
  </si>
  <si>
    <t>130</t>
  </si>
  <si>
    <t>733811232</t>
  </si>
  <si>
    <t>Ochrana potrubí ústředního vytápění termoizolačními trubicemi z PE tl přes 9 do 13 mm DN přes 22 do 45 mm</t>
  </si>
  <si>
    <t>-723735135</t>
  </si>
  <si>
    <t>Ochrana potrubí termoizolačními trubicemi z pěnového polyetylenu PE přilepenými v příčných a podélných spojích, tloušťky izolace přes 9 do 13 mm, vnitřního průměru izolace DN přes 22 do 45 mm</t>
  </si>
  <si>
    <t>https://podminky.urs.cz/item/CS_URS_2024_01/733811232</t>
  </si>
  <si>
    <t>" ochrana potrubí vytápění v místě kapotáže SDK" 3,3*22*2</t>
  </si>
  <si>
    <t>131</t>
  </si>
  <si>
    <t>998733202</t>
  </si>
  <si>
    <t>Přesun hmot procentní pro rozvody potrubí v objektech v přes 6 do 12 m</t>
  </si>
  <si>
    <t>-1942207615</t>
  </si>
  <si>
    <t>Přesun hmot pro rozvody potrubí stanovený procentní sazbou z ceny vodorovná dopravní vzdálenost do 50 m základní v objektech výšky přes 6 do 12 m</t>
  </si>
  <si>
    <t>https://podminky.urs.cz/item/CS_URS_2024_01/998733202</t>
  </si>
  <si>
    <t>741</t>
  </si>
  <si>
    <t>Elektroinstalace - silnoproud</t>
  </si>
  <si>
    <t>132</t>
  </si>
  <si>
    <t>741374RP1</t>
  </si>
  <si>
    <t>Kompletní demontáž elektrických zařízení v koupelnách ( včetně zajištění vývodu EL)</t>
  </si>
  <si>
    <t>-1742231527</t>
  </si>
  <si>
    <t>"demontáž osoušečů rukou" 7</t>
  </si>
  <si>
    <t>751</t>
  </si>
  <si>
    <t>Vzduchotechnika</t>
  </si>
  <si>
    <t>133</t>
  </si>
  <si>
    <t>751510RP12</t>
  </si>
  <si>
    <t>Demontáž vzduchotechnického potrubí plechového kruhového včetně izolace do suti D přes 400 do 600 mm (doplňkových prvků)</t>
  </si>
  <si>
    <t>1830944344</t>
  </si>
  <si>
    <t xml:space="preserve">" viz. půdorys 1.PP VZT" </t>
  </si>
  <si>
    <t>"demontáž  stávajícího  venkovního  potrubí vedené po fasádě a na střeše" 35,0</t>
  </si>
  <si>
    <t xml:space="preserve"> " demontáž potrubí v celé délce" </t>
  </si>
  <si>
    <t>" úprava koncových otvorů po demontáži  a příprava pro osazení nového VZT potrubí"</t>
  </si>
  <si>
    <t xml:space="preserve">"technická úprava kotevních prvků pro nové potrubí včetně povrchové úpravy" </t>
  </si>
  <si>
    <t>763</t>
  </si>
  <si>
    <t>Konstrukce suché výstavby</t>
  </si>
  <si>
    <t>134</t>
  </si>
  <si>
    <t>763131421</t>
  </si>
  <si>
    <t>SDK podhled desky 2xA 12,5 bez izolace dvouvrstvá spodní kce profil CD+UD</t>
  </si>
  <si>
    <t>1577142527</t>
  </si>
  <si>
    <t>Podhled ze sádrokartonových desek dvouvrstvá zavěšená spodní konstrukce z ocelových profilů CD, UD dvojitě opláštěná deskami standardními A, tl. 2 x 12,5 mm, bez izolace</t>
  </si>
  <si>
    <t>https://podminky.urs.cz/item/CS_URS_2024_01/763131421</t>
  </si>
  <si>
    <t>2,7+1,65+1,6+2,7+3,75+1,7+2,7+3,4+3,15+3,1+3,2+1,7+1,25+3,0+3,0+4,7</t>
  </si>
  <si>
    <t xml:space="preserve">" obklady stropních konstrukcí" </t>
  </si>
  <si>
    <t>"1.01" 2,4*1,5+2,4*(0,5+0,5*2)*2</t>
  </si>
  <si>
    <t>"1.07" 3,0*(0,75+0,5*2)</t>
  </si>
  <si>
    <t>"1.17a" 1,6*(0,75+0,5)+4,3*(1,0+0,5*2)</t>
  </si>
  <si>
    <t>"1.19" 3,6*(1,5+0,5)</t>
  </si>
  <si>
    <t>"1.22a,b" 3,0*(0,75+0,5*2)</t>
  </si>
  <si>
    <t>"1.25a,b"  3,0*(0,75+0,5*2)</t>
  </si>
  <si>
    <t>"1.28a,b" 8,8*1,8+8,8*0,5+(5,0*(1,0+0,5*2)*2)</t>
  </si>
  <si>
    <t>135</t>
  </si>
  <si>
    <t>763131441</t>
  </si>
  <si>
    <t>SDK podhled desky 2xDF 12,5 bez izolace dvouvrstvá spodní kce profil CD+UD REI 120</t>
  </si>
  <si>
    <t>-46912489</t>
  </si>
  <si>
    <t>Podhled ze sádrokartonových desek dvouvrstvá zavěšená spodní konstrukce z ocelových profilů CD, UD dvojitě opláštěná deskami protipožárními DF, tl. 2 x 12,5 mm, bez izolace, REI do 120</t>
  </si>
  <si>
    <t>https://podminky.urs.cz/item/CS_URS_2024_01/763131441</t>
  </si>
  <si>
    <t>" m.č. 1.01 rozvaděč" (0,3+1,2+0,3)*3,3+1,2*0,3</t>
  </si>
  <si>
    <t>136</t>
  </si>
  <si>
    <t>763131451</t>
  </si>
  <si>
    <t>SDK podhled deska 1xH2 12,5 bez izolace dvouvrstvá spodní kce profil CD+UD</t>
  </si>
  <si>
    <t>-1505510093</t>
  </si>
  <si>
    <t>Podhled ze sádrokartonových desek dvouvrstvá zavěšená spodní konstrukce z ocelových profilů CD, UD jednoduše opláštěná deskou impregnovanou H2, tl. 12,5 mm, bez izolace</t>
  </si>
  <si>
    <t>https://podminky.urs.cz/item/CS_URS_2024_01/763131451</t>
  </si>
  <si>
    <t>2,8+1,2</t>
  </si>
  <si>
    <t>137</t>
  </si>
  <si>
    <t>763131712</t>
  </si>
  <si>
    <t>SDK podhled napojení na jiný druh podhledu</t>
  </si>
  <si>
    <t>-1485822730</t>
  </si>
  <si>
    <t>Podhled ze sádrokartonových desek ostatní práce a konstrukce na podhledech ze sádrokartonových desek napojení na jiný druh podhledu</t>
  </si>
  <si>
    <t>https://podminky.urs.cz/item/CS_URS_2024_01/763131712</t>
  </si>
  <si>
    <t>2,4*6+3,0*2+5,0*4+8,8*2+3,0*2+3,0*2+3,6*2+2,0*2+4,5*2+10,0</t>
  </si>
  <si>
    <t>138</t>
  </si>
  <si>
    <t>763131714</t>
  </si>
  <si>
    <t>SDK podhled základní penetrační nátěr</t>
  </si>
  <si>
    <t>260144178</t>
  </si>
  <si>
    <t>Podhled ze sádrokartonových desek ostatní práce a konstrukce na podhledech ze sádrokartonových desek základní penetrační nátěr</t>
  </si>
  <si>
    <t>https://podminky.urs.cz/item/CS_URS_2024_01/763131714</t>
  </si>
  <si>
    <t>139</t>
  </si>
  <si>
    <t>763131721</t>
  </si>
  <si>
    <t>SDK podhled skoková změna v do 0,5 m</t>
  </si>
  <si>
    <t>1925618972</t>
  </si>
  <si>
    <t>Podhled ze sádrokartonových desek ostatní práce a konstrukce na podhledech ze sádrokartonových desek skokové změny výšky podhledu do 0,5 m</t>
  </si>
  <si>
    <t>https://podminky.urs.cz/item/CS_URS_2024_01/763131721</t>
  </si>
  <si>
    <t>140</t>
  </si>
  <si>
    <t>763131765</t>
  </si>
  <si>
    <t>Příplatek k SDK podhledu za výšku zavěšení přes 0,5 do 1,0 m</t>
  </si>
  <si>
    <t>1055126956</t>
  </si>
  <si>
    <t>Podhled ze sádrokartonových desek Příplatek k cenám za výšku zavěšení přes 0,5 do 1,0 m</t>
  </si>
  <si>
    <t>https://podminky.urs.cz/item/CS_URS_2024_01/763131765</t>
  </si>
  <si>
    <t>2,8+1,2+10,1+6,8+8,35</t>
  </si>
  <si>
    <t>141</t>
  </si>
  <si>
    <t>763131772</t>
  </si>
  <si>
    <t>Příplatek k SDK podhledu za rovinnost kvality Q4</t>
  </si>
  <si>
    <t>1562553487</t>
  </si>
  <si>
    <t>Podhled ze sádrokartonových desek Příplatek k cenám za rovinnost kvality celoplošné tmelení kvality Q4</t>
  </si>
  <si>
    <t>https://podminky.urs.cz/item/CS_URS_2024_01/763131772</t>
  </si>
  <si>
    <t>142</t>
  </si>
  <si>
    <t>763131821</t>
  </si>
  <si>
    <t>Demontáž SDK podhledu s dvouvrstvou nosnou kcí z ocelových profilů opláštění jednoduché</t>
  </si>
  <si>
    <t>1181285312</t>
  </si>
  <si>
    <t>Demontáž podhledu nebo samostatného požárního předělu ze sádrokartonových desek s nosnou konstrukcí dvouvrstvou z ocelových profilů, opláštění jednoduché</t>
  </si>
  <si>
    <t>https://podminky.urs.cz/item/CS_URS_2024_01/763131821</t>
  </si>
  <si>
    <t xml:space="preserve">" viz. půdorys 1.Pp bourací práce" </t>
  </si>
  <si>
    <t>"odstranění stávajícíh podhledů" 1,75+4,0+3,91+1,72+1,7+3,8+3,9+1,6+4,6+(1,6+1,75)*(0,75+1,5)</t>
  </si>
  <si>
    <t>1,6+4,0+4,05+1,7+3,8*(0,5+0,5*2+0,45)+(3,426)*(0,75+1,5)+4,163*(0,5*2+0,45)</t>
  </si>
  <si>
    <t>3,3*(0,45+0,5*2)+3,3*(1,1+0,5)+6,0*1,0+3,0*(0,45+0,5)+(3,675+2,893)*(1,1+0,5)</t>
  </si>
  <si>
    <t>143</t>
  </si>
  <si>
    <t>763131912</t>
  </si>
  <si>
    <t>Zhotovení otvoru vel. přes 0,1 do 0,25 m2 v SDK podhledu a podkroví s vyztužením profily</t>
  </si>
  <si>
    <t>1946920696</t>
  </si>
  <si>
    <t>Zhotovení otvorů v podhledech a podkrovích ze sádrokartonových desek pro prostupy (voda, elektro, topení, VZT), osvětlení, sprinklery, revizní klapky a dvířka včetně vyztužení profily, velikost přes 0,10 do 0,25 m2</t>
  </si>
  <si>
    <t>https://podminky.urs.cz/item/CS_URS_2024_01/763131912</t>
  </si>
  <si>
    <t>" revizní dvířka VZT" 1</t>
  </si>
  <si>
    <t>144</t>
  </si>
  <si>
    <t>763131914</t>
  </si>
  <si>
    <t>Zhotovení otvoru vel. přes 0,5 do 1 m2 v SDK podhledu a podkroví s vyztužením profily</t>
  </si>
  <si>
    <t>1100556685</t>
  </si>
  <si>
    <t>Zhotovení otvorů v podhledech a podkrovích ze sádrokartonových desek pro prostupy (voda, elektro, topení, VZT), osvětlení, sprinklery, revizní klapky a dvířka včetně vyztužení profily, velikost přes 0,50 do 1,00 m2</t>
  </si>
  <si>
    <t>https://podminky.urs.cz/item/CS_URS_2024_01/763131914</t>
  </si>
  <si>
    <t>145</t>
  </si>
  <si>
    <t>763132RP17</t>
  </si>
  <si>
    <t>Dodávka a montáž zavěšené nosné konstrukce pro kazetový strop ( v místě nového vedení mediplynů)</t>
  </si>
  <si>
    <t>463244307</t>
  </si>
  <si>
    <t>" včetně úpravy pro potřeby vedení mediplynů"</t>
  </si>
  <si>
    <t xml:space="preserve">" kazety budou použity zpětně dle stávajícího podhledu" </t>
  </si>
  <si>
    <t>(20,0+10,0)*1,2</t>
  </si>
  <si>
    <t>146</t>
  </si>
  <si>
    <t>763135101</t>
  </si>
  <si>
    <t>Montáž SDK kazetového podhledu z kazet 600x600 mm na zavěšenou viditelnou nosnou konstrukci</t>
  </si>
  <si>
    <t>1631440122</t>
  </si>
  <si>
    <t>Montáž sádrokartonového podhledu kazetového demontovatelného, velikosti kazet 600x600 mm včetně zavěšené nosné konstrukce viditelné</t>
  </si>
  <si>
    <t>https://podminky.urs.cz/item/CS_URS_2024_01/763135101</t>
  </si>
  <si>
    <t xml:space="preserve">" viz. skladby konstrukcí" </t>
  </si>
  <si>
    <t>23,9+10,8+6,6+13,8+10,1+14,35+6,8+8,35+32,3+18,7+4,3+21,15+18,4+5,0+18,2+5,5+39,6+8,15</t>
  </si>
  <si>
    <t>147</t>
  </si>
  <si>
    <t>59030RP22</t>
  </si>
  <si>
    <t xml:space="preserve">podhled kazetový bez děrování viditelný rastr tl 10mm 600x600mm do zdravotnictví, chemicky odolný </t>
  </si>
  <si>
    <t>-1702111914</t>
  </si>
  <si>
    <t>" viz. montáž + ztratné" 266,0</t>
  </si>
  <si>
    <t xml:space="preserve">" včetně 15 kazet s větrací mřížkou pro odvětrání podhledu pro potřeby MP" </t>
  </si>
  <si>
    <t>266*1,05 'Přepočtené koeficientem množství</t>
  </si>
  <si>
    <t>148</t>
  </si>
  <si>
    <t>763135611</t>
  </si>
  <si>
    <t>Montáž kazet SDK kazetového podhledu</t>
  </si>
  <si>
    <t>-928459468</t>
  </si>
  <si>
    <t>Montáž sádrokartonového podhledu opláštění z kazet</t>
  </si>
  <si>
    <t>https://podminky.urs.cz/item/CS_URS_2024_01/763135611</t>
  </si>
  <si>
    <t>149</t>
  </si>
  <si>
    <t>59030RP12</t>
  </si>
  <si>
    <t>podhled kazetový  dle stávajícího druhu a vzhledu kazetového stropu</t>
  </si>
  <si>
    <t>vLASTNÍ</t>
  </si>
  <si>
    <t>1903890981</t>
  </si>
  <si>
    <t>" předpoklad 30 % nových kazet" 36,0/100*30</t>
  </si>
  <si>
    <t xml:space="preserve">" včetně 1 kazety s větrací mřížkou pro odvětrání podhledu" </t>
  </si>
  <si>
    <t>10,8*1,05 'Přepočtené koeficientem množství</t>
  </si>
  <si>
    <t>150</t>
  </si>
  <si>
    <t>763135811</t>
  </si>
  <si>
    <t>Demontáž podhledu sádrokartonového kazetového na roštu viditelném</t>
  </si>
  <si>
    <t>1098535743</t>
  </si>
  <si>
    <t>Demontáž podhledu sádrokartonového kazetového na zavěšeném na roštu viditelném</t>
  </si>
  <si>
    <t>https://podminky.urs.cz/item/CS_URS_2024_01/763135811</t>
  </si>
  <si>
    <t>"odstranění stávajícíh podhledů" 86,82+12,18</t>
  </si>
  <si>
    <t xml:space="preserve">"demontáž podhledu pro potřeby vbedení mediplynu ve stávající chodbě bloku A a E" </t>
  </si>
  <si>
    <t>151</t>
  </si>
  <si>
    <t>763164517</t>
  </si>
  <si>
    <t>SDK obklad kcí tvaru L š do 0,4 m desky 2xDF 12,5</t>
  </si>
  <si>
    <t>212309744</t>
  </si>
  <si>
    <t>Obklad konstrukcí sádrokartonovými deskami včetně ochranných úhelníků ve tvaru L rozvinuté šíře do 0,4 m, opláštěný deskou protipožární DF, tl. 2 x 12,5 mm</t>
  </si>
  <si>
    <t>https://podminky.urs.cz/item/CS_URS_2024_01/763164517</t>
  </si>
  <si>
    <t xml:space="preserve">" viz. půdorys 1.PP mediplyny" </t>
  </si>
  <si>
    <t>" obklad vedení mediplynů v místě stávajícího podhledu v CHÚC" 20,0</t>
  </si>
  <si>
    <t xml:space="preserve">"obklad bude proveden jako těsné tedy včetně tmelení" </t>
  </si>
  <si>
    <t>152</t>
  </si>
  <si>
    <t>763164531</t>
  </si>
  <si>
    <t>SDK obklad kcí tvaru L š do 0,8 m desky 1xA 12,5</t>
  </si>
  <si>
    <t>1591697067</t>
  </si>
  <si>
    <t>Obklad konstrukcí sádrokartonovými deskami včetně ochranných úhelníků ve tvaru L rozvinuté šíře přes 0,4 do 0,8 m, opláštěný deskou standardní A, tl. 12,5 mm</t>
  </si>
  <si>
    <t>https://podminky.urs.cz/item/CS_URS_2024_01/763164531</t>
  </si>
  <si>
    <t xml:space="preserve">" viz. půdorys 1.PP nový stav " </t>
  </si>
  <si>
    <t>" obklad stoupaček ÚT " 3,3*6</t>
  </si>
  <si>
    <t>153</t>
  </si>
  <si>
    <t>763164541</t>
  </si>
  <si>
    <t>SDK obklad kcí tvaru L š do 0,8 m desky 1xH2 12,5</t>
  </si>
  <si>
    <t>-1849247998</t>
  </si>
  <si>
    <t>Obklad konstrukcí sádrokartonovými deskami včetně ochranných úhelníků ve tvaru L rozvinuté šíře přes 0,4 do 0,8 m, opláštěný deskou impregnovanou H2, tl. 12,5 mm</t>
  </si>
  <si>
    <t>https://podminky.urs.cz/item/CS_URS_2024_01/763164541</t>
  </si>
  <si>
    <t>" obklad stoupaček ÚT " 3,3*16</t>
  </si>
  <si>
    <t>154</t>
  </si>
  <si>
    <t>763172322</t>
  </si>
  <si>
    <t>Montáž dvířek revizních jednoplášťových SDK kcí vel. 300x300 mm pro příčky a předsazené stěny</t>
  </si>
  <si>
    <t>-1185435275</t>
  </si>
  <si>
    <t>Montáž dvířek pro konstrukce ze sádrokartonových desek revizních jednoplášťových pro příčky a předsazené stěny velikost (šxv) 300 x 300 mm</t>
  </si>
  <si>
    <t>https://podminky.urs.cz/item/CS_URS_2024_01/763172322</t>
  </si>
  <si>
    <t>"revizní dvířka pro stroupací šachtu mediplynů" 2</t>
  </si>
  <si>
    <t>155</t>
  </si>
  <si>
    <t>590307RP56</t>
  </si>
  <si>
    <t>dvířka revizní s automatickým zámkem 300 x 300 mm (včetně nosného rámu)</t>
  </si>
  <si>
    <t>-248374919</t>
  </si>
  <si>
    <t>156</t>
  </si>
  <si>
    <t>763172378</t>
  </si>
  <si>
    <t>Montáž dvířek revizních jednoplášťových SDK kcí ostatních vel. do 0,5 m2 pro podhledy</t>
  </si>
  <si>
    <t>-1497793093</t>
  </si>
  <si>
    <t>Montáž dvířek pro konstrukce ze sádrokartonových desek revizních jednoplášťových pro podhledy ostatních velikostí do 0,5 m2</t>
  </si>
  <si>
    <t>https://podminky.urs.cz/item/CS_URS_2024_01/763172378</t>
  </si>
  <si>
    <t>157</t>
  </si>
  <si>
    <t>59030753</t>
  </si>
  <si>
    <t>dvířka revizní jednokřídlá s automatickým zámkem 400x600mm</t>
  </si>
  <si>
    <t>-1253736457</t>
  </si>
  <si>
    <t>" podrobnosti viz. tabulka statních pvýrobků" 1</t>
  </si>
  <si>
    <t>158</t>
  </si>
  <si>
    <t>763172RP22</t>
  </si>
  <si>
    <t>Montáž dvířek pro konstrukce ze sádrokartonových desek revizních jednoplášťových pro podhledy ostatních velikostí přes 0,5 m2</t>
  </si>
  <si>
    <t>-379788122</t>
  </si>
  <si>
    <t>159</t>
  </si>
  <si>
    <t>59030743</t>
  </si>
  <si>
    <t>dvířka revizní dvoukřídlá s automatickým zámkem 1200x800mm</t>
  </si>
  <si>
    <t>-3690222</t>
  </si>
  <si>
    <t>160</t>
  </si>
  <si>
    <t>763172RP66</t>
  </si>
  <si>
    <t>Montáž  větracích mřížek do  SDK kcí vel. 100x200 mm</t>
  </si>
  <si>
    <t>-1933272101</t>
  </si>
  <si>
    <t>Montáž větracích mřížek do SDK kcí vel. 100x200 mm</t>
  </si>
  <si>
    <t>https://podminky.urs.cz/item/CS_URS_2021_02/763172RP66</t>
  </si>
  <si>
    <t>"ventilační mřížky do stoupací šachty pro mediplyny" 2</t>
  </si>
  <si>
    <t>161</t>
  </si>
  <si>
    <t>590307RP39</t>
  </si>
  <si>
    <t xml:space="preserve">větrací mřížka 100x200 mm do stoupací šachty mediplynů </t>
  </si>
  <si>
    <t>1567660321</t>
  </si>
  <si>
    <t>162</t>
  </si>
  <si>
    <t>998763402</t>
  </si>
  <si>
    <t>Přesun hmot procentní pro konstrukce montované z desek v objektech v přes 6 do 12 m</t>
  </si>
  <si>
    <t>1072110911</t>
  </si>
  <si>
    <t>Přesun hmot pro konstrukce montované z desek sádrokartonových, sádrovláknitých, cementovláknitých nebo cementových stanovený procentní sazbou (%) z ceny vodorovná dopravní vzdálenost do 50 m základní v objektech výšky přes 6 do 12 m</t>
  </si>
  <si>
    <t>https://podminky.urs.cz/item/CS_URS_2024_01/998763402</t>
  </si>
  <si>
    <t>764</t>
  </si>
  <si>
    <t>Konstrukce klempířské</t>
  </si>
  <si>
    <t>163</t>
  </si>
  <si>
    <t>764002851</t>
  </si>
  <si>
    <t>Demontáž oplechování parapetů do suti</t>
  </si>
  <si>
    <t>-1754956898</t>
  </si>
  <si>
    <t>Demontáž klempířských konstrukcí oplechování parapetů do suti</t>
  </si>
  <si>
    <t>https://podminky.urs.cz/item/CS_URS_2024_01/764002851</t>
  </si>
  <si>
    <t xml:space="preserve">" viz půdorys 1.PP bourací práce" </t>
  </si>
  <si>
    <t>" demontáž stávajícího parapetu u bouraných oken" 1,6+1,35*25+2,1</t>
  </si>
  <si>
    <t>164</t>
  </si>
  <si>
    <t>764246446</t>
  </si>
  <si>
    <t>Oplechování parapetů rovných celoplošně lepené z TiZn předzvětralého plechu rš 500 mm</t>
  </si>
  <si>
    <t>44007692</t>
  </si>
  <si>
    <t>Oplechování parapetů z titanzinkového předzvětralého plechu rovných celoplošně lepené, bez rohů rš 500 mm</t>
  </si>
  <si>
    <t>https://podminky.urs.cz/item/CS_URS_2024_01/764246446</t>
  </si>
  <si>
    <t>165</t>
  </si>
  <si>
    <t>998764202</t>
  </si>
  <si>
    <t>Přesun hmot procentní pro konstrukce klempířské v objektech v přes 6 do 12 m</t>
  </si>
  <si>
    <t>-478153772</t>
  </si>
  <si>
    <t>Přesun hmot pro konstrukce klempířské stanovený procentní sazbou (%) z ceny vodorovná dopravní vzdálenost do 50 m s užitím mechanizace v objektech výšky přes 6 do 12 m</t>
  </si>
  <si>
    <t>https://podminky.urs.cz/item/CS_URS_2024_01/998764202</t>
  </si>
  <si>
    <t>766</t>
  </si>
  <si>
    <t>Konstrukce truhlářské</t>
  </si>
  <si>
    <t>166</t>
  </si>
  <si>
    <t>766622132</t>
  </si>
  <si>
    <t>Montáž plastových oken plochy přes 1 m2 otevíravých v do 2,5 m s rámem do zdiva</t>
  </si>
  <si>
    <t>1340290896</t>
  </si>
  <si>
    <t>Montáž oken plastových včetně montáže rámu plochy přes 1 m2 otevíravých do zdiva, výšky přes 1,5 do 2,5 m</t>
  </si>
  <si>
    <t>https://podminky.urs.cz/item/CS_URS_2024_01/766622132</t>
  </si>
  <si>
    <t xml:space="preserve">" viz.půdorys 1.PP nový stav" </t>
  </si>
  <si>
    <t xml:space="preserve">"nové okna " </t>
  </si>
  <si>
    <t>1,35*1,9*24+2,1*2,53*1</t>
  </si>
  <si>
    <t>167</t>
  </si>
  <si>
    <t>61140054</t>
  </si>
  <si>
    <t>okno plastové otevíravé/sklopné trojsklo přes plochu 1m2 v 1,5-2,5m</t>
  </si>
  <si>
    <t>-423450604</t>
  </si>
  <si>
    <t xml:space="preserve">" včetně difúzní a parotěsné pásky, kování, kompletní dodávka)" </t>
  </si>
  <si>
    <t>66,873</t>
  </si>
  <si>
    <t>66,873*1,05 'Přepočtené koeficientem množství</t>
  </si>
  <si>
    <t>168</t>
  </si>
  <si>
    <t>766660001</t>
  </si>
  <si>
    <t>Montáž dveřních křídel otvíravých jednokřídlových š do 0,8 m do ocelové zárubně</t>
  </si>
  <si>
    <t>-1941060330</t>
  </si>
  <si>
    <t>Montáž dveřních křídel dřevěných nebo plastových otevíravých do ocelové zárubně povrchově upravených jednokřídlových, šířky do 800 mm</t>
  </si>
  <si>
    <t>https://podminky.urs.cz/item/CS_URS_2024_01/766660001</t>
  </si>
  <si>
    <t>" viz. tabulka vnitřních dveří"</t>
  </si>
  <si>
    <t xml:space="preserve">"800/1970" </t>
  </si>
  <si>
    <t>"1.PP"  3+1</t>
  </si>
  <si>
    <t xml:space="preserve">"700/1970" </t>
  </si>
  <si>
    <t>"1.PP" 3+1+1</t>
  </si>
  <si>
    <t>169</t>
  </si>
  <si>
    <t>61162RP85</t>
  </si>
  <si>
    <t>dveře jednokřídlé dřevotřískové povrch laminátový plné 800x1970mm (viz. tabulka vnitřních dveří ozn. T05)</t>
  </si>
  <si>
    <t>1227653830</t>
  </si>
  <si>
    <t xml:space="preserve">" včetně úpravy pro mřížku, kování" </t>
  </si>
  <si>
    <t>"viz.montáž" 3</t>
  </si>
  <si>
    <t>170</t>
  </si>
  <si>
    <t>61162RP71</t>
  </si>
  <si>
    <t>dveře jednokřídlé dřevotřískové povrch laminátový plné 800x1970mm (viz. tabulka vnitřních dveří ozn. T05v)</t>
  </si>
  <si>
    <t>1882023818</t>
  </si>
  <si>
    <t>"viz.montáž" 1</t>
  </si>
  <si>
    <t>171</t>
  </si>
  <si>
    <t>61162RP89</t>
  </si>
  <si>
    <t>dveře jednokřídlé dřevotřískové povrch laminátový plné 700x1970mm (viz. tabulka vnitřních dveří ozn. T02 a T03)</t>
  </si>
  <si>
    <t>-791889596</t>
  </si>
  <si>
    <t>"viz. montáž" 3+1</t>
  </si>
  <si>
    <t>172</t>
  </si>
  <si>
    <t>61162RP72</t>
  </si>
  <si>
    <t>dveře jednokřídlé dřevotřískové povrch laminátový plné 700x1970mm do vlhka (viz. tabulka vnitřních dveří ozn. T02v)</t>
  </si>
  <si>
    <t>1324832882</t>
  </si>
  <si>
    <t>"viz. montáž" 1</t>
  </si>
  <si>
    <t>173</t>
  </si>
  <si>
    <t>766660002</t>
  </si>
  <si>
    <t>Montáž dveřních křídel otvíravých jednokřídlových š přes 0,8 m do ocelové zárubně</t>
  </si>
  <si>
    <t>-960233336</t>
  </si>
  <si>
    <t>Montáž dveřních křídel dřevěných nebo plastových otevíravých do ocelové zárubně povrchově upravených jednokřídlových, šířky přes 800 mm</t>
  </si>
  <si>
    <t>https://podminky.urs.cz/item/CS_URS_2024_01/766660002</t>
  </si>
  <si>
    <t xml:space="preserve">" nové dveře do ocelové zárubně" </t>
  </si>
  <si>
    <t xml:space="preserve">"900/1970" </t>
  </si>
  <si>
    <t>"1.PP"  10</t>
  </si>
  <si>
    <t xml:space="preserve">"1100/1970" </t>
  </si>
  <si>
    <t>"1.PP"  2</t>
  </si>
  <si>
    <t>174</t>
  </si>
  <si>
    <t>61162RP83</t>
  </si>
  <si>
    <t>dveře jednokřídlé dřevotřískové povrch laminátový plné 900x1970mm (viz. tabulka vnitřních dveří ozn. T01)</t>
  </si>
  <si>
    <t>-785863058</t>
  </si>
  <si>
    <t>" viz. montáž + ztratné" 10</t>
  </si>
  <si>
    <t>175</t>
  </si>
  <si>
    <t>61162RP84</t>
  </si>
  <si>
    <t>dveře jednokřídlé dřevotřískové povrch laminátový plné 1100x1970mm  (viz. tabulka vnitřních dveří ozn. T04)</t>
  </si>
  <si>
    <t>1183874743</t>
  </si>
  <si>
    <t>" viz. montáž + ztratné" 2</t>
  </si>
  <si>
    <t>176</t>
  </si>
  <si>
    <t>766660352</t>
  </si>
  <si>
    <t>Montáž posuvných dveří jednokřídlových průchozí v do 2,5 m a š přes 800 do 1200 mm do pojezdu na stěnu</t>
  </si>
  <si>
    <t>-105120937</t>
  </si>
  <si>
    <t>Montáž dveřních křídel dřevěných nebo plastových posuvných dveří do pojezdu na stěnu výšky do 2,5 m jednokřídlových, průchozí šířky přes 800 do 1200 mm</t>
  </si>
  <si>
    <t>https://podminky.urs.cz/item/CS_URS_2024_01/766660352</t>
  </si>
  <si>
    <t xml:space="preserve">" nové dveře posuvné na stěnu" </t>
  </si>
  <si>
    <t>"900/1970" 3</t>
  </si>
  <si>
    <t>177</t>
  </si>
  <si>
    <t>61182351</t>
  </si>
  <si>
    <t>kování na stěnu do garnyže pro posuvné dveře š 60,70,80,90mm</t>
  </si>
  <si>
    <t>741394509</t>
  </si>
  <si>
    <t>178</t>
  </si>
  <si>
    <t>61162RP66</t>
  </si>
  <si>
    <t>dveře jednokřídlé dřevotřískové povrch laminátový plné 900x1970mm pro posuv na stěnu (viz. tabulka vnitřních dveří ozn. T06)</t>
  </si>
  <si>
    <t>1255736095</t>
  </si>
  <si>
    <t>" viz. montáž + ztratné" 3</t>
  </si>
  <si>
    <t>179</t>
  </si>
  <si>
    <t>766660RP80</t>
  </si>
  <si>
    <t>Montáž dveřního bezpečnostního kování - panikového</t>
  </si>
  <si>
    <t>566840518</t>
  </si>
  <si>
    <t>Montáž dveřních doplňků dveřního kování - madlo na dveřích</t>
  </si>
  <si>
    <t xml:space="preserve">" včetně vyvrtání otvoru a úpravy dveří" </t>
  </si>
  <si>
    <t xml:space="preserve">"madlo na dveřích viz. tabulka vnitřních dveří" </t>
  </si>
  <si>
    <t>"dveře šířky 900 mm"</t>
  </si>
  <si>
    <t>"1.PP" 4</t>
  </si>
  <si>
    <t>180</t>
  </si>
  <si>
    <t>55147RP81</t>
  </si>
  <si>
    <t>nerezové trubkové madlo na dveře včetně kování</t>
  </si>
  <si>
    <t>1862824293</t>
  </si>
  <si>
    <t>" viz. montáž + ztratné" 4</t>
  </si>
  <si>
    <t>181</t>
  </si>
  <si>
    <t>766663911</t>
  </si>
  <si>
    <t>Oprava dveřních křídel z měkkého dřeva vyřezání otvoru pro zasklení nebo větrání</t>
  </si>
  <si>
    <t>421700083</t>
  </si>
  <si>
    <t>Oprava dveřních křídel dřevěných vyřezání otvoru v dveřních křídlech pro zasklení nebo větrání z měkkého dřeva</t>
  </si>
  <si>
    <t>https://podminky.urs.cz/item/CS_URS_2024_01/766663911</t>
  </si>
  <si>
    <t xml:space="preserve">" viz. tabulka vnitřních dveří" </t>
  </si>
  <si>
    <t xml:space="preserve">" úprava dveří pro VZT mřížku samotná montáž a dodávka je součástí dodávky VZT " </t>
  </si>
  <si>
    <t>182</t>
  </si>
  <si>
    <t>766691812</t>
  </si>
  <si>
    <t>Demontáž parapetních desek dřevěných nebo plastových šířky přes 300 mm</t>
  </si>
  <si>
    <t>1392342808</t>
  </si>
  <si>
    <t>Demontáž parapetních desek šířky přes 300 mm</t>
  </si>
  <si>
    <t>https://podminky.urs.cz/item/CS_URS_2024_01/766691812</t>
  </si>
  <si>
    <t>" demontáž stávajícího parapetu u bouraných oken" 27</t>
  </si>
  <si>
    <t>183</t>
  </si>
  <si>
    <t>766694126</t>
  </si>
  <si>
    <t>Montáž parapetních desek dřevěných nebo plastových š přes 30 cm</t>
  </si>
  <si>
    <t>1473776973</t>
  </si>
  <si>
    <t>Montáž ostatních truhlářských konstrukcí parapetních desek dřevěných nebo plastových šířky přes 300 mm</t>
  </si>
  <si>
    <t>https://podminky.urs.cz/item/CS_URS_2024_01/766694126</t>
  </si>
  <si>
    <t xml:space="preserve">" montáž vnitřních parapetů" </t>
  </si>
  <si>
    <t>" v místnostech kde není keramický obklad" 9</t>
  </si>
  <si>
    <t>184</t>
  </si>
  <si>
    <t>60794105</t>
  </si>
  <si>
    <t>parapet dřevotřískový vnitřní povrch laminátový š 400mm</t>
  </si>
  <si>
    <t>-795137621</t>
  </si>
  <si>
    <t>" viz. montáž + ztratné" 1,4*9</t>
  </si>
  <si>
    <t>185</t>
  </si>
  <si>
    <t>61144019</t>
  </si>
  <si>
    <t>koncovka k parapetu plastovému vnitřnímu 1 pár</t>
  </si>
  <si>
    <t>sada</t>
  </si>
  <si>
    <t>-488750149</t>
  </si>
  <si>
    <t>" viz. montáž" 9</t>
  </si>
  <si>
    <t>186</t>
  </si>
  <si>
    <t>766811RP70</t>
  </si>
  <si>
    <t>Dodávka a montáž kuchyňské linky délky 2,2 m ( viz. tabulka truhlářských výrobků ozn. t 01)</t>
  </si>
  <si>
    <t>39918830</t>
  </si>
  <si>
    <t xml:space="preserve">" viz. půdorys 1.PP nový stav"  </t>
  </si>
  <si>
    <t xml:space="preserve">" nové kuchyňské linky včetně  napojení LED pásku, koordinace s EL" </t>
  </si>
  <si>
    <t xml:space="preserve">"včetně vybavení" </t>
  </si>
  <si>
    <t>"m.č. 1.05" 1</t>
  </si>
  <si>
    <t>187</t>
  </si>
  <si>
    <t>766811RP71</t>
  </si>
  <si>
    <t>Dodávka a montáž kuchyňské linky délky 1,65 m ( viz. tabulka truhlářských výrobků ozn. t 02)</t>
  </si>
  <si>
    <t>-1279282744</t>
  </si>
  <si>
    <t xml:space="preserve">" viz. půdorys 1.PP  nový stav"  </t>
  </si>
  <si>
    <t>" m.č. 1.11" 1</t>
  </si>
  <si>
    <t>188</t>
  </si>
  <si>
    <t>766811RP72</t>
  </si>
  <si>
    <t>Dodávka a montáž kuchyňské linky délky 1,65+2,6  m ( viz. tabulka truhlářských výrobků ozn. t 03)</t>
  </si>
  <si>
    <t>877100990</t>
  </si>
  <si>
    <t>Dodávka a montáž kuchyňské linky délky 1,65+2,6 m ( viz. tabulka truhlářských výrobků ozn. t 03)</t>
  </si>
  <si>
    <t xml:space="preserve">" viz. půdorys 1.PP -2.NP nový stav"  </t>
  </si>
  <si>
    <t>" m.č. 1.17b" 1</t>
  </si>
  <si>
    <t>189</t>
  </si>
  <si>
    <t>766811RP74</t>
  </si>
  <si>
    <t>Dodávka a montáž kuchyňské linky délky 1,7+2,3  m ( viz. tabulka truhlářských výrobků ozn. t 05)</t>
  </si>
  <si>
    <t>2070763394</t>
  </si>
  <si>
    <t>Dodávka a montáž kuchyňské linky délky 1,7+2,3 m ( viz. tabulka truhlářských výrobků ozn. t 05)</t>
  </si>
  <si>
    <t xml:space="preserve">" nové kuchyňské linky včetně  napojení LED pásku, koordinace s EL, rozšířeného parapetu, mřížky nad radiátor" </t>
  </si>
  <si>
    <t>" m.č. 1.22b" 1</t>
  </si>
  <si>
    <t>190</t>
  </si>
  <si>
    <t>766811RP75</t>
  </si>
  <si>
    <t>Dodávka a montáž kuchyňské linky délky 1,7+2,5  m ( viz. tabulka truhlářských výrobků ozn. t 06)</t>
  </si>
  <si>
    <t>-1245914746</t>
  </si>
  <si>
    <t>Dodávka a montáž kuchyňské linky délky 1,7+2,5 m ( viz. tabulka truhlářských výrobků ozn. t 06)</t>
  </si>
  <si>
    <t>" m.č. 1.25b" 1</t>
  </si>
  <si>
    <t>191</t>
  </si>
  <si>
    <t>766811RP76</t>
  </si>
  <si>
    <t>Dodávka a montáž kuchyňské linky délky 2,15  m ( viz. tabulka truhlářských výrobků ozn. t 07)</t>
  </si>
  <si>
    <t>1246586083</t>
  </si>
  <si>
    <t>Dodávka a montáž kuchyňské linky délky 2,15 m ( viz. tabulka truhlářských výrobků ozn. t 07)</t>
  </si>
  <si>
    <t>" m.č. 1.28b" 1</t>
  </si>
  <si>
    <t>192</t>
  </si>
  <si>
    <t>766811RP77</t>
  </si>
  <si>
    <t>Dodávka a montáž kuchyňské linky délky 1,8  m ( viz. tabulka truhlářských výrobků ozn. t 08)</t>
  </si>
  <si>
    <t>-967050173</t>
  </si>
  <si>
    <t>Dodávka a montáž kuchyňské linky délky 1,8 m ( viz. tabulka truhlářských výrobků ozn. t 08)</t>
  </si>
  <si>
    <t>193</t>
  </si>
  <si>
    <t>766821RP82</t>
  </si>
  <si>
    <t>Dodávka a montáž vestavěné skříně do niky 0,4/0,5/2,0  m ( viz. tabulka truhlářských výrobků ozn. t04)</t>
  </si>
  <si>
    <t>-144622115</t>
  </si>
  <si>
    <t>Dodávka a montáž vestavěné skříně do niky 0,4/0,5/2,0 m ( viz. tabulka truhlářských výrobků ozn. t04)</t>
  </si>
  <si>
    <t xml:space="preserve">" viz. půdorys truhlářských výrobků" </t>
  </si>
  <si>
    <t xml:space="preserve">" vestavěné skříně včetně kování a ukončujících či lemovacích lišt" </t>
  </si>
  <si>
    <t>" m.č. 1.13 a 1.16" 9</t>
  </si>
  <si>
    <t>194</t>
  </si>
  <si>
    <t>766825RP2</t>
  </si>
  <si>
    <t>Demontáž truhlářských vestavěných skříní, stolů, polic, kuchyňských linek</t>
  </si>
  <si>
    <t>-1958420859</t>
  </si>
  <si>
    <t>"demontáž stávajícíh truhlářských prvků" 1</t>
  </si>
  <si>
    <t xml:space="preserve">"stoly 4" </t>
  </si>
  <si>
    <t>" kuchyňské linky nebo pulty 4"</t>
  </si>
  <si>
    <t xml:space="preserve">"vybavení recepce - pult, police, skříně" </t>
  </si>
  <si>
    <t xml:space="preserve">"vybavení přípravny jídla, vybavení pokojů, skříně na chodbách, vybavení sesterny" </t>
  </si>
  <si>
    <t xml:space="preserve">" madel na stěnách" </t>
  </si>
  <si>
    <t>195</t>
  </si>
  <si>
    <t>998766202</t>
  </si>
  <si>
    <t>Přesun hmot procentní pro kce truhlářské v objektech v přes 6 do 12 m</t>
  </si>
  <si>
    <t>-147589901</t>
  </si>
  <si>
    <t>Přesun hmot pro konstrukce truhlářské stanovený procentní sazbou (%) z ceny vodorovná dopravní vzdálenost do 50 m základní v objektech výšky přes 6 do 12 m</t>
  </si>
  <si>
    <t>https://podminky.urs.cz/item/CS_URS_2024_01/998766202</t>
  </si>
  <si>
    <t>767</t>
  </si>
  <si>
    <t>Konstrukce zámečnické</t>
  </si>
  <si>
    <t>196</t>
  </si>
  <si>
    <t>767111RP88</t>
  </si>
  <si>
    <t>Dodávka a montáž prosklené stěny s posuvnými automatickými  dveřmi 2,58+0,8/3,3 mm  včetně zárubně (viz. tabulka hliníkových výplní  ozn. Al 01)</t>
  </si>
  <si>
    <t>-1631059073</t>
  </si>
  <si>
    <t>Dodávka a montáž prosklené stěny s posuvnými automatickými dveřmi 2,58+0,8/3,3 mm včetně zárubně (viz. tabulka hliníkových výplní ozn. Al 01)</t>
  </si>
  <si>
    <t xml:space="preserve">"viz. tabulka  hliníkových výplní" </t>
  </si>
  <si>
    <t>"kompletní dodávka prosklené stěny s automatickými posuvnými dveřmi"  1</t>
  </si>
  <si>
    <t>197</t>
  </si>
  <si>
    <t>767111RP90</t>
  </si>
  <si>
    <t>Dodávka a montáž prosklené stěny s posuvnými automatickými  dveřmi 2,4/2,1 m   (viz. tabulka hliníkových výplní  ozn. Al 02)</t>
  </si>
  <si>
    <t>-1443310083</t>
  </si>
  <si>
    <t>Dodávka a montáž prosklené stěny s posuvnými automatickými dveřmi 2,4/2,1 m (viz. tabulka hliníkových výplní ozn. Al 02)</t>
  </si>
  <si>
    <t>198</t>
  </si>
  <si>
    <t>767111RP91</t>
  </si>
  <si>
    <t>Dodávka a montáž automatických  hliníkových dveří 1300/2100 mm posuvných na stěnu  (viz. tabulka hliníkovýh výplní  ozn. Al 03)</t>
  </si>
  <si>
    <t>-734100891</t>
  </si>
  <si>
    <t>Dodávka a montáž automatických hliníkových dveří 1300/2100 mm posuvných na stěnu (viz. tabulka hliníkovýh výplní ozn. Al 03)</t>
  </si>
  <si>
    <t>199</t>
  </si>
  <si>
    <t>767111RP92</t>
  </si>
  <si>
    <t>Dodávka a montáž automatických  hliníkových dveří 1500/2100 mm posuvných na stěnu  (viz. tabulka hliníkovýh výplní  ozn. Al 04)</t>
  </si>
  <si>
    <t>1024912851</t>
  </si>
  <si>
    <t>Dodávka a montáž automatických hliníkových dveří 1500/2100 mm posuvných na stěnu (viz. tabulka hliníkovýh výplní ozn. Al 04)</t>
  </si>
  <si>
    <t>"kompletní dodávka prosklené stěny s automatickými posuvnými dveřmi"  3</t>
  </si>
  <si>
    <t>200</t>
  </si>
  <si>
    <t>767111RP93</t>
  </si>
  <si>
    <t>Dodávka a montáž  prosklené stěny s automatickými posuvnými dveřmi 3,1/3,3 mm posuvných na stěnu  (viz. tabulka hliníkovýh výplní  ozn. Al 05)</t>
  </si>
  <si>
    <t>1810589809</t>
  </si>
  <si>
    <t>Dodávka a montáž prosklené stěny s automatickými posuvnými dveřmi 3,1/3,3 mm posuvných na stěnu (viz. tabulka hliníkovýh výplní ozn. Al 05)</t>
  </si>
  <si>
    <t>201</t>
  </si>
  <si>
    <t>767135RP29</t>
  </si>
  <si>
    <t>Dodávka a montáž kotevního systému pro nové zdrojové mosty   (viz. tabulka zámečnických výrobků ozn. z 06)</t>
  </si>
  <si>
    <t>1224487786</t>
  </si>
  <si>
    <t>Dodávka a montáž kotevního systému pro nové zdrojové mosty (viz. tabulka zámečnických výrobků ozn. z 06)</t>
  </si>
  <si>
    <t>"viz. montáž" 5*2</t>
  </si>
  <si>
    <t>202</t>
  </si>
  <si>
    <t>767135RP80</t>
  </si>
  <si>
    <t>Dodávka a montáž  hliníkového protipožárního okna s pevným sklem  ( viz. požární výplně otvorů  ozn. PO 02)</t>
  </si>
  <si>
    <t>-2515123</t>
  </si>
  <si>
    <t>Dodávka a montáž hliníkového protipožárního okna s pevným sklem ( viz. požární výplně otvorů ozn. PO 02)</t>
  </si>
  <si>
    <t>203</t>
  </si>
  <si>
    <t>767135RP12</t>
  </si>
  <si>
    <t>Dodávka a montáž  hliníkových prosklených posuvných protipožárních dveří 160/210 m, kouřotěsných včetně háhradního zdroje ( viz. požární výplně otvorů  ozn. PO 01)</t>
  </si>
  <si>
    <t>70446284</t>
  </si>
  <si>
    <t>Dodávka a montáž hliníkových prosklených posuvných protipožárních dveří 160/210 m, kouřotěsných včetně háhradního zdroje ( viz. požární výplně otvorů ozn. PO 01)</t>
  </si>
  <si>
    <t xml:space="preserve">"viz. půdorys 2.NP nový stav" </t>
  </si>
  <si>
    <t>"viz. montáž" 1,0</t>
  </si>
  <si>
    <t>204</t>
  </si>
  <si>
    <t>767163RP20</t>
  </si>
  <si>
    <t xml:space="preserve">Dodávka a montáž nosné konstrukce pro VZT jednotku </t>
  </si>
  <si>
    <t>-1480371784</t>
  </si>
  <si>
    <t>Dodávka a montáž nosné konstrukce pro VZT jednotku ( viz. tabulka zámečnických výrobků ozn. z06)</t>
  </si>
  <si>
    <t xml:space="preserve"> "viz. půdorys střechy  noná konstrukce pro VZT jednotku" 1,0</t>
  </si>
  <si>
    <t>" v ceně bude povrchová úprava, kompletní řešní konstrukce, kotvení k nosné konstrukci"</t>
  </si>
  <si>
    <t xml:space="preserve">" provedení detailu prostupu  střešní krytiny" </t>
  </si>
  <si>
    <t xml:space="preserve"> "  detailní řešení bude vyhodnoceno propřesné specifikaci konstrukčních vrstev střechy" 1</t>
  </si>
  <si>
    <t xml:space="preserve">"předpokládaná konstrukce kotevní deska 300/300/10 mm - 8 ks" </t>
  </si>
  <si>
    <t xml:space="preserve">" stojna jackel 60/60/66 mm délky 1,5 m - počet 8 ks" </t>
  </si>
  <si>
    <t>" rám pro osazení VZT vedení na střeše U 180 délky 12,0m"</t>
  </si>
  <si>
    <t xml:space="preserve">" předpokládaná hmotnost celkem 445 kg " </t>
  </si>
  <si>
    <t>205</t>
  </si>
  <si>
    <t>767165RP11</t>
  </si>
  <si>
    <t>Úprava stávajícího zábradlí francouzského okna na chodbě ( demontáž, úprava a zpětná montáž)</t>
  </si>
  <si>
    <t>1444091983</t>
  </si>
  <si>
    <t>" m.č. 1.16 zábradlí na okně délky 2,1 m a výšky 1,0m" 1</t>
  </si>
  <si>
    <t xml:space="preserve">" demontáž stávajícího zábradlí, oprava nová povrchová úprava dle původní a zpětná montáž" </t>
  </si>
  <si>
    <t xml:space="preserve">" včetně kotvení a kotevního materiálu" </t>
  </si>
  <si>
    <t>206</t>
  </si>
  <si>
    <t>767165RP12</t>
  </si>
  <si>
    <t>Montáž rovného nárazového svodidla  šroubovaného dvoudílného</t>
  </si>
  <si>
    <t>-1570239903</t>
  </si>
  <si>
    <t>Montáž rovného nárazového svodidla šroubovaného dvoudílného</t>
  </si>
  <si>
    <t xml:space="preserve">"svodidlo  na stěnách včetně kotevních prvků viz. tabulka ostatních výrobků " </t>
  </si>
  <si>
    <t>"1.PP"  21,0</t>
  </si>
  <si>
    <t>207</t>
  </si>
  <si>
    <t>14011RP30</t>
  </si>
  <si>
    <t>nástěné nárazové kombinované madlo (viz. tabulka ostatních výrobků)</t>
  </si>
  <si>
    <t>-1102493339</t>
  </si>
  <si>
    <t xml:space="preserve">"součástí dodávky jsou montážní konzoly, spojky a standardní, rohové koncovky" </t>
  </si>
  <si>
    <t>"viz. montáž + ztratné" 21,0</t>
  </si>
  <si>
    <t>21*1,05 'Přepočtené koeficientem množství</t>
  </si>
  <si>
    <t>208</t>
  </si>
  <si>
    <t>767312RP25</t>
  </si>
  <si>
    <t>Dodávka a montáž vnitřních dilatačních profilů (viz. tabulka zámečnických prvků ozn. z01)</t>
  </si>
  <si>
    <t>1152261090</t>
  </si>
  <si>
    <t>" viz. ůdorys 1.PP nový stav"</t>
  </si>
  <si>
    <t>" stěnový " 3,3*2</t>
  </si>
  <si>
    <t>"stropní" 2,5</t>
  </si>
  <si>
    <t>209</t>
  </si>
  <si>
    <t>767821RP63</t>
  </si>
  <si>
    <t>Dodávka a montáž orientačních tabulek ( viz. tabulka ostatních výrobků)</t>
  </si>
  <si>
    <t>790647411</t>
  </si>
  <si>
    <t>"podrobnosti viz. tabulka ostatních výrobků - porientační tabulky" 35,0</t>
  </si>
  <si>
    <t>210</t>
  </si>
  <si>
    <t>767995111</t>
  </si>
  <si>
    <t>Montáž atypických zámečnických konstrukcí hm do 5 kg</t>
  </si>
  <si>
    <t>1527318544</t>
  </si>
  <si>
    <t>Montáž ostatních atypických zámečnických konstrukcí hmotnosti do 5 kg</t>
  </si>
  <si>
    <t>https://podminky.urs.cz/item/CS_URS_2024_01/767995111</t>
  </si>
  <si>
    <t>"nosná konstrukce pro hasící přístroje" 3*2</t>
  </si>
  <si>
    <t>211</t>
  </si>
  <si>
    <t>449321RP33</t>
  </si>
  <si>
    <t>přístroj hasicí ruční práškový 21A 6 kg (včetně nosné konstrukce)</t>
  </si>
  <si>
    <t>-1817051529</t>
  </si>
  <si>
    <t>212</t>
  </si>
  <si>
    <t>767995RP22</t>
  </si>
  <si>
    <t>Dodávka a montáž kolejnicového systému se závěsem ( viz. tabulka zámečnických výrobků ozn. z03)</t>
  </si>
  <si>
    <t>-906606472</t>
  </si>
  <si>
    <t xml:space="preserve">" podrobnosti viz. tabulka zámečnických výrobků - sprchový závěs" </t>
  </si>
  <si>
    <t>" kolejnicový systém do sprchy délka tyče 1,0 m, závěs délky 1x1,5" 1</t>
  </si>
  <si>
    <t>213</t>
  </si>
  <si>
    <t>767996801</t>
  </si>
  <si>
    <t>Demontáž atypických zámečnických konstrukcí rozebráním hm jednotlivých dílů do 50 kg</t>
  </si>
  <si>
    <t>-237991981</t>
  </si>
  <si>
    <t>Demontáž ostatních zámečnických konstrukcí rozebráním o hmotnosti jednotlivých dílů do 50 kg</t>
  </si>
  <si>
    <t>https://podminky.urs.cz/item/CS_URS_2024_01/767996801</t>
  </si>
  <si>
    <t xml:space="preserve">"viz. půdroys 1.Pp bourací práce" </t>
  </si>
  <si>
    <t xml:space="preserve">" demontáž stávajícíh drobných zámečnických prvků všech kotvených kestropní konstrukci nebo stěně" </t>
  </si>
  <si>
    <t xml:space="preserve">" konzoly, věšáky, úchyty, police, dvířka, cedule, závěsy prvky pro VZT , vybavení koupelen, WC a pod." </t>
  </si>
  <si>
    <t xml:space="preserve">"dilatačních lišt, vybavení pokojů, lékařké technologie, žaluzie" </t>
  </si>
  <si>
    <t>" předpoklad" 300,0</t>
  </si>
  <si>
    <t>214</t>
  </si>
  <si>
    <t>998767202</t>
  </si>
  <si>
    <t>Přesun hmot procentní pro zámečnické konstrukce v objektech v přes 6 do 12 m</t>
  </si>
  <si>
    <t>-694903431</t>
  </si>
  <si>
    <t>Přesun hmot pro zámečnické konstrukce stanovený procentní sazbou (%) z ceny vodorovná dopravní vzdálenost do 50 m základní v objektech výšky přes 6 do 12 m</t>
  </si>
  <si>
    <t>https://podminky.urs.cz/item/CS_URS_2024_01/998767202</t>
  </si>
  <si>
    <t>773</t>
  </si>
  <si>
    <t>Podlahy z litého teraca</t>
  </si>
  <si>
    <t>215</t>
  </si>
  <si>
    <t>773512925</t>
  </si>
  <si>
    <t>Oprava podlahy z přírodního litého teraca tl do 20 mm rýh šířky přes 300 mm</t>
  </si>
  <si>
    <t>-1769841633</t>
  </si>
  <si>
    <t>Oprava podlahy z litého teraca včetně penetrace, tloušťky do 20 mm rýh, šířky přírodního, šířky přes 300 mm</t>
  </si>
  <si>
    <t>https://podminky.urs.cz/item/CS_URS_2024_01/773512925</t>
  </si>
  <si>
    <t>" úprava stávající teracové podlahy v bloku A v místě vybouraných dveří" 5,0*0,5</t>
  </si>
  <si>
    <t>216</t>
  </si>
  <si>
    <t>773512931</t>
  </si>
  <si>
    <t>Příplatek k cenám opravy podlahy z přírodního litého teraca tl do 20 mm za každých dalších i započatých 5 mm tloušťky</t>
  </si>
  <si>
    <t>-725585808</t>
  </si>
  <si>
    <t>Oprava podlahy z litého teraca včetně penetrace, tloušťky do 20 mm Příplatek k cenám za každých dalších i započatých 5 mm tloušťky přírodního teraca</t>
  </si>
  <si>
    <t>https://podminky.urs.cz/item/CS_URS_2024_01/773512931</t>
  </si>
  <si>
    <t>" úprava stávající teracové podlahy v bloku A v místě vybouraných dveří" 5,0*0,5*2</t>
  </si>
  <si>
    <t>217</t>
  </si>
  <si>
    <t>773901RP10</t>
  </si>
  <si>
    <t>Úprava stávajícího soklu na chodbě bloku A ( dodávka a montáž)včetně povrchové úpravy</t>
  </si>
  <si>
    <t>-1189713895</t>
  </si>
  <si>
    <t>" pro potřeby nových posuvných dveří  pro vstup do centra s chodby bloku A bude upraven stávající teracový sokl" 5,0*0,15</t>
  </si>
  <si>
    <t>218</t>
  </si>
  <si>
    <t>773992011</t>
  </si>
  <si>
    <t>Vyplnění dilatačních spar povrchu z litého teraca vložkami z barevných kovů nebo PVC</t>
  </si>
  <si>
    <t>1278097104</t>
  </si>
  <si>
    <t>Ostatní práce vyplnění dilatačních spár teraca (materiál ve specifikaci) vložkami z barevných kovů nebo z PVC</t>
  </si>
  <si>
    <t>https://podminky.urs.cz/item/CS_URS_2024_01/773992011</t>
  </si>
  <si>
    <t>" úprava stávající teracové podlahy v bloku A v místě vybouraných dveří" 5,0</t>
  </si>
  <si>
    <t>219</t>
  </si>
  <si>
    <t>19713RP22</t>
  </si>
  <si>
    <t>profil plochý  nerezový dilatační (dvoudílný, šroubovaný)</t>
  </si>
  <si>
    <t>-1815089617</t>
  </si>
  <si>
    <t>"viz. montáž" 5,0</t>
  </si>
  <si>
    <t>5*1,05 'Přepočtené koeficientem množství</t>
  </si>
  <si>
    <t>220</t>
  </si>
  <si>
    <t>773993901</t>
  </si>
  <si>
    <t>Broušení stávající podlahy z litého teraca</t>
  </si>
  <si>
    <t>1595941332</t>
  </si>
  <si>
    <t>Údržba podlah z litého teraca broušení stávající podlahy</t>
  </si>
  <si>
    <t>https://podminky.urs.cz/item/CS_URS_2024_01/773993901</t>
  </si>
  <si>
    <t>221</t>
  </si>
  <si>
    <t>773993903</t>
  </si>
  <si>
    <t>Hloubkové čištění podlahy z litého teraca</t>
  </si>
  <si>
    <t>571062428</t>
  </si>
  <si>
    <t>Údržba podlah z litého teraca hloubkové čištění</t>
  </si>
  <si>
    <t>https://podminky.urs.cz/item/CS_URS_2024_01/773993903</t>
  </si>
  <si>
    <t>222</t>
  </si>
  <si>
    <t>773993907</t>
  </si>
  <si>
    <t>Impregnace podlahy z litého teraca</t>
  </si>
  <si>
    <t>1871543136</t>
  </si>
  <si>
    <t>Údržba podlah z litého teraca impregnace</t>
  </si>
  <si>
    <t>https://podminky.urs.cz/item/CS_URS_2024_01/773993907</t>
  </si>
  <si>
    <t>223</t>
  </si>
  <si>
    <t>998773201</t>
  </si>
  <si>
    <t>Přesun hmot procentní pro podlahy teracové lité v objektech v do 6 m</t>
  </si>
  <si>
    <t>-578215398</t>
  </si>
  <si>
    <t>Přesun hmot pro podlahy teracové lité stanovený procentní sazbou (%) z ceny vodorovná dopravní vzdálenost do 50 m základní v objektech výšky do 6 m</t>
  </si>
  <si>
    <t>https://podminky.urs.cz/item/CS_URS_2024_01/998773201</t>
  </si>
  <si>
    <t>776</t>
  </si>
  <si>
    <t>Podlahy povlakové</t>
  </si>
  <si>
    <t>224</t>
  </si>
  <si>
    <t>776111112</t>
  </si>
  <si>
    <t>Broušení betonového podkladu povlakových podlah</t>
  </si>
  <si>
    <t>30387857</t>
  </si>
  <si>
    <t>Příprava podkladu povlakových podlah a stěn broušení podlah nového podkladu betonového</t>
  </si>
  <si>
    <t>https://podminky.urs.cz/item/CS_URS_2024_01/776111112</t>
  </si>
  <si>
    <t xml:space="preserve">"plocha dveří u soklu ponechána pro řešení detailů" </t>
  </si>
  <si>
    <t xml:space="preserve">" vinyl barva" </t>
  </si>
  <si>
    <t>"1.01"  23,9</t>
  </si>
  <si>
    <t>"1.06" 10,1</t>
  </si>
  <si>
    <t>"1.16"32,3</t>
  </si>
  <si>
    <t>"vinyl"</t>
  </si>
  <si>
    <t>"1.02" 10,8</t>
  </si>
  <si>
    <t>"1.03" 6,6</t>
  </si>
  <si>
    <t>"1.04" 2,7</t>
  </si>
  <si>
    <t>"1.08" 1,65</t>
  </si>
  <si>
    <t>"1.09" 1,6</t>
  </si>
  <si>
    <t>"1.10" 2,7</t>
  </si>
  <si>
    <t>"1.11" 6,8</t>
  </si>
  <si>
    <t>"1.12" 8,35</t>
  </si>
  <si>
    <t>"1.13" 3,75</t>
  </si>
  <si>
    <t>"1.15" 1,7</t>
  </si>
  <si>
    <t>"1.18" 2,7</t>
  </si>
  <si>
    <t>"1.20" 3,4</t>
  </si>
  <si>
    <t>"1.23" 3,1</t>
  </si>
  <si>
    <t>"1.26" 1,7</t>
  </si>
  <si>
    <t>"1.27" 1,25</t>
  </si>
  <si>
    <t>"1.29" 3,0</t>
  </si>
  <si>
    <t>"1.31" 4,7</t>
  </si>
  <si>
    <t xml:space="preserve">"vinyl elektrostatický" </t>
  </si>
  <si>
    <t>"1.05"  13,8</t>
  </si>
  <si>
    <t>"1.07" 14,35</t>
  </si>
  <si>
    <t>"1.17a,b" (18,7+4,3)</t>
  </si>
  <si>
    <t>"1.22a,b"  (18,4+5,0)</t>
  </si>
  <si>
    <t>"1.25a,b"  (18,2+5,5)</t>
  </si>
  <si>
    <t>"1.28a,b" (39,6+8,15)</t>
  </si>
  <si>
    <t>225</t>
  </si>
  <si>
    <t>776111116</t>
  </si>
  <si>
    <t>Odstranění zbytků lepidla z podkladu povlakových podlah broušením</t>
  </si>
  <si>
    <t>492327508</t>
  </si>
  <si>
    <t>Příprava podkladu povlakových podlah a stěn broušení podlah stávajícího podkladu pro odstranění lepidla (po starých krytinách)</t>
  </si>
  <si>
    <t>https://podminky.urs.cz/item/CS_URS_2024_01/776111116</t>
  </si>
  <si>
    <t>226</t>
  </si>
  <si>
    <t>776111311</t>
  </si>
  <si>
    <t>Vysátí podkladu povlakových podlah</t>
  </si>
  <si>
    <t>-1112191064</t>
  </si>
  <si>
    <t>Příprava podkladu povlakových podlah a stěn vysátí podlah</t>
  </si>
  <si>
    <t>https://podminky.urs.cz/item/CS_URS_2024_01/776111311</t>
  </si>
  <si>
    <t>227</t>
  </si>
  <si>
    <t>776121321</t>
  </si>
  <si>
    <t>Neředěná penetrace savého podkladu povlakových podlah</t>
  </si>
  <si>
    <t>-1699045942</t>
  </si>
  <si>
    <t>Příprava podkladu povlakových podlah a stěn penetrace neředěná podlah</t>
  </si>
  <si>
    <t>https://podminky.urs.cz/item/CS_URS_2024_01/776121321</t>
  </si>
  <si>
    <t>228</t>
  </si>
  <si>
    <t>776141122</t>
  </si>
  <si>
    <t>Stěrka podlahová nivelační pro vyrovnání podkladu povlakových podlah pevnosti 30 MPa tl přes 3 do 5 mm</t>
  </si>
  <si>
    <t>-1451075362</t>
  </si>
  <si>
    <t>Příprava podkladu povlakových podlah a stěn vyrovnání samonivelační stěrkou podlah min.pevnosti 30 MPa, tloušťky přes 3 do 5 mm</t>
  </si>
  <si>
    <t>https://podminky.urs.cz/item/CS_URS_2024_01/776141122</t>
  </si>
  <si>
    <t>229</t>
  </si>
  <si>
    <t>776201813</t>
  </si>
  <si>
    <t>Demontáž lepených povlakových podlah strojně</t>
  </si>
  <si>
    <t>-848321784</t>
  </si>
  <si>
    <t>Demontáž povlakových podlahovin lepených z velkých ploch strojně</t>
  </si>
  <si>
    <t>https://podminky.urs.cz/item/CS_URS_2024_01/776201813</t>
  </si>
  <si>
    <t>230</t>
  </si>
  <si>
    <t>776251RP6</t>
  </si>
  <si>
    <t>Montáž podlahovin  z vinylu  lepením dvousložkovým lepidlem do mokrých postorů z pásů standardních do v (včetně svařování za tepla svařovací šňůry, frézování)</t>
  </si>
  <si>
    <t>985387775</t>
  </si>
  <si>
    <t>Montáž podlahovin z vinylu lepením dvousložkovým lepidlem do mokrých postorů z pásů standardních do v (včetně svařování za tepla svařovací šňůry, frézování)</t>
  </si>
  <si>
    <t>"1.14a,b" (2,8+1,2)+(6,9+4,4)*0,15</t>
  </si>
  <si>
    <t>"1.21" 3,15+7,3*0,15</t>
  </si>
  <si>
    <t>"1.24"  3,2+7,3*0,15</t>
  </si>
  <si>
    <t>"1.30"  3,0+7,0*0,15</t>
  </si>
  <si>
    <t>231</t>
  </si>
  <si>
    <t>28411RP6</t>
  </si>
  <si>
    <t>vinyl protiskluzný s povrchovou úpravou nopy tl 2,5mm, nášlapná vrstva 2,0mm, hořlavost Bfl-s1, třída zátěže 34/43, protiskluznost R10 C</t>
  </si>
  <si>
    <t>2064917196</t>
  </si>
  <si>
    <t>18,285</t>
  </si>
  <si>
    <t>18,285*1,1 'Přepočtené koeficientem množství</t>
  </si>
  <si>
    <t>232</t>
  </si>
  <si>
    <t>776251RP1</t>
  </si>
  <si>
    <t>Montáž podlahovin  z vinylu  lepením standardním lepidlem z pásů standardních (včetně svařování za tepla svařovací šňůry, frézování)</t>
  </si>
  <si>
    <t>1600557367</t>
  </si>
  <si>
    <t>Montáž podlahovin z vinylu lepením standardním lepidlem z pásů standardních (včetně svařování za tepla svařovací šňůry, frézování)</t>
  </si>
  <si>
    <t>"1.01"  23,9+28,5*0,15</t>
  </si>
  <si>
    <t>"1.06" 10,1+12,9*0,15</t>
  </si>
  <si>
    <t>"1.16"32,3+38,1*0,15</t>
  </si>
  <si>
    <t>"1.02" 10,8+13,8*0,15</t>
  </si>
  <si>
    <t>"1.03" 6,6+11,0*0,15</t>
  </si>
  <si>
    <t>"1.04" 2,7+6,9*0,15</t>
  </si>
  <si>
    <t>"1.08" 1,65+5,3*0,15</t>
  </si>
  <si>
    <t>"1.09" 1,6+5,4*0,15</t>
  </si>
  <si>
    <t>"1.10" 2,7+6,7*0,15</t>
  </si>
  <si>
    <t>"1.11" 6,8+11,6*0,15</t>
  </si>
  <si>
    <t>"1.12" 8,35+12,35*0,15</t>
  </si>
  <si>
    <t>"1.13" 3,75+8,4*0,15</t>
  </si>
  <si>
    <t>"1.15" 1,7+5,6*0,15</t>
  </si>
  <si>
    <t>"1.18" 2,7+7,2*0,15</t>
  </si>
  <si>
    <t>"1.20" 3,4+7,5*0,15</t>
  </si>
  <si>
    <t>"1.23" 3,1+7,6*0,15</t>
  </si>
  <si>
    <t>"1.26" 1,7+5,6*0,15</t>
  </si>
  <si>
    <t>"1.27" 1,25+4,6*0,15</t>
  </si>
  <si>
    <t>"1.29" 3,0+7,2*0,15</t>
  </si>
  <si>
    <t>"1.31" 4,7+8,9*0,15</t>
  </si>
  <si>
    <t>233</t>
  </si>
  <si>
    <t>28411RP2</t>
  </si>
  <si>
    <t>vinyl homogenní tl 2.00mm nášlapná vrstva 2.00mm, hořlavost Bfl-s1, třída zátěže 34/43, bodová zátěž  ≤ 0.10mm, protiskluznost R9, iQ PUR</t>
  </si>
  <si>
    <t>-307691787</t>
  </si>
  <si>
    <t>" viz. montáž + ztratné" 78,225+86,848</t>
  </si>
  <si>
    <t>165,073*1,1 'Přepočtené koeficientem množství</t>
  </si>
  <si>
    <t>234</t>
  </si>
  <si>
    <t>776251RP2</t>
  </si>
  <si>
    <t>Montáž podlahovin  z vinylu  lepením speciálním lepidlem z pásů  elektrostaticky vodivých (včetně svařování za tepla svařovací šňůry, frézování)</t>
  </si>
  <si>
    <t>239795453</t>
  </si>
  <si>
    <t>Montáž podlahovin z vinylu lepením speciálním lepidlem z pásů elektrostaticky vodivých (včetně svařování za tepla svařovací šňůry, frézování)</t>
  </si>
  <si>
    <t xml:space="preserve">"vinyl elektrostatický - kompletní systémové řešení" </t>
  </si>
  <si>
    <t>"1.05"  13,8+14,9*0,15</t>
  </si>
  <si>
    <t>"1.07" 14,35+17,1*0,15</t>
  </si>
  <si>
    <t>"1.17a,b" (18,7+4,3)+(18,6+8,5)*0,15</t>
  </si>
  <si>
    <t>"1.22a,b"  (18,4+5,0)+(18,3+9,5)*0,15</t>
  </si>
  <si>
    <t>"1.25a,b"  (18,2+5,5)+(18,2+9,9)*0,15</t>
  </si>
  <si>
    <t>"1.28a,b" (39,6+8,15)+(31,4+11,9)*0,15</t>
  </si>
  <si>
    <t>235</t>
  </si>
  <si>
    <t>28411RP3</t>
  </si>
  <si>
    <t>vinyl elektrostatický tl 2mm,tl. nášlapné vrstvy 2,0 mm, třída zátěže 34/43, odpor krytiny ≤10^8 pro zdravotnictví</t>
  </si>
  <si>
    <t>-186911411</t>
  </si>
  <si>
    <t>" viz. montáž + ztratné" 169,745</t>
  </si>
  <si>
    <t>169,745*1,1 'Přepočtené koeficientem množství</t>
  </si>
  <si>
    <t>236</t>
  </si>
  <si>
    <t>776410811</t>
  </si>
  <si>
    <t>Odstranění soklíků a lišt pryžových nebo plastových</t>
  </si>
  <si>
    <t>943710438</t>
  </si>
  <si>
    <t>Demontáž soklíků nebo lišt pryžových nebo plastových</t>
  </si>
  <si>
    <t>https://podminky.urs.cz/item/CS_URS_2024_01/776410811</t>
  </si>
  <si>
    <t xml:space="preserve">" odstranění soklu stávajícíh povlakových podlah" </t>
  </si>
  <si>
    <t>17,92+19,14+11,5+19,1+19,2+19,0+15,0+61,0+19,3+18,1</t>
  </si>
  <si>
    <t>237</t>
  </si>
  <si>
    <t>776421111</t>
  </si>
  <si>
    <t>Montáž obvodových lišt lepením</t>
  </si>
  <si>
    <t>1538978287</t>
  </si>
  <si>
    <t>Montáž lišt obvodových lepených</t>
  </si>
  <si>
    <t>https://podminky.urs.cz/item/CS_URS_2024_01/776421111</t>
  </si>
  <si>
    <t xml:space="preserve">"budou použity dva druhy lišt" </t>
  </si>
  <si>
    <t>28,5+13,8+11,0+6,9+14,9+12,9+17,1+5,3+5,4+6,7+11,6+12,35+8,4+6,9+4,4+5,6+38,1+18,6+8,5</t>
  </si>
  <si>
    <t>7,2+7,5+7,3+18,3+9,5+7,6+7,3+18,2+9,9+5,6+4,6+31,4+11,9+7,2+7,0+8,9</t>
  </si>
  <si>
    <t>" druhá lišta" 406,35</t>
  </si>
  <si>
    <t>238</t>
  </si>
  <si>
    <t>28342RP22</t>
  </si>
  <si>
    <t>soklová lišta fabion 30 mm + ukončující horní hrana ( systémové řešení dvou druhů lišt)</t>
  </si>
  <si>
    <t>-1322664615</t>
  </si>
  <si>
    <t>" viz. montáž + ztratné" 406,35*2</t>
  </si>
  <si>
    <t>812,7*1,02 'Přepočtené koeficientem množství</t>
  </si>
  <si>
    <t>239</t>
  </si>
  <si>
    <t>776421312</t>
  </si>
  <si>
    <t>Montáž přechodových šroubovaných lišt</t>
  </si>
  <si>
    <t>1835550860</t>
  </si>
  <si>
    <t>Montáž lišt přechodových šroubovaných</t>
  </si>
  <si>
    <t>https://podminky.urs.cz/item/CS_URS_2024_01/776421312</t>
  </si>
  <si>
    <t>"podlahová přechodová lišta ve dveřích" 32,0</t>
  </si>
  <si>
    <t>240</t>
  </si>
  <si>
    <t>61418RP15</t>
  </si>
  <si>
    <t xml:space="preserve">lišta podlahová dvoudílná šroubovací nerezová ( včetně kotevních prvků) </t>
  </si>
  <si>
    <t>-2146908302</t>
  </si>
  <si>
    <t>" viz. montáž + ztratné" 32,0</t>
  </si>
  <si>
    <t>32*1,02 'Přepočtené koeficientem množství</t>
  </si>
  <si>
    <t>241</t>
  </si>
  <si>
    <t>776421RP5</t>
  </si>
  <si>
    <t>Montáž přechodových dilatačních  lišt</t>
  </si>
  <si>
    <t>830026445</t>
  </si>
  <si>
    <t>Montáž přechodových dilatačních lišt</t>
  </si>
  <si>
    <t>"podlahová přechodová lišta" 2,5</t>
  </si>
  <si>
    <t>242</t>
  </si>
  <si>
    <t>56284RP3</t>
  </si>
  <si>
    <t>podlahová dilatační lišta (viz. tabulka zámečnických prvků)</t>
  </si>
  <si>
    <t>2061464245</t>
  </si>
  <si>
    <t>"viz. montáž + ztratné" 2,5</t>
  </si>
  <si>
    <t>2,5*1,02 'Přepočtené koeficientem množství</t>
  </si>
  <si>
    <t>243</t>
  </si>
  <si>
    <t>776991RP22</t>
  </si>
  <si>
    <t>Příplatek za složitější pokládku- střídání barev, vytváření obrazců  (podrobnosti viz. skladby konstrukcí)</t>
  </si>
  <si>
    <t>1102413235</t>
  </si>
  <si>
    <t>Příplatek za složitější pokládku- střídání barev, vytváření obrazců (podrobnosti viz. skladby konstrukcí)</t>
  </si>
  <si>
    <t>244</t>
  </si>
  <si>
    <t>998776102</t>
  </si>
  <si>
    <t>Přesun hmot tonážní pro podlahy povlakové v objektech v přes 6 do 12 m</t>
  </si>
  <si>
    <t>-47903727</t>
  </si>
  <si>
    <t>Přesun hmot pro podlahy povlakové stanovený z hmotnosti přesunovaného materiálu vodorovná dopravní vzdálenost do 50 m základní v objektech výšky přes 6 do 12 m</t>
  </si>
  <si>
    <t>https://podminky.urs.cz/item/CS_URS_2024_01/998776102</t>
  </si>
  <si>
    <t>776-A</t>
  </si>
  <si>
    <t>Podlahy povlakové-ochrana stěn</t>
  </si>
  <si>
    <t>245</t>
  </si>
  <si>
    <t>7666997RP50</t>
  </si>
  <si>
    <t xml:space="preserve">Montáž ochrany rohů  lištou rohovou </t>
  </si>
  <si>
    <t>208357867</t>
  </si>
  <si>
    <t>Montáž ochrany rohů lištou rohovou</t>
  </si>
  <si>
    <t xml:space="preserve">"ochrana rohů na chodbách výška rohu 1,5m" </t>
  </si>
  <si>
    <t>" 1.PP" 7*1,5</t>
  </si>
  <si>
    <t>246</t>
  </si>
  <si>
    <t>553430RP51</t>
  </si>
  <si>
    <t>lepené  kryty rohů 50/50 mm délky 1,5 m</t>
  </si>
  <si>
    <t>-341134399</t>
  </si>
  <si>
    <t>"viz. montáž +ztratné" 10,5</t>
  </si>
  <si>
    <t>10,5*1,1 'Přepočtené koeficientem množství</t>
  </si>
  <si>
    <t>247</t>
  </si>
  <si>
    <t>7666997RP57</t>
  </si>
  <si>
    <t>Lepení ochranných pásů na dveře( včetně očištění a přípravy podkladu pro lepení)</t>
  </si>
  <si>
    <t>ks</t>
  </si>
  <si>
    <t>-1217742154</t>
  </si>
  <si>
    <t xml:space="preserve">"ochranné pláty - standartní úprava pro ochranu dveří výšky " </t>
  </si>
  <si>
    <t>"1.PP" 2+10</t>
  </si>
  <si>
    <t>248</t>
  </si>
  <si>
    <t>553430RP59</t>
  </si>
  <si>
    <t>ochranné pláty pro ochranu dveří - standartní tvary</t>
  </si>
  <si>
    <t>-380706622</t>
  </si>
  <si>
    <t>"triangl v místě kliky, pás na spodní straně dveří š. 300 mm"</t>
  </si>
  <si>
    <t xml:space="preserve">"ochranné pláty standartní tvary pro ochranu dveří "  </t>
  </si>
  <si>
    <t>249</t>
  </si>
  <si>
    <t>553430RP60</t>
  </si>
  <si>
    <t>ochranné pláty pro ochranu dveří - tvar lidské postavy</t>
  </si>
  <si>
    <t>-1616280013</t>
  </si>
  <si>
    <t xml:space="preserve">" viz. skladby konstrukcí dveře na WC ve vstupní hale" </t>
  </si>
  <si>
    <t>"ochranné pláty pro ochranu dveří "  2</t>
  </si>
  <si>
    <t>250</t>
  </si>
  <si>
    <t>776521RP45</t>
  </si>
  <si>
    <t>Lepení pásů akrylvinylových ochranných pásů ( systémové řešení)</t>
  </si>
  <si>
    <t>-1279045839</t>
  </si>
  <si>
    <t xml:space="preserve">" viz.půdorys 1PP nový stav" </t>
  </si>
  <si>
    <t xml:space="preserve">" podrobnosti viz. sklady konstrukcí a tabulka ostatních výrobků" </t>
  </si>
  <si>
    <t xml:space="preserve">"pás 300 mm" </t>
  </si>
  <si>
    <t>" 1.PP" 21,0+12,5+12,5</t>
  </si>
  <si>
    <t>251</t>
  </si>
  <si>
    <t>28412RP51</t>
  </si>
  <si>
    <t xml:space="preserve">akrylvinylový pás šířky 300 mm </t>
  </si>
  <si>
    <t>212075084</t>
  </si>
  <si>
    <t>" 1.PP" 46,0</t>
  </si>
  <si>
    <t>46*1,1 'Přepočtené koeficientem množství</t>
  </si>
  <si>
    <t>252</t>
  </si>
  <si>
    <t>776995RP69</t>
  </si>
  <si>
    <t>Dodávka a montáž ochranného madla na stěnu pomocí hmoždinek včetně rohových a ukončovacích systémových profilů, antibakteriální úprava</t>
  </si>
  <si>
    <t>1551979377</t>
  </si>
  <si>
    <t>"madlo - hliníková kostra, akrylvinylový kryt pr. max. 40 mm( včetně kotvení , koncových prvků, konzol)"</t>
  </si>
  <si>
    <t>" viz. tabulka ostatních prvků" 21,0</t>
  </si>
  <si>
    <t>253</t>
  </si>
  <si>
    <t>998776202</t>
  </si>
  <si>
    <t>Přesun hmot procentní pro podlahy povlakové v objektech v přes 6 do 12 m</t>
  </si>
  <si>
    <t>6850482</t>
  </si>
  <si>
    <t>Přesun hmot pro podlahy povlakové stanovený procentní sazbou (%) z ceny vodorovná dopravní vzdálenost do 50 m základní v objektech výšky přes 6 do 12 m</t>
  </si>
  <si>
    <t>https://podminky.urs.cz/item/CS_URS_2024_01/998776202</t>
  </si>
  <si>
    <t>777</t>
  </si>
  <si>
    <t>Podlahy lité</t>
  </si>
  <si>
    <t>254</t>
  </si>
  <si>
    <t>777111111</t>
  </si>
  <si>
    <t>Vysátí podkladu před provedením lité podlahy</t>
  </si>
  <si>
    <t>-1227361892</t>
  </si>
  <si>
    <t>Příprava podkladu před provedením litých podlah vysátí</t>
  </si>
  <si>
    <t>https://podminky.urs.cz/item/CS_URS_2024_01/777111111</t>
  </si>
  <si>
    <t>" 1.19" 21,15+19,3*0,15</t>
  </si>
  <si>
    <t>255</t>
  </si>
  <si>
    <t>777111121</t>
  </si>
  <si>
    <t>Ruční broušení podkladu před provedením lité podlahy</t>
  </si>
  <si>
    <t>1252970410</t>
  </si>
  <si>
    <t>Příprava podkladu před provedením litých podlah obroušení ruční ( v místě styku se stěnou, v rozích apod.)</t>
  </si>
  <si>
    <t>https://podminky.urs.cz/item/CS_URS_2024_01/777111121</t>
  </si>
  <si>
    <t>" 1.19" 19,3</t>
  </si>
  <si>
    <t>256</t>
  </si>
  <si>
    <t>777111123</t>
  </si>
  <si>
    <t>Strojní broušení podkladu před provedením lité podlahy</t>
  </si>
  <si>
    <t>-391721082</t>
  </si>
  <si>
    <t>Příprava podkladu před provedením litých podlah obroušení strojní</t>
  </si>
  <si>
    <t>https://podminky.urs.cz/item/CS_URS_2024_01/777111123</t>
  </si>
  <si>
    <t>257</t>
  </si>
  <si>
    <t>777121115</t>
  </si>
  <si>
    <t>Vyrovnání podkladu podlah stěrkou plněnou pískem pl přes 1,0 m2 tl přes 3 do 5 mm</t>
  </si>
  <si>
    <t>-1796554375</t>
  </si>
  <si>
    <t>Vyrovnání podkladu epoxidovou stěrkou plněnou pískem, tloušťky přes 3 do 5 mm, plochy přes 1,0 m2</t>
  </si>
  <si>
    <t>https://podminky.urs.cz/item/CS_URS_2024_01/777121115</t>
  </si>
  <si>
    <t>" 1.19" 21,15</t>
  </si>
  <si>
    <t>258</t>
  </si>
  <si>
    <t>777131107</t>
  </si>
  <si>
    <t>Penetrační epoxidový nátěr podlahy na podklad ohrožený vzlínáním vlhkosti</t>
  </si>
  <si>
    <t>-806785464</t>
  </si>
  <si>
    <t>Penetrační nátěr podlahy epoxidový na podklad ohrožený vzlínáním vlhkosti</t>
  </si>
  <si>
    <t>https://podminky.urs.cz/item/CS_URS_2024_01/777131107</t>
  </si>
  <si>
    <t>259</t>
  </si>
  <si>
    <t>777511145</t>
  </si>
  <si>
    <t>Krycí epoxidová stěrka tloušťky do 3 mm chemicky odolné lité podlahy</t>
  </si>
  <si>
    <t>-1179523342</t>
  </si>
  <si>
    <t>Krycí stěrka chemicky odolná epoxidová, tloušťky přes 2 do 3 mm</t>
  </si>
  <si>
    <t>https://podminky.urs.cz/item/CS_URS_2024_01/777511145</t>
  </si>
  <si>
    <t>260</t>
  </si>
  <si>
    <t>777511181</t>
  </si>
  <si>
    <t>Příplatek k cenám krycí stěrky za zvýšenou pracnost provádění podlahových soklíků</t>
  </si>
  <si>
    <t>-1646551574</t>
  </si>
  <si>
    <t>Krycí stěrka Příplatek k cenám za zvýšenou pracnost provádění soklíků na svislé ploše podlahových</t>
  </si>
  <si>
    <t>https://podminky.urs.cz/item/CS_URS_2024_01/777511181</t>
  </si>
  <si>
    <t>" 1.19" 19,3*0,15</t>
  </si>
  <si>
    <t>261</t>
  </si>
  <si>
    <t>777611143</t>
  </si>
  <si>
    <t>Krycí epoxidový chemicky odolný nátěr podlahy</t>
  </si>
  <si>
    <t>1269761176</t>
  </si>
  <si>
    <t>Krycí nátěr podlahy chemicky odolný epoxidový</t>
  </si>
  <si>
    <t>https://podminky.urs.cz/item/CS_URS_2024_01/777611143</t>
  </si>
  <si>
    <t>262</t>
  </si>
  <si>
    <t>777611161</t>
  </si>
  <si>
    <t>Protiskluzná úprava lité podlahy prosypem křemenným pískem</t>
  </si>
  <si>
    <t>337764943</t>
  </si>
  <si>
    <t>Krycí nátěr podlahy protiskluzová úprava prosyp křemenným pískem</t>
  </si>
  <si>
    <t>https://podminky.urs.cz/item/CS_URS_2024_01/777611161</t>
  </si>
  <si>
    <t>263</t>
  </si>
  <si>
    <t>777612109</t>
  </si>
  <si>
    <t>Uzavírací epoxidový protiskluzný nátěr podlahy</t>
  </si>
  <si>
    <t>-1339050610</t>
  </si>
  <si>
    <t>Uzavírací nátěr podlahy epoxidový protiskluzný</t>
  </si>
  <si>
    <t>https://podminky.urs.cz/item/CS_URS_2024_01/777612109</t>
  </si>
  <si>
    <t>264</t>
  </si>
  <si>
    <t>777612151</t>
  </si>
  <si>
    <t>Příplatek k cenám uzavíracího nátěru za za zvýšenou pracnost provádění podlahových soklíků</t>
  </si>
  <si>
    <t>-1925312879</t>
  </si>
  <si>
    <t>Uzavírací nátěr Příplatek za zvýšenou pracnost provádění soklíků na svislé ploše podlahových</t>
  </si>
  <si>
    <t>https://podminky.urs.cz/item/CS_URS_2024_01/777612151</t>
  </si>
  <si>
    <t>265</t>
  </si>
  <si>
    <t>777911113</t>
  </si>
  <si>
    <t>Pohyblivé napojení lité podlahy na stěnu nebo sokl</t>
  </si>
  <si>
    <t>-1304043645</t>
  </si>
  <si>
    <t>Napojení na stěnu nebo sokl fabionem z epoxidové stěrky plněné pískem a výplňovým spárovým profilem s trvale pružným tmelem pohyblivé</t>
  </si>
  <si>
    <t>https://podminky.urs.cz/item/CS_URS_2024_01/777911113</t>
  </si>
  <si>
    <t>266</t>
  </si>
  <si>
    <t>998777201</t>
  </si>
  <si>
    <t>Přesun hmot procentní pro podlahy lité v objektech v do 6 m</t>
  </si>
  <si>
    <t>221052843</t>
  </si>
  <si>
    <t>Přesun hmot pro podlahy lité stanovený procentní sazbou (%) z ceny vodorovná dopravní vzdálenost do 50 m základní v objektech výšky do 6 m</t>
  </si>
  <si>
    <t>https://podminky.urs.cz/item/CS_URS_2024_01/998777201</t>
  </si>
  <si>
    <t>781</t>
  </si>
  <si>
    <t>Dokončovací práce - obklady</t>
  </si>
  <si>
    <t>267</t>
  </si>
  <si>
    <t>781111011</t>
  </si>
  <si>
    <t>Ometení (oprášení) stěny při přípravě podkladu</t>
  </si>
  <si>
    <t>-298995241</t>
  </si>
  <si>
    <t>Příprava podkladu před provedením obkladu oprášení (ometení) stěny</t>
  </si>
  <si>
    <t>https://podminky.urs.cz/item/CS_URS_2024_01/781111011</t>
  </si>
  <si>
    <t xml:space="preserve">" nové keramcké obklady" </t>
  </si>
  <si>
    <t>268</t>
  </si>
  <si>
    <t>781121011</t>
  </si>
  <si>
    <t>Nátěr penetrační na stěnu</t>
  </si>
  <si>
    <t>-1276845300</t>
  </si>
  <si>
    <t>Příprava podkladu před provedením obkladu nátěr penetrační na stěnu</t>
  </si>
  <si>
    <t>https://podminky.urs.cz/item/CS_URS_2024_01/781121011</t>
  </si>
  <si>
    <t>269</t>
  </si>
  <si>
    <t>781131112</t>
  </si>
  <si>
    <t>Izolace pod obklad nátěrem nebo stěrkou ve dvou vrstvách</t>
  </si>
  <si>
    <t>622147710</t>
  </si>
  <si>
    <t>Izolace stěny pod obklad izolace nátěrem nebo stěrkou ve dvou vrstvách</t>
  </si>
  <si>
    <t>https://podminky.urs.cz/item/CS_URS_2024_01/781131112</t>
  </si>
  <si>
    <t>"1.14a,b" (6,9+4,4)*2,0</t>
  </si>
  <si>
    <t>"1.21"  7,3*2,0</t>
  </si>
  <si>
    <t>"1.24"  7,3*2,0</t>
  </si>
  <si>
    <t>"1.30"  7,0*2,0</t>
  </si>
  <si>
    <t>270</t>
  </si>
  <si>
    <t>781474115</t>
  </si>
  <si>
    <t>Montáž obkladů keramických hladkých lepených cementovým flexibilním lepidlem přes 22 do 25 ks/m2</t>
  </si>
  <si>
    <t>2122987477</t>
  </si>
  <si>
    <t>Montáž keramických obkladů stěn lepených cementovým flexibilním lepidlem hladkých přes 22 do 25 ks/m2</t>
  </si>
  <si>
    <t>https://podminky.urs.cz/item/CS_URS_2024_01/781474115</t>
  </si>
  <si>
    <t>271</t>
  </si>
  <si>
    <t>781494RP12</t>
  </si>
  <si>
    <t>Obklad - dokončující práce profily ukončovací lepené flexibilním lepidlem rohové nerezové</t>
  </si>
  <si>
    <t xml:space="preserve">VLASTNÍ </t>
  </si>
  <si>
    <t>1724471200</t>
  </si>
  <si>
    <t xml:space="preserve">" nerezové profily pro obklad" </t>
  </si>
  <si>
    <t>2,6+1,0+1,0+2,6+1,0+0,2+2,6+1,2+2,6+0,2+1,2+1,35+2,6*3</t>
  </si>
  <si>
    <t>3,0*6+3,0*6+1,5+0,4+3,0</t>
  </si>
  <si>
    <t>2,0+3,0*6+3,0*6+2,0+2,6+3,0*13+3,0</t>
  </si>
  <si>
    <t>1,35*17*2</t>
  </si>
  <si>
    <t>272</t>
  </si>
  <si>
    <t>781494RP13</t>
  </si>
  <si>
    <t>Obklad - dokončující práce profily ukončovací lepené flexibilním lepidlem ukončovací nerezové</t>
  </si>
  <si>
    <t>-593668750</t>
  </si>
  <si>
    <t xml:space="preserve">"viz. půdorys 1.PP nový stav"  </t>
  </si>
  <si>
    <t xml:space="preserve">"ukončující profily obkladu" </t>
  </si>
  <si>
    <t>1,5*1,5+1,8*2+1,0*2</t>
  </si>
  <si>
    <t>6,9+5,3+5,4+6,7+6,9+4,4+5,6+18,6+8,5+7,2+19,3+7,5+7,3+18,3+9,5+7,6+7,3+18,2+9,9+5,6+4,6</t>
  </si>
  <si>
    <t>31,4+7,2+7,0</t>
  </si>
  <si>
    <t>273</t>
  </si>
  <si>
    <t>781494RP21</t>
  </si>
  <si>
    <t>Nerezová ukončujicí lišta -  Z profil (viz. tabulka zámečnických výrobků ozn. z 02)</t>
  </si>
  <si>
    <t>-993254537</t>
  </si>
  <si>
    <t>Nerezová ukončujicí lišta - Z profil (viz. tabulka zámečnických výrobků ozn. z 02)</t>
  </si>
  <si>
    <t>"lišta na rozhraní obkladu a vinylového soklu" 8,0</t>
  </si>
  <si>
    <t>8*1,1 'Přepočtené koeficientem množství</t>
  </si>
  <si>
    <t>274</t>
  </si>
  <si>
    <t>781571141</t>
  </si>
  <si>
    <t>Montáž keramických obkladů ostění šířky přes 200 do 400 mm lepených flexibilním lepidlem</t>
  </si>
  <si>
    <t>-1165689038</t>
  </si>
  <si>
    <t>Montáž keramických obkladů ostění lepených flexibilním lepidlem šířky ostění přes 200 do 400 mm</t>
  </si>
  <si>
    <t>https://podminky.urs.cz/item/CS_URS_2024_01/781571141</t>
  </si>
  <si>
    <t>" v místnosti s obkladem" (1,9*2)*17</t>
  </si>
  <si>
    <t>275</t>
  </si>
  <si>
    <t>781674RP6</t>
  </si>
  <si>
    <t>Montáž obkladů parapetů š přes 200  do 400 mm z dlaždic keramických lepených flexibilním lepidlem</t>
  </si>
  <si>
    <t>1972829643</t>
  </si>
  <si>
    <t>Montáž obkladů parapetů š přes 200 do 400 mm z dlaždic keramických lepených flexibilním lepidlem</t>
  </si>
  <si>
    <t>" v místnosti s obkladem" 1,5*17</t>
  </si>
  <si>
    <t>276</t>
  </si>
  <si>
    <t>59761704</t>
  </si>
  <si>
    <t>obklad keramický nemrazuvzdorný povrch hladký/lesklý tl do 10mm přes 22 do 25ks/m2</t>
  </si>
  <si>
    <t>1676126357</t>
  </si>
  <si>
    <t xml:space="preserve">" systémové řešení včetně úpravy silikonem" </t>
  </si>
  <si>
    <t xml:space="preserve">" včetně barevných dlaždic pro barevné řešení" </t>
  </si>
  <si>
    <t>"viz. montáž + ztratné" 618,215+64,6*0,4+25,5*0,4</t>
  </si>
  <si>
    <t>654,255*1,1 'Přepočtené koeficientem množství</t>
  </si>
  <si>
    <t>277</t>
  </si>
  <si>
    <t>781491011</t>
  </si>
  <si>
    <t>Montáž zrcadel plochy do 1 m2 lepených silikonovým tmelem na podkladní omítku</t>
  </si>
  <si>
    <t>11524127</t>
  </si>
  <si>
    <t>Montáž zrcadel lepených silikonovým tmelem na podkladní omítku, plochy do 1 m2</t>
  </si>
  <si>
    <t>https://podminky.urs.cz/item/CS_URS_2024_01/781491011</t>
  </si>
  <si>
    <t>"1.08" 0,6*0,8</t>
  </si>
  <si>
    <t>"1.10" 0,6*0,8</t>
  </si>
  <si>
    <t>"1.14a" 0,6*0,8</t>
  </si>
  <si>
    <t>"1.21" 0,6*0,8</t>
  </si>
  <si>
    <t>"1.24" 0,6*0,8</t>
  </si>
  <si>
    <t>"1.26"  0,6*0,8</t>
  </si>
  <si>
    <t>"1.27" 0,6*0,8</t>
  </si>
  <si>
    <t>278</t>
  </si>
  <si>
    <t>63465126</t>
  </si>
  <si>
    <t>zrcadlo nemontované čiré tl 5mm max rozměr 3210x2250mm</t>
  </si>
  <si>
    <t>722144709</t>
  </si>
  <si>
    <t>" viz. montáž + ztratné" 3,36</t>
  </si>
  <si>
    <t>3,36*1,1 'Přepočtené koeficientem množství</t>
  </si>
  <si>
    <t>279</t>
  </si>
  <si>
    <t>781494RP3</t>
  </si>
  <si>
    <t>Nerezové  profily ukončující  lepené flexibilním lepidlem pro zrcadla</t>
  </si>
  <si>
    <t>-1550764314</t>
  </si>
  <si>
    <t>Nerezové profily ukončující lepené flexibilním lepidlem pro zrcadla</t>
  </si>
  <si>
    <t>"1.08" 0,6*2+0,8*2</t>
  </si>
  <si>
    <t>"1.10" 0,6*2+0,8*2</t>
  </si>
  <si>
    <t>"1.14a" 0,6*2+0,8*2</t>
  </si>
  <si>
    <t>"1.21" 0,6*2+0,8*2</t>
  </si>
  <si>
    <t>"1.24" 0,6*2+0,8*2</t>
  </si>
  <si>
    <t>"1.26"  0,6*2+0,8*2</t>
  </si>
  <si>
    <t>"1.27" 0,6*2+0,8*2</t>
  </si>
  <si>
    <t>280</t>
  </si>
  <si>
    <t>781495RP10</t>
  </si>
  <si>
    <t>Příplatek k obkladům vnitřním za složitější  vzor obkladu</t>
  </si>
  <si>
    <t>-1586226366</t>
  </si>
  <si>
    <t>Příplatek k obkladům vnitřním za složitější vzor obkladu</t>
  </si>
  <si>
    <t xml:space="preserve">"viz. půdorys 1.PP nový stav, barevné řešení" </t>
  </si>
  <si>
    <t xml:space="preserve">" budou provedeny nepravidelné obrazce v obkladu v kombinaci  s jinými barvami" </t>
  </si>
  <si>
    <t>" 1.17a,b" 5,0*3,0</t>
  </si>
  <si>
    <t>"1.22a" (2,943+0,15+1,2)*3,0</t>
  </si>
  <si>
    <t>"1.25a" (2,893+0,3+0,15+1,2)*3,0</t>
  </si>
  <si>
    <t>"1.28a,b" (3,794+4,65)*3,0</t>
  </si>
  <si>
    <t>281</t>
  </si>
  <si>
    <t>998781202</t>
  </si>
  <si>
    <t>Přesun hmot procentní pro obklady keramické v objektech v přes 6 do 12 m</t>
  </si>
  <si>
    <t>121394924</t>
  </si>
  <si>
    <t>Přesun hmot pro obklady keramické stanovený procentní sazbou (%) z ceny vodorovná dopravní vzdálenost do 50 m základní v objektech výšky přes 6 do 12 m</t>
  </si>
  <si>
    <t>https://podminky.urs.cz/item/CS_URS_2024_01/998781202</t>
  </si>
  <si>
    <t>782</t>
  </si>
  <si>
    <t>Dokončovací práce - obklady z kamene</t>
  </si>
  <si>
    <t>282</t>
  </si>
  <si>
    <t>782632812</t>
  </si>
  <si>
    <t>Demontáž obkladů parapetů z kamene do suti z tvrdých kamenů kladených do lepidla</t>
  </si>
  <si>
    <t>-1409353327</t>
  </si>
  <si>
    <t>Demontáž obkladů parapetů z kamene do suti z tvrdých kamenů lepených</t>
  </si>
  <si>
    <t>https://podminky.urs.cz/item/CS_URS_2024_01/782632812</t>
  </si>
  <si>
    <t>" viz. půdorys 1.PP bourací práce" 5</t>
  </si>
  <si>
    <t>783</t>
  </si>
  <si>
    <t>Dokončovací práce - nátěry</t>
  </si>
  <si>
    <t>283</t>
  </si>
  <si>
    <t>783301303</t>
  </si>
  <si>
    <t>Bezoplachové odrezivění zámečnických konstrukcí</t>
  </si>
  <si>
    <t>1298756985</t>
  </si>
  <si>
    <t>Příprava podkladu zámečnických konstrukcí před provedením nátěru odrezivění odrezovačem bezoplachovým</t>
  </si>
  <si>
    <t>https://podminky.urs.cz/item/CS_URS_2024_01/783301303</t>
  </si>
  <si>
    <t>"0,7/2,0" (0,7+2,0*2)*0,45*5</t>
  </si>
  <si>
    <t>"0,8/2,0" (0,8+2,0*2)*0,45*4</t>
  </si>
  <si>
    <t>"0,9/2,0" (0,9+2,0*2)*0,45*11</t>
  </si>
  <si>
    <t>"1,1/2,0" (1,1+2,0*2)*0,45*2</t>
  </si>
  <si>
    <t>284</t>
  </si>
  <si>
    <t>783314101</t>
  </si>
  <si>
    <t>Základní jednonásobný syntetický nátěr zámečnických konstrukcí</t>
  </si>
  <si>
    <t>337585196</t>
  </si>
  <si>
    <t>Základní nátěr zámečnických konstrukcí jednonásobný syntetický</t>
  </si>
  <si>
    <t>https://podminky.urs.cz/item/CS_URS_2024_01/783314101</t>
  </si>
  <si>
    <t>285</t>
  </si>
  <si>
    <t>783315101</t>
  </si>
  <si>
    <t>Mezinátěr jednonásobný syntetický standardní zámečnických konstrukcí</t>
  </si>
  <si>
    <t>1022885041</t>
  </si>
  <si>
    <t>Mezinátěr zámečnických konstrukcí jednonásobný syntetický standardní</t>
  </si>
  <si>
    <t>https://podminky.urs.cz/item/CS_URS_2024_01/783315101</t>
  </si>
  <si>
    <t>286</t>
  </si>
  <si>
    <t>783317101</t>
  </si>
  <si>
    <t>Krycí jednonásobný syntetický standardní nátěr zámečnických konstrukcí</t>
  </si>
  <si>
    <t>1927821247</t>
  </si>
  <si>
    <t>Krycí nátěr (email) zámečnických konstrukcí jednonásobný syntetický standardní</t>
  </si>
  <si>
    <t>https://podminky.urs.cz/item/CS_URS_2024_01/783317101</t>
  </si>
  <si>
    <t>287</t>
  </si>
  <si>
    <t>783801201</t>
  </si>
  <si>
    <t>Obroušení omítek před provedením nátěru</t>
  </si>
  <si>
    <t>-1778206072</t>
  </si>
  <si>
    <t>Příprava podkladu omítek před provedením nátěru obroušení</t>
  </si>
  <si>
    <t>https://podminky.urs.cz/item/CS_URS_2024_01/783801201</t>
  </si>
  <si>
    <t xml:space="preserve">" viz. půdorys 1.PP -2.NP nový stav" </t>
  </si>
  <si>
    <t xml:space="preserve">"1.PP" </t>
  </si>
  <si>
    <t>"1.13" 8,4*2,0-0,8*1,97*2</t>
  </si>
  <si>
    <t>"1.31" 8,9*2,0-(0,9*2,0+1,35*2,0)</t>
  </si>
  <si>
    <t xml:space="preserve">" podrobnosti viz. sklady konstrukcí" </t>
  </si>
  <si>
    <t xml:space="preserve">"ochranný nátěr piod madlem" </t>
  </si>
  <si>
    <t>" 1.PP" 21,0*0,5</t>
  </si>
  <si>
    <t>288</t>
  </si>
  <si>
    <t>783801403</t>
  </si>
  <si>
    <t>Oprášení omítek před provedením nátěru</t>
  </si>
  <si>
    <t>-2049407460</t>
  </si>
  <si>
    <t>Příprava podkladu omítek před provedením nátěru oprášení</t>
  </si>
  <si>
    <t>https://podminky.urs.cz/item/CS_URS_2024_01/783801403</t>
  </si>
  <si>
    <t>289</t>
  </si>
  <si>
    <t>783813131</t>
  </si>
  <si>
    <t>Penetrační syntetický nátěr hladkých, tenkovrstvých zrnitých a štukových omítek</t>
  </si>
  <si>
    <t>-1964933581</t>
  </si>
  <si>
    <t>Penetrační nátěr omítek hladkých omítek hladkých, zrnitých tenkovrstvých nebo štukových stupně členitosti 1 a 2 syntetický</t>
  </si>
  <si>
    <t>https://podminky.urs.cz/item/CS_URS_2024_01/783813131</t>
  </si>
  <si>
    <t xml:space="preserve">" ochranný nátěr pod madlem" </t>
  </si>
  <si>
    <t>290</t>
  </si>
  <si>
    <t>783817RP22</t>
  </si>
  <si>
    <t>Krycí trojnásobný akrylátový nátěr hladkých, zrnitých tenkovrstvých nebo štukových omítek</t>
  </si>
  <si>
    <t>-1220494635</t>
  </si>
  <si>
    <t>291</t>
  </si>
  <si>
    <t>783901453</t>
  </si>
  <si>
    <t>Vysátí betonových podlah před provedením nátěru</t>
  </si>
  <si>
    <t>1266679470</t>
  </si>
  <si>
    <t>Příprava podkladu betonových podlah před provedením nátěru vysátím</t>
  </si>
  <si>
    <t>https://podminky.urs.cz/item/CS_URS_2024_01/783901453</t>
  </si>
  <si>
    <t>292</t>
  </si>
  <si>
    <t>783917161</t>
  </si>
  <si>
    <t>Krycí dvojnásobný syntetický nátěr betonové podlahy</t>
  </si>
  <si>
    <t>-2138287178</t>
  </si>
  <si>
    <t>Krycí (uzavírací) nátěr betonových podlah dvojnásobný syntetický</t>
  </si>
  <si>
    <t>https://podminky.urs.cz/item/CS_URS_2024_01/783917161</t>
  </si>
  <si>
    <t>784</t>
  </si>
  <si>
    <t>Dokončovací práce - malby a tapety</t>
  </si>
  <si>
    <t>293</t>
  </si>
  <si>
    <t>784111031</t>
  </si>
  <si>
    <t>Omytí podkladu v místnostech v do 3,80 m</t>
  </si>
  <si>
    <t>-300664548</t>
  </si>
  <si>
    <t>Omytí podkladu omytí v místnostech výšky do 3,80 m</t>
  </si>
  <si>
    <t>https://podminky.urs.cz/item/CS_URS_2024_01/784111031</t>
  </si>
  <si>
    <t>294</t>
  </si>
  <si>
    <t>784121001</t>
  </si>
  <si>
    <t>Oškrabání malby v místnostech v do 3,80 m</t>
  </si>
  <si>
    <t>1347076109</t>
  </si>
  <si>
    <t>Oškrabání malby v místnostech výšky do 3,80 m</t>
  </si>
  <si>
    <t>https://podminky.urs.cz/item/CS_URS_2024_01/784121001</t>
  </si>
  <si>
    <t>295</t>
  </si>
  <si>
    <t>784171101</t>
  </si>
  <si>
    <t>Zakrytí vnitřních podlah včetně pozdějšího odkrytí</t>
  </si>
  <si>
    <t>-245589633</t>
  </si>
  <si>
    <t>Zakrytí nemalovaných ploch (materiál ve specifikaci) včetně pozdějšího odkrytí podlah</t>
  </si>
  <si>
    <t>https://podminky.urs.cz/item/CS_URS_2024_01/784171101</t>
  </si>
  <si>
    <t>296</t>
  </si>
  <si>
    <t>784171111</t>
  </si>
  <si>
    <t>Zakrytí vnitřních ploch stěn v místnostech v do 3,80 m</t>
  </si>
  <si>
    <t>1680226879</t>
  </si>
  <si>
    <t>Zakrytí nemalovaných ploch (materiál ve specifikaci) včetně pozdějšího odkrytí svislých ploch např. stěn, oken, dveří v místnostech výšky do 3,80</t>
  </si>
  <si>
    <t>https://podminky.urs.cz/item/CS_URS_2024_01/784171111</t>
  </si>
  <si>
    <t>297</t>
  </si>
  <si>
    <t>58124842</t>
  </si>
  <si>
    <t>fólie pro malířské potřeby zakrývací tl 7µ 4x5m</t>
  </si>
  <si>
    <t>-120713742</t>
  </si>
  <si>
    <t>" viz. montáž + ztratné" 313,3+252,078+15,0</t>
  </si>
  <si>
    <t>580,378*1,05 'Přepočtené koeficientem množství</t>
  </si>
  <si>
    <t>298</t>
  </si>
  <si>
    <t>784181121</t>
  </si>
  <si>
    <t>Hloubková jednonásobná bezbarvá penetrace podkladu v místnostech v do 3,80 m</t>
  </si>
  <si>
    <t>1057975352</t>
  </si>
  <si>
    <t>Penetrace podkladu jednonásobná hloubková akrylátová bezbarvá v místnostech výšky do 3,80 m</t>
  </si>
  <si>
    <t>https://podminky.urs.cz/item/CS_URS_2024_01/784181121</t>
  </si>
  <si>
    <t>" penetrace pod nové omítky</t>
  </si>
  <si>
    <t>"1.01" 28,5*3,3-(1,6*2,0+0,9*1,97+1,1*1,97+0,7*1,97+0,9*1,97+0,8*1,97+2,4*2,1+0,9*1,97+2,35*3,3+0,8*3,3+2,588*3,3)</t>
  </si>
  <si>
    <t>"1.02 a 1.03" (13,8+11,0)*3,3-(0,8*3,3+2,58*3,3+0,8*1,97+1,35*1,8)+(1,35*1,8*2)*0,4</t>
  </si>
  <si>
    <t>"1.04" 6,9*(3,3-2,6)</t>
  </si>
  <si>
    <t>"1.05" 14,9*3,3-(1,1*1,97+1,35*1,9*2)+(1,35+1,9*2)*0,4*2</t>
  </si>
  <si>
    <t>"1.06" 12,9*3,3-1,1*1,97-2,33*3,3</t>
  </si>
  <si>
    <t>"1.07" 17,1*3,3-(1,1*1,97+0,8*1,97+1,35*1,8*3)+(1,35+1,8*2)*0,4*3</t>
  </si>
  <si>
    <t>"1.08" 5,3*(3,3-2,6)</t>
  </si>
  <si>
    <t>"1.09" 5,4*(3,3-2,6)</t>
  </si>
  <si>
    <t>"1.10" 6,7*(3,3-2,6)</t>
  </si>
  <si>
    <t>"1.11 a 1.12" (11,6+12,35)*3,3-(0,8*1,97*3+1,35*1,9*2)+(1,35+1,9*2)*0,4*2</t>
  </si>
  <si>
    <t>"1.13" 8,4*3,3-0,8*1,97*2</t>
  </si>
  <si>
    <t>"1.14a,b" (6,9+4,4)*(3,3-2,6)</t>
  </si>
  <si>
    <t>"1.15" 5,6*(3,3-2,6)+(1,35+1,9*2)*0,4</t>
  </si>
  <si>
    <t>"1.16" 38,1*3,3-(1,5*2,0*2+0,9*1,97+1,5*2,0+0,9*1,97+1,1*2,0+2,4*2,1+3,0*2,1+0,7*1,97+0,9*1,97+2,1*2,5)</t>
  </si>
  <si>
    <t>(2,1+2,5*2)*0,4</t>
  </si>
  <si>
    <t>"1.17a,b" 38,1*(3,3-2,6)+(1,35+1,9*2)*0,4*3+4,3*0,5*2+1,7*0,5</t>
  </si>
  <si>
    <t>"1.18" 7,2*(3,3-2,6)</t>
  </si>
  <si>
    <t>"1.19" 19,3*(3,3-2,6)+(1,35+1,9*2)*0,4*2+3,6*0,5</t>
  </si>
  <si>
    <t>"1.20" 7,5*(3,3-2,6)</t>
  </si>
  <si>
    <t>"1.21" 7,3*(3,3-2,6)</t>
  </si>
  <si>
    <t>"1.22a,b" (18,3+9,5)*(3,3-2,6)*(1,35+1,9*2)*0,4*3+3,0*0,5</t>
  </si>
  <si>
    <t>"1.23" 7,6*(3,3-2,6)</t>
  </si>
  <si>
    <t>"1.24" 17,3*(3,3-2,6)</t>
  </si>
  <si>
    <t>"1.25a,b" (18,2+9,9)*(3,3-2,6)+(1,35+1,9*2)*0,4*3+3,0*0,5</t>
  </si>
  <si>
    <t>"1.26" 5,6*(3,3-2,6)</t>
  </si>
  <si>
    <t>"1.27" 4,6*(3,3-2,6)</t>
  </si>
  <si>
    <t>"1.28 a,b" (31,4+11,9)*(3,3-2,6)*(1,35+1,9*2)*0,4*5+(9,0+5,0)*0,5+(4,5*4)*0,5</t>
  </si>
  <si>
    <t>"1.29" 7,2*(3,3-2,6)</t>
  </si>
  <si>
    <t>"1.30" 7,0*(3,3-2,6)</t>
  </si>
  <si>
    <t>"1.31" 8,9*3,3-0,9*2,0-1,35*1,8+(1,35+1,8*2)*0,4</t>
  </si>
  <si>
    <t>" stropní konstrukce" 313,35</t>
  </si>
  <si>
    <t>" stropní konstrukce-podhledy " 313,35</t>
  </si>
  <si>
    <t>299</t>
  </si>
  <si>
    <t>784211101</t>
  </si>
  <si>
    <t>Dvojnásobné bílé malby ze směsí za mokra výborně oděruvzdorných v místnostech v do 3,80 m</t>
  </si>
  <si>
    <t>1378156613</t>
  </si>
  <si>
    <t>Malby z malířských směsí oděruvzdorných za mokra dvojnásobné, bílé za mokra oděruvzdorné výborně v místnostech výšky do 3,80 m</t>
  </si>
  <si>
    <t>https://podminky.urs.cz/item/CS_URS_2024_01/784211101</t>
  </si>
  <si>
    <t>"1.01" 28,5*3,3-(2,4*2,1+2,35*3,3+0,8*3,3+2,588*3,3)</t>
  </si>
  <si>
    <t>"1.02 a 1.03" (13,8+11,0)*3,3-(0,8*3,3+2,58*3,3+1,35*1,8)+(1,35*1,8*2)*0,4</t>
  </si>
  <si>
    <t>"1.05" 14,9*3,3+(1,35+1,9*2)*0,4*2</t>
  </si>
  <si>
    <t>"1.06" 12,9*3,3-2,33*3,3</t>
  </si>
  <si>
    <t>"1.07" 17,1*3,3+(1,35+1,8*2)*0,4*3</t>
  </si>
  <si>
    <t>"1.11 a 1.12" (11,6+12,35)*3,3+(1,35+1,9*2)*0,4*2</t>
  </si>
  <si>
    <t>"1.13" 8,4*3,3</t>
  </si>
  <si>
    <t>"1.16" 38,1*3,3-(2,1*2,5)</t>
  </si>
  <si>
    <t>300</t>
  </si>
  <si>
    <t>784211143</t>
  </si>
  <si>
    <t>Příplatek k cenám 2x maleb ze směsí za mokra oděruvzdorných za provádění styku 2 barev</t>
  </si>
  <si>
    <t>-1423944372</t>
  </si>
  <si>
    <t>Malby z malířských směsí oděruvzdorných za mokra Příplatek k cenám dvojnásobných maleb za zvýšenou pracnost při provádění styku 2 barev</t>
  </si>
  <si>
    <t>https://podminky.urs.cz/item/CS_URS_2024_01/784211143</t>
  </si>
  <si>
    <t>" změna barvy v místě okna" 3,3*20,0</t>
  </si>
  <si>
    <t>301</t>
  </si>
  <si>
    <t>784211163</t>
  </si>
  <si>
    <t>Příplatek k cenám 2x maleb ze směsí za mokra oděruvzdorných za barevnou malbu středně sytého odstínu</t>
  </si>
  <si>
    <t>-1415873519</t>
  </si>
  <si>
    <t>Malby z malířských směsí oděruvzdorných za mokra Příplatek k cenám dvojnásobných maleb za provádění barevné malby tónované na tónovacích automatech, v odstínu středně sytém</t>
  </si>
  <si>
    <t>https://podminky.urs.cz/item/CS_URS_2024_01/784211163</t>
  </si>
  <si>
    <t xml:space="preserve">" předpoklad 2/3 celkové plochy" </t>
  </si>
  <si>
    <t>1089,715/3*2</t>
  </si>
  <si>
    <t>786</t>
  </si>
  <si>
    <t>Dokončovací práce - čalounické úpravy</t>
  </si>
  <si>
    <t>302</t>
  </si>
  <si>
    <t>786627RP20</t>
  </si>
  <si>
    <t>Montáž lamelové žaluzie venkovní pro okna plastová manuálně ovládané</t>
  </si>
  <si>
    <t>657255856</t>
  </si>
  <si>
    <t xml:space="preserve">"viz. tabulka zámečnických ozn. z 07" </t>
  </si>
  <si>
    <t>"venkovní manuální žaluzie včetně příslušenství"1,35*1,8*2</t>
  </si>
  <si>
    <t>303</t>
  </si>
  <si>
    <t>61140RP14</t>
  </si>
  <si>
    <t>žaluzie vnější  lamelová manuálně ovládaná pro okna 135/190 cm  (včetně kompletního příslušenství)</t>
  </si>
  <si>
    <t>352103212</t>
  </si>
  <si>
    <t xml:space="preserve">"viz. tabulka zámečnických prvků ozn. z 05" </t>
  </si>
  <si>
    <t>"viz. montáž + ztratné" 2</t>
  </si>
  <si>
    <t>304</t>
  </si>
  <si>
    <t>786627RP71</t>
  </si>
  <si>
    <t>Montáž zastiňujících žaluzií  lamelových venkovních  elektricky ovládaných</t>
  </si>
  <si>
    <t>-576981597</t>
  </si>
  <si>
    <t>Montáž zastiňujících žaluzií lamelových venkovních elektricky ovládaných</t>
  </si>
  <si>
    <t xml:space="preserve">"viz. tabulka zámečnických ozn. z 06" </t>
  </si>
  <si>
    <t>"venkovní manuální žaluzie včetně příslušenství"1,35*1,8*24</t>
  </si>
  <si>
    <t>305</t>
  </si>
  <si>
    <t>61140RP72</t>
  </si>
  <si>
    <t>žaluzie vnější  lamelová elektricky ovládaná pro okna 135/190 cm  (včetně kompletního příslušenství)</t>
  </si>
  <si>
    <t>-7551746</t>
  </si>
  <si>
    <t xml:space="preserve">"viz. tabulka zámečnických prvků ozn. z 04" </t>
  </si>
  <si>
    <t>"viz. montáž + ztratné" 24</t>
  </si>
  <si>
    <t>306</t>
  </si>
  <si>
    <t>998786202</t>
  </si>
  <si>
    <t>Přesun hmot procentní pro stínění a čalounické úpravy v objektech v přes 6 do 12 m</t>
  </si>
  <si>
    <t>19064940</t>
  </si>
  <si>
    <t>Přesun hmot pro stínění a čalounické úpravy stanovený procentní sazbou (%) z ceny vodorovná dopravní vzdálenost do 50 m základní v objektech výšky přes 6 do 12 m</t>
  </si>
  <si>
    <t>https://podminky.urs.cz/item/CS_URS_2024_01/998786202</t>
  </si>
  <si>
    <t>799</t>
  </si>
  <si>
    <t>Samostatné rozpočty prací PSV</t>
  </si>
  <si>
    <t>307</t>
  </si>
  <si>
    <t>799-1</t>
  </si>
  <si>
    <t>Mediciální plyny - samostatný rozpočet dle specialisty</t>
  </si>
  <si>
    <t>DLE SPECIALISTŮ</t>
  </si>
  <si>
    <t>-1596441090</t>
  </si>
  <si>
    <t>308</t>
  </si>
  <si>
    <t>799-10</t>
  </si>
  <si>
    <t>Stavební výpomoc pro práce specialistů</t>
  </si>
  <si>
    <t>hod</t>
  </si>
  <si>
    <t>1971814588</t>
  </si>
  <si>
    <t>" např. zához rýh, úprava stěn podlah,úprava po provedených stavebních úpravách, doplnění konstrukce podlahy , stěny a pod " 200</t>
  </si>
  <si>
    <t xml:space="preserve">"ZTI - zához rýh a drážek, doplnění betonové mazaniny v podlahách, oprava po vybourání stávajícího vedení" </t>
  </si>
  <si>
    <t xml:space="preserve">"ÚT - zához rýh a drážek, doplnění betonové mazaniny v podlahách, oprava po vybourání  stávajícího vedení" </t>
  </si>
  <si>
    <t xml:space="preserve">"el - zához rýh a drážek, doplnění betonové mazaniny v podlahách, oprava po vybourání  stávajícího vedení" </t>
  </si>
  <si>
    <t xml:space="preserve">"VZT - zához rýh a drážek, doplnění betonové mazaniny v podlahách, oprava po vybourání  stávajícího vedení" </t>
  </si>
  <si>
    <t>309</t>
  </si>
  <si>
    <t>799-102</t>
  </si>
  <si>
    <t>Vytápění  objektu (dle samostatné přílohy specialistů)</t>
  </si>
  <si>
    <t>-163767026</t>
  </si>
  <si>
    <t>Vytápění objektu (dle samostatné přílohy specialistů)</t>
  </si>
  <si>
    <t>"dle specialistů" 1,0</t>
  </si>
  <si>
    <t>310</t>
  </si>
  <si>
    <t>799-102a</t>
  </si>
  <si>
    <t>Napojení systému chlazení na zdroj  areálové chladné vody (dodávka a montáž)</t>
  </si>
  <si>
    <t>1950977009</t>
  </si>
  <si>
    <t>Napojení systému chlazení na zdroj areálové chladné vody (dodávka a montáž)</t>
  </si>
  <si>
    <t>311</t>
  </si>
  <si>
    <t>799-10VZT</t>
  </si>
  <si>
    <t>Technické zabezpečení stávajících částí VZT potrubí, včetně koncových (obalení a utěěsnění koncových elementů přívodu a odvodu proti vniknutí prachu</t>
  </si>
  <si>
    <t>590131209</t>
  </si>
  <si>
    <t xml:space="preserve">Technické zabezpečení stávajících částí VZT potrubí, včetně koncových (obalení a utěěsnění koncových elementů přívodu a odvodu proti vniknutí prachu </t>
  </si>
  <si>
    <t>"technické zabezpečení stávajícího potrubí VZT během stavebních prací" 1,0</t>
  </si>
  <si>
    <t>312</t>
  </si>
  <si>
    <t>799-15</t>
  </si>
  <si>
    <t>Zařízení silnoproudé elektrotechniky (dle samostatného rozpočtu specialistů)</t>
  </si>
  <si>
    <t>160127253</t>
  </si>
  <si>
    <t>313</t>
  </si>
  <si>
    <t>799-7b</t>
  </si>
  <si>
    <t>Soupis prací a dodávek elektrotechnických zařízení - zařízení slaboproudé elektrotechniky (dle samostatného rozpočtu specialisty)</t>
  </si>
  <si>
    <t>511852100</t>
  </si>
  <si>
    <t>314</t>
  </si>
  <si>
    <t>799-7c</t>
  </si>
  <si>
    <t>Systém hlavního a generálního klíče pro centrum</t>
  </si>
  <si>
    <t>850682547</t>
  </si>
  <si>
    <t>"dodávka a montáž  generálního klíče pro gastroenetrologické centrum" 1,0</t>
  </si>
  <si>
    <t>315</t>
  </si>
  <si>
    <t>799-7d</t>
  </si>
  <si>
    <t>Soupis prací a dodávek elektrotechnických zařízení - MaR (dle samostatného rozpočtu specialisty)</t>
  </si>
  <si>
    <t>1094118972</t>
  </si>
  <si>
    <t>316</t>
  </si>
  <si>
    <t>799-7eps</t>
  </si>
  <si>
    <t>Soupis prací a dodáve  EPS a ERO (dle samostatného rozpočtu specialisty)</t>
  </si>
  <si>
    <t>-1527342574</t>
  </si>
  <si>
    <t>Soupis prací a dodáve EPS a ERO (dle samostatného rozpočtu specialisty)</t>
  </si>
  <si>
    <t>317</t>
  </si>
  <si>
    <t>799-8</t>
  </si>
  <si>
    <t xml:space="preserve">Koordinace  stavebních a technologických částí projektu </t>
  </si>
  <si>
    <t>1379240400</t>
  </si>
  <si>
    <t xml:space="preserve">Koordinace stavebních a technologických částí projektu </t>
  </si>
  <si>
    <t>318</t>
  </si>
  <si>
    <t>799-9</t>
  </si>
  <si>
    <t>VZT (dle samostatného rozpočtu specialisty)</t>
  </si>
  <si>
    <t>-1938283570</t>
  </si>
  <si>
    <t>"dle samostatného rozpočtu specialisty" 1,0</t>
  </si>
  <si>
    <t>319</t>
  </si>
  <si>
    <t>799-91</t>
  </si>
  <si>
    <t>ZTI (dle samostatné přílohy specialistů)</t>
  </si>
  <si>
    <t>-759762732</t>
  </si>
  <si>
    <t>320</t>
  </si>
  <si>
    <t>799-92-LTI</t>
  </si>
  <si>
    <t>Lékařská technologie- ST(dle samostatné přílohy specialistů)</t>
  </si>
  <si>
    <t>593104729</t>
  </si>
  <si>
    <t>Lékařská technologie- ST (dle samostatné přílohy specialistů)</t>
  </si>
  <si>
    <t>321</t>
  </si>
  <si>
    <t>799-PBŘ</t>
  </si>
  <si>
    <t>Požární ucpávky viz. tabulka požárních výrobků</t>
  </si>
  <si>
    <t>293859597</t>
  </si>
  <si>
    <t>"podrobnosti viz. tabulka požárních výrobků" 15,0</t>
  </si>
  <si>
    <t>322</t>
  </si>
  <si>
    <t>799-TZB</t>
  </si>
  <si>
    <t>Výměna stávajícíh dvířek  pro potřeby TZB</t>
  </si>
  <si>
    <t>1697191490</t>
  </si>
  <si>
    <t>Výměna stávajícíh dvířek pro potřeby TZB</t>
  </si>
  <si>
    <t>"viz. půdorys 1.PP nový stav"</t>
  </si>
  <si>
    <t>" demontáž stávajících včetně rámu, montáž nových uzamykatelných včetně rámu" 1</t>
  </si>
  <si>
    <t>" výměna dvířek stávajícího vodoměru a HUV  1 ks"</t>
  </si>
  <si>
    <t>" výměna dířek pro potřeby MP 3 ks"</t>
  </si>
  <si>
    <t>323</t>
  </si>
  <si>
    <t>799-TZB2</t>
  </si>
  <si>
    <t>661407286</t>
  </si>
  <si>
    <t>Úprava stávajících jader pro potřeby TZB</t>
  </si>
  <si>
    <t xml:space="preserve">" bude přizpůsobeno požadavkům specialistů" </t>
  </si>
  <si>
    <t>" úprava jader pro potřeby TZB" 4</t>
  </si>
  <si>
    <t xml:space="preserve">" vybourání otvoru  plochy 2,0 m2  v příčce tl.  150 mm"  </t>
  </si>
  <si>
    <t>"zazdívka zádra včetně provázání s okolním zdivem plocha 2,0 m2 v příčce tl. 150 mm"</t>
  </si>
  <si>
    <t xml:space="preserve">"úprava dozdívky nová VPC omítka jádrová + perlinka plocha 3,0 m2" </t>
  </si>
  <si>
    <t xml:space="preserve">VN a ON - Vedlejší a ostatní náklady </t>
  </si>
  <si>
    <t>OST - Ostatní náklady</t>
  </si>
  <si>
    <t>VRN - Vedlejší rozpočtové náklady</t>
  </si>
  <si>
    <t xml:space="preserve">    VRN1 - Průzkumné, geodetické a projektové práce</t>
  </si>
  <si>
    <t>OST</t>
  </si>
  <si>
    <t>Ostatní náklady</t>
  </si>
  <si>
    <t>R-001</t>
  </si>
  <si>
    <t>Požadavek objednatele - Označení stavby (D+M osazení informační tabule s uvedením názvu stavby, investora stavby, zhotovitele stavby, uvedením termínu a realizace stavby, uvedení kontaktu na odpovědného stavbyvedoucího)</t>
  </si>
  <si>
    <t>-650451271</t>
  </si>
  <si>
    <t>R-007</t>
  </si>
  <si>
    <t>Zajištění dokumentace skutečného provedení staveb, veškeré doklady nutné k vydání kolaudačního souhlasu</t>
  </si>
  <si>
    <t>kompl</t>
  </si>
  <si>
    <t>-1437194346</t>
  </si>
  <si>
    <t>R-012</t>
  </si>
  <si>
    <t>Zhotovitel zajistí fotodokumentaci původního a nového stavu, fotodokumentaci průběhu a realizace stavby po jednotlivých měsících</t>
  </si>
  <si>
    <t>1739153989</t>
  </si>
  <si>
    <t>R-015</t>
  </si>
  <si>
    <t>Celková revize elektroinstalace včetně dokladů a protokolů potřebných ke kolaudačnímu řízení</t>
  </si>
  <si>
    <t>kompl.</t>
  </si>
  <si>
    <t>-1153124240</t>
  </si>
  <si>
    <t>VRN</t>
  </si>
  <si>
    <t>Vedlejší rozpočtové náklady</t>
  </si>
  <si>
    <t>023002000</t>
  </si>
  <si>
    <t>Příprava staveniště - odstranění materiálů a konstrukcí</t>
  </si>
  <si>
    <t>1024</t>
  </si>
  <si>
    <t>-1744251782</t>
  </si>
  <si>
    <t xml:space="preserve">"příprava staveniště pro provádění stavebních prací" </t>
  </si>
  <si>
    <t xml:space="preserve">"vyklizení mobilních předmětů jako jsou postele, stolky, skříně a pod" </t>
  </si>
  <si>
    <t>"demontáž pevně uchcených předmětů, skříně, technol. panely a pod.</t>
  </si>
  <si>
    <t xml:space="preserve">"zhotovitel vyhodnotí  na základě pokynů investora a prohlídky staveniště" </t>
  </si>
  <si>
    <t xml:space="preserve">"zajištění okolí stavby proti proniku prachu, hluku, znehodnocení stávajícího vybavení -mobilní stěny, SDK provizorní příčky , ochrana podlah dveří " </t>
  </si>
  <si>
    <t>"předpoklad " 10*3*8,0</t>
  </si>
  <si>
    <t>R-003</t>
  </si>
  <si>
    <t>Zařízení staveniště (přechodné dopravní značení, zajištění objízdných tras a uzávěr včetně příslušných povolení, ZS sociální objekty, včetně vnitrostaveništního rozvodu a napojení  na media energii,) - kompletní zajištění</t>
  </si>
  <si>
    <t>-673425204</t>
  </si>
  <si>
    <t>Zařízení staveniště (přechodné dopravní značení, zajištění objízdných tras a uzávěr včetně příslušných povolení, ZS sociální objekty, včetně vnitrostaveništního rozvodu a napojení na media energii,) - kompletní zajištění</t>
  </si>
  <si>
    <t>" kompletní zařízení staveniště" 1</t>
  </si>
  <si>
    <t xml:space="preserve">" vybudování přístupové panelové komunikace pro potřeby stavby" </t>
  </si>
  <si>
    <t xml:space="preserve">" včetně podloží, následné odstranění včetně podkladních vrstev a úprava terénu do původního stavu" </t>
  </si>
  <si>
    <t xml:space="preserve">" stavební buňky, úprava stávajíchcí stavebních objektu určených pro zařízení staveniště" </t>
  </si>
  <si>
    <t xml:space="preserve">" pronájem ploch staveniště-pokud to bude nutné z hlediska vytvoření meziskladů materiálu" </t>
  </si>
  <si>
    <t xml:space="preserve">" připojení SLP, provizorní komunikace, skládky včetně likvidace obkladu" </t>
  </si>
  <si>
    <t xml:space="preserve">" ostatní náklady na provoz a údržbu vybavení staveniště" </t>
  </si>
  <si>
    <t xml:space="preserve">" demontáž ZS včetně úpravy plochy do původního stavu" </t>
  </si>
  <si>
    <t>R-003a</t>
  </si>
  <si>
    <t>Náklady spojené s prací za plného provozu (hluk prach, zaměstnanci)</t>
  </si>
  <si>
    <t>1310321480</t>
  </si>
  <si>
    <t xml:space="preserve">"příprava staveniště před prováděním stavebních prací" </t>
  </si>
  <si>
    <t>"utěsnění otvorů, provizorní SDK příčky do pěny, ochrana stávajících konstrukcí před poškozením nebo znehodnocením prachem" 1</t>
  </si>
  <si>
    <t xml:space="preserve">"ochrana plachtami, OSB deska na podlaze a ostatní opatření nutná k tomu aby nebyl narušen plynulý chod nemocnice " </t>
  </si>
  <si>
    <t xml:space="preserve">" vytvoření průchozích koridorů při prácei mimo gaastroenterologické centrum a pod." </t>
  </si>
  <si>
    <t>R-005</t>
  </si>
  <si>
    <t>Průběžné čištění komunikací, čištění vozidel při výjezdu ze stavby (zábradlí, zajištění obslužného provozu (zásobování, svoz komunálních odpadů, záchranných složek, ..))</t>
  </si>
  <si>
    <t>491222300</t>
  </si>
  <si>
    <t>Průběžné čištění komunikací, čištění vozidel při výjezdu ze stavby, zajištění výkopů (zábradlí, zajištění obslužného provozu (zásobování, svoz komunálních odpadů, záchranných složek, ..))</t>
  </si>
  <si>
    <t>R-006</t>
  </si>
  <si>
    <t xml:space="preserve">Zajištění zkoušek , kamerové zkoušky, tlakové zkoušky, revize, zajištění skládek a meziskládek materiálů a odpadů včetně odvozu a poplatků, zajištění zpětného předání dotčených ploch jednotlivým majitelům </t>
  </si>
  <si>
    <t>-221119369</t>
  </si>
  <si>
    <t>R-011</t>
  </si>
  <si>
    <t>Náklady zhotovitele na nutné konzultace se zpracovatelem PD při realizaci stavby</t>
  </si>
  <si>
    <t>-116830381</t>
  </si>
  <si>
    <t>R-014</t>
  </si>
  <si>
    <t>Náklady na nepředvídatelné skutečnosti - pevná částka  50 000 Kč</t>
  </si>
  <si>
    <t>-305621967</t>
  </si>
  <si>
    <t>Náklady na nepředvídatelné skutečnosti - pevná částka 50 000 Kč</t>
  </si>
  <si>
    <t>R-018</t>
  </si>
  <si>
    <t>Závěrečný úklid objektu a okolí  před předáním stavby uživateli do trvalého užívání, finální úklid stavby</t>
  </si>
  <si>
    <t>1907867987</t>
  </si>
  <si>
    <t>Závěrečný úklid objektu a okolí před předáním stavby uživateli do trvalého užívání, finální úklid stavby</t>
  </si>
  <si>
    <t>VRN1</t>
  </si>
  <si>
    <t>Průzkumné, geodetické a projektové práce</t>
  </si>
  <si>
    <t>011514000</t>
  </si>
  <si>
    <t>Stavebně-technický průzkum</t>
  </si>
  <si>
    <t>…</t>
  </si>
  <si>
    <t>176310751</t>
  </si>
  <si>
    <t>https://podminky.urs.cz/item/CS_URS_2024_01/011514000</t>
  </si>
  <si>
    <t xml:space="preserve">" provedení sond pro upřesnění skutečného stavu stávajícíh konstrukcí" </t>
  </si>
  <si>
    <t>" podrobnosti viz. půdorys bouracích prací" 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</si>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</sst>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3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family val="2"/>
      <charset val="238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charset val="238"/>
    </font>
    <font>
      <sz val="9"/>
      <name val="Trebuchet MS"/>
      <family val="2"/>
      <charset val="238"/>
    </font>
    <font>
      <sz val="8"/>
      <name val="Arial CE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2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2" fillId="4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5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166" fontId="29" fillId="0" borderId="21" xfId="0" applyNumberFormat="1" applyFont="1" applyBorder="1" applyAlignment="1">
      <alignment vertical="center"/>
    </xf>
    <xf numFmtId="4" fontId="29" fillId="0" borderId="22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2" fillId="0" borderId="13" xfId="0" applyNumberFormat="1" applyFont="1" applyBorder="1"/>
    <xf numFmtId="166" fontId="32" fillId="0" borderId="14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3" xfId="0" applyFont="1" applyBorder="1" applyAlignment="1">
      <alignment horizontal="center" vertical="center"/>
    </xf>
    <xf numFmtId="49" fontId="22" fillId="0" borderId="23" xfId="0" applyNumberFormat="1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center" vertical="center" wrapText="1"/>
    </xf>
    <xf numFmtId="167" fontId="22" fillId="0" borderId="23" xfId="0" applyNumberFormat="1" applyFont="1" applyBorder="1" applyAlignment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8" fillId="0" borderId="23" xfId="0" applyFont="1" applyBorder="1" applyAlignment="1">
      <alignment horizontal="center" vertical="center"/>
    </xf>
    <xf numFmtId="49" fontId="38" fillId="0" borderId="23" xfId="0" applyNumberFormat="1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center" vertical="center" wrapText="1"/>
    </xf>
    <xf numFmtId="167" fontId="38" fillId="0" borderId="23" xfId="0" applyNumberFormat="1" applyFont="1" applyBorder="1" applyAlignment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>
      <alignment horizontal="left" vertical="center"/>
    </xf>
    <xf numFmtId="0" fontId="50" fillId="0" borderId="1" xfId="0" applyFont="1" applyBorder="1" applyAlignment="1">
      <alignment vertical="top"/>
    </xf>
    <xf numFmtId="0" fontId="50" fillId="0" borderId="1" xfId="0" applyFont="1" applyBorder="1" applyAlignment="1">
      <alignment horizontal="left" vertical="center"/>
    </xf>
    <xf numFmtId="0" fontId="50" fillId="0" borderId="1" xfId="0" applyFont="1" applyBorder="1" applyAlignment="1">
      <alignment horizontal="center" vertical="center"/>
    </xf>
    <xf numFmtId="49" fontId="50" fillId="0" borderId="1" xfId="0" applyNumberFormat="1" applyFont="1" applyBorder="1" applyAlignment="1">
      <alignment horizontal="left" vertical="center"/>
    </xf>
    <xf numFmtId="0" fontId="49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0" fontId="22" fillId="4" borderId="8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0" fontId="41" fillId="0" borderId="1" xfId="0" applyFont="1" applyBorder="1" applyAlignment="1">
      <alignment horizontal="center" vertical="center" wrapText="1"/>
    </xf>
    <xf numFmtId="49" fontId="43" fillId="0" borderId="1" xfId="0" applyNumberFormat="1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s://podminky.urs.cz/item/CS_URS_2021_02/763172RP66" TargetMode="External"/><Relationship Id="rId21" Type="http://schemas.openxmlformats.org/officeDocument/2006/relationships/hyperlink" Target="https://podminky.urs.cz/item/CS_URS_2024_01/612142001" TargetMode="External"/><Relationship Id="rId42" Type="http://schemas.openxmlformats.org/officeDocument/2006/relationships/hyperlink" Target="https://podminky.urs.cz/item/CS_URS_2024_01/944611811" TargetMode="External"/><Relationship Id="rId63" Type="http://schemas.openxmlformats.org/officeDocument/2006/relationships/hyperlink" Target="https://podminky.urs.cz/item/CS_URS_2024_01/975043121" TargetMode="External"/><Relationship Id="rId84" Type="http://schemas.openxmlformats.org/officeDocument/2006/relationships/hyperlink" Target="https://podminky.urs.cz/item/CS_URS_2024_01/998018002" TargetMode="External"/><Relationship Id="rId138" Type="http://schemas.openxmlformats.org/officeDocument/2006/relationships/hyperlink" Target="https://podminky.urs.cz/item/CS_URS_2024_01/773993907" TargetMode="External"/><Relationship Id="rId159" Type="http://schemas.openxmlformats.org/officeDocument/2006/relationships/hyperlink" Target="https://podminky.urs.cz/item/CS_URS_2024_01/777611161" TargetMode="External"/><Relationship Id="rId170" Type="http://schemas.openxmlformats.org/officeDocument/2006/relationships/hyperlink" Target="https://podminky.urs.cz/item/CS_URS_2024_01/998781202" TargetMode="External"/><Relationship Id="rId107" Type="http://schemas.openxmlformats.org/officeDocument/2006/relationships/hyperlink" Target="https://podminky.urs.cz/item/CS_URS_2024_01/763131912" TargetMode="External"/><Relationship Id="rId11" Type="http://schemas.openxmlformats.org/officeDocument/2006/relationships/hyperlink" Target="https://podminky.urs.cz/item/CS_URS_2024_01/342291121" TargetMode="External"/><Relationship Id="rId32" Type="http://schemas.openxmlformats.org/officeDocument/2006/relationships/hyperlink" Target="https://podminky.urs.cz/item/CS_URS_2024_01/631312141" TargetMode="External"/><Relationship Id="rId53" Type="http://schemas.openxmlformats.org/officeDocument/2006/relationships/hyperlink" Target="https://podminky.urs.cz/item/CS_URS_2024_01/968072455" TargetMode="External"/><Relationship Id="rId74" Type="http://schemas.openxmlformats.org/officeDocument/2006/relationships/hyperlink" Target="https://podminky.urs.cz/item/CS_URS_2024_01/977151125" TargetMode="External"/><Relationship Id="rId128" Type="http://schemas.openxmlformats.org/officeDocument/2006/relationships/hyperlink" Target="https://podminky.urs.cz/item/CS_URS_2024_01/766694126" TargetMode="External"/><Relationship Id="rId149" Type="http://schemas.openxmlformats.org/officeDocument/2006/relationships/hyperlink" Target="https://podminky.urs.cz/item/CS_URS_2024_01/998776102" TargetMode="External"/><Relationship Id="rId5" Type="http://schemas.openxmlformats.org/officeDocument/2006/relationships/hyperlink" Target="https://podminky.urs.cz/item/CS_URS_2024_01/317944321" TargetMode="External"/><Relationship Id="rId95" Type="http://schemas.openxmlformats.org/officeDocument/2006/relationships/hyperlink" Target="https://podminky.urs.cz/item/CS_URS_2024_01/998725202" TargetMode="External"/><Relationship Id="rId160" Type="http://schemas.openxmlformats.org/officeDocument/2006/relationships/hyperlink" Target="https://podminky.urs.cz/item/CS_URS_2024_01/777612109" TargetMode="External"/><Relationship Id="rId181" Type="http://schemas.openxmlformats.org/officeDocument/2006/relationships/hyperlink" Target="https://podminky.urs.cz/item/CS_URS_2024_01/784111031" TargetMode="External"/><Relationship Id="rId22" Type="http://schemas.openxmlformats.org/officeDocument/2006/relationships/hyperlink" Target="https://podminky.urs.cz/item/CS_URS_2024_01/634112112" TargetMode="External"/><Relationship Id="rId43" Type="http://schemas.openxmlformats.org/officeDocument/2006/relationships/hyperlink" Target="https://podminky.urs.cz/item/CS_URS_2024_01/945411111" TargetMode="External"/><Relationship Id="rId64" Type="http://schemas.openxmlformats.org/officeDocument/2006/relationships/hyperlink" Target="https://podminky.urs.cz/item/CS_URS_2024_01/978013191" TargetMode="External"/><Relationship Id="rId118" Type="http://schemas.openxmlformats.org/officeDocument/2006/relationships/hyperlink" Target="https://podminky.urs.cz/item/CS_URS_2024_01/998763402" TargetMode="External"/><Relationship Id="rId139" Type="http://schemas.openxmlformats.org/officeDocument/2006/relationships/hyperlink" Target="https://podminky.urs.cz/item/CS_URS_2024_01/998773201" TargetMode="External"/><Relationship Id="rId85" Type="http://schemas.openxmlformats.org/officeDocument/2006/relationships/hyperlink" Target="https://podminky.urs.cz/item/CS_URS_2024_01/711191001" TargetMode="External"/><Relationship Id="rId150" Type="http://schemas.openxmlformats.org/officeDocument/2006/relationships/hyperlink" Target="https://podminky.urs.cz/item/CS_URS_2024_01/998776202" TargetMode="External"/><Relationship Id="rId171" Type="http://schemas.openxmlformats.org/officeDocument/2006/relationships/hyperlink" Target="https://podminky.urs.cz/item/CS_URS_2024_01/782632812" TargetMode="External"/><Relationship Id="rId12" Type="http://schemas.openxmlformats.org/officeDocument/2006/relationships/hyperlink" Target="https://podminky.urs.cz/item/CS_URS_2024_01/342291131" TargetMode="External"/><Relationship Id="rId33" Type="http://schemas.openxmlformats.org/officeDocument/2006/relationships/hyperlink" Target="https://podminky.urs.cz/item/CS_URS_2024_01/941111131" TargetMode="External"/><Relationship Id="rId108" Type="http://schemas.openxmlformats.org/officeDocument/2006/relationships/hyperlink" Target="https://podminky.urs.cz/item/CS_URS_2024_01/763131914" TargetMode="External"/><Relationship Id="rId129" Type="http://schemas.openxmlformats.org/officeDocument/2006/relationships/hyperlink" Target="https://podminky.urs.cz/item/CS_URS_2024_01/998766202" TargetMode="External"/><Relationship Id="rId54" Type="http://schemas.openxmlformats.org/officeDocument/2006/relationships/hyperlink" Target="https://podminky.urs.cz/item/CS_URS_2024_01/968082018" TargetMode="External"/><Relationship Id="rId75" Type="http://schemas.openxmlformats.org/officeDocument/2006/relationships/hyperlink" Target="https://podminky.urs.cz/item/CS_URS_2024_01/977151128" TargetMode="External"/><Relationship Id="rId96" Type="http://schemas.openxmlformats.org/officeDocument/2006/relationships/hyperlink" Target="https://podminky.urs.cz/item/CS_URS_2024_01/733811232" TargetMode="External"/><Relationship Id="rId140" Type="http://schemas.openxmlformats.org/officeDocument/2006/relationships/hyperlink" Target="https://podminky.urs.cz/item/CS_URS_2024_01/776111112" TargetMode="External"/><Relationship Id="rId161" Type="http://schemas.openxmlformats.org/officeDocument/2006/relationships/hyperlink" Target="https://podminky.urs.cz/item/CS_URS_2024_01/777612151" TargetMode="External"/><Relationship Id="rId182" Type="http://schemas.openxmlformats.org/officeDocument/2006/relationships/hyperlink" Target="https://podminky.urs.cz/item/CS_URS_2024_01/784121001" TargetMode="External"/><Relationship Id="rId6" Type="http://schemas.openxmlformats.org/officeDocument/2006/relationships/hyperlink" Target="https://podminky.urs.cz/item/CS_URS_2024_01/317944323" TargetMode="External"/><Relationship Id="rId23" Type="http://schemas.openxmlformats.org/officeDocument/2006/relationships/hyperlink" Target="https://podminky.urs.cz/item/CS_URS_2024_01/611325412" TargetMode="External"/><Relationship Id="rId119" Type="http://schemas.openxmlformats.org/officeDocument/2006/relationships/hyperlink" Target="https://podminky.urs.cz/item/CS_URS_2024_01/764002851" TargetMode="External"/><Relationship Id="rId44" Type="http://schemas.openxmlformats.org/officeDocument/2006/relationships/hyperlink" Target="https://podminky.urs.cz/item/CS_URS_2024_01/962031132" TargetMode="External"/><Relationship Id="rId65" Type="http://schemas.openxmlformats.org/officeDocument/2006/relationships/hyperlink" Target="https://podminky.urs.cz/item/CS_URS_2024_01/978035117" TargetMode="External"/><Relationship Id="rId86" Type="http://schemas.openxmlformats.org/officeDocument/2006/relationships/hyperlink" Target="https://podminky.urs.cz/item/CS_URS_2024_01/711193121" TargetMode="External"/><Relationship Id="rId130" Type="http://schemas.openxmlformats.org/officeDocument/2006/relationships/hyperlink" Target="https://podminky.urs.cz/item/CS_URS_2024_01/767995111" TargetMode="External"/><Relationship Id="rId151" Type="http://schemas.openxmlformats.org/officeDocument/2006/relationships/hyperlink" Target="https://podminky.urs.cz/item/CS_URS_2024_01/777111111" TargetMode="External"/><Relationship Id="rId172" Type="http://schemas.openxmlformats.org/officeDocument/2006/relationships/hyperlink" Target="https://podminky.urs.cz/item/CS_URS_2024_01/783301303" TargetMode="External"/><Relationship Id="rId13" Type="http://schemas.openxmlformats.org/officeDocument/2006/relationships/hyperlink" Target="https://podminky.urs.cz/item/CS_URS_2024_01/346244382" TargetMode="External"/><Relationship Id="rId18" Type="http://schemas.openxmlformats.org/officeDocument/2006/relationships/hyperlink" Target="https://podminky.urs.cz/item/CS_URS_2024_01/622143002" TargetMode="External"/><Relationship Id="rId39" Type="http://schemas.openxmlformats.org/officeDocument/2006/relationships/hyperlink" Target="https://podminky.urs.cz/item/CS_URS_2024_01/949101111" TargetMode="External"/><Relationship Id="rId109" Type="http://schemas.openxmlformats.org/officeDocument/2006/relationships/hyperlink" Target="https://podminky.urs.cz/item/CS_URS_2024_01/763135101" TargetMode="External"/><Relationship Id="rId34" Type="http://schemas.openxmlformats.org/officeDocument/2006/relationships/hyperlink" Target="https://podminky.urs.cz/item/CS_URS_2024_01/941111231" TargetMode="External"/><Relationship Id="rId50" Type="http://schemas.openxmlformats.org/officeDocument/2006/relationships/hyperlink" Target="https://podminky.urs.cz/item/CS_URS_2024_01/968062376" TargetMode="External"/><Relationship Id="rId55" Type="http://schemas.openxmlformats.org/officeDocument/2006/relationships/hyperlink" Target="https://podminky.urs.cz/item/CS_URS_2024_01/968082022" TargetMode="External"/><Relationship Id="rId76" Type="http://schemas.openxmlformats.org/officeDocument/2006/relationships/hyperlink" Target="https://podminky.urs.cz/item/CS_URS_2024_01/953965117" TargetMode="External"/><Relationship Id="rId97" Type="http://schemas.openxmlformats.org/officeDocument/2006/relationships/hyperlink" Target="https://podminky.urs.cz/item/CS_URS_2024_01/998733202" TargetMode="External"/><Relationship Id="rId104" Type="http://schemas.openxmlformats.org/officeDocument/2006/relationships/hyperlink" Target="https://podminky.urs.cz/item/CS_URS_2024_01/763131765" TargetMode="External"/><Relationship Id="rId120" Type="http://schemas.openxmlformats.org/officeDocument/2006/relationships/hyperlink" Target="https://podminky.urs.cz/item/CS_URS_2024_01/764246446" TargetMode="External"/><Relationship Id="rId125" Type="http://schemas.openxmlformats.org/officeDocument/2006/relationships/hyperlink" Target="https://podminky.urs.cz/item/CS_URS_2024_01/766660352" TargetMode="External"/><Relationship Id="rId141" Type="http://schemas.openxmlformats.org/officeDocument/2006/relationships/hyperlink" Target="https://podminky.urs.cz/item/CS_URS_2024_01/776111116" TargetMode="External"/><Relationship Id="rId146" Type="http://schemas.openxmlformats.org/officeDocument/2006/relationships/hyperlink" Target="https://podminky.urs.cz/item/CS_URS_2024_01/776410811" TargetMode="External"/><Relationship Id="rId167" Type="http://schemas.openxmlformats.org/officeDocument/2006/relationships/hyperlink" Target="https://podminky.urs.cz/item/CS_URS_2024_01/781474115" TargetMode="External"/><Relationship Id="rId188" Type="http://schemas.openxmlformats.org/officeDocument/2006/relationships/hyperlink" Target="https://podminky.urs.cz/item/CS_URS_2024_01/784211163" TargetMode="External"/><Relationship Id="rId7" Type="http://schemas.openxmlformats.org/officeDocument/2006/relationships/hyperlink" Target="https://podminky.urs.cz/item/CS_URS_2024_01/340239211" TargetMode="External"/><Relationship Id="rId71" Type="http://schemas.openxmlformats.org/officeDocument/2006/relationships/hyperlink" Target="https://podminky.urs.cz/item/CS_URS_2024_01/974042564" TargetMode="External"/><Relationship Id="rId92" Type="http://schemas.openxmlformats.org/officeDocument/2006/relationships/hyperlink" Target="https://podminky.urs.cz/item/CS_URS_2024_01/725291662" TargetMode="External"/><Relationship Id="rId162" Type="http://schemas.openxmlformats.org/officeDocument/2006/relationships/hyperlink" Target="https://podminky.urs.cz/item/CS_URS_2024_01/777911113" TargetMode="External"/><Relationship Id="rId183" Type="http://schemas.openxmlformats.org/officeDocument/2006/relationships/hyperlink" Target="https://podminky.urs.cz/item/CS_URS_2024_01/784171101" TargetMode="External"/><Relationship Id="rId2" Type="http://schemas.openxmlformats.org/officeDocument/2006/relationships/hyperlink" Target="https://podminky.urs.cz/item/CS_URS_2024_01/317142442" TargetMode="External"/><Relationship Id="rId29" Type="http://schemas.openxmlformats.org/officeDocument/2006/relationships/hyperlink" Target="https://podminky.urs.cz/item/CS_URS_2024_01/619991011" TargetMode="External"/><Relationship Id="rId24" Type="http://schemas.openxmlformats.org/officeDocument/2006/relationships/hyperlink" Target="https://podminky.urs.cz/item/CS_URS_2024_01/612325412" TargetMode="External"/><Relationship Id="rId40" Type="http://schemas.openxmlformats.org/officeDocument/2006/relationships/hyperlink" Target="https://podminky.urs.cz/item/CS_URS_2024_01/944611111" TargetMode="External"/><Relationship Id="rId45" Type="http://schemas.openxmlformats.org/officeDocument/2006/relationships/hyperlink" Target="https://podminky.urs.cz/item/CS_URS_2024_01/962031133" TargetMode="External"/><Relationship Id="rId66" Type="http://schemas.openxmlformats.org/officeDocument/2006/relationships/hyperlink" Target="https://podminky.urs.cz/item/CS_URS_2024_01/978059541" TargetMode="External"/><Relationship Id="rId87" Type="http://schemas.openxmlformats.org/officeDocument/2006/relationships/hyperlink" Target="https://podminky.urs.cz/item/CS_URS_2024_01/998711202" TargetMode="External"/><Relationship Id="rId110" Type="http://schemas.openxmlformats.org/officeDocument/2006/relationships/hyperlink" Target="https://podminky.urs.cz/item/CS_URS_2024_01/763135611" TargetMode="External"/><Relationship Id="rId115" Type="http://schemas.openxmlformats.org/officeDocument/2006/relationships/hyperlink" Target="https://podminky.urs.cz/item/CS_URS_2024_01/763172322" TargetMode="External"/><Relationship Id="rId131" Type="http://schemas.openxmlformats.org/officeDocument/2006/relationships/hyperlink" Target="https://podminky.urs.cz/item/CS_URS_2024_01/767996801" TargetMode="External"/><Relationship Id="rId136" Type="http://schemas.openxmlformats.org/officeDocument/2006/relationships/hyperlink" Target="https://podminky.urs.cz/item/CS_URS_2024_01/773993901" TargetMode="External"/><Relationship Id="rId157" Type="http://schemas.openxmlformats.org/officeDocument/2006/relationships/hyperlink" Target="https://podminky.urs.cz/item/CS_URS_2024_01/777511181" TargetMode="External"/><Relationship Id="rId178" Type="http://schemas.openxmlformats.org/officeDocument/2006/relationships/hyperlink" Target="https://podminky.urs.cz/item/CS_URS_2024_01/783813131" TargetMode="External"/><Relationship Id="rId61" Type="http://schemas.openxmlformats.org/officeDocument/2006/relationships/hyperlink" Target="https://podminky.urs.cz/item/CS_URS_2024_01/974031165" TargetMode="External"/><Relationship Id="rId82" Type="http://schemas.openxmlformats.org/officeDocument/2006/relationships/hyperlink" Target="https://podminky.urs.cz/item/CS_URS_2024_01/997013509" TargetMode="External"/><Relationship Id="rId152" Type="http://schemas.openxmlformats.org/officeDocument/2006/relationships/hyperlink" Target="https://podminky.urs.cz/item/CS_URS_2024_01/777111121" TargetMode="External"/><Relationship Id="rId173" Type="http://schemas.openxmlformats.org/officeDocument/2006/relationships/hyperlink" Target="https://podminky.urs.cz/item/CS_URS_2024_01/783314101" TargetMode="External"/><Relationship Id="rId19" Type="http://schemas.openxmlformats.org/officeDocument/2006/relationships/hyperlink" Target="https://podminky.urs.cz/item/CS_URS_2024_01/611131321" TargetMode="External"/><Relationship Id="rId14" Type="http://schemas.openxmlformats.org/officeDocument/2006/relationships/hyperlink" Target="https://podminky.urs.cz/item/CS_URS_2024_01/346272256" TargetMode="External"/><Relationship Id="rId30" Type="http://schemas.openxmlformats.org/officeDocument/2006/relationships/hyperlink" Target="https://podminky.urs.cz/item/CS_URS_2024_01/612325301" TargetMode="External"/><Relationship Id="rId35" Type="http://schemas.openxmlformats.org/officeDocument/2006/relationships/hyperlink" Target="https://podminky.urs.cz/item/CS_URS_2024_01/941111831" TargetMode="External"/><Relationship Id="rId56" Type="http://schemas.openxmlformats.org/officeDocument/2006/relationships/hyperlink" Target="https://podminky.urs.cz/item/CS_URS_2024_01/971033621" TargetMode="External"/><Relationship Id="rId77" Type="http://schemas.openxmlformats.org/officeDocument/2006/relationships/hyperlink" Target="https://podminky.urs.cz/item/CS_URS_2024_01/952901111" TargetMode="External"/><Relationship Id="rId100" Type="http://schemas.openxmlformats.org/officeDocument/2006/relationships/hyperlink" Target="https://podminky.urs.cz/item/CS_URS_2024_01/763131451" TargetMode="External"/><Relationship Id="rId105" Type="http://schemas.openxmlformats.org/officeDocument/2006/relationships/hyperlink" Target="https://podminky.urs.cz/item/CS_URS_2024_01/763131772" TargetMode="External"/><Relationship Id="rId126" Type="http://schemas.openxmlformats.org/officeDocument/2006/relationships/hyperlink" Target="https://podminky.urs.cz/item/CS_URS_2024_01/766663911" TargetMode="External"/><Relationship Id="rId147" Type="http://schemas.openxmlformats.org/officeDocument/2006/relationships/hyperlink" Target="https://podminky.urs.cz/item/CS_URS_2024_01/776421111" TargetMode="External"/><Relationship Id="rId168" Type="http://schemas.openxmlformats.org/officeDocument/2006/relationships/hyperlink" Target="https://podminky.urs.cz/item/CS_URS_2024_01/781571141" TargetMode="External"/><Relationship Id="rId8" Type="http://schemas.openxmlformats.org/officeDocument/2006/relationships/hyperlink" Target="https://podminky.urs.cz/item/CS_URS_2024_01/340239212" TargetMode="External"/><Relationship Id="rId51" Type="http://schemas.openxmlformats.org/officeDocument/2006/relationships/hyperlink" Target="https://podminky.urs.cz/item/CS_URS_2024_01/968062377" TargetMode="External"/><Relationship Id="rId72" Type="http://schemas.openxmlformats.org/officeDocument/2006/relationships/hyperlink" Target="https://podminky.urs.cz/item/CS_URS_2024_01/977151122" TargetMode="External"/><Relationship Id="rId93" Type="http://schemas.openxmlformats.org/officeDocument/2006/relationships/hyperlink" Target="https://podminky.urs.cz/item/CS_URS_2021_02/725291RP126" TargetMode="External"/><Relationship Id="rId98" Type="http://schemas.openxmlformats.org/officeDocument/2006/relationships/hyperlink" Target="https://podminky.urs.cz/item/CS_URS_2024_01/763131421" TargetMode="External"/><Relationship Id="rId121" Type="http://schemas.openxmlformats.org/officeDocument/2006/relationships/hyperlink" Target="https://podminky.urs.cz/item/CS_URS_2024_01/998764202" TargetMode="External"/><Relationship Id="rId142" Type="http://schemas.openxmlformats.org/officeDocument/2006/relationships/hyperlink" Target="https://podminky.urs.cz/item/CS_URS_2024_01/776111311" TargetMode="External"/><Relationship Id="rId163" Type="http://schemas.openxmlformats.org/officeDocument/2006/relationships/hyperlink" Target="https://podminky.urs.cz/item/CS_URS_2024_01/998777201" TargetMode="External"/><Relationship Id="rId184" Type="http://schemas.openxmlformats.org/officeDocument/2006/relationships/hyperlink" Target="https://podminky.urs.cz/item/CS_URS_2024_01/784171111" TargetMode="External"/><Relationship Id="rId189" Type="http://schemas.openxmlformats.org/officeDocument/2006/relationships/hyperlink" Target="https://podminky.urs.cz/item/CS_URS_2024_01/998786202" TargetMode="External"/><Relationship Id="rId3" Type="http://schemas.openxmlformats.org/officeDocument/2006/relationships/hyperlink" Target="https://podminky.urs.cz/item/CS_URS_2024_01/317941121" TargetMode="External"/><Relationship Id="rId25" Type="http://schemas.openxmlformats.org/officeDocument/2006/relationships/hyperlink" Target="https://podminky.urs.cz/item/CS_URS_2024_01/612311131" TargetMode="External"/><Relationship Id="rId46" Type="http://schemas.openxmlformats.org/officeDocument/2006/relationships/hyperlink" Target="https://podminky.urs.cz/item/CS_URS_2024_01/965045113" TargetMode="External"/><Relationship Id="rId67" Type="http://schemas.openxmlformats.org/officeDocument/2006/relationships/hyperlink" Target="https://podminky.urs.cz/item/CS_URS_2024_01/977151118" TargetMode="External"/><Relationship Id="rId116" Type="http://schemas.openxmlformats.org/officeDocument/2006/relationships/hyperlink" Target="https://podminky.urs.cz/item/CS_URS_2024_01/763172378" TargetMode="External"/><Relationship Id="rId137" Type="http://schemas.openxmlformats.org/officeDocument/2006/relationships/hyperlink" Target="https://podminky.urs.cz/item/CS_URS_2024_01/773993903" TargetMode="External"/><Relationship Id="rId158" Type="http://schemas.openxmlformats.org/officeDocument/2006/relationships/hyperlink" Target="https://podminky.urs.cz/item/CS_URS_2024_01/777611143" TargetMode="External"/><Relationship Id="rId20" Type="http://schemas.openxmlformats.org/officeDocument/2006/relationships/hyperlink" Target="https://podminky.urs.cz/item/CS_URS_2024_01/612131321" TargetMode="External"/><Relationship Id="rId41" Type="http://schemas.openxmlformats.org/officeDocument/2006/relationships/hyperlink" Target="https://podminky.urs.cz/item/CS_URS_2024_01/944611211" TargetMode="External"/><Relationship Id="rId62" Type="http://schemas.openxmlformats.org/officeDocument/2006/relationships/hyperlink" Target="https://podminky.urs.cz/item/CS_URS_2024_01/974031167" TargetMode="External"/><Relationship Id="rId83" Type="http://schemas.openxmlformats.org/officeDocument/2006/relationships/hyperlink" Target="https://podminky.urs.cz/item/CS_URS_2024_01/997013631" TargetMode="External"/><Relationship Id="rId88" Type="http://schemas.openxmlformats.org/officeDocument/2006/relationships/hyperlink" Target="https://podminky.urs.cz/item/CS_URS_2024_01/998712203" TargetMode="External"/><Relationship Id="rId111" Type="http://schemas.openxmlformats.org/officeDocument/2006/relationships/hyperlink" Target="https://podminky.urs.cz/item/CS_URS_2024_01/763135811" TargetMode="External"/><Relationship Id="rId132" Type="http://schemas.openxmlformats.org/officeDocument/2006/relationships/hyperlink" Target="https://podminky.urs.cz/item/CS_URS_2024_01/998767202" TargetMode="External"/><Relationship Id="rId153" Type="http://schemas.openxmlformats.org/officeDocument/2006/relationships/hyperlink" Target="https://podminky.urs.cz/item/CS_URS_2024_01/777111123" TargetMode="External"/><Relationship Id="rId174" Type="http://schemas.openxmlformats.org/officeDocument/2006/relationships/hyperlink" Target="https://podminky.urs.cz/item/CS_URS_2024_01/783315101" TargetMode="External"/><Relationship Id="rId179" Type="http://schemas.openxmlformats.org/officeDocument/2006/relationships/hyperlink" Target="https://podminky.urs.cz/item/CS_URS_2024_01/783901453" TargetMode="External"/><Relationship Id="rId190" Type="http://schemas.openxmlformats.org/officeDocument/2006/relationships/drawing" Target="../drawings/drawing2.xml"/><Relationship Id="rId15" Type="http://schemas.openxmlformats.org/officeDocument/2006/relationships/hyperlink" Target="https://podminky.urs.cz/item/CS_URS_2024_01/622525203" TargetMode="External"/><Relationship Id="rId36" Type="http://schemas.openxmlformats.org/officeDocument/2006/relationships/hyperlink" Target="https://podminky.urs.cz/item/CS_URS_2024_01/944711113" TargetMode="External"/><Relationship Id="rId57" Type="http://schemas.openxmlformats.org/officeDocument/2006/relationships/hyperlink" Target="https://podminky.urs.cz/item/CS_URS_2024_01/971033631" TargetMode="External"/><Relationship Id="rId106" Type="http://schemas.openxmlformats.org/officeDocument/2006/relationships/hyperlink" Target="https://podminky.urs.cz/item/CS_URS_2024_01/763131821" TargetMode="External"/><Relationship Id="rId127" Type="http://schemas.openxmlformats.org/officeDocument/2006/relationships/hyperlink" Target="https://podminky.urs.cz/item/CS_URS_2024_01/766691812" TargetMode="External"/><Relationship Id="rId10" Type="http://schemas.openxmlformats.org/officeDocument/2006/relationships/hyperlink" Target="https://podminky.urs.cz/item/CS_URS_2024_01/342272245" TargetMode="External"/><Relationship Id="rId31" Type="http://schemas.openxmlformats.org/officeDocument/2006/relationships/hyperlink" Target="https://podminky.urs.cz/item/CS_URS_2024_01/612135101" TargetMode="External"/><Relationship Id="rId52" Type="http://schemas.openxmlformats.org/officeDocument/2006/relationships/hyperlink" Target="https://podminky.urs.cz/item/CS_URS_2024_01/968072356" TargetMode="External"/><Relationship Id="rId73" Type="http://schemas.openxmlformats.org/officeDocument/2006/relationships/hyperlink" Target="https://podminky.urs.cz/item/CS_URS_2024_01/977151123" TargetMode="External"/><Relationship Id="rId78" Type="http://schemas.openxmlformats.org/officeDocument/2006/relationships/hyperlink" Target="https://podminky.urs.cz/item/CS_URS_2024_01/997013212" TargetMode="External"/><Relationship Id="rId94" Type="http://schemas.openxmlformats.org/officeDocument/2006/relationships/hyperlink" Target="https://podminky.urs.cz/item/CS_URS_2021_02/725291RP20" TargetMode="External"/><Relationship Id="rId99" Type="http://schemas.openxmlformats.org/officeDocument/2006/relationships/hyperlink" Target="https://podminky.urs.cz/item/CS_URS_2024_01/763131441" TargetMode="External"/><Relationship Id="rId101" Type="http://schemas.openxmlformats.org/officeDocument/2006/relationships/hyperlink" Target="https://podminky.urs.cz/item/CS_URS_2024_01/763131712" TargetMode="External"/><Relationship Id="rId122" Type="http://schemas.openxmlformats.org/officeDocument/2006/relationships/hyperlink" Target="https://podminky.urs.cz/item/CS_URS_2024_01/766622132" TargetMode="External"/><Relationship Id="rId143" Type="http://schemas.openxmlformats.org/officeDocument/2006/relationships/hyperlink" Target="https://podminky.urs.cz/item/CS_URS_2024_01/776121321" TargetMode="External"/><Relationship Id="rId148" Type="http://schemas.openxmlformats.org/officeDocument/2006/relationships/hyperlink" Target="https://podminky.urs.cz/item/CS_URS_2024_01/776421312" TargetMode="External"/><Relationship Id="rId164" Type="http://schemas.openxmlformats.org/officeDocument/2006/relationships/hyperlink" Target="https://podminky.urs.cz/item/CS_URS_2024_01/781111011" TargetMode="External"/><Relationship Id="rId169" Type="http://schemas.openxmlformats.org/officeDocument/2006/relationships/hyperlink" Target="https://podminky.urs.cz/item/CS_URS_2024_01/781491011" TargetMode="External"/><Relationship Id="rId185" Type="http://schemas.openxmlformats.org/officeDocument/2006/relationships/hyperlink" Target="https://podminky.urs.cz/item/CS_URS_2024_01/784181121" TargetMode="External"/><Relationship Id="rId4" Type="http://schemas.openxmlformats.org/officeDocument/2006/relationships/hyperlink" Target="https://podminky.urs.cz/item/CS_URS_2024_01/317941123" TargetMode="External"/><Relationship Id="rId9" Type="http://schemas.openxmlformats.org/officeDocument/2006/relationships/hyperlink" Target="https://podminky.urs.cz/item/CS_URS_2024_01/342272225" TargetMode="External"/><Relationship Id="rId180" Type="http://schemas.openxmlformats.org/officeDocument/2006/relationships/hyperlink" Target="https://podminky.urs.cz/item/CS_URS_2024_01/783917161" TargetMode="External"/><Relationship Id="rId26" Type="http://schemas.openxmlformats.org/officeDocument/2006/relationships/hyperlink" Target="https://podminky.urs.cz/item/CS_URS_2024_01/612321321" TargetMode="External"/><Relationship Id="rId47" Type="http://schemas.openxmlformats.org/officeDocument/2006/relationships/hyperlink" Target="https://podminky.urs.cz/item/CS_URS_2024_01/965081213" TargetMode="External"/><Relationship Id="rId68" Type="http://schemas.openxmlformats.org/officeDocument/2006/relationships/hyperlink" Target="https://podminky.urs.cz/item/CS_URS_2024_01/973042341" TargetMode="External"/><Relationship Id="rId89" Type="http://schemas.openxmlformats.org/officeDocument/2006/relationships/hyperlink" Target="https://podminky.urs.cz/item/CS_URS_2024_01/998723202" TargetMode="External"/><Relationship Id="rId112" Type="http://schemas.openxmlformats.org/officeDocument/2006/relationships/hyperlink" Target="https://podminky.urs.cz/item/CS_URS_2024_01/763164517" TargetMode="External"/><Relationship Id="rId133" Type="http://schemas.openxmlformats.org/officeDocument/2006/relationships/hyperlink" Target="https://podminky.urs.cz/item/CS_URS_2024_01/773512925" TargetMode="External"/><Relationship Id="rId154" Type="http://schemas.openxmlformats.org/officeDocument/2006/relationships/hyperlink" Target="https://podminky.urs.cz/item/CS_URS_2024_01/777121115" TargetMode="External"/><Relationship Id="rId175" Type="http://schemas.openxmlformats.org/officeDocument/2006/relationships/hyperlink" Target="https://podminky.urs.cz/item/CS_URS_2024_01/783317101" TargetMode="External"/><Relationship Id="rId16" Type="http://schemas.openxmlformats.org/officeDocument/2006/relationships/hyperlink" Target="https://podminky.urs.cz/item/CS_URS_2024_01/629135102" TargetMode="External"/><Relationship Id="rId37" Type="http://schemas.openxmlformats.org/officeDocument/2006/relationships/hyperlink" Target="https://podminky.urs.cz/item/CS_URS_2024_01/944711213" TargetMode="External"/><Relationship Id="rId58" Type="http://schemas.openxmlformats.org/officeDocument/2006/relationships/hyperlink" Target="https://podminky.urs.cz/item/CS_URS_2024_01/971033641" TargetMode="External"/><Relationship Id="rId79" Type="http://schemas.openxmlformats.org/officeDocument/2006/relationships/hyperlink" Target="https://podminky.urs.cz/item/CS_URS_2024_01/997013311" TargetMode="External"/><Relationship Id="rId102" Type="http://schemas.openxmlformats.org/officeDocument/2006/relationships/hyperlink" Target="https://podminky.urs.cz/item/CS_URS_2024_01/763131714" TargetMode="External"/><Relationship Id="rId123" Type="http://schemas.openxmlformats.org/officeDocument/2006/relationships/hyperlink" Target="https://podminky.urs.cz/item/CS_URS_2024_01/766660001" TargetMode="External"/><Relationship Id="rId144" Type="http://schemas.openxmlformats.org/officeDocument/2006/relationships/hyperlink" Target="https://podminky.urs.cz/item/CS_URS_2024_01/776141122" TargetMode="External"/><Relationship Id="rId90" Type="http://schemas.openxmlformats.org/officeDocument/2006/relationships/hyperlink" Target="https://podminky.urs.cz/item/CS_URS_2024_01/725291653" TargetMode="External"/><Relationship Id="rId165" Type="http://schemas.openxmlformats.org/officeDocument/2006/relationships/hyperlink" Target="https://podminky.urs.cz/item/CS_URS_2024_01/781121011" TargetMode="External"/><Relationship Id="rId186" Type="http://schemas.openxmlformats.org/officeDocument/2006/relationships/hyperlink" Target="https://podminky.urs.cz/item/CS_URS_2024_01/784211101" TargetMode="External"/><Relationship Id="rId27" Type="http://schemas.openxmlformats.org/officeDocument/2006/relationships/hyperlink" Target="https://podminky.urs.cz/item/CS_URS_2024_01/612321391" TargetMode="External"/><Relationship Id="rId48" Type="http://schemas.openxmlformats.org/officeDocument/2006/relationships/hyperlink" Target="https://podminky.urs.cz/item/CS_URS_2024_01/967031132" TargetMode="External"/><Relationship Id="rId69" Type="http://schemas.openxmlformats.org/officeDocument/2006/relationships/hyperlink" Target="https://podminky.urs.cz/item/CS_URS_2024_01/974032153" TargetMode="External"/><Relationship Id="rId113" Type="http://schemas.openxmlformats.org/officeDocument/2006/relationships/hyperlink" Target="https://podminky.urs.cz/item/CS_URS_2024_01/763164531" TargetMode="External"/><Relationship Id="rId134" Type="http://schemas.openxmlformats.org/officeDocument/2006/relationships/hyperlink" Target="https://podminky.urs.cz/item/CS_URS_2024_01/773512931" TargetMode="External"/><Relationship Id="rId80" Type="http://schemas.openxmlformats.org/officeDocument/2006/relationships/hyperlink" Target="https://podminky.urs.cz/item/CS_URS_2024_01/997013321" TargetMode="External"/><Relationship Id="rId155" Type="http://schemas.openxmlformats.org/officeDocument/2006/relationships/hyperlink" Target="https://podminky.urs.cz/item/CS_URS_2024_01/777131107" TargetMode="External"/><Relationship Id="rId176" Type="http://schemas.openxmlformats.org/officeDocument/2006/relationships/hyperlink" Target="https://podminky.urs.cz/item/CS_URS_2024_01/783801201" TargetMode="External"/><Relationship Id="rId17" Type="http://schemas.openxmlformats.org/officeDocument/2006/relationships/hyperlink" Target="https://podminky.urs.cz/item/CS_URS_2024_01/642944121" TargetMode="External"/><Relationship Id="rId38" Type="http://schemas.openxmlformats.org/officeDocument/2006/relationships/hyperlink" Target="https://podminky.urs.cz/item/CS_URS_2024_01/944711813" TargetMode="External"/><Relationship Id="rId59" Type="http://schemas.openxmlformats.org/officeDocument/2006/relationships/hyperlink" Target="https://podminky.urs.cz/item/CS_URS_2024_01/973031334" TargetMode="External"/><Relationship Id="rId103" Type="http://schemas.openxmlformats.org/officeDocument/2006/relationships/hyperlink" Target="https://podminky.urs.cz/item/CS_URS_2024_01/763131721" TargetMode="External"/><Relationship Id="rId124" Type="http://schemas.openxmlformats.org/officeDocument/2006/relationships/hyperlink" Target="https://podminky.urs.cz/item/CS_URS_2024_01/766660002" TargetMode="External"/><Relationship Id="rId70" Type="http://schemas.openxmlformats.org/officeDocument/2006/relationships/hyperlink" Target="https://podminky.urs.cz/item/CS_URS_2024_01/974032157" TargetMode="External"/><Relationship Id="rId91" Type="http://schemas.openxmlformats.org/officeDocument/2006/relationships/hyperlink" Target="https://podminky.urs.cz/item/CS_URS_2024_01/725291654" TargetMode="External"/><Relationship Id="rId145" Type="http://schemas.openxmlformats.org/officeDocument/2006/relationships/hyperlink" Target="https://podminky.urs.cz/item/CS_URS_2024_01/776201813" TargetMode="External"/><Relationship Id="rId166" Type="http://schemas.openxmlformats.org/officeDocument/2006/relationships/hyperlink" Target="https://podminky.urs.cz/item/CS_URS_2024_01/781131112" TargetMode="External"/><Relationship Id="rId187" Type="http://schemas.openxmlformats.org/officeDocument/2006/relationships/hyperlink" Target="https://podminky.urs.cz/item/CS_URS_2024_01/784211143" TargetMode="External"/><Relationship Id="rId1" Type="http://schemas.openxmlformats.org/officeDocument/2006/relationships/hyperlink" Target="https://podminky.urs.cz/item/CS_URS_2024_01/317142422" TargetMode="External"/><Relationship Id="rId28" Type="http://schemas.openxmlformats.org/officeDocument/2006/relationships/hyperlink" Target="https://podminky.urs.cz/item/CS_URS_2024_01/619991001" TargetMode="External"/><Relationship Id="rId49" Type="http://schemas.openxmlformats.org/officeDocument/2006/relationships/hyperlink" Target="https://podminky.urs.cz/item/CS_URS_2024_01/967041112" TargetMode="External"/><Relationship Id="rId114" Type="http://schemas.openxmlformats.org/officeDocument/2006/relationships/hyperlink" Target="https://podminky.urs.cz/item/CS_URS_2024_01/763164541" TargetMode="External"/><Relationship Id="rId60" Type="http://schemas.openxmlformats.org/officeDocument/2006/relationships/hyperlink" Target="https://podminky.urs.cz/item/CS_URS_2024_01/971033651" TargetMode="External"/><Relationship Id="rId81" Type="http://schemas.openxmlformats.org/officeDocument/2006/relationships/hyperlink" Target="https://podminky.urs.cz/item/CS_URS_2024_01/997013501" TargetMode="External"/><Relationship Id="rId135" Type="http://schemas.openxmlformats.org/officeDocument/2006/relationships/hyperlink" Target="https://podminky.urs.cz/item/CS_URS_2024_01/773992011" TargetMode="External"/><Relationship Id="rId156" Type="http://schemas.openxmlformats.org/officeDocument/2006/relationships/hyperlink" Target="https://podminky.urs.cz/item/CS_URS_2024_01/777511145" TargetMode="External"/><Relationship Id="rId177" Type="http://schemas.openxmlformats.org/officeDocument/2006/relationships/hyperlink" Target="https://podminky.urs.cz/item/CS_URS_2024_01/783801403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hyperlink" Target="https://podminky.urs.cz/item/CS_URS_2024_01/011514000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topLeftCell="A44" workbookViewId="0"/>
  </sheetViews>
  <sheetFormatPr defaultRowHeight="1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 x14ac:dyDescent="0.2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50000000000003" customHeight="1" x14ac:dyDescent="0.2">
      <c r="AR2" s="280"/>
      <c r="AS2" s="280"/>
      <c r="AT2" s="280"/>
      <c r="AU2" s="280"/>
      <c r="AV2" s="280"/>
      <c r="AW2" s="280"/>
      <c r="AX2" s="280"/>
      <c r="AY2" s="280"/>
      <c r="AZ2" s="280"/>
      <c r="BA2" s="280"/>
      <c r="BB2" s="280"/>
      <c r="BC2" s="280"/>
      <c r="BD2" s="280"/>
      <c r="BE2" s="280"/>
      <c r="BS2" s="18" t="s">
        <v>6</v>
      </c>
      <c r="BT2" s="18" t="s">
        <v>7</v>
      </c>
    </row>
    <row r="3" spans="1:74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ht="24.95" customHeight="1" x14ac:dyDescent="0.2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ht="12" customHeight="1" x14ac:dyDescent="0.2">
      <c r="B5" s="21"/>
      <c r="D5" s="25" t="s">
        <v>13</v>
      </c>
      <c r="K5" s="279" t="s">
        <v>14</v>
      </c>
      <c r="L5" s="280"/>
      <c r="M5" s="280"/>
      <c r="N5" s="280"/>
      <c r="O5" s="280"/>
      <c r="P5" s="280"/>
      <c r="Q5" s="280"/>
      <c r="R5" s="280"/>
      <c r="S5" s="280"/>
      <c r="T5" s="280"/>
      <c r="U5" s="280"/>
      <c r="V5" s="280"/>
      <c r="W5" s="280"/>
      <c r="X5" s="280"/>
      <c r="Y5" s="280"/>
      <c r="Z5" s="280"/>
      <c r="AA5" s="280"/>
      <c r="AB5" s="280"/>
      <c r="AC5" s="280"/>
      <c r="AD5" s="280"/>
      <c r="AE5" s="280"/>
      <c r="AF5" s="280"/>
      <c r="AG5" s="280"/>
      <c r="AH5" s="280"/>
      <c r="AI5" s="280"/>
      <c r="AJ5" s="280"/>
      <c r="AK5" s="280"/>
      <c r="AL5" s="280"/>
      <c r="AM5" s="280"/>
      <c r="AN5" s="280"/>
      <c r="AO5" s="280"/>
      <c r="AR5" s="21"/>
      <c r="BE5" s="276" t="s">
        <v>15</v>
      </c>
      <c r="BS5" s="18" t="s">
        <v>6</v>
      </c>
    </row>
    <row r="6" spans="1:74" ht="36.950000000000003" customHeight="1" x14ac:dyDescent="0.2">
      <c r="B6" s="21"/>
      <c r="D6" s="27" t="s">
        <v>16</v>
      </c>
      <c r="K6" s="281" t="s">
        <v>17</v>
      </c>
      <c r="L6" s="280"/>
      <c r="M6" s="280"/>
      <c r="N6" s="280"/>
      <c r="O6" s="280"/>
      <c r="P6" s="280"/>
      <c r="Q6" s="280"/>
      <c r="R6" s="280"/>
      <c r="S6" s="280"/>
      <c r="T6" s="280"/>
      <c r="U6" s="280"/>
      <c r="V6" s="280"/>
      <c r="W6" s="280"/>
      <c r="X6" s="280"/>
      <c r="Y6" s="280"/>
      <c r="Z6" s="280"/>
      <c r="AA6" s="280"/>
      <c r="AB6" s="280"/>
      <c r="AC6" s="280"/>
      <c r="AD6" s="280"/>
      <c r="AE6" s="280"/>
      <c r="AF6" s="280"/>
      <c r="AG6" s="280"/>
      <c r="AH6" s="280"/>
      <c r="AI6" s="280"/>
      <c r="AJ6" s="280"/>
      <c r="AK6" s="280"/>
      <c r="AL6" s="280"/>
      <c r="AM6" s="280"/>
      <c r="AN6" s="280"/>
      <c r="AO6" s="280"/>
      <c r="AR6" s="21"/>
      <c r="BE6" s="277"/>
      <c r="BS6" s="18" t="s">
        <v>6</v>
      </c>
    </row>
    <row r="7" spans="1:74" ht="12" customHeight="1" x14ac:dyDescent="0.2">
      <c r="B7" s="21"/>
      <c r="D7" s="28" t="s">
        <v>18</v>
      </c>
      <c r="K7" s="26" t="s">
        <v>19</v>
      </c>
      <c r="AK7" s="28" t="s">
        <v>20</v>
      </c>
      <c r="AN7" s="26" t="s">
        <v>19</v>
      </c>
      <c r="AR7" s="21"/>
      <c r="BE7" s="277"/>
      <c r="BS7" s="18" t="s">
        <v>6</v>
      </c>
    </row>
    <row r="8" spans="1:74" ht="12" customHeight="1" x14ac:dyDescent="0.2">
      <c r="B8" s="21"/>
      <c r="D8" s="28" t="s">
        <v>21</v>
      </c>
      <c r="K8" s="26" t="s">
        <v>22</v>
      </c>
      <c r="AK8" s="28" t="s">
        <v>23</v>
      </c>
      <c r="AN8" s="29" t="s">
        <v>24</v>
      </c>
      <c r="AR8" s="21"/>
      <c r="BE8" s="277"/>
      <c r="BS8" s="18" t="s">
        <v>6</v>
      </c>
    </row>
    <row r="9" spans="1:74" ht="14.45" customHeight="1" x14ac:dyDescent="0.2">
      <c r="B9" s="21"/>
      <c r="AR9" s="21"/>
      <c r="BE9" s="277"/>
      <c r="BS9" s="18" t="s">
        <v>6</v>
      </c>
    </row>
    <row r="10" spans="1:74" ht="12" customHeight="1" x14ac:dyDescent="0.2">
      <c r="B10" s="21"/>
      <c r="D10" s="28" t="s">
        <v>25</v>
      </c>
      <c r="AK10" s="28" t="s">
        <v>26</v>
      </c>
      <c r="AN10" s="26" t="s">
        <v>19</v>
      </c>
      <c r="AR10" s="21"/>
      <c r="BE10" s="277"/>
      <c r="BS10" s="18" t="s">
        <v>6</v>
      </c>
    </row>
    <row r="11" spans="1:74" ht="18.399999999999999" customHeight="1" x14ac:dyDescent="0.2">
      <c r="B11" s="21"/>
      <c r="E11" s="26" t="s">
        <v>27</v>
      </c>
      <c r="AK11" s="28" t="s">
        <v>28</v>
      </c>
      <c r="AN11" s="26" t="s">
        <v>19</v>
      </c>
      <c r="AR11" s="21"/>
      <c r="BE11" s="277"/>
      <c r="BS11" s="18" t="s">
        <v>6</v>
      </c>
    </row>
    <row r="12" spans="1:74" ht="6.95" customHeight="1" x14ac:dyDescent="0.2">
      <c r="B12" s="21"/>
      <c r="AR12" s="21"/>
      <c r="BE12" s="277"/>
      <c r="BS12" s="18" t="s">
        <v>6</v>
      </c>
    </row>
    <row r="13" spans="1:74" ht="12" customHeight="1" x14ac:dyDescent="0.2">
      <c r="B13" s="21"/>
      <c r="D13" s="28" t="s">
        <v>29</v>
      </c>
      <c r="AK13" s="28" t="s">
        <v>26</v>
      </c>
      <c r="AN13" s="30" t="s">
        <v>30</v>
      </c>
      <c r="AR13" s="21"/>
      <c r="BE13" s="277"/>
      <c r="BS13" s="18" t="s">
        <v>6</v>
      </c>
    </row>
    <row r="14" spans="1:74" ht="12.75" x14ac:dyDescent="0.2">
      <c r="B14" s="21"/>
      <c r="E14" s="282" t="s">
        <v>30</v>
      </c>
      <c r="F14" s="283"/>
      <c r="G14" s="283"/>
      <c r="H14" s="283"/>
      <c r="I14" s="283"/>
      <c r="J14" s="283"/>
      <c r="K14" s="283"/>
      <c r="L14" s="283"/>
      <c r="M14" s="283"/>
      <c r="N14" s="283"/>
      <c r="O14" s="283"/>
      <c r="P14" s="283"/>
      <c r="Q14" s="283"/>
      <c r="R14" s="283"/>
      <c r="S14" s="283"/>
      <c r="T14" s="283"/>
      <c r="U14" s="283"/>
      <c r="V14" s="283"/>
      <c r="W14" s="283"/>
      <c r="X14" s="283"/>
      <c r="Y14" s="283"/>
      <c r="Z14" s="283"/>
      <c r="AA14" s="283"/>
      <c r="AB14" s="283"/>
      <c r="AC14" s="283"/>
      <c r="AD14" s="283"/>
      <c r="AE14" s="283"/>
      <c r="AF14" s="283"/>
      <c r="AG14" s="283"/>
      <c r="AH14" s="283"/>
      <c r="AI14" s="283"/>
      <c r="AJ14" s="283"/>
      <c r="AK14" s="28" t="s">
        <v>28</v>
      </c>
      <c r="AN14" s="30" t="s">
        <v>30</v>
      </c>
      <c r="AR14" s="21"/>
      <c r="BE14" s="277"/>
      <c r="BS14" s="18" t="s">
        <v>6</v>
      </c>
    </row>
    <row r="15" spans="1:74" ht="6.95" customHeight="1" x14ac:dyDescent="0.2">
      <c r="B15" s="21"/>
      <c r="AR15" s="21"/>
      <c r="BE15" s="277"/>
      <c r="BS15" s="18" t="s">
        <v>4</v>
      </c>
    </row>
    <row r="16" spans="1:74" ht="12" customHeight="1" x14ac:dyDescent="0.2">
      <c r="B16" s="21"/>
      <c r="D16" s="28" t="s">
        <v>31</v>
      </c>
      <c r="AK16" s="28" t="s">
        <v>26</v>
      </c>
      <c r="AN16" s="26" t="s">
        <v>19</v>
      </c>
      <c r="AR16" s="21"/>
      <c r="BE16" s="277"/>
      <c r="BS16" s="18" t="s">
        <v>4</v>
      </c>
    </row>
    <row r="17" spans="2:71" ht="18.399999999999999" customHeight="1" x14ac:dyDescent="0.2">
      <c r="B17" s="21"/>
      <c r="E17" s="26" t="s">
        <v>32</v>
      </c>
      <c r="AK17" s="28" t="s">
        <v>28</v>
      </c>
      <c r="AN17" s="26" t="s">
        <v>19</v>
      </c>
      <c r="AR17" s="21"/>
      <c r="BE17" s="277"/>
      <c r="BS17" s="18" t="s">
        <v>33</v>
      </c>
    </row>
    <row r="18" spans="2:71" ht="6.95" customHeight="1" x14ac:dyDescent="0.2">
      <c r="B18" s="21"/>
      <c r="AR18" s="21"/>
      <c r="BE18" s="277"/>
      <c r="BS18" s="18" t="s">
        <v>6</v>
      </c>
    </row>
    <row r="19" spans="2:71" ht="12" customHeight="1" x14ac:dyDescent="0.2">
      <c r="B19" s="21"/>
      <c r="D19" s="28" t="s">
        <v>34</v>
      </c>
      <c r="AK19" s="28" t="s">
        <v>26</v>
      </c>
      <c r="AN19" s="26" t="s">
        <v>19</v>
      </c>
      <c r="AR19" s="21"/>
      <c r="BE19" s="277"/>
      <c r="BS19" s="18" t="s">
        <v>6</v>
      </c>
    </row>
    <row r="20" spans="2:71" ht="18.399999999999999" customHeight="1" x14ac:dyDescent="0.2">
      <c r="B20" s="21"/>
      <c r="E20" s="26" t="s">
        <v>32</v>
      </c>
      <c r="AK20" s="28" t="s">
        <v>28</v>
      </c>
      <c r="AN20" s="26" t="s">
        <v>19</v>
      </c>
      <c r="AR20" s="21"/>
      <c r="BE20" s="277"/>
      <c r="BS20" s="18" t="s">
        <v>33</v>
      </c>
    </row>
    <row r="21" spans="2:71" ht="6.95" customHeight="1" x14ac:dyDescent="0.2">
      <c r="B21" s="21"/>
      <c r="AR21" s="21"/>
      <c r="BE21" s="277"/>
    </row>
    <row r="22" spans="2:71" ht="12" customHeight="1" x14ac:dyDescent="0.2">
      <c r="B22" s="21"/>
      <c r="D22" s="28" t="s">
        <v>35</v>
      </c>
      <c r="AR22" s="21"/>
      <c r="BE22" s="277"/>
    </row>
    <row r="23" spans="2:71" ht="47.25" customHeight="1" x14ac:dyDescent="0.2">
      <c r="B23" s="21"/>
      <c r="E23" s="284" t="s">
        <v>36</v>
      </c>
      <c r="F23" s="284"/>
      <c r="G23" s="284"/>
      <c r="H23" s="284"/>
      <c r="I23" s="284"/>
      <c r="J23" s="284"/>
      <c r="K23" s="284"/>
      <c r="L23" s="284"/>
      <c r="M23" s="284"/>
      <c r="N23" s="284"/>
      <c r="O23" s="284"/>
      <c r="P23" s="284"/>
      <c r="Q23" s="284"/>
      <c r="R23" s="284"/>
      <c r="S23" s="284"/>
      <c r="T23" s="284"/>
      <c r="U23" s="284"/>
      <c r="V23" s="284"/>
      <c r="W23" s="284"/>
      <c r="X23" s="284"/>
      <c r="Y23" s="284"/>
      <c r="Z23" s="284"/>
      <c r="AA23" s="284"/>
      <c r="AB23" s="284"/>
      <c r="AC23" s="284"/>
      <c r="AD23" s="284"/>
      <c r="AE23" s="284"/>
      <c r="AF23" s="284"/>
      <c r="AG23" s="284"/>
      <c r="AH23" s="284"/>
      <c r="AI23" s="284"/>
      <c r="AJ23" s="284"/>
      <c r="AK23" s="284"/>
      <c r="AL23" s="284"/>
      <c r="AM23" s="284"/>
      <c r="AN23" s="284"/>
      <c r="AR23" s="21"/>
      <c r="BE23" s="277"/>
    </row>
    <row r="24" spans="2:71" ht="6.95" customHeight="1" x14ac:dyDescent="0.2">
      <c r="B24" s="21"/>
      <c r="AR24" s="21"/>
      <c r="BE24" s="277"/>
    </row>
    <row r="25" spans="2:71" ht="6.95" customHeight="1" x14ac:dyDescent="0.2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77"/>
    </row>
    <row r="26" spans="2:71" s="1" customFormat="1" ht="25.9" customHeight="1" x14ac:dyDescent="0.2">
      <c r="B26" s="33"/>
      <c r="D26" s="34" t="s">
        <v>37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85">
        <f>ROUND(AG54,2)</f>
        <v>0</v>
      </c>
      <c r="AL26" s="286"/>
      <c r="AM26" s="286"/>
      <c r="AN26" s="286"/>
      <c r="AO26" s="286"/>
      <c r="AR26" s="33"/>
      <c r="BE26" s="277"/>
    </row>
    <row r="27" spans="2:71" s="1" customFormat="1" ht="6.95" customHeight="1" x14ac:dyDescent="0.2">
      <c r="B27" s="33"/>
      <c r="AR27" s="33"/>
      <c r="BE27" s="277"/>
    </row>
    <row r="28" spans="2:71" s="1" customFormat="1" ht="12.75" x14ac:dyDescent="0.2">
      <c r="B28" s="33"/>
      <c r="L28" s="287" t="s">
        <v>38</v>
      </c>
      <c r="M28" s="287"/>
      <c r="N28" s="287"/>
      <c r="O28" s="287"/>
      <c r="P28" s="287"/>
      <c r="W28" s="287" t="s">
        <v>39</v>
      </c>
      <c r="X28" s="287"/>
      <c r="Y28" s="287"/>
      <c r="Z28" s="287"/>
      <c r="AA28" s="287"/>
      <c r="AB28" s="287"/>
      <c r="AC28" s="287"/>
      <c r="AD28" s="287"/>
      <c r="AE28" s="287"/>
      <c r="AK28" s="287" t="s">
        <v>40</v>
      </c>
      <c r="AL28" s="287"/>
      <c r="AM28" s="287"/>
      <c r="AN28" s="287"/>
      <c r="AO28" s="287"/>
      <c r="AR28" s="33"/>
      <c r="BE28" s="277"/>
    </row>
    <row r="29" spans="2:71" s="2" customFormat="1" ht="14.45" customHeight="1" x14ac:dyDescent="0.2">
      <c r="B29" s="37"/>
      <c r="D29" s="28" t="s">
        <v>41</v>
      </c>
      <c r="F29" s="28" t="s">
        <v>42</v>
      </c>
      <c r="L29" s="290">
        <v>0.21</v>
      </c>
      <c r="M29" s="289"/>
      <c r="N29" s="289"/>
      <c r="O29" s="289"/>
      <c r="P29" s="289"/>
      <c r="W29" s="288">
        <f>ROUND(AZ54, 2)</f>
        <v>0</v>
      </c>
      <c r="X29" s="289"/>
      <c r="Y29" s="289"/>
      <c r="Z29" s="289"/>
      <c r="AA29" s="289"/>
      <c r="AB29" s="289"/>
      <c r="AC29" s="289"/>
      <c r="AD29" s="289"/>
      <c r="AE29" s="289"/>
      <c r="AK29" s="288">
        <f>ROUND(AV54, 2)</f>
        <v>0</v>
      </c>
      <c r="AL29" s="289"/>
      <c r="AM29" s="289"/>
      <c r="AN29" s="289"/>
      <c r="AO29" s="289"/>
      <c r="AR29" s="37"/>
      <c r="BE29" s="278"/>
    </row>
    <row r="30" spans="2:71" s="2" customFormat="1" ht="14.45" customHeight="1" x14ac:dyDescent="0.2">
      <c r="B30" s="37"/>
      <c r="F30" s="28" t="s">
        <v>43</v>
      </c>
      <c r="L30" s="290">
        <v>0.15</v>
      </c>
      <c r="M30" s="289"/>
      <c r="N30" s="289"/>
      <c r="O30" s="289"/>
      <c r="P30" s="289"/>
      <c r="W30" s="288">
        <f>ROUND(BA54, 2)</f>
        <v>0</v>
      </c>
      <c r="X30" s="289"/>
      <c r="Y30" s="289"/>
      <c r="Z30" s="289"/>
      <c r="AA30" s="289"/>
      <c r="AB30" s="289"/>
      <c r="AC30" s="289"/>
      <c r="AD30" s="289"/>
      <c r="AE30" s="289"/>
      <c r="AK30" s="288">
        <f>ROUND(AW54, 2)</f>
        <v>0</v>
      </c>
      <c r="AL30" s="289"/>
      <c r="AM30" s="289"/>
      <c r="AN30" s="289"/>
      <c r="AO30" s="289"/>
      <c r="AR30" s="37"/>
      <c r="BE30" s="278"/>
    </row>
    <row r="31" spans="2:71" s="2" customFormat="1" ht="14.45" hidden="1" customHeight="1" x14ac:dyDescent="0.2">
      <c r="B31" s="37"/>
      <c r="F31" s="28" t="s">
        <v>44</v>
      </c>
      <c r="L31" s="290">
        <v>0.21</v>
      </c>
      <c r="M31" s="289"/>
      <c r="N31" s="289"/>
      <c r="O31" s="289"/>
      <c r="P31" s="289"/>
      <c r="W31" s="288">
        <f>ROUND(BB54, 2)</f>
        <v>0</v>
      </c>
      <c r="X31" s="289"/>
      <c r="Y31" s="289"/>
      <c r="Z31" s="289"/>
      <c r="AA31" s="289"/>
      <c r="AB31" s="289"/>
      <c r="AC31" s="289"/>
      <c r="AD31" s="289"/>
      <c r="AE31" s="289"/>
      <c r="AK31" s="288">
        <v>0</v>
      </c>
      <c r="AL31" s="289"/>
      <c r="AM31" s="289"/>
      <c r="AN31" s="289"/>
      <c r="AO31" s="289"/>
      <c r="AR31" s="37"/>
      <c r="BE31" s="278"/>
    </row>
    <row r="32" spans="2:71" s="2" customFormat="1" ht="14.45" hidden="1" customHeight="1" x14ac:dyDescent="0.2">
      <c r="B32" s="37"/>
      <c r="F32" s="28" t="s">
        <v>45</v>
      </c>
      <c r="L32" s="290">
        <v>0.15</v>
      </c>
      <c r="M32" s="289"/>
      <c r="N32" s="289"/>
      <c r="O32" s="289"/>
      <c r="P32" s="289"/>
      <c r="W32" s="288">
        <f>ROUND(BC54, 2)</f>
        <v>0</v>
      </c>
      <c r="X32" s="289"/>
      <c r="Y32" s="289"/>
      <c r="Z32" s="289"/>
      <c r="AA32" s="289"/>
      <c r="AB32" s="289"/>
      <c r="AC32" s="289"/>
      <c r="AD32" s="289"/>
      <c r="AE32" s="289"/>
      <c r="AK32" s="288">
        <v>0</v>
      </c>
      <c r="AL32" s="289"/>
      <c r="AM32" s="289"/>
      <c r="AN32" s="289"/>
      <c r="AO32" s="289"/>
      <c r="AR32" s="37"/>
      <c r="BE32" s="278"/>
    </row>
    <row r="33" spans="2:44" s="2" customFormat="1" ht="14.45" hidden="1" customHeight="1" x14ac:dyDescent="0.2">
      <c r="B33" s="37"/>
      <c r="F33" s="28" t="s">
        <v>46</v>
      </c>
      <c r="L33" s="290">
        <v>0</v>
      </c>
      <c r="M33" s="289"/>
      <c r="N33" s="289"/>
      <c r="O33" s="289"/>
      <c r="P33" s="289"/>
      <c r="W33" s="288">
        <f>ROUND(BD54, 2)</f>
        <v>0</v>
      </c>
      <c r="X33" s="289"/>
      <c r="Y33" s="289"/>
      <c r="Z33" s="289"/>
      <c r="AA33" s="289"/>
      <c r="AB33" s="289"/>
      <c r="AC33" s="289"/>
      <c r="AD33" s="289"/>
      <c r="AE33" s="289"/>
      <c r="AK33" s="288">
        <v>0</v>
      </c>
      <c r="AL33" s="289"/>
      <c r="AM33" s="289"/>
      <c r="AN33" s="289"/>
      <c r="AO33" s="289"/>
      <c r="AR33" s="37"/>
    </row>
    <row r="34" spans="2:44" s="1" customFormat="1" ht="6.95" customHeight="1" x14ac:dyDescent="0.2">
      <c r="B34" s="33"/>
      <c r="AR34" s="33"/>
    </row>
    <row r="35" spans="2:44" s="1" customFormat="1" ht="25.9" customHeight="1" x14ac:dyDescent="0.2">
      <c r="B35" s="33"/>
      <c r="C35" s="38"/>
      <c r="D35" s="39" t="s">
        <v>47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48</v>
      </c>
      <c r="U35" s="40"/>
      <c r="V35" s="40"/>
      <c r="W35" s="40"/>
      <c r="X35" s="291" t="s">
        <v>49</v>
      </c>
      <c r="Y35" s="292"/>
      <c r="Z35" s="292"/>
      <c r="AA35" s="292"/>
      <c r="AB35" s="292"/>
      <c r="AC35" s="40"/>
      <c r="AD35" s="40"/>
      <c r="AE35" s="40"/>
      <c r="AF35" s="40"/>
      <c r="AG35" s="40"/>
      <c r="AH35" s="40"/>
      <c r="AI35" s="40"/>
      <c r="AJ35" s="40"/>
      <c r="AK35" s="293">
        <f>SUM(AK26:AK33)</f>
        <v>0</v>
      </c>
      <c r="AL35" s="292"/>
      <c r="AM35" s="292"/>
      <c r="AN35" s="292"/>
      <c r="AO35" s="294"/>
      <c r="AP35" s="38"/>
      <c r="AQ35" s="38"/>
      <c r="AR35" s="33"/>
    </row>
    <row r="36" spans="2:44" s="1" customFormat="1" ht="6.95" customHeight="1" x14ac:dyDescent="0.2">
      <c r="B36" s="33"/>
      <c r="AR36" s="33"/>
    </row>
    <row r="37" spans="2:44" s="1" customFormat="1" ht="6.95" customHeight="1" x14ac:dyDescent="0.2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</row>
    <row r="41" spans="2:44" s="1" customFormat="1" ht="6.95" customHeight="1" x14ac:dyDescent="0.2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</row>
    <row r="42" spans="2:44" s="1" customFormat="1" ht="24.95" customHeight="1" x14ac:dyDescent="0.2">
      <c r="B42" s="33"/>
      <c r="C42" s="22" t="s">
        <v>50</v>
      </c>
      <c r="AR42" s="33"/>
    </row>
    <row r="43" spans="2:44" s="1" customFormat="1" ht="6.95" customHeight="1" x14ac:dyDescent="0.2">
      <c r="B43" s="33"/>
      <c r="AR43" s="33"/>
    </row>
    <row r="44" spans="2:44" s="3" customFormat="1" ht="12" customHeight="1" x14ac:dyDescent="0.2">
      <c r="B44" s="46"/>
      <c r="C44" s="28" t="s">
        <v>13</v>
      </c>
      <c r="L44" s="3" t="str">
        <f>K5</f>
        <v>EM2021-210/21</v>
      </c>
      <c r="AR44" s="46"/>
    </row>
    <row r="45" spans="2:44" s="4" customFormat="1" ht="36.950000000000003" customHeight="1" x14ac:dyDescent="0.2">
      <c r="B45" s="47"/>
      <c r="C45" s="48" t="s">
        <v>16</v>
      </c>
      <c r="L45" s="295" t="str">
        <f>K6</f>
        <v>NEMOCNICE TŘINEC-gastroenterologické centrum-stavební úpravy 1.PP</v>
      </c>
      <c r="M45" s="296"/>
      <c r="N45" s="296"/>
      <c r="O45" s="296"/>
      <c r="P45" s="296"/>
      <c r="Q45" s="296"/>
      <c r="R45" s="296"/>
      <c r="S45" s="296"/>
      <c r="T45" s="296"/>
      <c r="U45" s="296"/>
      <c r="V45" s="296"/>
      <c r="W45" s="296"/>
      <c r="X45" s="296"/>
      <c r="Y45" s="296"/>
      <c r="Z45" s="296"/>
      <c r="AA45" s="296"/>
      <c r="AB45" s="296"/>
      <c r="AC45" s="296"/>
      <c r="AD45" s="296"/>
      <c r="AE45" s="296"/>
      <c r="AF45" s="296"/>
      <c r="AG45" s="296"/>
      <c r="AH45" s="296"/>
      <c r="AI45" s="296"/>
      <c r="AJ45" s="296"/>
      <c r="AK45" s="296"/>
      <c r="AL45" s="296"/>
      <c r="AM45" s="296"/>
      <c r="AN45" s="296"/>
      <c r="AO45" s="296"/>
      <c r="AR45" s="47"/>
    </row>
    <row r="46" spans="2:44" s="1" customFormat="1" ht="6.95" customHeight="1" x14ac:dyDescent="0.2">
      <c r="B46" s="33"/>
      <c r="AR46" s="33"/>
    </row>
    <row r="47" spans="2:44" s="1" customFormat="1" ht="12" customHeight="1" x14ac:dyDescent="0.2">
      <c r="B47" s="33"/>
      <c r="C47" s="28" t="s">
        <v>21</v>
      </c>
      <c r="L47" s="49" t="str">
        <f>IF(K8="","",K8)</f>
        <v>KAŠTANOVÁ 268, DOLNÍ LÍŠTNÁ, TŘINEC</v>
      </c>
      <c r="AI47" s="28" t="s">
        <v>23</v>
      </c>
      <c r="AM47" s="297" t="str">
        <f>IF(AN8= "","",AN8)</f>
        <v>27. 8. 2021</v>
      </c>
      <c r="AN47" s="297"/>
      <c r="AR47" s="33"/>
    </row>
    <row r="48" spans="2:44" s="1" customFormat="1" ht="6.95" customHeight="1" x14ac:dyDescent="0.2">
      <c r="B48" s="33"/>
      <c r="AR48" s="33"/>
    </row>
    <row r="49" spans="1:91" s="1" customFormat="1" ht="15.2" customHeight="1" x14ac:dyDescent="0.2">
      <c r="B49" s="33"/>
      <c r="C49" s="28" t="s">
        <v>25</v>
      </c>
      <c r="L49" s="3" t="str">
        <f>IF(E11= "","",E11)</f>
        <v>Nemocnice Třinec p.o.</v>
      </c>
      <c r="AI49" s="28" t="s">
        <v>31</v>
      </c>
      <c r="AM49" s="298" t="str">
        <f>IF(E17="","",E17)</f>
        <v>Ateliér EMMET s.r.o.</v>
      </c>
      <c r="AN49" s="299"/>
      <c r="AO49" s="299"/>
      <c r="AP49" s="299"/>
      <c r="AR49" s="33"/>
      <c r="AS49" s="300" t="s">
        <v>51</v>
      </c>
      <c r="AT49" s="301"/>
      <c r="AU49" s="51"/>
      <c r="AV49" s="51"/>
      <c r="AW49" s="51"/>
      <c r="AX49" s="51"/>
      <c r="AY49" s="51"/>
      <c r="AZ49" s="51"/>
      <c r="BA49" s="51"/>
      <c r="BB49" s="51"/>
      <c r="BC49" s="51"/>
      <c r="BD49" s="52"/>
    </row>
    <row r="50" spans="1:91" s="1" customFormat="1" ht="15.2" customHeight="1" x14ac:dyDescent="0.2">
      <c r="B50" s="33"/>
      <c r="C50" s="28" t="s">
        <v>29</v>
      </c>
      <c r="L50" s="3" t="str">
        <f>IF(E14= "Vyplň údaj","",E14)</f>
        <v/>
      </c>
      <c r="AI50" s="28" t="s">
        <v>34</v>
      </c>
      <c r="AM50" s="298" t="str">
        <f>IF(E20="","",E20)</f>
        <v>Ateliér EMMET s.r.o.</v>
      </c>
      <c r="AN50" s="299"/>
      <c r="AO50" s="299"/>
      <c r="AP50" s="299"/>
      <c r="AR50" s="33"/>
      <c r="AS50" s="302"/>
      <c r="AT50" s="303"/>
      <c r="BD50" s="54"/>
    </row>
    <row r="51" spans="1:91" s="1" customFormat="1" ht="10.9" customHeight="1" x14ac:dyDescent="0.2">
      <c r="B51" s="33"/>
      <c r="AR51" s="33"/>
      <c r="AS51" s="302"/>
      <c r="AT51" s="303"/>
      <c r="BD51" s="54"/>
    </row>
    <row r="52" spans="1:91" s="1" customFormat="1" ht="29.25" customHeight="1" x14ac:dyDescent="0.2">
      <c r="B52" s="33"/>
      <c r="C52" s="304" t="s">
        <v>52</v>
      </c>
      <c r="D52" s="305"/>
      <c r="E52" s="305"/>
      <c r="F52" s="305"/>
      <c r="G52" s="305"/>
      <c r="H52" s="55"/>
      <c r="I52" s="306" t="s">
        <v>53</v>
      </c>
      <c r="J52" s="305"/>
      <c r="K52" s="305"/>
      <c r="L52" s="305"/>
      <c r="M52" s="305"/>
      <c r="N52" s="305"/>
      <c r="O52" s="305"/>
      <c r="P52" s="305"/>
      <c r="Q52" s="305"/>
      <c r="R52" s="305"/>
      <c r="S52" s="305"/>
      <c r="T52" s="305"/>
      <c r="U52" s="305"/>
      <c r="V52" s="305"/>
      <c r="W52" s="305"/>
      <c r="X52" s="305"/>
      <c r="Y52" s="305"/>
      <c r="Z52" s="305"/>
      <c r="AA52" s="305"/>
      <c r="AB52" s="305"/>
      <c r="AC52" s="305"/>
      <c r="AD52" s="305"/>
      <c r="AE52" s="305"/>
      <c r="AF52" s="305"/>
      <c r="AG52" s="307" t="s">
        <v>54</v>
      </c>
      <c r="AH52" s="305"/>
      <c r="AI52" s="305"/>
      <c r="AJ52" s="305"/>
      <c r="AK52" s="305"/>
      <c r="AL52" s="305"/>
      <c r="AM52" s="305"/>
      <c r="AN52" s="306" t="s">
        <v>55</v>
      </c>
      <c r="AO52" s="305"/>
      <c r="AP52" s="305"/>
      <c r="AQ52" s="56" t="s">
        <v>56</v>
      </c>
      <c r="AR52" s="33"/>
      <c r="AS52" s="57" t="s">
        <v>57</v>
      </c>
      <c r="AT52" s="58" t="s">
        <v>58</v>
      </c>
      <c r="AU52" s="58" t="s">
        <v>59</v>
      </c>
      <c r="AV52" s="58" t="s">
        <v>60</v>
      </c>
      <c r="AW52" s="58" t="s">
        <v>61</v>
      </c>
      <c r="AX52" s="58" t="s">
        <v>62</v>
      </c>
      <c r="AY52" s="58" t="s">
        <v>63</v>
      </c>
      <c r="AZ52" s="58" t="s">
        <v>64</v>
      </c>
      <c r="BA52" s="58" t="s">
        <v>65</v>
      </c>
      <c r="BB52" s="58" t="s">
        <v>66</v>
      </c>
      <c r="BC52" s="58" t="s">
        <v>67</v>
      </c>
      <c r="BD52" s="59" t="s">
        <v>68</v>
      </c>
    </row>
    <row r="53" spans="1:91" s="1" customFormat="1" ht="10.9" customHeight="1" x14ac:dyDescent="0.2">
      <c r="B53" s="33"/>
      <c r="AR53" s="33"/>
      <c r="AS53" s="60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2"/>
    </row>
    <row r="54" spans="1:91" s="5" customFormat="1" ht="32.450000000000003" customHeight="1" x14ac:dyDescent="0.2">
      <c r="B54" s="61"/>
      <c r="C54" s="62" t="s">
        <v>69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311">
        <f>ROUND(SUM(AG55:AG56),2)</f>
        <v>0</v>
      </c>
      <c r="AH54" s="311"/>
      <c r="AI54" s="311"/>
      <c r="AJ54" s="311"/>
      <c r="AK54" s="311"/>
      <c r="AL54" s="311"/>
      <c r="AM54" s="311"/>
      <c r="AN54" s="312">
        <f>SUM(AG54,AT54)</f>
        <v>0</v>
      </c>
      <c r="AO54" s="312"/>
      <c r="AP54" s="312"/>
      <c r="AQ54" s="65" t="s">
        <v>19</v>
      </c>
      <c r="AR54" s="61"/>
      <c r="AS54" s="66">
        <f>ROUND(SUM(AS55:AS56),2)</f>
        <v>0</v>
      </c>
      <c r="AT54" s="67">
        <f>ROUND(SUM(AV54:AW54),2)</f>
        <v>0</v>
      </c>
      <c r="AU54" s="68">
        <f>ROUND(SUM(AU55:AU56),5)</f>
        <v>0</v>
      </c>
      <c r="AV54" s="67">
        <f>ROUND(AZ54*L29,2)</f>
        <v>0</v>
      </c>
      <c r="AW54" s="67">
        <f>ROUND(BA54*L30,2)</f>
        <v>0</v>
      </c>
      <c r="AX54" s="67">
        <f>ROUND(BB54*L29,2)</f>
        <v>0</v>
      </c>
      <c r="AY54" s="67">
        <f>ROUND(BC54*L30,2)</f>
        <v>0</v>
      </c>
      <c r="AZ54" s="67">
        <f>ROUND(SUM(AZ55:AZ56),2)</f>
        <v>0</v>
      </c>
      <c r="BA54" s="67">
        <f>ROUND(SUM(BA55:BA56),2)</f>
        <v>0</v>
      </c>
      <c r="BB54" s="67">
        <f>ROUND(SUM(BB55:BB56),2)</f>
        <v>0</v>
      </c>
      <c r="BC54" s="67">
        <f>ROUND(SUM(BC55:BC56),2)</f>
        <v>0</v>
      </c>
      <c r="BD54" s="69">
        <f>ROUND(SUM(BD55:BD56),2)</f>
        <v>0</v>
      </c>
      <c r="BS54" s="70" t="s">
        <v>70</v>
      </c>
      <c r="BT54" s="70" t="s">
        <v>71</v>
      </c>
      <c r="BU54" s="71" t="s">
        <v>72</v>
      </c>
      <c r="BV54" s="70" t="s">
        <v>73</v>
      </c>
      <c r="BW54" s="70" t="s">
        <v>5</v>
      </c>
      <c r="BX54" s="70" t="s">
        <v>74</v>
      </c>
      <c r="CL54" s="70" t="s">
        <v>19</v>
      </c>
    </row>
    <row r="55" spans="1:91" s="6" customFormat="1" ht="16.5" customHeight="1" x14ac:dyDescent="0.2">
      <c r="A55" s="72" t="s">
        <v>75</v>
      </c>
      <c r="B55" s="73"/>
      <c r="C55" s="74"/>
      <c r="D55" s="310" t="s">
        <v>76</v>
      </c>
      <c r="E55" s="310"/>
      <c r="F55" s="310"/>
      <c r="G55" s="310"/>
      <c r="H55" s="310"/>
      <c r="I55" s="75"/>
      <c r="J55" s="310" t="s">
        <v>77</v>
      </c>
      <c r="K55" s="310"/>
      <c r="L55" s="310"/>
      <c r="M55" s="310"/>
      <c r="N55" s="310"/>
      <c r="O55" s="310"/>
      <c r="P55" s="310"/>
      <c r="Q55" s="310"/>
      <c r="R55" s="310"/>
      <c r="S55" s="310"/>
      <c r="T55" s="310"/>
      <c r="U55" s="310"/>
      <c r="V55" s="310"/>
      <c r="W55" s="310"/>
      <c r="X55" s="310"/>
      <c r="Y55" s="310"/>
      <c r="Z55" s="310"/>
      <c r="AA55" s="310"/>
      <c r="AB55" s="310"/>
      <c r="AC55" s="310"/>
      <c r="AD55" s="310"/>
      <c r="AE55" s="310"/>
      <c r="AF55" s="310"/>
      <c r="AG55" s="308">
        <f>'SO 01 - Blok G - gastroen...'!J30</f>
        <v>0</v>
      </c>
      <c r="AH55" s="309"/>
      <c r="AI55" s="309"/>
      <c r="AJ55" s="309"/>
      <c r="AK55" s="309"/>
      <c r="AL55" s="309"/>
      <c r="AM55" s="309"/>
      <c r="AN55" s="308">
        <f>SUM(AG55,AT55)</f>
        <v>0</v>
      </c>
      <c r="AO55" s="309"/>
      <c r="AP55" s="309"/>
      <c r="AQ55" s="76" t="s">
        <v>78</v>
      </c>
      <c r="AR55" s="73"/>
      <c r="AS55" s="77">
        <v>0</v>
      </c>
      <c r="AT55" s="78">
        <f>ROUND(SUM(AV55:AW55),2)</f>
        <v>0</v>
      </c>
      <c r="AU55" s="79">
        <f>'SO 01 - Blok G - gastroen...'!P113</f>
        <v>0</v>
      </c>
      <c r="AV55" s="78">
        <f>'SO 01 - Blok G - gastroen...'!J33</f>
        <v>0</v>
      </c>
      <c r="AW55" s="78">
        <f>'SO 01 - Blok G - gastroen...'!J34</f>
        <v>0</v>
      </c>
      <c r="AX55" s="78">
        <f>'SO 01 - Blok G - gastroen...'!J35</f>
        <v>0</v>
      </c>
      <c r="AY55" s="78">
        <f>'SO 01 - Blok G - gastroen...'!J36</f>
        <v>0</v>
      </c>
      <c r="AZ55" s="78">
        <f>'SO 01 - Blok G - gastroen...'!F33</f>
        <v>0</v>
      </c>
      <c r="BA55" s="78">
        <f>'SO 01 - Blok G - gastroen...'!F34</f>
        <v>0</v>
      </c>
      <c r="BB55" s="78">
        <f>'SO 01 - Blok G - gastroen...'!F35</f>
        <v>0</v>
      </c>
      <c r="BC55" s="78">
        <f>'SO 01 - Blok G - gastroen...'!F36</f>
        <v>0</v>
      </c>
      <c r="BD55" s="80">
        <f>'SO 01 - Blok G - gastroen...'!F37</f>
        <v>0</v>
      </c>
      <c r="BT55" s="81" t="s">
        <v>79</v>
      </c>
      <c r="BV55" s="81" t="s">
        <v>73</v>
      </c>
      <c r="BW55" s="81" t="s">
        <v>80</v>
      </c>
      <c r="BX55" s="81" t="s">
        <v>5</v>
      </c>
      <c r="CL55" s="81" t="s">
        <v>19</v>
      </c>
      <c r="CM55" s="81" t="s">
        <v>81</v>
      </c>
    </row>
    <row r="56" spans="1:91" s="6" customFormat="1" ht="24.75" customHeight="1" x14ac:dyDescent="0.2">
      <c r="A56" s="72" t="s">
        <v>75</v>
      </c>
      <c r="B56" s="73"/>
      <c r="C56" s="74"/>
      <c r="D56" s="310" t="s">
        <v>82</v>
      </c>
      <c r="E56" s="310"/>
      <c r="F56" s="310"/>
      <c r="G56" s="310"/>
      <c r="H56" s="310"/>
      <c r="I56" s="75"/>
      <c r="J56" s="310" t="s">
        <v>83</v>
      </c>
      <c r="K56" s="310"/>
      <c r="L56" s="310"/>
      <c r="M56" s="310"/>
      <c r="N56" s="310"/>
      <c r="O56" s="310"/>
      <c r="P56" s="310"/>
      <c r="Q56" s="310"/>
      <c r="R56" s="310"/>
      <c r="S56" s="310"/>
      <c r="T56" s="310"/>
      <c r="U56" s="310"/>
      <c r="V56" s="310"/>
      <c r="W56" s="310"/>
      <c r="X56" s="310"/>
      <c r="Y56" s="310"/>
      <c r="Z56" s="310"/>
      <c r="AA56" s="310"/>
      <c r="AB56" s="310"/>
      <c r="AC56" s="310"/>
      <c r="AD56" s="310"/>
      <c r="AE56" s="310"/>
      <c r="AF56" s="310"/>
      <c r="AG56" s="308">
        <f>'VN a ON - Vedlejší a osta...'!J30</f>
        <v>0</v>
      </c>
      <c r="AH56" s="309"/>
      <c r="AI56" s="309"/>
      <c r="AJ56" s="309"/>
      <c r="AK56" s="309"/>
      <c r="AL56" s="309"/>
      <c r="AM56" s="309"/>
      <c r="AN56" s="308">
        <f>SUM(AG56,AT56)</f>
        <v>0</v>
      </c>
      <c r="AO56" s="309"/>
      <c r="AP56" s="309"/>
      <c r="AQ56" s="76" t="s">
        <v>78</v>
      </c>
      <c r="AR56" s="73"/>
      <c r="AS56" s="82">
        <v>0</v>
      </c>
      <c r="AT56" s="83">
        <f>ROUND(SUM(AV56:AW56),2)</f>
        <v>0</v>
      </c>
      <c r="AU56" s="84">
        <f>'VN a ON - Vedlejší a osta...'!P82</f>
        <v>0</v>
      </c>
      <c r="AV56" s="83">
        <f>'VN a ON - Vedlejší a osta...'!J33</f>
        <v>0</v>
      </c>
      <c r="AW56" s="83">
        <f>'VN a ON - Vedlejší a osta...'!J34</f>
        <v>0</v>
      </c>
      <c r="AX56" s="83">
        <f>'VN a ON - Vedlejší a osta...'!J35</f>
        <v>0</v>
      </c>
      <c r="AY56" s="83">
        <f>'VN a ON - Vedlejší a osta...'!J36</f>
        <v>0</v>
      </c>
      <c r="AZ56" s="83">
        <f>'VN a ON - Vedlejší a osta...'!F33</f>
        <v>0</v>
      </c>
      <c r="BA56" s="83">
        <f>'VN a ON - Vedlejší a osta...'!F34</f>
        <v>0</v>
      </c>
      <c r="BB56" s="83">
        <f>'VN a ON - Vedlejší a osta...'!F35</f>
        <v>0</v>
      </c>
      <c r="BC56" s="83">
        <f>'VN a ON - Vedlejší a osta...'!F36</f>
        <v>0</v>
      </c>
      <c r="BD56" s="85">
        <f>'VN a ON - Vedlejší a osta...'!F37</f>
        <v>0</v>
      </c>
      <c r="BT56" s="81" t="s">
        <v>79</v>
      </c>
      <c r="BV56" s="81" t="s">
        <v>73</v>
      </c>
      <c r="BW56" s="81" t="s">
        <v>84</v>
      </c>
      <c r="BX56" s="81" t="s">
        <v>5</v>
      </c>
      <c r="CL56" s="81" t="s">
        <v>19</v>
      </c>
      <c r="CM56" s="81" t="s">
        <v>81</v>
      </c>
    </row>
    <row r="57" spans="1:91" s="1" customFormat="1" ht="30" customHeight="1" x14ac:dyDescent="0.2">
      <c r="B57" s="33"/>
      <c r="AR57" s="33"/>
    </row>
    <row r="58" spans="1:91" s="1" customFormat="1" ht="6.95" customHeight="1" x14ac:dyDescent="0.2"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33"/>
    </row>
  </sheetData>
  <sheetProtection algorithmName="SHA-512" hashValue="0aJeHfYDpdM5wb6bS+cP/wH+vWk+ggjA3h5QuB0ebI9ACMcm53CWSAjbf9prsjvgUUblKlGDnON0raaXgzCslA==" saltValue="ccy+KsZ6QSTL9VjOR+r7R6cp7RIN1bXU9CvoC+h4suBNaOQXTy54R1jNhT1gdqDC5FJraVoghWK/Y52AH6pgdw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 01 - Blok G - gastroen...'!C2" display="/" xr:uid="{00000000-0004-0000-0000-000000000000}"/>
    <hyperlink ref="A56" location="'VN a ON - Vedlejší a osta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507"/>
  <sheetViews>
    <sheetView showGridLines="0" tabSelected="1" topLeftCell="A2444" workbookViewId="0">
      <selection activeCell="F2459" sqref="F2459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8" t="s">
        <v>80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2:46" ht="24.95" customHeight="1" x14ac:dyDescent="0.2">
      <c r="B4" s="21"/>
      <c r="D4" s="22" t="s">
        <v>85</v>
      </c>
      <c r="L4" s="21"/>
      <c r="M4" s="86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26.25" customHeight="1" x14ac:dyDescent="0.2">
      <c r="B7" s="21"/>
      <c r="E7" s="313" t="str">
        <f>'Rekapitulace stavby'!K6</f>
        <v>NEMOCNICE TŘINEC-gastroenterologické centrum-stavební úpravy 1.PP</v>
      </c>
      <c r="F7" s="314"/>
      <c r="G7" s="314"/>
      <c r="H7" s="314"/>
      <c r="L7" s="21"/>
    </row>
    <row r="8" spans="2:46" s="1" customFormat="1" ht="12" customHeight="1" x14ac:dyDescent="0.2">
      <c r="B8" s="33"/>
      <c r="D8" s="28" t="s">
        <v>86</v>
      </c>
      <c r="L8" s="33"/>
    </row>
    <row r="9" spans="2:46" s="1" customFormat="1" ht="16.5" customHeight="1" x14ac:dyDescent="0.2">
      <c r="B9" s="33"/>
      <c r="E9" s="295" t="s">
        <v>87</v>
      </c>
      <c r="F9" s="315"/>
      <c r="G9" s="315"/>
      <c r="H9" s="315"/>
      <c r="L9" s="33"/>
    </row>
    <row r="10" spans="2:46" s="1" customFormat="1" ht="11.25" x14ac:dyDescent="0.2">
      <c r="B10" s="33"/>
      <c r="L10" s="33"/>
    </row>
    <row r="11" spans="2:46" s="1" customFormat="1" ht="12" customHeight="1" x14ac:dyDescent="0.2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 x14ac:dyDescent="0.2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27. 8. 2021</v>
      </c>
      <c r="L12" s="33"/>
    </row>
    <row r="13" spans="2:46" s="1" customFormat="1" ht="10.9" customHeight="1" x14ac:dyDescent="0.2">
      <c r="B13" s="33"/>
      <c r="L13" s="33"/>
    </row>
    <row r="14" spans="2:46" s="1" customFormat="1" ht="12" customHeight="1" x14ac:dyDescent="0.2">
      <c r="B14" s="33"/>
      <c r="D14" s="28" t="s">
        <v>25</v>
      </c>
      <c r="I14" s="28" t="s">
        <v>26</v>
      </c>
      <c r="J14" s="26" t="s">
        <v>19</v>
      </c>
      <c r="L14" s="33"/>
    </row>
    <row r="15" spans="2:46" s="1" customFormat="1" ht="18" customHeight="1" x14ac:dyDescent="0.2">
      <c r="B15" s="33"/>
      <c r="E15" s="26" t="s">
        <v>27</v>
      </c>
      <c r="I15" s="28" t="s">
        <v>28</v>
      </c>
      <c r="J15" s="26" t="s">
        <v>19</v>
      </c>
      <c r="L15" s="33"/>
    </row>
    <row r="16" spans="2:46" s="1" customFormat="1" ht="6.95" customHeight="1" x14ac:dyDescent="0.2">
      <c r="B16" s="33"/>
      <c r="L16" s="33"/>
    </row>
    <row r="17" spans="2:12" s="1" customFormat="1" ht="12" customHeight="1" x14ac:dyDescent="0.2">
      <c r="B17" s="33"/>
      <c r="D17" s="28" t="s">
        <v>29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 x14ac:dyDescent="0.2">
      <c r="B18" s="33"/>
      <c r="E18" s="316" t="str">
        <f>'Rekapitulace stavby'!E14</f>
        <v>Vyplň údaj</v>
      </c>
      <c r="F18" s="279"/>
      <c r="G18" s="279"/>
      <c r="H18" s="279"/>
      <c r="I18" s="28" t="s">
        <v>28</v>
      </c>
      <c r="J18" s="29" t="str">
        <f>'Rekapitulace stavby'!AN14</f>
        <v>Vyplň údaj</v>
      </c>
      <c r="L18" s="33"/>
    </row>
    <row r="19" spans="2:12" s="1" customFormat="1" ht="6.95" customHeight="1" x14ac:dyDescent="0.2">
      <c r="B19" s="33"/>
      <c r="L19" s="33"/>
    </row>
    <row r="20" spans="2:12" s="1" customFormat="1" ht="12" customHeight="1" x14ac:dyDescent="0.2">
      <c r="B20" s="33"/>
      <c r="D20" s="28" t="s">
        <v>31</v>
      </c>
      <c r="I20" s="28" t="s">
        <v>26</v>
      </c>
      <c r="J20" s="26" t="s">
        <v>19</v>
      </c>
      <c r="L20" s="33"/>
    </row>
    <row r="21" spans="2:12" s="1" customFormat="1" ht="18" customHeight="1" x14ac:dyDescent="0.2">
      <c r="B21" s="33"/>
      <c r="E21" s="26" t="s">
        <v>32</v>
      </c>
      <c r="I21" s="28" t="s">
        <v>28</v>
      </c>
      <c r="J21" s="26" t="s">
        <v>19</v>
      </c>
      <c r="L21" s="33"/>
    </row>
    <row r="22" spans="2:12" s="1" customFormat="1" ht="6.95" customHeight="1" x14ac:dyDescent="0.2">
      <c r="B22" s="33"/>
      <c r="L22" s="33"/>
    </row>
    <row r="23" spans="2:12" s="1" customFormat="1" ht="12" customHeight="1" x14ac:dyDescent="0.2">
      <c r="B23" s="33"/>
      <c r="D23" s="28" t="s">
        <v>34</v>
      </c>
      <c r="I23" s="28" t="s">
        <v>26</v>
      </c>
      <c r="J23" s="26" t="s">
        <v>19</v>
      </c>
      <c r="L23" s="33"/>
    </row>
    <row r="24" spans="2:12" s="1" customFormat="1" ht="18" customHeight="1" x14ac:dyDescent="0.2">
      <c r="B24" s="33"/>
      <c r="E24" s="26" t="s">
        <v>32</v>
      </c>
      <c r="I24" s="28" t="s">
        <v>28</v>
      </c>
      <c r="J24" s="26" t="s">
        <v>19</v>
      </c>
      <c r="L24" s="33"/>
    </row>
    <row r="25" spans="2:12" s="1" customFormat="1" ht="6.95" customHeight="1" x14ac:dyDescent="0.2">
      <c r="B25" s="33"/>
      <c r="L25" s="33"/>
    </row>
    <row r="26" spans="2:12" s="1" customFormat="1" ht="12" customHeight="1" x14ac:dyDescent="0.2">
      <c r="B26" s="33"/>
      <c r="D26" s="28" t="s">
        <v>35</v>
      </c>
      <c r="L26" s="33"/>
    </row>
    <row r="27" spans="2:12" s="7" customFormat="1" ht="16.5" customHeight="1" x14ac:dyDescent="0.2">
      <c r="B27" s="87"/>
      <c r="E27" s="284" t="s">
        <v>19</v>
      </c>
      <c r="F27" s="284"/>
      <c r="G27" s="284"/>
      <c r="H27" s="284"/>
      <c r="L27" s="87"/>
    </row>
    <row r="28" spans="2:12" s="1" customFormat="1" ht="6.95" customHeight="1" x14ac:dyDescent="0.2">
      <c r="B28" s="33"/>
      <c r="L28" s="33"/>
    </row>
    <row r="29" spans="2:12" s="1" customFormat="1" ht="6.95" customHeight="1" x14ac:dyDescent="0.2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 x14ac:dyDescent="0.2">
      <c r="B30" s="33"/>
      <c r="D30" s="88" t="s">
        <v>37</v>
      </c>
      <c r="J30" s="64">
        <f>ROUND(J113, 2)</f>
        <v>0</v>
      </c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 x14ac:dyDescent="0.2">
      <c r="B32" s="33"/>
      <c r="F32" s="36" t="s">
        <v>39</v>
      </c>
      <c r="I32" s="36" t="s">
        <v>38</v>
      </c>
      <c r="J32" s="36" t="s">
        <v>40</v>
      </c>
      <c r="L32" s="33"/>
    </row>
    <row r="33" spans="2:12" s="1" customFormat="1" ht="14.45" customHeight="1" x14ac:dyDescent="0.2">
      <c r="B33" s="33"/>
      <c r="D33" s="53" t="s">
        <v>41</v>
      </c>
      <c r="E33" s="28" t="s">
        <v>42</v>
      </c>
      <c r="F33" s="89">
        <f>ROUND((SUM(BE113:BE2506)),  2)</f>
        <v>0</v>
      </c>
      <c r="I33" s="90">
        <v>0.21</v>
      </c>
      <c r="J33" s="89">
        <f>ROUND(((SUM(BE113:BE2506))*I33),  2)</f>
        <v>0</v>
      </c>
      <c r="L33" s="33"/>
    </row>
    <row r="34" spans="2:12" s="1" customFormat="1" ht="14.45" customHeight="1" x14ac:dyDescent="0.2">
      <c r="B34" s="33"/>
      <c r="E34" s="28" t="s">
        <v>43</v>
      </c>
      <c r="F34" s="89">
        <f>ROUND((SUM(BF113:BF2506)),  2)</f>
        <v>0</v>
      </c>
      <c r="I34" s="90">
        <v>0.15</v>
      </c>
      <c r="J34" s="89">
        <f>ROUND(((SUM(BF113:BF2506))*I34),  2)</f>
        <v>0</v>
      </c>
      <c r="L34" s="33"/>
    </row>
    <row r="35" spans="2:12" s="1" customFormat="1" ht="14.45" hidden="1" customHeight="1" x14ac:dyDescent="0.2">
      <c r="B35" s="33"/>
      <c r="E35" s="28" t="s">
        <v>44</v>
      </c>
      <c r="F35" s="89">
        <f>ROUND((SUM(BG113:BG2506)),  2)</f>
        <v>0</v>
      </c>
      <c r="I35" s="90">
        <v>0.21</v>
      </c>
      <c r="J35" s="89">
        <f>0</f>
        <v>0</v>
      </c>
      <c r="L35" s="33"/>
    </row>
    <row r="36" spans="2:12" s="1" customFormat="1" ht="14.45" hidden="1" customHeight="1" x14ac:dyDescent="0.2">
      <c r="B36" s="33"/>
      <c r="E36" s="28" t="s">
        <v>45</v>
      </c>
      <c r="F36" s="89">
        <f>ROUND((SUM(BH113:BH2506)),  2)</f>
        <v>0</v>
      </c>
      <c r="I36" s="90">
        <v>0.15</v>
      </c>
      <c r="J36" s="89">
        <f>0</f>
        <v>0</v>
      </c>
      <c r="L36" s="33"/>
    </row>
    <row r="37" spans="2:12" s="1" customFormat="1" ht="14.45" hidden="1" customHeight="1" x14ac:dyDescent="0.2">
      <c r="B37" s="33"/>
      <c r="E37" s="28" t="s">
        <v>46</v>
      </c>
      <c r="F37" s="89">
        <f>ROUND((SUM(BI113:BI2506)),  2)</f>
        <v>0</v>
      </c>
      <c r="I37" s="90">
        <v>0</v>
      </c>
      <c r="J37" s="89">
        <f>0</f>
        <v>0</v>
      </c>
      <c r="L37" s="33"/>
    </row>
    <row r="38" spans="2:12" s="1" customFormat="1" ht="6.95" customHeight="1" x14ac:dyDescent="0.2">
      <c r="B38" s="33"/>
      <c r="L38" s="33"/>
    </row>
    <row r="39" spans="2:12" s="1" customFormat="1" ht="25.35" customHeight="1" x14ac:dyDescent="0.2">
      <c r="B39" s="33"/>
      <c r="C39" s="91"/>
      <c r="D39" s="92" t="s">
        <v>47</v>
      </c>
      <c r="E39" s="55"/>
      <c r="F39" s="55"/>
      <c r="G39" s="93" t="s">
        <v>48</v>
      </c>
      <c r="H39" s="94" t="s">
        <v>49</v>
      </c>
      <c r="I39" s="55"/>
      <c r="J39" s="95">
        <f>SUM(J30:J37)</f>
        <v>0</v>
      </c>
      <c r="K39" s="96"/>
      <c r="L39" s="33"/>
    </row>
    <row r="40" spans="2:12" s="1" customFormat="1" ht="14.45" customHeight="1" x14ac:dyDescent="0.2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 x14ac:dyDescent="0.2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 x14ac:dyDescent="0.2">
      <c r="B45" s="33"/>
      <c r="C45" s="22" t="s">
        <v>88</v>
      </c>
      <c r="L45" s="33"/>
    </row>
    <row r="46" spans="2:12" s="1" customFormat="1" ht="6.95" customHeight="1" x14ac:dyDescent="0.2">
      <c r="B46" s="33"/>
      <c r="L46" s="33"/>
    </row>
    <row r="47" spans="2:12" s="1" customFormat="1" ht="12" customHeight="1" x14ac:dyDescent="0.2">
      <c r="B47" s="33"/>
      <c r="C47" s="28" t="s">
        <v>16</v>
      </c>
      <c r="L47" s="33"/>
    </row>
    <row r="48" spans="2:12" s="1" customFormat="1" ht="26.25" customHeight="1" x14ac:dyDescent="0.2">
      <c r="B48" s="33"/>
      <c r="E48" s="313" t="str">
        <f>E7</f>
        <v>NEMOCNICE TŘINEC-gastroenterologické centrum-stavební úpravy 1.PP</v>
      </c>
      <c r="F48" s="314"/>
      <c r="G48" s="314"/>
      <c r="H48" s="314"/>
      <c r="L48" s="33"/>
    </row>
    <row r="49" spans="2:47" s="1" customFormat="1" ht="12" customHeight="1" x14ac:dyDescent="0.2">
      <c r="B49" s="33"/>
      <c r="C49" s="28" t="s">
        <v>86</v>
      </c>
      <c r="L49" s="33"/>
    </row>
    <row r="50" spans="2:47" s="1" customFormat="1" ht="16.5" customHeight="1" x14ac:dyDescent="0.2">
      <c r="B50" s="33"/>
      <c r="E50" s="295" t="str">
        <f>E9</f>
        <v>SO 01 - Blok G - gastroenterologické centrum</v>
      </c>
      <c r="F50" s="315"/>
      <c r="G50" s="315"/>
      <c r="H50" s="315"/>
      <c r="L50" s="33"/>
    </row>
    <row r="51" spans="2:47" s="1" customFormat="1" ht="6.95" customHeight="1" x14ac:dyDescent="0.2">
      <c r="B51" s="33"/>
      <c r="L51" s="33"/>
    </row>
    <row r="52" spans="2:47" s="1" customFormat="1" ht="12" customHeight="1" x14ac:dyDescent="0.2">
      <c r="B52" s="33"/>
      <c r="C52" s="28" t="s">
        <v>21</v>
      </c>
      <c r="F52" s="26" t="str">
        <f>F12</f>
        <v>KAŠTANOVÁ 268, DOLNÍ LÍŠTNÁ, TŘINEC</v>
      </c>
      <c r="I52" s="28" t="s">
        <v>23</v>
      </c>
      <c r="J52" s="50" t="str">
        <f>IF(J12="","",J12)</f>
        <v>27. 8. 2021</v>
      </c>
      <c r="L52" s="33"/>
    </row>
    <row r="53" spans="2:47" s="1" customFormat="1" ht="6.95" customHeight="1" x14ac:dyDescent="0.2">
      <c r="B53" s="33"/>
      <c r="L53" s="33"/>
    </row>
    <row r="54" spans="2:47" s="1" customFormat="1" ht="15.2" customHeight="1" x14ac:dyDescent="0.2">
      <c r="B54" s="33"/>
      <c r="C54" s="28" t="s">
        <v>25</v>
      </c>
      <c r="F54" s="26" t="str">
        <f>E15</f>
        <v>Nemocnice Třinec p.o.</v>
      </c>
      <c r="I54" s="28" t="s">
        <v>31</v>
      </c>
      <c r="J54" s="31" t="str">
        <f>E21</f>
        <v>Ateliér EMMET s.r.o.</v>
      </c>
      <c r="L54" s="33"/>
    </row>
    <row r="55" spans="2:47" s="1" customFormat="1" ht="15.2" customHeight="1" x14ac:dyDescent="0.2">
      <c r="B55" s="33"/>
      <c r="C55" s="28" t="s">
        <v>29</v>
      </c>
      <c r="F55" s="26" t="str">
        <f>IF(E18="","",E18)</f>
        <v>Vyplň údaj</v>
      </c>
      <c r="I55" s="28" t="s">
        <v>34</v>
      </c>
      <c r="J55" s="31" t="str">
        <f>E24</f>
        <v>Ateliér EMMET s.r.o.</v>
      </c>
      <c r="L55" s="33"/>
    </row>
    <row r="56" spans="2:47" s="1" customFormat="1" ht="10.35" customHeight="1" x14ac:dyDescent="0.2">
      <c r="B56" s="33"/>
      <c r="L56" s="33"/>
    </row>
    <row r="57" spans="2:47" s="1" customFormat="1" ht="29.25" customHeight="1" x14ac:dyDescent="0.2">
      <c r="B57" s="33"/>
      <c r="C57" s="97" t="s">
        <v>89</v>
      </c>
      <c r="D57" s="91"/>
      <c r="E57" s="91"/>
      <c r="F57" s="91"/>
      <c r="G57" s="91"/>
      <c r="H57" s="91"/>
      <c r="I57" s="91"/>
      <c r="J57" s="98" t="s">
        <v>90</v>
      </c>
      <c r="K57" s="91"/>
      <c r="L57" s="33"/>
    </row>
    <row r="58" spans="2:47" s="1" customFormat="1" ht="10.35" customHeight="1" x14ac:dyDescent="0.2">
      <c r="B58" s="33"/>
      <c r="L58" s="33"/>
    </row>
    <row r="59" spans="2:47" s="1" customFormat="1" ht="22.9" customHeight="1" x14ac:dyDescent="0.2">
      <c r="B59" s="33"/>
      <c r="C59" s="99" t="s">
        <v>69</v>
      </c>
      <c r="J59" s="64">
        <f>J113</f>
        <v>0</v>
      </c>
      <c r="L59" s="33"/>
      <c r="AU59" s="18" t="s">
        <v>91</v>
      </c>
    </row>
    <row r="60" spans="2:47" s="8" customFormat="1" ht="24.95" customHeight="1" x14ac:dyDescent="0.2">
      <c r="B60" s="100"/>
      <c r="D60" s="101" t="s">
        <v>92</v>
      </c>
      <c r="E60" s="102"/>
      <c r="F60" s="102"/>
      <c r="G60" s="102"/>
      <c r="H60" s="102"/>
      <c r="I60" s="102"/>
      <c r="J60" s="103">
        <f>J114</f>
        <v>0</v>
      </c>
      <c r="L60" s="100"/>
    </row>
    <row r="61" spans="2:47" s="9" customFormat="1" ht="19.899999999999999" customHeight="1" x14ac:dyDescent="0.2">
      <c r="B61" s="104"/>
      <c r="D61" s="105" t="s">
        <v>93</v>
      </c>
      <c r="E61" s="106"/>
      <c r="F61" s="106"/>
      <c r="G61" s="106"/>
      <c r="H61" s="106"/>
      <c r="I61" s="106"/>
      <c r="J61" s="107">
        <f>J115</f>
        <v>0</v>
      </c>
      <c r="L61" s="104"/>
    </row>
    <row r="62" spans="2:47" s="9" customFormat="1" ht="19.899999999999999" customHeight="1" x14ac:dyDescent="0.2">
      <c r="B62" s="104"/>
      <c r="D62" s="105" t="s">
        <v>94</v>
      </c>
      <c r="E62" s="106"/>
      <c r="F62" s="106"/>
      <c r="G62" s="106"/>
      <c r="H62" s="106"/>
      <c r="I62" s="106"/>
      <c r="J62" s="107">
        <f>J228</f>
        <v>0</v>
      </c>
      <c r="L62" s="104"/>
    </row>
    <row r="63" spans="2:47" s="9" customFormat="1" ht="19.899999999999999" customHeight="1" x14ac:dyDescent="0.2">
      <c r="B63" s="104"/>
      <c r="D63" s="105" t="s">
        <v>95</v>
      </c>
      <c r="E63" s="106"/>
      <c r="F63" s="106"/>
      <c r="G63" s="106"/>
      <c r="H63" s="106"/>
      <c r="I63" s="106"/>
      <c r="J63" s="107">
        <f>J247</f>
        <v>0</v>
      </c>
      <c r="L63" s="104"/>
    </row>
    <row r="64" spans="2:47" s="9" customFormat="1" ht="19.899999999999999" customHeight="1" x14ac:dyDescent="0.2">
      <c r="B64" s="104"/>
      <c r="D64" s="105" t="s">
        <v>96</v>
      </c>
      <c r="E64" s="106"/>
      <c r="F64" s="106"/>
      <c r="G64" s="106"/>
      <c r="H64" s="106"/>
      <c r="I64" s="106"/>
      <c r="J64" s="107">
        <f>J285</f>
        <v>0</v>
      </c>
      <c r="L64" s="104"/>
    </row>
    <row r="65" spans="2:12" s="9" customFormat="1" ht="19.899999999999999" customHeight="1" x14ac:dyDescent="0.2">
      <c r="B65" s="104"/>
      <c r="D65" s="105" t="s">
        <v>97</v>
      </c>
      <c r="E65" s="106"/>
      <c r="F65" s="106"/>
      <c r="G65" s="106"/>
      <c r="H65" s="106"/>
      <c r="I65" s="106"/>
      <c r="J65" s="107">
        <f>J514</f>
        <v>0</v>
      </c>
      <c r="L65" s="104"/>
    </row>
    <row r="66" spans="2:12" s="9" customFormat="1" ht="19.899999999999999" customHeight="1" x14ac:dyDescent="0.2">
      <c r="B66" s="104"/>
      <c r="D66" s="105" t="s">
        <v>98</v>
      </c>
      <c r="E66" s="106"/>
      <c r="F66" s="106"/>
      <c r="G66" s="106"/>
      <c r="H66" s="106"/>
      <c r="I66" s="106"/>
      <c r="J66" s="107">
        <f>J532</f>
        <v>0</v>
      </c>
      <c r="L66" s="104"/>
    </row>
    <row r="67" spans="2:12" s="9" customFormat="1" ht="19.899999999999999" customHeight="1" x14ac:dyDescent="0.2">
      <c r="B67" s="104"/>
      <c r="D67" s="105" t="s">
        <v>99</v>
      </c>
      <c r="E67" s="106"/>
      <c r="F67" s="106"/>
      <c r="G67" s="106"/>
      <c r="H67" s="106"/>
      <c r="I67" s="106"/>
      <c r="J67" s="107">
        <f>J612</f>
        <v>0</v>
      </c>
      <c r="L67" s="104"/>
    </row>
    <row r="68" spans="2:12" s="9" customFormat="1" ht="19.899999999999999" customHeight="1" x14ac:dyDescent="0.2">
      <c r="B68" s="104"/>
      <c r="D68" s="105" t="s">
        <v>100</v>
      </c>
      <c r="E68" s="106"/>
      <c r="F68" s="106"/>
      <c r="G68" s="106"/>
      <c r="H68" s="106"/>
      <c r="I68" s="106"/>
      <c r="J68" s="107">
        <f>J703</f>
        <v>0</v>
      </c>
      <c r="L68" s="104"/>
    </row>
    <row r="69" spans="2:12" s="9" customFormat="1" ht="19.899999999999999" customHeight="1" x14ac:dyDescent="0.2">
      <c r="B69" s="104"/>
      <c r="D69" s="105" t="s">
        <v>101</v>
      </c>
      <c r="E69" s="106"/>
      <c r="F69" s="106"/>
      <c r="G69" s="106"/>
      <c r="H69" s="106"/>
      <c r="I69" s="106"/>
      <c r="J69" s="107">
        <f>J850</f>
        <v>0</v>
      </c>
      <c r="L69" s="104"/>
    </row>
    <row r="70" spans="2:12" s="9" customFormat="1" ht="19.899999999999999" customHeight="1" x14ac:dyDescent="0.2">
      <c r="B70" s="104"/>
      <c r="D70" s="105" t="s">
        <v>102</v>
      </c>
      <c r="E70" s="106"/>
      <c r="F70" s="106"/>
      <c r="G70" s="106"/>
      <c r="H70" s="106"/>
      <c r="I70" s="106"/>
      <c r="J70" s="107">
        <f>J886</f>
        <v>0</v>
      </c>
      <c r="L70" s="104"/>
    </row>
    <row r="71" spans="2:12" s="9" customFormat="1" ht="19.899999999999999" customHeight="1" x14ac:dyDescent="0.2">
      <c r="B71" s="104"/>
      <c r="D71" s="105" t="s">
        <v>103</v>
      </c>
      <c r="E71" s="106"/>
      <c r="F71" s="106"/>
      <c r="G71" s="106"/>
      <c r="H71" s="106"/>
      <c r="I71" s="106"/>
      <c r="J71" s="107">
        <f>J911</f>
        <v>0</v>
      </c>
      <c r="L71" s="104"/>
    </row>
    <row r="72" spans="2:12" s="8" customFormat="1" ht="24.95" customHeight="1" x14ac:dyDescent="0.2">
      <c r="B72" s="100"/>
      <c r="D72" s="101" t="s">
        <v>104</v>
      </c>
      <c r="E72" s="102"/>
      <c r="F72" s="102"/>
      <c r="G72" s="102"/>
      <c r="H72" s="102"/>
      <c r="I72" s="102"/>
      <c r="J72" s="103">
        <f>J915</f>
        <v>0</v>
      </c>
      <c r="L72" s="100"/>
    </row>
    <row r="73" spans="2:12" s="9" customFormat="1" ht="19.899999999999999" customHeight="1" x14ac:dyDescent="0.2">
      <c r="B73" s="104"/>
      <c r="D73" s="105" t="s">
        <v>105</v>
      </c>
      <c r="E73" s="106"/>
      <c r="F73" s="106"/>
      <c r="G73" s="106"/>
      <c r="H73" s="106"/>
      <c r="I73" s="106"/>
      <c r="J73" s="107">
        <f>J916</f>
        <v>0</v>
      </c>
      <c r="L73" s="104"/>
    </row>
    <row r="74" spans="2:12" s="9" customFormat="1" ht="19.899999999999999" customHeight="1" x14ac:dyDescent="0.2">
      <c r="B74" s="104"/>
      <c r="D74" s="105" t="s">
        <v>106</v>
      </c>
      <c r="E74" s="106"/>
      <c r="F74" s="106"/>
      <c r="G74" s="106"/>
      <c r="H74" s="106"/>
      <c r="I74" s="106"/>
      <c r="J74" s="107">
        <f>J941</f>
        <v>0</v>
      </c>
      <c r="L74" s="104"/>
    </row>
    <row r="75" spans="2:12" s="9" customFormat="1" ht="19.899999999999999" customHeight="1" x14ac:dyDescent="0.2">
      <c r="B75" s="104"/>
      <c r="D75" s="105" t="s">
        <v>107</v>
      </c>
      <c r="E75" s="106"/>
      <c r="F75" s="106"/>
      <c r="G75" s="106"/>
      <c r="H75" s="106"/>
      <c r="I75" s="106"/>
      <c r="J75" s="107">
        <f>J952</f>
        <v>0</v>
      </c>
      <c r="L75" s="104"/>
    </row>
    <row r="76" spans="2:12" s="9" customFormat="1" ht="19.899999999999999" customHeight="1" x14ac:dyDescent="0.2">
      <c r="B76" s="104"/>
      <c r="D76" s="105" t="s">
        <v>108</v>
      </c>
      <c r="E76" s="106"/>
      <c r="F76" s="106"/>
      <c r="G76" s="106"/>
      <c r="H76" s="106"/>
      <c r="I76" s="106"/>
      <c r="J76" s="107">
        <f>J959</f>
        <v>0</v>
      </c>
      <c r="L76" s="104"/>
    </row>
    <row r="77" spans="2:12" s="9" customFormat="1" ht="19.899999999999999" customHeight="1" x14ac:dyDescent="0.2">
      <c r="B77" s="104"/>
      <c r="D77" s="105" t="s">
        <v>109</v>
      </c>
      <c r="E77" s="106"/>
      <c r="F77" s="106"/>
      <c r="G77" s="106"/>
      <c r="H77" s="106"/>
      <c r="I77" s="106"/>
      <c r="J77" s="107">
        <f>J1048</f>
        <v>0</v>
      </c>
      <c r="L77" s="104"/>
    </row>
    <row r="78" spans="2:12" s="9" customFormat="1" ht="19.899999999999999" customHeight="1" x14ac:dyDescent="0.2">
      <c r="B78" s="104"/>
      <c r="D78" s="105" t="s">
        <v>110</v>
      </c>
      <c r="E78" s="106"/>
      <c r="F78" s="106"/>
      <c r="G78" s="106"/>
      <c r="H78" s="106"/>
      <c r="I78" s="106"/>
      <c r="J78" s="107">
        <f>J1057</f>
        <v>0</v>
      </c>
      <c r="L78" s="104"/>
    </row>
    <row r="79" spans="2:12" s="9" customFormat="1" ht="19.899999999999999" customHeight="1" x14ac:dyDescent="0.2">
      <c r="B79" s="104"/>
      <c r="D79" s="105" t="s">
        <v>111</v>
      </c>
      <c r="E79" s="106"/>
      <c r="F79" s="106"/>
      <c r="G79" s="106"/>
      <c r="H79" s="106"/>
      <c r="I79" s="106"/>
      <c r="J79" s="107">
        <f>J1062</f>
        <v>0</v>
      </c>
      <c r="L79" s="104"/>
    </row>
    <row r="80" spans="2:12" s="9" customFormat="1" ht="19.899999999999999" customHeight="1" x14ac:dyDescent="0.2">
      <c r="B80" s="104"/>
      <c r="D80" s="105" t="s">
        <v>112</v>
      </c>
      <c r="E80" s="106"/>
      <c r="F80" s="106"/>
      <c r="G80" s="106"/>
      <c r="H80" s="106"/>
      <c r="I80" s="106"/>
      <c r="J80" s="107">
        <f>J1070</f>
        <v>0</v>
      </c>
      <c r="L80" s="104"/>
    </row>
    <row r="81" spans="2:12" s="9" customFormat="1" ht="19.899999999999999" customHeight="1" x14ac:dyDescent="0.2">
      <c r="B81" s="104"/>
      <c r="D81" s="105" t="s">
        <v>113</v>
      </c>
      <c r="E81" s="106"/>
      <c r="F81" s="106"/>
      <c r="G81" s="106"/>
      <c r="H81" s="106"/>
      <c r="I81" s="106"/>
      <c r="J81" s="107">
        <f>J1262</f>
        <v>0</v>
      </c>
      <c r="L81" s="104"/>
    </row>
    <row r="82" spans="2:12" s="9" customFormat="1" ht="19.899999999999999" customHeight="1" x14ac:dyDescent="0.2">
      <c r="B82" s="104"/>
      <c r="D82" s="105" t="s">
        <v>114</v>
      </c>
      <c r="E82" s="106"/>
      <c r="F82" s="106"/>
      <c r="G82" s="106"/>
      <c r="H82" s="106"/>
      <c r="I82" s="106"/>
      <c r="J82" s="107">
        <f>J1276</f>
        <v>0</v>
      </c>
      <c r="L82" s="104"/>
    </row>
    <row r="83" spans="2:12" s="9" customFormat="1" ht="19.899999999999999" customHeight="1" x14ac:dyDescent="0.2">
      <c r="B83" s="104"/>
      <c r="D83" s="105" t="s">
        <v>115</v>
      </c>
      <c r="E83" s="106"/>
      <c r="F83" s="106"/>
      <c r="G83" s="106"/>
      <c r="H83" s="106"/>
      <c r="I83" s="106"/>
      <c r="J83" s="107">
        <f>J1441</f>
        <v>0</v>
      </c>
      <c r="L83" s="104"/>
    </row>
    <row r="84" spans="2:12" s="9" customFormat="1" ht="19.899999999999999" customHeight="1" x14ac:dyDescent="0.2">
      <c r="B84" s="104"/>
      <c r="D84" s="105" t="s">
        <v>116</v>
      </c>
      <c r="E84" s="106"/>
      <c r="F84" s="106"/>
      <c r="G84" s="106"/>
      <c r="H84" s="106"/>
      <c r="I84" s="106"/>
      <c r="J84" s="107">
        <f>J1533</f>
        <v>0</v>
      </c>
      <c r="L84" s="104"/>
    </row>
    <row r="85" spans="2:12" s="9" customFormat="1" ht="19.899999999999999" customHeight="1" x14ac:dyDescent="0.2">
      <c r="B85" s="104"/>
      <c r="D85" s="105" t="s">
        <v>117</v>
      </c>
      <c r="E85" s="106"/>
      <c r="F85" s="106"/>
      <c r="G85" s="106"/>
      <c r="H85" s="106"/>
      <c r="I85" s="106"/>
      <c r="J85" s="107">
        <f>J1575</f>
        <v>0</v>
      </c>
      <c r="L85" s="104"/>
    </row>
    <row r="86" spans="2:12" s="9" customFormat="1" ht="19.899999999999999" customHeight="1" x14ac:dyDescent="0.2">
      <c r="B86" s="104"/>
      <c r="D86" s="105" t="s">
        <v>118</v>
      </c>
      <c r="E86" s="106"/>
      <c r="F86" s="106"/>
      <c r="G86" s="106"/>
      <c r="H86" s="106"/>
      <c r="I86" s="106"/>
      <c r="J86" s="107">
        <f>J1880</f>
        <v>0</v>
      </c>
      <c r="L86" s="104"/>
    </row>
    <row r="87" spans="2:12" s="9" customFormat="1" ht="19.899999999999999" customHeight="1" x14ac:dyDescent="0.2">
      <c r="B87" s="104"/>
      <c r="D87" s="105" t="s">
        <v>119</v>
      </c>
      <c r="E87" s="106"/>
      <c r="F87" s="106"/>
      <c r="G87" s="106"/>
      <c r="H87" s="106"/>
      <c r="I87" s="106"/>
      <c r="J87" s="107">
        <f>J1928</f>
        <v>0</v>
      </c>
      <c r="L87" s="104"/>
    </row>
    <row r="88" spans="2:12" s="9" customFormat="1" ht="19.899999999999999" customHeight="1" x14ac:dyDescent="0.2">
      <c r="B88" s="104"/>
      <c r="D88" s="105" t="s">
        <v>120</v>
      </c>
      <c r="E88" s="106"/>
      <c r="F88" s="106"/>
      <c r="G88" s="106"/>
      <c r="H88" s="106"/>
      <c r="I88" s="106"/>
      <c r="J88" s="107">
        <f>J1992</f>
        <v>0</v>
      </c>
      <c r="L88" s="104"/>
    </row>
    <row r="89" spans="2:12" s="9" customFormat="1" ht="19.899999999999999" customHeight="1" x14ac:dyDescent="0.2">
      <c r="B89" s="104"/>
      <c r="D89" s="105" t="s">
        <v>121</v>
      </c>
      <c r="E89" s="106"/>
      <c r="F89" s="106"/>
      <c r="G89" s="106"/>
      <c r="H89" s="106"/>
      <c r="I89" s="106"/>
      <c r="J89" s="107">
        <f>J2163</f>
        <v>0</v>
      </c>
      <c r="L89" s="104"/>
    </row>
    <row r="90" spans="2:12" s="9" customFormat="1" ht="19.899999999999999" customHeight="1" x14ac:dyDescent="0.2">
      <c r="B90" s="104"/>
      <c r="D90" s="105" t="s">
        <v>122</v>
      </c>
      <c r="E90" s="106"/>
      <c r="F90" s="106"/>
      <c r="G90" s="106"/>
      <c r="H90" s="106"/>
      <c r="I90" s="106"/>
      <c r="J90" s="107">
        <f>J2168</f>
        <v>0</v>
      </c>
      <c r="L90" s="104"/>
    </row>
    <row r="91" spans="2:12" s="9" customFormat="1" ht="19.899999999999999" customHeight="1" x14ac:dyDescent="0.2">
      <c r="B91" s="104"/>
      <c r="D91" s="105" t="s">
        <v>123</v>
      </c>
      <c r="E91" s="106"/>
      <c r="F91" s="106"/>
      <c r="G91" s="106"/>
      <c r="H91" s="106"/>
      <c r="I91" s="106"/>
      <c r="J91" s="107">
        <f>J2258</f>
        <v>0</v>
      </c>
      <c r="L91" s="104"/>
    </row>
    <row r="92" spans="2:12" s="9" customFormat="1" ht="19.899999999999999" customHeight="1" x14ac:dyDescent="0.2">
      <c r="B92" s="104"/>
      <c r="D92" s="105" t="s">
        <v>124</v>
      </c>
      <c r="E92" s="106"/>
      <c r="F92" s="106"/>
      <c r="G92" s="106"/>
      <c r="H92" s="106"/>
      <c r="I92" s="106"/>
      <c r="J92" s="107">
        <f>J2429</f>
        <v>0</v>
      </c>
      <c r="L92" s="104"/>
    </row>
    <row r="93" spans="2:12" s="9" customFormat="1" ht="19.899999999999999" customHeight="1" x14ac:dyDescent="0.2">
      <c r="B93" s="104"/>
      <c r="D93" s="105" t="s">
        <v>125</v>
      </c>
      <c r="E93" s="106"/>
      <c r="F93" s="106"/>
      <c r="G93" s="106"/>
      <c r="H93" s="106"/>
      <c r="I93" s="106"/>
      <c r="J93" s="107">
        <f>J2449</f>
        <v>0</v>
      </c>
      <c r="L93" s="104"/>
    </row>
    <row r="94" spans="2:12" s="1" customFormat="1" ht="21.75" customHeight="1" x14ac:dyDescent="0.2">
      <c r="B94" s="33"/>
      <c r="L94" s="33"/>
    </row>
    <row r="95" spans="2:12" s="1" customFormat="1" ht="6.95" customHeight="1" x14ac:dyDescent="0.2"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33"/>
    </row>
    <row r="99" spans="2:20" s="1" customFormat="1" ht="6.95" customHeight="1" x14ac:dyDescent="0.2">
      <c r="B99" s="44"/>
      <c r="C99" s="45"/>
      <c r="D99" s="45"/>
      <c r="E99" s="45"/>
      <c r="F99" s="45"/>
      <c r="G99" s="45"/>
      <c r="H99" s="45"/>
      <c r="I99" s="45"/>
      <c r="J99" s="45"/>
      <c r="K99" s="45"/>
      <c r="L99" s="33"/>
    </row>
    <row r="100" spans="2:20" s="1" customFormat="1" ht="24.95" customHeight="1" x14ac:dyDescent="0.2">
      <c r="B100" s="33"/>
      <c r="C100" s="22" t="s">
        <v>126</v>
      </c>
      <c r="L100" s="33"/>
    </row>
    <row r="101" spans="2:20" s="1" customFormat="1" ht="6.95" customHeight="1" x14ac:dyDescent="0.2">
      <c r="B101" s="33"/>
      <c r="L101" s="33"/>
    </row>
    <row r="102" spans="2:20" s="1" customFormat="1" ht="12" customHeight="1" x14ac:dyDescent="0.2">
      <c r="B102" s="33"/>
      <c r="C102" s="28" t="s">
        <v>16</v>
      </c>
      <c r="L102" s="33"/>
    </row>
    <row r="103" spans="2:20" s="1" customFormat="1" ht="26.25" customHeight="1" x14ac:dyDescent="0.2">
      <c r="B103" s="33"/>
      <c r="E103" s="313" t="str">
        <f>E7</f>
        <v>NEMOCNICE TŘINEC-gastroenterologické centrum-stavební úpravy 1.PP</v>
      </c>
      <c r="F103" s="314"/>
      <c r="G103" s="314"/>
      <c r="H103" s="314"/>
      <c r="L103" s="33"/>
    </row>
    <row r="104" spans="2:20" s="1" customFormat="1" ht="12" customHeight="1" x14ac:dyDescent="0.2">
      <c r="B104" s="33"/>
      <c r="C104" s="28" t="s">
        <v>86</v>
      </c>
      <c r="L104" s="33"/>
    </row>
    <row r="105" spans="2:20" s="1" customFormat="1" ht="16.5" customHeight="1" x14ac:dyDescent="0.2">
      <c r="B105" s="33"/>
      <c r="E105" s="295" t="str">
        <f>E9</f>
        <v>SO 01 - Blok G - gastroenterologické centrum</v>
      </c>
      <c r="F105" s="315"/>
      <c r="G105" s="315"/>
      <c r="H105" s="315"/>
      <c r="L105" s="33"/>
    </row>
    <row r="106" spans="2:20" s="1" customFormat="1" ht="6.95" customHeight="1" x14ac:dyDescent="0.2">
      <c r="B106" s="33"/>
      <c r="L106" s="33"/>
    </row>
    <row r="107" spans="2:20" s="1" customFormat="1" ht="12" customHeight="1" x14ac:dyDescent="0.2">
      <c r="B107" s="33"/>
      <c r="C107" s="28" t="s">
        <v>21</v>
      </c>
      <c r="F107" s="26" t="str">
        <f>F12</f>
        <v>KAŠTANOVÁ 268, DOLNÍ LÍŠTNÁ, TŘINEC</v>
      </c>
      <c r="I107" s="28" t="s">
        <v>23</v>
      </c>
      <c r="J107" s="50" t="str">
        <f>IF(J12="","",J12)</f>
        <v>27. 8. 2021</v>
      </c>
      <c r="L107" s="33"/>
    </row>
    <row r="108" spans="2:20" s="1" customFormat="1" ht="6.95" customHeight="1" x14ac:dyDescent="0.2">
      <c r="B108" s="33"/>
      <c r="L108" s="33"/>
    </row>
    <row r="109" spans="2:20" s="1" customFormat="1" ht="15.2" customHeight="1" x14ac:dyDescent="0.2">
      <c r="B109" s="33"/>
      <c r="C109" s="28" t="s">
        <v>25</v>
      </c>
      <c r="F109" s="26" t="str">
        <f>E15</f>
        <v>Nemocnice Třinec p.o.</v>
      </c>
      <c r="I109" s="28" t="s">
        <v>31</v>
      </c>
      <c r="J109" s="31" t="str">
        <f>E21</f>
        <v>Ateliér EMMET s.r.o.</v>
      </c>
      <c r="L109" s="33"/>
    </row>
    <row r="110" spans="2:20" s="1" customFormat="1" ht="15.2" customHeight="1" x14ac:dyDescent="0.2">
      <c r="B110" s="33"/>
      <c r="C110" s="28" t="s">
        <v>29</v>
      </c>
      <c r="F110" s="26" t="str">
        <f>IF(E18="","",E18)</f>
        <v>Vyplň údaj</v>
      </c>
      <c r="I110" s="28" t="s">
        <v>34</v>
      </c>
      <c r="J110" s="31" t="str">
        <f>E24</f>
        <v>Ateliér EMMET s.r.o.</v>
      </c>
      <c r="L110" s="33"/>
    </row>
    <row r="111" spans="2:20" s="1" customFormat="1" ht="10.35" customHeight="1" x14ac:dyDescent="0.2">
      <c r="B111" s="33"/>
      <c r="L111" s="33"/>
    </row>
    <row r="112" spans="2:20" s="10" customFormat="1" ht="29.25" customHeight="1" x14ac:dyDescent="0.2">
      <c r="B112" s="108"/>
      <c r="C112" s="109" t="s">
        <v>127</v>
      </c>
      <c r="D112" s="110" t="s">
        <v>56</v>
      </c>
      <c r="E112" s="110" t="s">
        <v>52</v>
      </c>
      <c r="F112" s="110" t="s">
        <v>53</v>
      </c>
      <c r="G112" s="110" t="s">
        <v>128</v>
      </c>
      <c r="H112" s="110" t="s">
        <v>129</v>
      </c>
      <c r="I112" s="110" t="s">
        <v>130</v>
      </c>
      <c r="J112" s="110" t="s">
        <v>90</v>
      </c>
      <c r="K112" s="111" t="s">
        <v>131</v>
      </c>
      <c r="L112" s="108"/>
      <c r="M112" s="57" t="s">
        <v>19</v>
      </c>
      <c r="N112" s="58" t="s">
        <v>41</v>
      </c>
      <c r="O112" s="58" t="s">
        <v>132</v>
      </c>
      <c r="P112" s="58" t="s">
        <v>133</v>
      </c>
      <c r="Q112" s="58" t="s">
        <v>134</v>
      </c>
      <c r="R112" s="58" t="s">
        <v>135</v>
      </c>
      <c r="S112" s="58" t="s">
        <v>136</v>
      </c>
      <c r="T112" s="59" t="s">
        <v>137</v>
      </c>
    </row>
    <row r="113" spans="2:65" s="1" customFormat="1" ht="22.9" customHeight="1" x14ac:dyDescent="0.25">
      <c r="B113" s="33"/>
      <c r="C113" s="62" t="s">
        <v>138</v>
      </c>
      <c r="J113" s="112">
        <f>BK113</f>
        <v>0</v>
      </c>
      <c r="L113" s="33"/>
      <c r="M113" s="60"/>
      <c r="N113" s="51"/>
      <c r="O113" s="51"/>
      <c r="P113" s="113">
        <f>P114+P915</f>
        <v>0</v>
      </c>
      <c r="Q113" s="51"/>
      <c r="R113" s="113">
        <f>R114+R915</f>
        <v>163.95432857999998</v>
      </c>
      <c r="S113" s="51"/>
      <c r="T113" s="114">
        <f>T114+T915</f>
        <v>163.39256910999998</v>
      </c>
      <c r="AT113" s="18" t="s">
        <v>70</v>
      </c>
      <c r="AU113" s="18" t="s">
        <v>91</v>
      </c>
      <c r="BK113" s="115">
        <f>BK114+BK915</f>
        <v>0</v>
      </c>
    </row>
    <row r="114" spans="2:65" s="11" customFormat="1" ht="25.9" customHeight="1" x14ac:dyDescent="0.2">
      <c r="B114" s="116"/>
      <c r="D114" s="117" t="s">
        <v>70</v>
      </c>
      <c r="E114" s="118" t="s">
        <v>139</v>
      </c>
      <c r="F114" s="118" t="s">
        <v>140</v>
      </c>
      <c r="I114" s="119"/>
      <c r="J114" s="120">
        <f>BK114</f>
        <v>0</v>
      </c>
      <c r="L114" s="116"/>
      <c r="M114" s="121"/>
      <c r="P114" s="122">
        <f>P115+P228+P247+P285+P514+P532+P612+P703+P850+P886+P911</f>
        <v>0</v>
      </c>
      <c r="R114" s="122">
        <f>R115+R228+R247+R285+R514+R532+R612+R703+R850+R886+R911</f>
        <v>113.77407727999997</v>
      </c>
      <c r="T114" s="123">
        <f>T115+T228+T247+T285+T514+T532+T612+T703+T850+T886+T911</f>
        <v>157.64266487999998</v>
      </c>
      <c r="AR114" s="117" t="s">
        <v>79</v>
      </c>
      <c r="AT114" s="124" t="s">
        <v>70</v>
      </c>
      <c r="AU114" s="124" t="s">
        <v>71</v>
      </c>
      <c r="AY114" s="117" t="s">
        <v>141</v>
      </c>
      <c r="BK114" s="125">
        <f>BK115+BK228+BK247+BK285+BK514+BK532+BK612+BK703+BK850+BK886+BK911</f>
        <v>0</v>
      </c>
    </row>
    <row r="115" spans="2:65" s="11" customFormat="1" ht="22.9" customHeight="1" x14ac:dyDescent="0.2">
      <c r="B115" s="116"/>
      <c r="D115" s="117" t="s">
        <v>70</v>
      </c>
      <c r="E115" s="126" t="s">
        <v>142</v>
      </c>
      <c r="F115" s="126" t="s">
        <v>143</v>
      </c>
      <c r="I115" s="119"/>
      <c r="J115" s="127">
        <f>BK115</f>
        <v>0</v>
      </c>
      <c r="L115" s="116"/>
      <c r="M115" s="121"/>
      <c r="P115" s="122">
        <f>SUM(P116:P227)</f>
        <v>0</v>
      </c>
      <c r="R115" s="122">
        <f>SUM(R116:R227)</f>
        <v>42.714904480000001</v>
      </c>
      <c r="T115" s="123">
        <f>SUM(T116:T227)</f>
        <v>0</v>
      </c>
      <c r="AR115" s="117" t="s">
        <v>79</v>
      </c>
      <c r="AT115" s="124" t="s">
        <v>70</v>
      </c>
      <c r="AU115" s="124" t="s">
        <v>79</v>
      </c>
      <c r="AY115" s="117" t="s">
        <v>141</v>
      </c>
      <c r="BK115" s="125">
        <f>SUM(BK116:BK227)</f>
        <v>0</v>
      </c>
    </row>
    <row r="116" spans="2:65" s="1" customFormat="1" ht="33" customHeight="1" x14ac:dyDescent="0.2">
      <c r="B116" s="33"/>
      <c r="C116" s="128" t="s">
        <v>79</v>
      </c>
      <c r="D116" s="128" t="s">
        <v>144</v>
      </c>
      <c r="E116" s="129" t="s">
        <v>145</v>
      </c>
      <c r="F116" s="130" t="s">
        <v>146</v>
      </c>
      <c r="G116" s="131" t="s">
        <v>147</v>
      </c>
      <c r="H116" s="132">
        <v>5</v>
      </c>
      <c r="I116" s="133"/>
      <c r="J116" s="134">
        <f>ROUND(I116*H116,2)</f>
        <v>0</v>
      </c>
      <c r="K116" s="130" t="s">
        <v>148</v>
      </c>
      <c r="L116" s="33"/>
      <c r="M116" s="135" t="s">
        <v>19</v>
      </c>
      <c r="N116" s="136" t="s">
        <v>42</v>
      </c>
      <c r="P116" s="137">
        <f>O116*H116</f>
        <v>0</v>
      </c>
      <c r="Q116" s="137">
        <v>2.6280000000000001E-2</v>
      </c>
      <c r="R116" s="137">
        <f>Q116*H116</f>
        <v>0.13140000000000002</v>
      </c>
      <c r="S116" s="137">
        <v>0</v>
      </c>
      <c r="T116" s="138">
        <f>S116*H116</f>
        <v>0</v>
      </c>
      <c r="AR116" s="139" t="s">
        <v>149</v>
      </c>
      <c r="AT116" s="139" t="s">
        <v>144</v>
      </c>
      <c r="AU116" s="139" t="s">
        <v>81</v>
      </c>
      <c r="AY116" s="18" t="s">
        <v>141</v>
      </c>
      <c r="BE116" s="140">
        <f>IF(N116="základní",J116,0)</f>
        <v>0</v>
      </c>
      <c r="BF116" s="140">
        <f>IF(N116="snížená",J116,0)</f>
        <v>0</v>
      </c>
      <c r="BG116" s="140">
        <f>IF(N116="zákl. přenesená",J116,0)</f>
        <v>0</v>
      </c>
      <c r="BH116" s="140">
        <f>IF(N116="sníž. přenesená",J116,0)</f>
        <v>0</v>
      </c>
      <c r="BI116" s="140">
        <f>IF(N116="nulová",J116,0)</f>
        <v>0</v>
      </c>
      <c r="BJ116" s="18" t="s">
        <v>79</v>
      </c>
      <c r="BK116" s="140">
        <f>ROUND(I116*H116,2)</f>
        <v>0</v>
      </c>
      <c r="BL116" s="18" t="s">
        <v>149</v>
      </c>
      <c r="BM116" s="139" t="s">
        <v>150</v>
      </c>
    </row>
    <row r="117" spans="2:65" s="1" customFormat="1" ht="29.25" x14ac:dyDescent="0.2">
      <c r="B117" s="33"/>
      <c r="D117" s="141" t="s">
        <v>151</v>
      </c>
      <c r="F117" s="142" t="s">
        <v>152</v>
      </c>
      <c r="I117" s="143"/>
      <c r="L117" s="33"/>
      <c r="M117" s="144"/>
      <c r="T117" s="54"/>
      <c r="AT117" s="18" t="s">
        <v>151</v>
      </c>
      <c r="AU117" s="18" t="s">
        <v>81</v>
      </c>
    </row>
    <row r="118" spans="2:65" s="1" customFormat="1" ht="11.25" x14ac:dyDescent="0.2">
      <c r="B118" s="33"/>
      <c r="D118" s="145" t="s">
        <v>153</v>
      </c>
      <c r="F118" s="146" t="s">
        <v>154</v>
      </c>
      <c r="I118" s="143"/>
      <c r="L118" s="33"/>
      <c r="M118" s="144"/>
      <c r="T118" s="54"/>
      <c r="AT118" s="18" t="s">
        <v>153</v>
      </c>
      <c r="AU118" s="18" t="s">
        <v>81</v>
      </c>
    </row>
    <row r="119" spans="2:65" s="12" customFormat="1" ht="11.25" x14ac:dyDescent="0.2">
      <c r="B119" s="147"/>
      <c r="D119" s="141" t="s">
        <v>155</v>
      </c>
      <c r="E119" s="148" t="s">
        <v>19</v>
      </c>
      <c r="F119" s="149" t="s">
        <v>156</v>
      </c>
      <c r="H119" s="148" t="s">
        <v>19</v>
      </c>
      <c r="I119" s="150"/>
      <c r="L119" s="147"/>
      <c r="M119" s="151"/>
      <c r="T119" s="152"/>
      <c r="AT119" s="148" t="s">
        <v>155</v>
      </c>
      <c r="AU119" s="148" t="s">
        <v>81</v>
      </c>
      <c r="AV119" s="12" t="s">
        <v>79</v>
      </c>
      <c r="AW119" s="12" t="s">
        <v>33</v>
      </c>
      <c r="AX119" s="12" t="s">
        <v>71</v>
      </c>
      <c r="AY119" s="148" t="s">
        <v>141</v>
      </c>
    </row>
    <row r="120" spans="2:65" s="13" customFormat="1" ht="11.25" x14ac:dyDescent="0.2">
      <c r="B120" s="153"/>
      <c r="D120" s="141" t="s">
        <v>155</v>
      </c>
      <c r="E120" s="154" t="s">
        <v>19</v>
      </c>
      <c r="F120" s="155" t="s">
        <v>157</v>
      </c>
      <c r="H120" s="156">
        <v>5</v>
      </c>
      <c r="I120" s="157"/>
      <c r="L120" s="153"/>
      <c r="M120" s="158"/>
      <c r="T120" s="159"/>
      <c r="AT120" s="154" t="s">
        <v>155</v>
      </c>
      <c r="AU120" s="154" t="s">
        <v>81</v>
      </c>
      <c r="AV120" s="13" t="s">
        <v>81</v>
      </c>
      <c r="AW120" s="13" t="s">
        <v>33</v>
      </c>
      <c r="AX120" s="13" t="s">
        <v>79</v>
      </c>
      <c r="AY120" s="154" t="s">
        <v>141</v>
      </c>
    </row>
    <row r="121" spans="2:65" s="1" customFormat="1" ht="33" customHeight="1" x14ac:dyDescent="0.2">
      <c r="B121" s="33"/>
      <c r="C121" s="128" t="s">
        <v>81</v>
      </c>
      <c r="D121" s="128" t="s">
        <v>144</v>
      </c>
      <c r="E121" s="129" t="s">
        <v>158</v>
      </c>
      <c r="F121" s="130" t="s">
        <v>159</v>
      </c>
      <c r="G121" s="131" t="s">
        <v>147</v>
      </c>
      <c r="H121" s="132">
        <v>3</v>
      </c>
      <c r="I121" s="133"/>
      <c r="J121" s="134">
        <f>ROUND(I121*H121,2)</f>
        <v>0</v>
      </c>
      <c r="K121" s="130" t="s">
        <v>148</v>
      </c>
      <c r="L121" s="33"/>
      <c r="M121" s="135" t="s">
        <v>19</v>
      </c>
      <c r="N121" s="136" t="s">
        <v>42</v>
      </c>
      <c r="P121" s="137">
        <f>O121*H121</f>
        <v>0</v>
      </c>
      <c r="Q121" s="137">
        <v>3.9629999999999999E-2</v>
      </c>
      <c r="R121" s="137">
        <f>Q121*H121</f>
        <v>0.11889</v>
      </c>
      <c r="S121" s="137">
        <v>0</v>
      </c>
      <c r="T121" s="138">
        <f>S121*H121</f>
        <v>0</v>
      </c>
      <c r="AR121" s="139" t="s">
        <v>149</v>
      </c>
      <c r="AT121" s="139" t="s">
        <v>144</v>
      </c>
      <c r="AU121" s="139" t="s">
        <v>81</v>
      </c>
      <c r="AY121" s="18" t="s">
        <v>141</v>
      </c>
      <c r="BE121" s="140">
        <f>IF(N121="základní",J121,0)</f>
        <v>0</v>
      </c>
      <c r="BF121" s="140">
        <f>IF(N121="snížená",J121,0)</f>
        <v>0</v>
      </c>
      <c r="BG121" s="140">
        <f>IF(N121="zákl. přenesená",J121,0)</f>
        <v>0</v>
      </c>
      <c r="BH121" s="140">
        <f>IF(N121="sníž. přenesená",J121,0)</f>
        <v>0</v>
      </c>
      <c r="BI121" s="140">
        <f>IF(N121="nulová",J121,0)</f>
        <v>0</v>
      </c>
      <c r="BJ121" s="18" t="s">
        <v>79</v>
      </c>
      <c r="BK121" s="140">
        <f>ROUND(I121*H121,2)</f>
        <v>0</v>
      </c>
      <c r="BL121" s="18" t="s">
        <v>149</v>
      </c>
      <c r="BM121" s="139" t="s">
        <v>160</v>
      </c>
    </row>
    <row r="122" spans="2:65" s="1" customFormat="1" ht="29.25" x14ac:dyDescent="0.2">
      <c r="B122" s="33"/>
      <c r="D122" s="141" t="s">
        <v>151</v>
      </c>
      <c r="F122" s="142" t="s">
        <v>161</v>
      </c>
      <c r="I122" s="143"/>
      <c r="L122" s="33"/>
      <c r="M122" s="144"/>
      <c r="T122" s="54"/>
      <c r="AT122" s="18" t="s">
        <v>151</v>
      </c>
      <c r="AU122" s="18" t="s">
        <v>81</v>
      </c>
    </row>
    <row r="123" spans="2:65" s="1" customFormat="1" ht="11.25" x14ac:dyDescent="0.2">
      <c r="B123" s="33"/>
      <c r="D123" s="145" t="s">
        <v>153</v>
      </c>
      <c r="F123" s="146" t="s">
        <v>162</v>
      </c>
      <c r="I123" s="143"/>
      <c r="L123" s="33"/>
      <c r="M123" s="144"/>
      <c r="T123" s="54"/>
      <c r="AT123" s="18" t="s">
        <v>153</v>
      </c>
      <c r="AU123" s="18" t="s">
        <v>81</v>
      </c>
    </row>
    <row r="124" spans="2:65" s="12" customFormat="1" ht="11.25" x14ac:dyDescent="0.2">
      <c r="B124" s="147"/>
      <c r="D124" s="141" t="s">
        <v>155</v>
      </c>
      <c r="E124" s="148" t="s">
        <v>19</v>
      </c>
      <c r="F124" s="149" t="s">
        <v>156</v>
      </c>
      <c r="H124" s="148" t="s">
        <v>19</v>
      </c>
      <c r="I124" s="150"/>
      <c r="L124" s="147"/>
      <c r="M124" s="151"/>
      <c r="T124" s="152"/>
      <c r="AT124" s="148" t="s">
        <v>155</v>
      </c>
      <c r="AU124" s="148" t="s">
        <v>81</v>
      </c>
      <c r="AV124" s="12" t="s">
        <v>79</v>
      </c>
      <c r="AW124" s="12" t="s">
        <v>33</v>
      </c>
      <c r="AX124" s="12" t="s">
        <v>71</v>
      </c>
      <c r="AY124" s="148" t="s">
        <v>141</v>
      </c>
    </row>
    <row r="125" spans="2:65" s="13" customFormat="1" ht="11.25" x14ac:dyDescent="0.2">
      <c r="B125" s="153"/>
      <c r="D125" s="141" t="s">
        <v>155</v>
      </c>
      <c r="E125" s="154" t="s">
        <v>19</v>
      </c>
      <c r="F125" s="155" t="s">
        <v>163</v>
      </c>
      <c r="H125" s="156">
        <v>3</v>
      </c>
      <c r="I125" s="157"/>
      <c r="L125" s="153"/>
      <c r="M125" s="158"/>
      <c r="T125" s="159"/>
      <c r="AT125" s="154" t="s">
        <v>155</v>
      </c>
      <c r="AU125" s="154" t="s">
        <v>81</v>
      </c>
      <c r="AV125" s="13" t="s">
        <v>81</v>
      </c>
      <c r="AW125" s="13" t="s">
        <v>33</v>
      </c>
      <c r="AX125" s="13" t="s">
        <v>79</v>
      </c>
      <c r="AY125" s="154" t="s">
        <v>141</v>
      </c>
    </row>
    <row r="126" spans="2:65" s="1" customFormat="1" ht="33" customHeight="1" x14ac:dyDescent="0.2">
      <c r="B126" s="33"/>
      <c r="C126" s="128" t="s">
        <v>142</v>
      </c>
      <c r="D126" s="128" t="s">
        <v>144</v>
      </c>
      <c r="E126" s="129" t="s">
        <v>164</v>
      </c>
      <c r="F126" s="130" t="s">
        <v>165</v>
      </c>
      <c r="G126" s="131" t="s">
        <v>166</v>
      </c>
      <c r="H126" s="132">
        <v>0.13400000000000001</v>
      </c>
      <c r="I126" s="133"/>
      <c r="J126" s="134">
        <f>ROUND(I126*H126,2)</f>
        <v>0</v>
      </c>
      <c r="K126" s="130" t="s">
        <v>148</v>
      </c>
      <c r="L126" s="33"/>
      <c r="M126" s="135" t="s">
        <v>19</v>
      </c>
      <c r="N126" s="136" t="s">
        <v>42</v>
      </c>
      <c r="P126" s="137">
        <f>O126*H126</f>
        <v>0</v>
      </c>
      <c r="Q126" s="137">
        <v>1.9539999999999998E-2</v>
      </c>
      <c r="R126" s="137">
        <f>Q126*H126</f>
        <v>2.6183600000000001E-3</v>
      </c>
      <c r="S126" s="137">
        <v>0</v>
      </c>
      <c r="T126" s="138">
        <f>S126*H126</f>
        <v>0</v>
      </c>
      <c r="AR126" s="139" t="s">
        <v>149</v>
      </c>
      <c r="AT126" s="139" t="s">
        <v>144</v>
      </c>
      <c r="AU126" s="139" t="s">
        <v>81</v>
      </c>
      <c r="AY126" s="18" t="s">
        <v>141</v>
      </c>
      <c r="BE126" s="140">
        <f>IF(N126="základní",J126,0)</f>
        <v>0</v>
      </c>
      <c r="BF126" s="140">
        <f>IF(N126="snížená",J126,0)</f>
        <v>0</v>
      </c>
      <c r="BG126" s="140">
        <f>IF(N126="zákl. přenesená",J126,0)</f>
        <v>0</v>
      </c>
      <c r="BH126" s="140">
        <f>IF(N126="sníž. přenesená",J126,0)</f>
        <v>0</v>
      </c>
      <c r="BI126" s="140">
        <f>IF(N126="nulová",J126,0)</f>
        <v>0</v>
      </c>
      <c r="BJ126" s="18" t="s">
        <v>79</v>
      </c>
      <c r="BK126" s="140">
        <f>ROUND(I126*H126,2)</f>
        <v>0</v>
      </c>
      <c r="BL126" s="18" t="s">
        <v>149</v>
      </c>
      <c r="BM126" s="139" t="s">
        <v>167</v>
      </c>
    </row>
    <row r="127" spans="2:65" s="1" customFormat="1" ht="19.5" x14ac:dyDescent="0.2">
      <c r="B127" s="33"/>
      <c r="D127" s="141" t="s">
        <v>151</v>
      </c>
      <c r="F127" s="142" t="s">
        <v>168</v>
      </c>
      <c r="I127" s="143"/>
      <c r="L127" s="33"/>
      <c r="M127" s="144"/>
      <c r="T127" s="54"/>
      <c r="AT127" s="18" t="s">
        <v>151</v>
      </c>
      <c r="AU127" s="18" t="s">
        <v>81</v>
      </c>
    </row>
    <row r="128" spans="2:65" s="1" customFormat="1" ht="11.25" x14ac:dyDescent="0.2">
      <c r="B128" s="33"/>
      <c r="D128" s="145" t="s">
        <v>153</v>
      </c>
      <c r="F128" s="146" t="s">
        <v>169</v>
      </c>
      <c r="I128" s="143"/>
      <c r="L128" s="33"/>
      <c r="M128" s="144"/>
      <c r="T128" s="54"/>
      <c r="AT128" s="18" t="s">
        <v>153</v>
      </c>
      <c r="AU128" s="18" t="s">
        <v>81</v>
      </c>
    </row>
    <row r="129" spans="2:65" s="12" customFormat="1" ht="11.25" x14ac:dyDescent="0.2">
      <c r="B129" s="147"/>
      <c r="D129" s="141" t="s">
        <v>155</v>
      </c>
      <c r="E129" s="148" t="s">
        <v>19</v>
      </c>
      <c r="F129" s="149" t="s">
        <v>156</v>
      </c>
      <c r="H129" s="148" t="s">
        <v>19</v>
      </c>
      <c r="I129" s="150"/>
      <c r="L129" s="147"/>
      <c r="M129" s="151"/>
      <c r="T129" s="152"/>
      <c r="AT129" s="148" t="s">
        <v>155</v>
      </c>
      <c r="AU129" s="148" t="s">
        <v>81</v>
      </c>
      <c r="AV129" s="12" t="s">
        <v>79</v>
      </c>
      <c r="AW129" s="12" t="s">
        <v>33</v>
      </c>
      <c r="AX129" s="12" t="s">
        <v>71</v>
      </c>
      <c r="AY129" s="148" t="s">
        <v>141</v>
      </c>
    </row>
    <row r="130" spans="2:65" s="12" customFormat="1" ht="11.25" x14ac:dyDescent="0.2">
      <c r="B130" s="147"/>
      <c r="D130" s="141" t="s">
        <v>155</v>
      </c>
      <c r="E130" s="148" t="s">
        <v>19</v>
      </c>
      <c r="F130" s="149" t="s">
        <v>170</v>
      </c>
      <c r="H130" s="148" t="s">
        <v>19</v>
      </c>
      <c r="I130" s="150"/>
      <c r="L130" s="147"/>
      <c r="M130" s="151"/>
      <c r="T130" s="152"/>
      <c r="AT130" s="148" t="s">
        <v>155</v>
      </c>
      <c r="AU130" s="148" t="s">
        <v>81</v>
      </c>
      <c r="AV130" s="12" t="s">
        <v>79</v>
      </c>
      <c r="AW130" s="12" t="s">
        <v>33</v>
      </c>
      <c r="AX130" s="12" t="s">
        <v>71</v>
      </c>
      <c r="AY130" s="148" t="s">
        <v>141</v>
      </c>
    </row>
    <row r="131" spans="2:65" s="13" customFormat="1" ht="11.25" x14ac:dyDescent="0.2">
      <c r="B131" s="153"/>
      <c r="D131" s="141" t="s">
        <v>155</v>
      </c>
      <c r="E131" s="154" t="s">
        <v>19</v>
      </c>
      <c r="F131" s="155" t="s">
        <v>171</v>
      </c>
      <c r="H131" s="156">
        <v>0.13400000000000001</v>
      </c>
      <c r="I131" s="157"/>
      <c r="L131" s="153"/>
      <c r="M131" s="158"/>
      <c r="T131" s="159"/>
      <c r="AT131" s="154" t="s">
        <v>155</v>
      </c>
      <c r="AU131" s="154" t="s">
        <v>81</v>
      </c>
      <c r="AV131" s="13" t="s">
        <v>81</v>
      </c>
      <c r="AW131" s="13" t="s">
        <v>33</v>
      </c>
      <c r="AX131" s="13" t="s">
        <v>79</v>
      </c>
      <c r="AY131" s="154" t="s">
        <v>141</v>
      </c>
    </row>
    <row r="132" spans="2:65" s="1" customFormat="1" ht="24.2" customHeight="1" x14ac:dyDescent="0.2">
      <c r="B132" s="33"/>
      <c r="C132" s="160" t="s">
        <v>149</v>
      </c>
      <c r="D132" s="160" t="s">
        <v>172</v>
      </c>
      <c r="E132" s="161" t="s">
        <v>173</v>
      </c>
      <c r="F132" s="162" t="s">
        <v>174</v>
      </c>
      <c r="G132" s="163" t="s">
        <v>166</v>
      </c>
      <c r="H132" s="164">
        <v>0.14499999999999999</v>
      </c>
      <c r="I132" s="165"/>
      <c r="J132" s="166">
        <f>ROUND(I132*H132,2)</f>
        <v>0</v>
      </c>
      <c r="K132" s="162" t="s">
        <v>148</v>
      </c>
      <c r="L132" s="167"/>
      <c r="M132" s="168" t="s">
        <v>19</v>
      </c>
      <c r="N132" s="169" t="s">
        <v>42</v>
      </c>
      <c r="P132" s="137">
        <f>O132*H132</f>
        <v>0</v>
      </c>
      <c r="Q132" s="137">
        <v>1</v>
      </c>
      <c r="R132" s="137">
        <f>Q132*H132</f>
        <v>0.14499999999999999</v>
      </c>
      <c r="S132" s="137">
        <v>0</v>
      </c>
      <c r="T132" s="138">
        <f>S132*H132</f>
        <v>0</v>
      </c>
      <c r="AR132" s="139" t="s">
        <v>175</v>
      </c>
      <c r="AT132" s="139" t="s">
        <v>172</v>
      </c>
      <c r="AU132" s="139" t="s">
        <v>81</v>
      </c>
      <c r="AY132" s="18" t="s">
        <v>141</v>
      </c>
      <c r="BE132" s="140">
        <f>IF(N132="základní",J132,0)</f>
        <v>0</v>
      </c>
      <c r="BF132" s="140">
        <f>IF(N132="snížená",J132,0)</f>
        <v>0</v>
      </c>
      <c r="BG132" s="140">
        <f>IF(N132="zákl. přenesená",J132,0)</f>
        <v>0</v>
      </c>
      <c r="BH132" s="140">
        <f>IF(N132="sníž. přenesená",J132,0)</f>
        <v>0</v>
      </c>
      <c r="BI132" s="140">
        <f>IF(N132="nulová",J132,0)</f>
        <v>0</v>
      </c>
      <c r="BJ132" s="18" t="s">
        <v>79</v>
      </c>
      <c r="BK132" s="140">
        <f>ROUND(I132*H132,2)</f>
        <v>0</v>
      </c>
      <c r="BL132" s="18" t="s">
        <v>149</v>
      </c>
      <c r="BM132" s="139" t="s">
        <v>176</v>
      </c>
    </row>
    <row r="133" spans="2:65" s="1" customFormat="1" ht="11.25" x14ac:dyDescent="0.2">
      <c r="B133" s="33"/>
      <c r="D133" s="141" t="s">
        <v>151</v>
      </c>
      <c r="F133" s="142" t="s">
        <v>174</v>
      </c>
      <c r="I133" s="143"/>
      <c r="L133" s="33"/>
      <c r="M133" s="144"/>
      <c r="T133" s="54"/>
      <c r="AT133" s="18" t="s">
        <v>151</v>
      </c>
      <c r="AU133" s="18" t="s">
        <v>81</v>
      </c>
    </row>
    <row r="134" spans="2:65" s="12" customFormat="1" ht="11.25" x14ac:dyDescent="0.2">
      <c r="B134" s="147"/>
      <c r="D134" s="141" t="s">
        <v>155</v>
      </c>
      <c r="E134" s="148" t="s">
        <v>19</v>
      </c>
      <c r="F134" s="149" t="s">
        <v>177</v>
      </c>
      <c r="H134" s="148" t="s">
        <v>19</v>
      </c>
      <c r="I134" s="150"/>
      <c r="L134" s="147"/>
      <c r="M134" s="151"/>
      <c r="T134" s="152"/>
      <c r="AT134" s="148" t="s">
        <v>155</v>
      </c>
      <c r="AU134" s="148" t="s">
        <v>81</v>
      </c>
      <c r="AV134" s="12" t="s">
        <v>79</v>
      </c>
      <c r="AW134" s="12" t="s">
        <v>33</v>
      </c>
      <c r="AX134" s="12" t="s">
        <v>71</v>
      </c>
      <c r="AY134" s="148" t="s">
        <v>141</v>
      </c>
    </row>
    <row r="135" spans="2:65" s="12" customFormat="1" ht="11.25" x14ac:dyDescent="0.2">
      <c r="B135" s="147"/>
      <c r="D135" s="141" t="s">
        <v>155</v>
      </c>
      <c r="E135" s="148" t="s">
        <v>19</v>
      </c>
      <c r="F135" s="149" t="s">
        <v>178</v>
      </c>
      <c r="H135" s="148" t="s">
        <v>19</v>
      </c>
      <c r="I135" s="150"/>
      <c r="L135" s="147"/>
      <c r="M135" s="151"/>
      <c r="T135" s="152"/>
      <c r="AT135" s="148" t="s">
        <v>155</v>
      </c>
      <c r="AU135" s="148" t="s">
        <v>81</v>
      </c>
      <c r="AV135" s="12" t="s">
        <v>79</v>
      </c>
      <c r="AW135" s="12" t="s">
        <v>33</v>
      </c>
      <c r="AX135" s="12" t="s">
        <v>71</v>
      </c>
      <c r="AY135" s="148" t="s">
        <v>141</v>
      </c>
    </row>
    <row r="136" spans="2:65" s="13" customFormat="1" ht="11.25" x14ac:dyDescent="0.2">
      <c r="B136" s="153"/>
      <c r="D136" s="141" t="s">
        <v>155</v>
      </c>
      <c r="E136" s="154" t="s">
        <v>19</v>
      </c>
      <c r="F136" s="155" t="s">
        <v>179</v>
      </c>
      <c r="H136" s="156">
        <v>0.14499999999999999</v>
      </c>
      <c r="I136" s="157"/>
      <c r="L136" s="153"/>
      <c r="M136" s="158"/>
      <c r="T136" s="159"/>
      <c r="AT136" s="154" t="s">
        <v>155</v>
      </c>
      <c r="AU136" s="154" t="s">
        <v>81</v>
      </c>
      <c r="AV136" s="13" t="s">
        <v>81</v>
      </c>
      <c r="AW136" s="13" t="s">
        <v>33</v>
      </c>
      <c r="AX136" s="13" t="s">
        <v>79</v>
      </c>
      <c r="AY136" s="154" t="s">
        <v>141</v>
      </c>
    </row>
    <row r="137" spans="2:65" s="1" customFormat="1" ht="37.9" customHeight="1" x14ac:dyDescent="0.2">
      <c r="B137" s="33"/>
      <c r="C137" s="128" t="s">
        <v>180</v>
      </c>
      <c r="D137" s="128" t="s">
        <v>144</v>
      </c>
      <c r="E137" s="129" t="s">
        <v>181</v>
      </c>
      <c r="F137" s="130" t="s">
        <v>182</v>
      </c>
      <c r="G137" s="131" t="s">
        <v>166</v>
      </c>
      <c r="H137" s="132">
        <v>7.4999999999999997E-2</v>
      </c>
      <c r="I137" s="133"/>
      <c r="J137" s="134">
        <f>ROUND(I137*H137,2)</f>
        <v>0</v>
      </c>
      <c r="K137" s="130" t="s">
        <v>148</v>
      </c>
      <c r="L137" s="33"/>
      <c r="M137" s="135" t="s">
        <v>19</v>
      </c>
      <c r="N137" s="136" t="s">
        <v>42</v>
      </c>
      <c r="P137" s="137">
        <f>O137*H137</f>
        <v>0</v>
      </c>
      <c r="Q137" s="137">
        <v>1.7090000000000001E-2</v>
      </c>
      <c r="R137" s="137">
        <f>Q137*H137</f>
        <v>1.2817500000000001E-3</v>
      </c>
      <c r="S137" s="137">
        <v>0</v>
      </c>
      <c r="T137" s="138">
        <f>S137*H137</f>
        <v>0</v>
      </c>
      <c r="AR137" s="139" t="s">
        <v>149</v>
      </c>
      <c r="AT137" s="139" t="s">
        <v>144</v>
      </c>
      <c r="AU137" s="139" t="s">
        <v>81</v>
      </c>
      <c r="AY137" s="18" t="s">
        <v>141</v>
      </c>
      <c r="BE137" s="140">
        <f>IF(N137="základní",J137,0)</f>
        <v>0</v>
      </c>
      <c r="BF137" s="140">
        <f>IF(N137="snížená",J137,0)</f>
        <v>0</v>
      </c>
      <c r="BG137" s="140">
        <f>IF(N137="zákl. přenesená",J137,0)</f>
        <v>0</v>
      </c>
      <c r="BH137" s="140">
        <f>IF(N137="sníž. přenesená",J137,0)</f>
        <v>0</v>
      </c>
      <c r="BI137" s="140">
        <f>IF(N137="nulová",J137,0)</f>
        <v>0</v>
      </c>
      <c r="BJ137" s="18" t="s">
        <v>79</v>
      </c>
      <c r="BK137" s="140">
        <f>ROUND(I137*H137,2)</f>
        <v>0</v>
      </c>
      <c r="BL137" s="18" t="s">
        <v>149</v>
      </c>
      <c r="BM137" s="139" t="s">
        <v>183</v>
      </c>
    </row>
    <row r="138" spans="2:65" s="1" customFormat="1" ht="19.5" x14ac:dyDescent="0.2">
      <c r="B138" s="33"/>
      <c r="D138" s="141" t="s">
        <v>151</v>
      </c>
      <c r="F138" s="142" t="s">
        <v>184</v>
      </c>
      <c r="I138" s="143"/>
      <c r="L138" s="33"/>
      <c r="M138" s="144"/>
      <c r="T138" s="54"/>
      <c r="AT138" s="18" t="s">
        <v>151</v>
      </c>
      <c r="AU138" s="18" t="s">
        <v>81</v>
      </c>
    </row>
    <row r="139" spans="2:65" s="1" customFormat="1" ht="11.25" x14ac:dyDescent="0.2">
      <c r="B139" s="33"/>
      <c r="D139" s="145" t="s">
        <v>153</v>
      </c>
      <c r="F139" s="146" t="s">
        <v>185</v>
      </c>
      <c r="I139" s="143"/>
      <c r="L139" s="33"/>
      <c r="M139" s="144"/>
      <c r="T139" s="54"/>
      <c r="AT139" s="18" t="s">
        <v>153</v>
      </c>
      <c r="AU139" s="18" t="s">
        <v>81</v>
      </c>
    </row>
    <row r="140" spans="2:65" s="12" customFormat="1" ht="11.25" x14ac:dyDescent="0.2">
      <c r="B140" s="147"/>
      <c r="D140" s="141" t="s">
        <v>155</v>
      </c>
      <c r="E140" s="148" t="s">
        <v>19</v>
      </c>
      <c r="F140" s="149" t="s">
        <v>156</v>
      </c>
      <c r="H140" s="148" t="s">
        <v>19</v>
      </c>
      <c r="I140" s="150"/>
      <c r="L140" s="147"/>
      <c r="M140" s="151"/>
      <c r="T140" s="152"/>
      <c r="AT140" s="148" t="s">
        <v>155</v>
      </c>
      <c r="AU140" s="148" t="s">
        <v>81</v>
      </c>
      <c r="AV140" s="12" t="s">
        <v>79</v>
      </c>
      <c r="AW140" s="12" t="s">
        <v>33</v>
      </c>
      <c r="AX140" s="12" t="s">
        <v>71</v>
      </c>
      <c r="AY140" s="148" t="s">
        <v>141</v>
      </c>
    </row>
    <row r="141" spans="2:65" s="12" customFormat="1" ht="11.25" x14ac:dyDescent="0.2">
      <c r="B141" s="147"/>
      <c r="D141" s="141" t="s">
        <v>155</v>
      </c>
      <c r="E141" s="148" t="s">
        <v>19</v>
      </c>
      <c r="F141" s="149" t="s">
        <v>170</v>
      </c>
      <c r="H141" s="148" t="s">
        <v>19</v>
      </c>
      <c r="I141" s="150"/>
      <c r="L141" s="147"/>
      <c r="M141" s="151"/>
      <c r="T141" s="152"/>
      <c r="AT141" s="148" t="s">
        <v>155</v>
      </c>
      <c r="AU141" s="148" t="s">
        <v>81</v>
      </c>
      <c r="AV141" s="12" t="s">
        <v>79</v>
      </c>
      <c r="AW141" s="12" t="s">
        <v>33</v>
      </c>
      <c r="AX141" s="12" t="s">
        <v>71</v>
      </c>
      <c r="AY141" s="148" t="s">
        <v>141</v>
      </c>
    </row>
    <row r="142" spans="2:65" s="13" customFormat="1" ht="11.25" x14ac:dyDescent="0.2">
      <c r="B142" s="153"/>
      <c r="D142" s="141" t="s">
        <v>155</v>
      </c>
      <c r="E142" s="154" t="s">
        <v>19</v>
      </c>
      <c r="F142" s="155" t="s">
        <v>186</v>
      </c>
      <c r="H142" s="156">
        <v>2.7E-2</v>
      </c>
      <c r="I142" s="157"/>
      <c r="L142" s="153"/>
      <c r="M142" s="158"/>
      <c r="T142" s="159"/>
      <c r="AT142" s="154" t="s">
        <v>155</v>
      </c>
      <c r="AU142" s="154" t="s">
        <v>81</v>
      </c>
      <c r="AV142" s="13" t="s">
        <v>81</v>
      </c>
      <c r="AW142" s="13" t="s">
        <v>33</v>
      </c>
      <c r="AX142" s="13" t="s">
        <v>71</v>
      </c>
      <c r="AY142" s="154" t="s">
        <v>141</v>
      </c>
    </row>
    <row r="143" spans="2:65" s="13" customFormat="1" ht="11.25" x14ac:dyDescent="0.2">
      <c r="B143" s="153"/>
      <c r="D143" s="141" t="s">
        <v>155</v>
      </c>
      <c r="E143" s="154" t="s">
        <v>19</v>
      </c>
      <c r="F143" s="155" t="s">
        <v>187</v>
      </c>
      <c r="H143" s="156">
        <v>4.8000000000000001E-2</v>
      </c>
      <c r="I143" s="157"/>
      <c r="L143" s="153"/>
      <c r="M143" s="158"/>
      <c r="T143" s="159"/>
      <c r="AT143" s="154" t="s">
        <v>155</v>
      </c>
      <c r="AU143" s="154" t="s">
        <v>81</v>
      </c>
      <c r="AV143" s="13" t="s">
        <v>81</v>
      </c>
      <c r="AW143" s="13" t="s">
        <v>33</v>
      </c>
      <c r="AX143" s="13" t="s">
        <v>71</v>
      </c>
      <c r="AY143" s="154" t="s">
        <v>141</v>
      </c>
    </row>
    <row r="144" spans="2:65" s="14" customFormat="1" ht="11.25" x14ac:dyDescent="0.2">
      <c r="B144" s="170"/>
      <c r="D144" s="141" t="s">
        <v>155</v>
      </c>
      <c r="E144" s="171" t="s">
        <v>19</v>
      </c>
      <c r="F144" s="172" t="s">
        <v>188</v>
      </c>
      <c r="H144" s="173">
        <v>7.4999999999999997E-2</v>
      </c>
      <c r="I144" s="174"/>
      <c r="L144" s="170"/>
      <c r="M144" s="175"/>
      <c r="T144" s="176"/>
      <c r="AT144" s="171" t="s">
        <v>155</v>
      </c>
      <c r="AU144" s="171" t="s">
        <v>81</v>
      </c>
      <c r="AV144" s="14" t="s">
        <v>149</v>
      </c>
      <c r="AW144" s="14" t="s">
        <v>33</v>
      </c>
      <c r="AX144" s="14" t="s">
        <v>79</v>
      </c>
      <c r="AY144" s="171" t="s">
        <v>141</v>
      </c>
    </row>
    <row r="145" spans="2:65" s="1" customFormat="1" ht="24.2" customHeight="1" x14ac:dyDescent="0.2">
      <c r="B145" s="33"/>
      <c r="C145" s="160" t="s">
        <v>189</v>
      </c>
      <c r="D145" s="160" t="s">
        <v>172</v>
      </c>
      <c r="E145" s="161" t="s">
        <v>190</v>
      </c>
      <c r="F145" s="162" t="s">
        <v>191</v>
      </c>
      <c r="G145" s="163" t="s">
        <v>166</v>
      </c>
      <c r="H145" s="164">
        <v>2.9000000000000001E-2</v>
      </c>
      <c r="I145" s="165"/>
      <c r="J145" s="166">
        <f>ROUND(I145*H145,2)</f>
        <v>0</v>
      </c>
      <c r="K145" s="162" t="s">
        <v>148</v>
      </c>
      <c r="L145" s="167"/>
      <c r="M145" s="168" t="s">
        <v>19</v>
      </c>
      <c r="N145" s="169" t="s">
        <v>42</v>
      </c>
      <c r="P145" s="137">
        <f>O145*H145</f>
        <v>0</v>
      </c>
      <c r="Q145" s="137">
        <v>1</v>
      </c>
      <c r="R145" s="137">
        <f>Q145*H145</f>
        <v>2.9000000000000001E-2</v>
      </c>
      <c r="S145" s="137">
        <v>0</v>
      </c>
      <c r="T145" s="138">
        <f>S145*H145</f>
        <v>0</v>
      </c>
      <c r="AR145" s="139" t="s">
        <v>175</v>
      </c>
      <c r="AT145" s="139" t="s">
        <v>172</v>
      </c>
      <c r="AU145" s="139" t="s">
        <v>81</v>
      </c>
      <c r="AY145" s="18" t="s">
        <v>141</v>
      </c>
      <c r="BE145" s="140">
        <f>IF(N145="základní",J145,0)</f>
        <v>0</v>
      </c>
      <c r="BF145" s="140">
        <f>IF(N145="snížená",J145,0)</f>
        <v>0</v>
      </c>
      <c r="BG145" s="140">
        <f>IF(N145="zákl. přenesená",J145,0)</f>
        <v>0</v>
      </c>
      <c r="BH145" s="140">
        <f>IF(N145="sníž. přenesená",J145,0)</f>
        <v>0</v>
      </c>
      <c r="BI145" s="140">
        <f>IF(N145="nulová",J145,0)</f>
        <v>0</v>
      </c>
      <c r="BJ145" s="18" t="s">
        <v>79</v>
      </c>
      <c r="BK145" s="140">
        <f>ROUND(I145*H145,2)</f>
        <v>0</v>
      </c>
      <c r="BL145" s="18" t="s">
        <v>149</v>
      </c>
      <c r="BM145" s="139" t="s">
        <v>192</v>
      </c>
    </row>
    <row r="146" spans="2:65" s="1" customFormat="1" ht="11.25" x14ac:dyDescent="0.2">
      <c r="B146" s="33"/>
      <c r="D146" s="141" t="s">
        <v>151</v>
      </c>
      <c r="F146" s="142" t="s">
        <v>191</v>
      </c>
      <c r="I146" s="143"/>
      <c r="L146" s="33"/>
      <c r="M146" s="144"/>
      <c r="T146" s="54"/>
      <c r="AT146" s="18" t="s">
        <v>151</v>
      </c>
      <c r="AU146" s="18" t="s">
        <v>81</v>
      </c>
    </row>
    <row r="147" spans="2:65" s="12" customFormat="1" ht="11.25" x14ac:dyDescent="0.2">
      <c r="B147" s="147"/>
      <c r="D147" s="141" t="s">
        <v>155</v>
      </c>
      <c r="E147" s="148" t="s">
        <v>19</v>
      </c>
      <c r="F147" s="149" t="s">
        <v>177</v>
      </c>
      <c r="H147" s="148" t="s">
        <v>19</v>
      </c>
      <c r="I147" s="150"/>
      <c r="L147" s="147"/>
      <c r="M147" s="151"/>
      <c r="T147" s="152"/>
      <c r="AT147" s="148" t="s">
        <v>155</v>
      </c>
      <c r="AU147" s="148" t="s">
        <v>81</v>
      </c>
      <c r="AV147" s="12" t="s">
        <v>79</v>
      </c>
      <c r="AW147" s="12" t="s">
        <v>33</v>
      </c>
      <c r="AX147" s="12" t="s">
        <v>71</v>
      </c>
      <c r="AY147" s="148" t="s">
        <v>141</v>
      </c>
    </row>
    <row r="148" spans="2:65" s="12" customFormat="1" ht="11.25" x14ac:dyDescent="0.2">
      <c r="B148" s="147"/>
      <c r="D148" s="141" t="s">
        <v>155</v>
      </c>
      <c r="E148" s="148" t="s">
        <v>19</v>
      </c>
      <c r="F148" s="149" t="s">
        <v>178</v>
      </c>
      <c r="H148" s="148" t="s">
        <v>19</v>
      </c>
      <c r="I148" s="150"/>
      <c r="L148" s="147"/>
      <c r="M148" s="151"/>
      <c r="T148" s="152"/>
      <c r="AT148" s="148" t="s">
        <v>155</v>
      </c>
      <c r="AU148" s="148" t="s">
        <v>81</v>
      </c>
      <c r="AV148" s="12" t="s">
        <v>79</v>
      </c>
      <c r="AW148" s="12" t="s">
        <v>33</v>
      </c>
      <c r="AX148" s="12" t="s">
        <v>71</v>
      </c>
      <c r="AY148" s="148" t="s">
        <v>141</v>
      </c>
    </row>
    <row r="149" spans="2:65" s="13" customFormat="1" ht="11.25" x14ac:dyDescent="0.2">
      <c r="B149" s="153"/>
      <c r="D149" s="141" t="s">
        <v>155</v>
      </c>
      <c r="E149" s="154" t="s">
        <v>19</v>
      </c>
      <c r="F149" s="155" t="s">
        <v>193</v>
      </c>
      <c r="H149" s="156">
        <v>2.9000000000000001E-2</v>
      </c>
      <c r="I149" s="157"/>
      <c r="L149" s="153"/>
      <c r="M149" s="158"/>
      <c r="T149" s="159"/>
      <c r="AT149" s="154" t="s">
        <v>155</v>
      </c>
      <c r="AU149" s="154" t="s">
        <v>81</v>
      </c>
      <c r="AV149" s="13" t="s">
        <v>81</v>
      </c>
      <c r="AW149" s="13" t="s">
        <v>33</v>
      </c>
      <c r="AX149" s="13" t="s">
        <v>79</v>
      </c>
      <c r="AY149" s="154" t="s">
        <v>141</v>
      </c>
    </row>
    <row r="150" spans="2:65" s="1" customFormat="1" ht="24.2" customHeight="1" x14ac:dyDescent="0.2">
      <c r="B150" s="33"/>
      <c r="C150" s="160" t="s">
        <v>194</v>
      </c>
      <c r="D150" s="160" t="s">
        <v>172</v>
      </c>
      <c r="E150" s="161" t="s">
        <v>195</v>
      </c>
      <c r="F150" s="162" t="s">
        <v>196</v>
      </c>
      <c r="G150" s="163" t="s">
        <v>166</v>
      </c>
      <c r="H150" s="164">
        <v>5.1999999999999998E-2</v>
      </c>
      <c r="I150" s="165"/>
      <c r="J150" s="166">
        <f>ROUND(I150*H150,2)</f>
        <v>0</v>
      </c>
      <c r="K150" s="162" t="s">
        <v>148</v>
      </c>
      <c r="L150" s="167"/>
      <c r="M150" s="168" t="s">
        <v>19</v>
      </c>
      <c r="N150" s="169" t="s">
        <v>42</v>
      </c>
      <c r="P150" s="137">
        <f>O150*H150</f>
        <v>0</v>
      </c>
      <c r="Q150" s="137">
        <v>1</v>
      </c>
      <c r="R150" s="137">
        <f>Q150*H150</f>
        <v>5.1999999999999998E-2</v>
      </c>
      <c r="S150" s="137">
        <v>0</v>
      </c>
      <c r="T150" s="138">
        <f>S150*H150</f>
        <v>0</v>
      </c>
      <c r="AR150" s="139" t="s">
        <v>175</v>
      </c>
      <c r="AT150" s="139" t="s">
        <v>172</v>
      </c>
      <c r="AU150" s="139" t="s">
        <v>81</v>
      </c>
      <c r="AY150" s="18" t="s">
        <v>141</v>
      </c>
      <c r="BE150" s="140">
        <f>IF(N150="základní",J150,0)</f>
        <v>0</v>
      </c>
      <c r="BF150" s="140">
        <f>IF(N150="snížená",J150,0)</f>
        <v>0</v>
      </c>
      <c r="BG150" s="140">
        <f>IF(N150="zákl. přenesená",J150,0)</f>
        <v>0</v>
      </c>
      <c r="BH150" s="140">
        <f>IF(N150="sníž. přenesená",J150,0)</f>
        <v>0</v>
      </c>
      <c r="BI150" s="140">
        <f>IF(N150="nulová",J150,0)</f>
        <v>0</v>
      </c>
      <c r="BJ150" s="18" t="s">
        <v>79</v>
      </c>
      <c r="BK150" s="140">
        <f>ROUND(I150*H150,2)</f>
        <v>0</v>
      </c>
      <c r="BL150" s="18" t="s">
        <v>149</v>
      </c>
      <c r="BM150" s="139" t="s">
        <v>197</v>
      </c>
    </row>
    <row r="151" spans="2:65" s="1" customFormat="1" ht="11.25" x14ac:dyDescent="0.2">
      <c r="B151" s="33"/>
      <c r="D151" s="141" t="s">
        <v>151</v>
      </c>
      <c r="F151" s="142" t="s">
        <v>196</v>
      </c>
      <c r="I151" s="143"/>
      <c r="L151" s="33"/>
      <c r="M151" s="144"/>
      <c r="T151" s="54"/>
      <c r="AT151" s="18" t="s">
        <v>151</v>
      </c>
      <c r="AU151" s="18" t="s">
        <v>81</v>
      </c>
    </row>
    <row r="152" spans="2:65" s="12" customFormat="1" ht="11.25" x14ac:dyDescent="0.2">
      <c r="B152" s="147"/>
      <c r="D152" s="141" t="s">
        <v>155</v>
      </c>
      <c r="E152" s="148" t="s">
        <v>19</v>
      </c>
      <c r="F152" s="149" t="s">
        <v>177</v>
      </c>
      <c r="H152" s="148" t="s">
        <v>19</v>
      </c>
      <c r="I152" s="150"/>
      <c r="L152" s="147"/>
      <c r="M152" s="151"/>
      <c r="T152" s="152"/>
      <c r="AT152" s="148" t="s">
        <v>155</v>
      </c>
      <c r="AU152" s="148" t="s">
        <v>81</v>
      </c>
      <c r="AV152" s="12" t="s">
        <v>79</v>
      </c>
      <c r="AW152" s="12" t="s">
        <v>33</v>
      </c>
      <c r="AX152" s="12" t="s">
        <v>71</v>
      </c>
      <c r="AY152" s="148" t="s">
        <v>141</v>
      </c>
    </row>
    <row r="153" spans="2:65" s="12" customFormat="1" ht="11.25" x14ac:dyDescent="0.2">
      <c r="B153" s="147"/>
      <c r="D153" s="141" t="s">
        <v>155</v>
      </c>
      <c r="E153" s="148" t="s">
        <v>19</v>
      </c>
      <c r="F153" s="149" t="s">
        <v>178</v>
      </c>
      <c r="H153" s="148" t="s">
        <v>19</v>
      </c>
      <c r="I153" s="150"/>
      <c r="L153" s="147"/>
      <c r="M153" s="151"/>
      <c r="T153" s="152"/>
      <c r="AT153" s="148" t="s">
        <v>155</v>
      </c>
      <c r="AU153" s="148" t="s">
        <v>81</v>
      </c>
      <c r="AV153" s="12" t="s">
        <v>79</v>
      </c>
      <c r="AW153" s="12" t="s">
        <v>33</v>
      </c>
      <c r="AX153" s="12" t="s">
        <v>71</v>
      </c>
      <c r="AY153" s="148" t="s">
        <v>141</v>
      </c>
    </row>
    <row r="154" spans="2:65" s="13" customFormat="1" ht="11.25" x14ac:dyDescent="0.2">
      <c r="B154" s="153"/>
      <c r="D154" s="141" t="s">
        <v>155</v>
      </c>
      <c r="E154" s="154" t="s">
        <v>19</v>
      </c>
      <c r="F154" s="155" t="s">
        <v>198</v>
      </c>
      <c r="H154" s="156">
        <v>5.1999999999999998E-2</v>
      </c>
      <c r="I154" s="157"/>
      <c r="L154" s="153"/>
      <c r="M154" s="158"/>
      <c r="T154" s="159"/>
      <c r="AT154" s="154" t="s">
        <v>155</v>
      </c>
      <c r="AU154" s="154" t="s">
        <v>81</v>
      </c>
      <c r="AV154" s="13" t="s">
        <v>81</v>
      </c>
      <c r="AW154" s="13" t="s">
        <v>33</v>
      </c>
      <c r="AX154" s="13" t="s">
        <v>79</v>
      </c>
      <c r="AY154" s="154" t="s">
        <v>141</v>
      </c>
    </row>
    <row r="155" spans="2:65" s="1" customFormat="1" ht="24.2" customHeight="1" x14ac:dyDescent="0.2">
      <c r="B155" s="33"/>
      <c r="C155" s="128" t="s">
        <v>175</v>
      </c>
      <c r="D155" s="128" t="s">
        <v>144</v>
      </c>
      <c r="E155" s="129" t="s">
        <v>199</v>
      </c>
      <c r="F155" s="130" t="s">
        <v>200</v>
      </c>
      <c r="G155" s="131" t="s">
        <v>166</v>
      </c>
      <c r="H155" s="132">
        <v>0.45300000000000001</v>
      </c>
      <c r="I155" s="133"/>
      <c r="J155" s="134">
        <f>ROUND(I155*H155,2)</f>
        <v>0</v>
      </c>
      <c r="K155" s="130" t="s">
        <v>148</v>
      </c>
      <c r="L155" s="33"/>
      <c r="M155" s="135" t="s">
        <v>19</v>
      </c>
      <c r="N155" s="136" t="s">
        <v>42</v>
      </c>
      <c r="P155" s="137">
        <f>O155*H155</f>
        <v>0</v>
      </c>
      <c r="Q155" s="137">
        <v>1.0900000000000001</v>
      </c>
      <c r="R155" s="137">
        <f>Q155*H155</f>
        <v>0.49377000000000004</v>
      </c>
      <c r="S155" s="137">
        <v>0</v>
      </c>
      <c r="T155" s="138">
        <f>S155*H155</f>
        <v>0</v>
      </c>
      <c r="AR155" s="139" t="s">
        <v>149</v>
      </c>
      <c r="AT155" s="139" t="s">
        <v>144</v>
      </c>
      <c r="AU155" s="139" t="s">
        <v>81</v>
      </c>
      <c r="AY155" s="18" t="s">
        <v>141</v>
      </c>
      <c r="BE155" s="140">
        <f>IF(N155="základní",J155,0)</f>
        <v>0</v>
      </c>
      <c r="BF155" s="140">
        <f>IF(N155="snížená",J155,0)</f>
        <v>0</v>
      </c>
      <c r="BG155" s="140">
        <f>IF(N155="zákl. přenesená",J155,0)</f>
        <v>0</v>
      </c>
      <c r="BH155" s="140">
        <f>IF(N155="sníž. přenesená",J155,0)</f>
        <v>0</v>
      </c>
      <c r="BI155" s="140">
        <f>IF(N155="nulová",J155,0)</f>
        <v>0</v>
      </c>
      <c r="BJ155" s="18" t="s">
        <v>79</v>
      </c>
      <c r="BK155" s="140">
        <f>ROUND(I155*H155,2)</f>
        <v>0</v>
      </c>
      <c r="BL155" s="18" t="s">
        <v>149</v>
      </c>
      <c r="BM155" s="139" t="s">
        <v>201</v>
      </c>
    </row>
    <row r="156" spans="2:65" s="1" customFormat="1" ht="19.5" x14ac:dyDescent="0.2">
      <c r="B156" s="33"/>
      <c r="D156" s="141" t="s">
        <v>151</v>
      </c>
      <c r="F156" s="142" t="s">
        <v>202</v>
      </c>
      <c r="I156" s="143"/>
      <c r="L156" s="33"/>
      <c r="M156" s="144"/>
      <c r="T156" s="54"/>
      <c r="AT156" s="18" t="s">
        <v>151</v>
      </c>
      <c r="AU156" s="18" t="s">
        <v>81</v>
      </c>
    </row>
    <row r="157" spans="2:65" s="1" customFormat="1" ht="11.25" x14ac:dyDescent="0.2">
      <c r="B157" s="33"/>
      <c r="D157" s="145" t="s">
        <v>153</v>
      </c>
      <c r="F157" s="146" t="s">
        <v>203</v>
      </c>
      <c r="I157" s="143"/>
      <c r="L157" s="33"/>
      <c r="M157" s="144"/>
      <c r="T157" s="54"/>
      <c r="AT157" s="18" t="s">
        <v>153</v>
      </c>
      <c r="AU157" s="18" t="s">
        <v>81</v>
      </c>
    </row>
    <row r="158" spans="2:65" s="12" customFormat="1" ht="11.25" x14ac:dyDescent="0.2">
      <c r="B158" s="147"/>
      <c r="D158" s="141" t="s">
        <v>155</v>
      </c>
      <c r="E158" s="148" t="s">
        <v>19</v>
      </c>
      <c r="F158" s="149" t="s">
        <v>204</v>
      </c>
      <c r="H158" s="148" t="s">
        <v>19</v>
      </c>
      <c r="I158" s="150"/>
      <c r="L158" s="147"/>
      <c r="M158" s="151"/>
      <c r="T158" s="152"/>
      <c r="AT158" s="148" t="s">
        <v>155</v>
      </c>
      <c r="AU158" s="148" t="s">
        <v>81</v>
      </c>
      <c r="AV158" s="12" t="s">
        <v>79</v>
      </c>
      <c r="AW158" s="12" t="s">
        <v>33</v>
      </c>
      <c r="AX158" s="12" t="s">
        <v>71</v>
      </c>
      <c r="AY158" s="148" t="s">
        <v>141</v>
      </c>
    </row>
    <row r="159" spans="2:65" s="12" customFormat="1" ht="11.25" x14ac:dyDescent="0.2">
      <c r="B159" s="147"/>
      <c r="D159" s="141" t="s">
        <v>155</v>
      </c>
      <c r="E159" s="148" t="s">
        <v>19</v>
      </c>
      <c r="F159" s="149" t="s">
        <v>205</v>
      </c>
      <c r="H159" s="148" t="s">
        <v>19</v>
      </c>
      <c r="I159" s="150"/>
      <c r="L159" s="147"/>
      <c r="M159" s="151"/>
      <c r="T159" s="152"/>
      <c r="AT159" s="148" t="s">
        <v>155</v>
      </c>
      <c r="AU159" s="148" t="s">
        <v>81</v>
      </c>
      <c r="AV159" s="12" t="s">
        <v>79</v>
      </c>
      <c r="AW159" s="12" t="s">
        <v>33</v>
      </c>
      <c r="AX159" s="12" t="s">
        <v>71</v>
      </c>
      <c r="AY159" s="148" t="s">
        <v>141</v>
      </c>
    </row>
    <row r="160" spans="2:65" s="13" customFormat="1" ht="11.25" x14ac:dyDescent="0.2">
      <c r="B160" s="153"/>
      <c r="D160" s="141" t="s">
        <v>155</v>
      </c>
      <c r="E160" s="154" t="s">
        <v>19</v>
      </c>
      <c r="F160" s="155" t="s">
        <v>206</v>
      </c>
      <c r="H160" s="156">
        <v>0.11899999999999999</v>
      </c>
      <c r="I160" s="157"/>
      <c r="L160" s="153"/>
      <c r="M160" s="158"/>
      <c r="T160" s="159"/>
      <c r="AT160" s="154" t="s">
        <v>155</v>
      </c>
      <c r="AU160" s="154" t="s">
        <v>81</v>
      </c>
      <c r="AV160" s="13" t="s">
        <v>81</v>
      </c>
      <c r="AW160" s="13" t="s">
        <v>33</v>
      </c>
      <c r="AX160" s="13" t="s">
        <v>71</v>
      </c>
      <c r="AY160" s="154" t="s">
        <v>141</v>
      </c>
    </row>
    <row r="161" spans="2:65" s="13" customFormat="1" ht="11.25" x14ac:dyDescent="0.2">
      <c r="B161" s="153"/>
      <c r="D161" s="141" t="s">
        <v>155</v>
      </c>
      <c r="E161" s="154" t="s">
        <v>19</v>
      </c>
      <c r="F161" s="155" t="s">
        <v>207</v>
      </c>
      <c r="H161" s="156">
        <v>6.9000000000000006E-2</v>
      </c>
      <c r="I161" s="157"/>
      <c r="L161" s="153"/>
      <c r="M161" s="158"/>
      <c r="T161" s="159"/>
      <c r="AT161" s="154" t="s">
        <v>155</v>
      </c>
      <c r="AU161" s="154" t="s">
        <v>81</v>
      </c>
      <c r="AV161" s="13" t="s">
        <v>81</v>
      </c>
      <c r="AW161" s="13" t="s">
        <v>33</v>
      </c>
      <c r="AX161" s="13" t="s">
        <v>71</v>
      </c>
      <c r="AY161" s="154" t="s">
        <v>141</v>
      </c>
    </row>
    <row r="162" spans="2:65" s="13" customFormat="1" ht="22.5" x14ac:dyDescent="0.2">
      <c r="B162" s="153"/>
      <c r="D162" s="141" t="s">
        <v>155</v>
      </c>
      <c r="E162" s="154" t="s">
        <v>19</v>
      </c>
      <c r="F162" s="155" t="s">
        <v>208</v>
      </c>
      <c r="H162" s="156">
        <v>0.26500000000000001</v>
      </c>
      <c r="I162" s="157"/>
      <c r="L162" s="153"/>
      <c r="M162" s="158"/>
      <c r="T162" s="159"/>
      <c r="AT162" s="154" t="s">
        <v>155</v>
      </c>
      <c r="AU162" s="154" t="s">
        <v>81</v>
      </c>
      <c r="AV162" s="13" t="s">
        <v>81</v>
      </c>
      <c r="AW162" s="13" t="s">
        <v>33</v>
      </c>
      <c r="AX162" s="13" t="s">
        <v>71</v>
      </c>
      <c r="AY162" s="154" t="s">
        <v>141</v>
      </c>
    </row>
    <row r="163" spans="2:65" s="14" customFormat="1" ht="11.25" x14ac:dyDescent="0.2">
      <c r="B163" s="170"/>
      <c r="D163" s="141" t="s">
        <v>155</v>
      </c>
      <c r="E163" s="171" t="s">
        <v>19</v>
      </c>
      <c r="F163" s="172" t="s">
        <v>188</v>
      </c>
      <c r="H163" s="173">
        <v>0.45300000000000001</v>
      </c>
      <c r="I163" s="174"/>
      <c r="L163" s="170"/>
      <c r="M163" s="175"/>
      <c r="T163" s="176"/>
      <c r="AT163" s="171" t="s">
        <v>155</v>
      </c>
      <c r="AU163" s="171" t="s">
        <v>81</v>
      </c>
      <c r="AV163" s="14" t="s">
        <v>149</v>
      </c>
      <c r="AW163" s="14" t="s">
        <v>33</v>
      </c>
      <c r="AX163" s="14" t="s">
        <v>79</v>
      </c>
      <c r="AY163" s="171" t="s">
        <v>141</v>
      </c>
    </row>
    <row r="164" spans="2:65" s="1" customFormat="1" ht="24.2" customHeight="1" x14ac:dyDescent="0.2">
      <c r="B164" s="33"/>
      <c r="C164" s="128" t="s">
        <v>209</v>
      </c>
      <c r="D164" s="128" t="s">
        <v>144</v>
      </c>
      <c r="E164" s="129" t="s">
        <v>210</v>
      </c>
      <c r="F164" s="130" t="s">
        <v>211</v>
      </c>
      <c r="G164" s="131" t="s">
        <v>166</v>
      </c>
      <c r="H164" s="132">
        <v>0.88</v>
      </c>
      <c r="I164" s="133"/>
      <c r="J164" s="134">
        <f>ROUND(I164*H164,2)</f>
        <v>0</v>
      </c>
      <c r="K164" s="130" t="s">
        <v>148</v>
      </c>
      <c r="L164" s="33"/>
      <c r="M164" s="135" t="s">
        <v>19</v>
      </c>
      <c r="N164" s="136" t="s">
        <v>42</v>
      </c>
      <c r="P164" s="137">
        <f>O164*H164</f>
        <v>0</v>
      </c>
      <c r="Q164" s="137">
        <v>1.0900000000000001</v>
      </c>
      <c r="R164" s="137">
        <f>Q164*H164</f>
        <v>0.95920000000000005</v>
      </c>
      <c r="S164" s="137">
        <v>0</v>
      </c>
      <c r="T164" s="138">
        <f>S164*H164</f>
        <v>0</v>
      </c>
      <c r="AR164" s="139" t="s">
        <v>149</v>
      </c>
      <c r="AT164" s="139" t="s">
        <v>144</v>
      </c>
      <c r="AU164" s="139" t="s">
        <v>81</v>
      </c>
      <c r="AY164" s="18" t="s">
        <v>141</v>
      </c>
      <c r="BE164" s="140">
        <f>IF(N164="základní",J164,0)</f>
        <v>0</v>
      </c>
      <c r="BF164" s="140">
        <f>IF(N164="snížená",J164,0)</f>
        <v>0</v>
      </c>
      <c r="BG164" s="140">
        <f>IF(N164="zákl. přenesená",J164,0)</f>
        <v>0</v>
      </c>
      <c r="BH164" s="140">
        <f>IF(N164="sníž. přenesená",J164,0)</f>
        <v>0</v>
      </c>
      <c r="BI164" s="140">
        <f>IF(N164="nulová",J164,0)</f>
        <v>0</v>
      </c>
      <c r="BJ164" s="18" t="s">
        <v>79</v>
      </c>
      <c r="BK164" s="140">
        <f>ROUND(I164*H164,2)</f>
        <v>0</v>
      </c>
      <c r="BL164" s="18" t="s">
        <v>149</v>
      </c>
      <c r="BM164" s="139" t="s">
        <v>212</v>
      </c>
    </row>
    <row r="165" spans="2:65" s="1" customFormat="1" ht="19.5" x14ac:dyDescent="0.2">
      <c r="B165" s="33"/>
      <c r="D165" s="141" t="s">
        <v>151</v>
      </c>
      <c r="F165" s="142" t="s">
        <v>213</v>
      </c>
      <c r="I165" s="143"/>
      <c r="L165" s="33"/>
      <c r="M165" s="144"/>
      <c r="T165" s="54"/>
      <c r="AT165" s="18" t="s">
        <v>151</v>
      </c>
      <c r="AU165" s="18" t="s">
        <v>81</v>
      </c>
    </row>
    <row r="166" spans="2:65" s="1" customFormat="1" ht="11.25" x14ac:dyDescent="0.2">
      <c r="B166" s="33"/>
      <c r="D166" s="145" t="s">
        <v>153</v>
      </c>
      <c r="F166" s="146" t="s">
        <v>214</v>
      </c>
      <c r="I166" s="143"/>
      <c r="L166" s="33"/>
      <c r="M166" s="144"/>
      <c r="T166" s="54"/>
      <c r="AT166" s="18" t="s">
        <v>153</v>
      </c>
      <c r="AU166" s="18" t="s">
        <v>81</v>
      </c>
    </row>
    <row r="167" spans="2:65" s="12" customFormat="1" ht="11.25" x14ac:dyDescent="0.2">
      <c r="B167" s="147"/>
      <c r="D167" s="141" t="s">
        <v>155</v>
      </c>
      <c r="E167" s="148" t="s">
        <v>19</v>
      </c>
      <c r="F167" s="149" t="s">
        <v>204</v>
      </c>
      <c r="H167" s="148" t="s">
        <v>19</v>
      </c>
      <c r="I167" s="150"/>
      <c r="L167" s="147"/>
      <c r="M167" s="151"/>
      <c r="T167" s="152"/>
      <c r="AT167" s="148" t="s">
        <v>155</v>
      </c>
      <c r="AU167" s="148" t="s">
        <v>81</v>
      </c>
      <c r="AV167" s="12" t="s">
        <v>79</v>
      </c>
      <c r="AW167" s="12" t="s">
        <v>33</v>
      </c>
      <c r="AX167" s="12" t="s">
        <v>71</v>
      </c>
      <c r="AY167" s="148" t="s">
        <v>141</v>
      </c>
    </row>
    <row r="168" spans="2:65" s="12" customFormat="1" ht="11.25" x14ac:dyDescent="0.2">
      <c r="B168" s="147"/>
      <c r="D168" s="141" t="s">
        <v>155</v>
      </c>
      <c r="E168" s="148" t="s">
        <v>19</v>
      </c>
      <c r="F168" s="149" t="s">
        <v>205</v>
      </c>
      <c r="H168" s="148" t="s">
        <v>19</v>
      </c>
      <c r="I168" s="150"/>
      <c r="L168" s="147"/>
      <c r="M168" s="151"/>
      <c r="T168" s="152"/>
      <c r="AT168" s="148" t="s">
        <v>155</v>
      </c>
      <c r="AU168" s="148" t="s">
        <v>81</v>
      </c>
      <c r="AV168" s="12" t="s">
        <v>79</v>
      </c>
      <c r="AW168" s="12" t="s">
        <v>33</v>
      </c>
      <c r="AX168" s="12" t="s">
        <v>71</v>
      </c>
      <c r="AY168" s="148" t="s">
        <v>141</v>
      </c>
    </row>
    <row r="169" spans="2:65" s="13" customFormat="1" ht="11.25" x14ac:dyDescent="0.2">
      <c r="B169" s="153"/>
      <c r="D169" s="141" t="s">
        <v>155</v>
      </c>
      <c r="E169" s="154" t="s">
        <v>19</v>
      </c>
      <c r="F169" s="155" t="s">
        <v>215</v>
      </c>
      <c r="H169" s="156">
        <v>8.5000000000000006E-2</v>
      </c>
      <c r="I169" s="157"/>
      <c r="L169" s="153"/>
      <c r="M169" s="158"/>
      <c r="T169" s="159"/>
      <c r="AT169" s="154" t="s">
        <v>155</v>
      </c>
      <c r="AU169" s="154" t="s">
        <v>81</v>
      </c>
      <c r="AV169" s="13" t="s">
        <v>81</v>
      </c>
      <c r="AW169" s="13" t="s">
        <v>33</v>
      </c>
      <c r="AX169" s="13" t="s">
        <v>71</v>
      </c>
      <c r="AY169" s="154" t="s">
        <v>141</v>
      </c>
    </row>
    <row r="170" spans="2:65" s="13" customFormat="1" ht="11.25" x14ac:dyDescent="0.2">
      <c r="B170" s="153"/>
      <c r="D170" s="141" t="s">
        <v>155</v>
      </c>
      <c r="E170" s="154" t="s">
        <v>19</v>
      </c>
      <c r="F170" s="155" t="s">
        <v>216</v>
      </c>
      <c r="H170" s="156">
        <v>0.14699999999999999</v>
      </c>
      <c r="I170" s="157"/>
      <c r="L170" s="153"/>
      <c r="M170" s="158"/>
      <c r="T170" s="159"/>
      <c r="AT170" s="154" t="s">
        <v>155</v>
      </c>
      <c r="AU170" s="154" t="s">
        <v>81</v>
      </c>
      <c r="AV170" s="13" t="s">
        <v>81</v>
      </c>
      <c r="AW170" s="13" t="s">
        <v>33</v>
      </c>
      <c r="AX170" s="13" t="s">
        <v>71</v>
      </c>
      <c r="AY170" s="154" t="s">
        <v>141</v>
      </c>
    </row>
    <row r="171" spans="2:65" s="13" customFormat="1" ht="11.25" x14ac:dyDescent="0.2">
      <c r="B171" s="153"/>
      <c r="D171" s="141" t="s">
        <v>155</v>
      </c>
      <c r="E171" s="154" t="s">
        <v>19</v>
      </c>
      <c r="F171" s="155" t="s">
        <v>217</v>
      </c>
      <c r="H171" s="156">
        <v>0.64800000000000002</v>
      </c>
      <c r="I171" s="157"/>
      <c r="L171" s="153"/>
      <c r="M171" s="158"/>
      <c r="T171" s="159"/>
      <c r="AT171" s="154" t="s">
        <v>155</v>
      </c>
      <c r="AU171" s="154" t="s">
        <v>81</v>
      </c>
      <c r="AV171" s="13" t="s">
        <v>81</v>
      </c>
      <c r="AW171" s="13" t="s">
        <v>33</v>
      </c>
      <c r="AX171" s="13" t="s">
        <v>71</v>
      </c>
      <c r="AY171" s="154" t="s">
        <v>141</v>
      </c>
    </row>
    <row r="172" spans="2:65" s="14" customFormat="1" ht="11.25" x14ac:dyDescent="0.2">
      <c r="B172" s="170"/>
      <c r="D172" s="141" t="s">
        <v>155</v>
      </c>
      <c r="E172" s="171" t="s">
        <v>19</v>
      </c>
      <c r="F172" s="172" t="s">
        <v>188</v>
      </c>
      <c r="H172" s="173">
        <v>0.88</v>
      </c>
      <c r="I172" s="174"/>
      <c r="L172" s="170"/>
      <c r="M172" s="175"/>
      <c r="T172" s="176"/>
      <c r="AT172" s="171" t="s">
        <v>155</v>
      </c>
      <c r="AU172" s="171" t="s">
        <v>81</v>
      </c>
      <c r="AV172" s="14" t="s">
        <v>149</v>
      </c>
      <c r="AW172" s="14" t="s">
        <v>33</v>
      </c>
      <c r="AX172" s="14" t="s">
        <v>79</v>
      </c>
      <c r="AY172" s="171" t="s">
        <v>141</v>
      </c>
    </row>
    <row r="173" spans="2:65" s="1" customFormat="1" ht="24.2" customHeight="1" x14ac:dyDescent="0.2">
      <c r="B173" s="33"/>
      <c r="C173" s="128" t="s">
        <v>218</v>
      </c>
      <c r="D173" s="128" t="s">
        <v>144</v>
      </c>
      <c r="E173" s="129" t="s">
        <v>219</v>
      </c>
      <c r="F173" s="130" t="s">
        <v>220</v>
      </c>
      <c r="G173" s="131" t="s">
        <v>221</v>
      </c>
      <c r="H173" s="132">
        <v>19.739999999999998</v>
      </c>
      <c r="I173" s="133"/>
      <c r="J173" s="134">
        <f>ROUND(I173*H173,2)</f>
        <v>0</v>
      </c>
      <c r="K173" s="130" t="s">
        <v>148</v>
      </c>
      <c r="L173" s="33"/>
      <c r="M173" s="135" t="s">
        <v>19</v>
      </c>
      <c r="N173" s="136" t="s">
        <v>42</v>
      </c>
      <c r="P173" s="137">
        <f>O173*H173</f>
        <v>0</v>
      </c>
      <c r="Q173" s="137">
        <v>0.13319</v>
      </c>
      <c r="R173" s="137">
        <f>Q173*H173</f>
        <v>2.6291705999999997</v>
      </c>
      <c r="S173" s="137">
        <v>0</v>
      </c>
      <c r="T173" s="138">
        <f>S173*H173</f>
        <v>0</v>
      </c>
      <c r="AR173" s="139" t="s">
        <v>149</v>
      </c>
      <c r="AT173" s="139" t="s">
        <v>144</v>
      </c>
      <c r="AU173" s="139" t="s">
        <v>81</v>
      </c>
      <c r="AY173" s="18" t="s">
        <v>141</v>
      </c>
      <c r="BE173" s="140">
        <f>IF(N173="základní",J173,0)</f>
        <v>0</v>
      </c>
      <c r="BF173" s="140">
        <f>IF(N173="snížená",J173,0)</f>
        <v>0</v>
      </c>
      <c r="BG173" s="140">
        <f>IF(N173="zákl. přenesená",J173,0)</f>
        <v>0</v>
      </c>
      <c r="BH173" s="140">
        <f>IF(N173="sníž. přenesená",J173,0)</f>
        <v>0</v>
      </c>
      <c r="BI173" s="140">
        <f>IF(N173="nulová",J173,0)</f>
        <v>0</v>
      </c>
      <c r="BJ173" s="18" t="s">
        <v>79</v>
      </c>
      <c r="BK173" s="140">
        <f>ROUND(I173*H173,2)</f>
        <v>0</v>
      </c>
      <c r="BL173" s="18" t="s">
        <v>149</v>
      </c>
      <c r="BM173" s="139" t="s">
        <v>222</v>
      </c>
    </row>
    <row r="174" spans="2:65" s="1" customFormat="1" ht="19.5" x14ac:dyDescent="0.2">
      <c r="B174" s="33"/>
      <c r="D174" s="141" t="s">
        <v>151</v>
      </c>
      <c r="F174" s="142" t="s">
        <v>223</v>
      </c>
      <c r="I174" s="143"/>
      <c r="L174" s="33"/>
      <c r="M174" s="144"/>
      <c r="T174" s="54"/>
      <c r="AT174" s="18" t="s">
        <v>151</v>
      </c>
      <c r="AU174" s="18" t="s">
        <v>81</v>
      </c>
    </row>
    <row r="175" spans="2:65" s="1" customFormat="1" ht="11.25" x14ac:dyDescent="0.2">
      <c r="B175" s="33"/>
      <c r="D175" s="145" t="s">
        <v>153</v>
      </c>
      <c r="F175" s="146" t="s">
        <v>224</v>
      </c>
      <c r="I175" s="143"/>
      <c r="L175" s="33"/>
      <c r="M175" s="144"/>
      <c r="T175" s="54"/>
      <c r="AT175" s="18" t="s">
        <v>153</v>
      </c>
      <c r="AU175" s="18" t="s">
        <v>81</v>
      </c>
    </row>
    <row r="176" spans="2:65" s="12" customFormat="1" ht="11.25" x14ac:dyDescent="0.2">
      <c r="B176" s="147"/>
      <c r="D176" s="141" t="s">
        <v>155</v>
      </c>
      <c r="E176" s="148" t="s">
        <v>19</v>
      </c>
      <c r="F176" s="149" t="s">
        <v>225</v>
      </c>
      <c r="H176" s="148" t="s">
        <v>19</v>
      </c>
      <c r="I176" s="150"/>
      <c r="L176" s="147"/>
      <c r="M176" s="151"/>
      <c r="T176" s="152"/>
      <c r="AT176" s="148" t="s">
        <v>155</v>
      </c>
      <c r="AU176" s="148" t="s">
        <v>81</v>
      </c>
      <c r="AV176" s="12" t="s">
        <v>79</v>
      </c>
      <c r="AW176" s="12" t="s">
        <v>33</v>
      </c>
      <c r="AX176" s="12" t="s">
        <v>71</v>
      </c>
      <c r="AY176" s="148" t="s">
        <v>141</v>
      </c>
    </row>
    <row r="177" spans="2:65" s="13" customFormat="1" ht="11.25" x14ac:dyDescent="0.2">
      <c r="B177" s="153"/>
      <c r="D177" s="141" t="s">
        <v>155</v>
      </c>
      <c r="E177" s="154" t="s">
        <v>19</v>
      </c>
      <c r="F177" s="155" t="s">
        <v>226</v>
      </c>
      <c r="H177" s="156">
        <v>19.739999999999998</v>
      </c>
      <c r="I177" s="157"/>
      <c r="L177" s="153"/>
      <c r="M177" s="158"/>
      <c r="T177" s="159"/>
      <c r="AT177" s="154" t="s">
        <v>155</v>
      </c>
      <c r="AU177" s="154" t="s">
        <v>81</v>
      </c>
      <c r="AV177" s="13" t="s">
        <v>81</v>
      </c>
      <c r="AW177" s="13" t="s">
        <v>33</v>
      </c>
      <c r="AX177" s="13" t="s">
        <v>79</v>
      </c>
      <c r="AY177" s="154" t="s">
        <v>141</v>
      </c>
    </row>
    <row r="178" spans="2:65" s="1" customFormat="1" ht="24.2" customHeight="1" x14ac:dyDescent="0.2">
      <c r="B178" s="33"/>
      <c r="C178" s="128" t="s">
        <v>227</v>
      </c>
      <c r="D178" s="128" t="s">
        <v>144</v>
      </c>
      <c r="E178" s="129" t="s">
        <v>228</v>
      </c>
      <c r="F178" s="130" t="s">
        <v>229</v>
      </c>
      <c r="G178" s="131" t="s">
        <v>221</v>
      </c>
      <c r="H178" s="132">
        <v>13.62</v>
      </c>
      <c r="I178" s="133"/>
      <c r="J178" s="134">
        <f>ROUND(I178*H178,2)</f>
        <v>0</v>
      </c>
      <c r="K178" s="130" t="s">
        <v>148</v>
      </c>
      <c r="L178" s="33"/>
      <c r="M178" s="135" t="s">
        <v>19</v>
      </c>
      <c r="N178" s="136" t="s">
        <v>42</v>
      </c>
      <c r="P178" s="137">
        <f>O178*H178</f>
        <v>0</v>
      </c>
      <c r="Q178" s="137">
        <v>0.27128000000000002</v>
      </c>
      <c r="R178" s="137">
        <f>Q178*H178</f>
        <v>3.6948335999999999</v>
      </c>
      <c r="S178" s="137">
        <v>0</v>
      </c>
      <c r="T178" s="138">
        <f>S178*H178</f>
        <v>0</v>
      </c>
      <c r="AR178" s="139" t="s">
        <v>149</v>
      </c>
      <c r="AT178" s="139" t="s">
        <v>144</v>
      </c>
      <c r="AU178" s="139" t="s">
        <v>81</v>
      </c>
      <c r="AY178" s="18" t="s">
        <v>141</v>
      </c>
      <c r="BE178" s="140">
        <f>IF(N178="základní",J178,0)</f>
        <v>0</v>
      </c>
      <c r="BF178" s="140">
        <f>IF(N178="snížená",J178,0)</f>
        <v>0</v>
      </c>
      <c r="BG178" s="140">
        <f>IF(N178="zákl. přenesená",J178,0)</f>
        <v>0</v>
      </c>
      <c r="BH178" s="140">
        <f>IF(N178="sníž. přenesená",J178,0)</f>
        <v>0</v>
      </c>
      <c r="BI178" s="140">
        <f>IF(N178="nulová",J178,0)</f>
        <v>0</v>
      </c>
      <c r="BJ178" s="18" t="s">
        <v>79</v>
      </c>
      <c r="BK178" s="140">
        <f>ROUND(I178*H178,2)</f>
        <v>0</v>
      </c>
      <c r="BL178" s="18" t="s">
        <v>149</v>
      </c>
      <c r="BM178" s="139" t="s">
        <v>230</v>
      </c>
    </row>
    <row r="179" spans="2:65" s="1" customFormat="1" ht="19.5" x14ac:dyDescent="0.2">
      <c r="B179" s="33"/>
      <c r="D179" s="141" t="s">
        <v>151</v>
      </c>
      <c r="F179" s="142" t="s">
        <v>231</v>
      </c>
      <c r="I179" s="143"/>
      <c r="L179" s="33"/>
      <c r="M179" s="144"/>
      <c r="T179" s="54"/>
      <c r="AT179" s="18" t="s">
        <v>151</v>
      </c>
      <c r="AU179" s="18" t="s">
        <v>81</v>
      </c>
    </row>
    <row r="180" spans="2:65" s="1" customFormat="1" ht="11.25" x14ac:dyDescent="0.2">
      <c r="B180" s="33"/>
      <c r="D180" s="145" t="s">
        <v>153</v>
      </c>
      <c r="F180" s="146" t="s">
        <v>232</v>
      </c>
      <c r="I180" s="143"/>
      <c r="L180" s="33"/>
      <c r="M180" s="144"/>
      <c r="T180" s="54"/>
      <c r="AT180" s="18" t="s">
        <v>153</v>
      </c>
      <c r="AU180" s="18" t="s">
        <v>81</v>
      </c>
    </row>
    <row r="181" spans="2:65" s="12" customFormat="1" ht="11.25" x14ac:dyDescent="0.2">
      <c r="B181" s="147"/>
      <c r="D181" s="141" t="s">
        <v>155</v>
      </c>
      <c r="E181" s="148" t="s">
        <v>19</v>
      </c>
      <c r="F181" s="149" t="s">
        <v>225</v>
      </c>
      <c r="H181" s="148" t="s">
        <v>19</v>
      </c>
      <c r="I181" s="150"/>
      <c r="L181" s="147"/>
      <c r="M181" s="151"/>
      <c r="T181" s="152"/>
      <c r="AT181" s="148" t="s">
        <v>155</v>
      </c>
      <c r="AU181" s="148" t="s">
        <v>81</v>
      </c>
      <c r="AV181" s="12" t="s">
        <v>79</v>
      </c>
      <c r="AW181" s="12" t="s">
        <v>33</v>
      </c>
      <c r="AX181" s="12" t="s">
        <v>71</v>
      </c>
      <c r="AY181" s="148" t="s">
        <v>141</v>
      </c>
    </row>
    <row r="182" spans="2:65" s="13" customFormat="1" ht="22.5" x14ac:dyDescent="0.2">
      <c r="B182" s="153"/>
      <c r="D182" s="141" t="s">
        <v>155</v>
      </c>
      <c r="E182" s="154" t="s">
        <v>19</v>
      </c>
      <c r="F182" s="155" t="s">
        <v>233</v>
      </c>
      <c r="H182" s="156">
        <v>13.62</v>
      </c>
      <c r="I182" s="157"/>
      <c r="L182" s="153"/>
      <c r="M182" s="158"/>
      <c r="T182" s="159"/>
      <c r="AT182" s="154" t="s">
        <v>155</v>
      </c>
      <c r="AU182" s="154" t="s">
        <v>81</v>
      </c>
      <c r="AV182" s="13" t="s">
        <v>81</v>
      </c>
      <c r="AW182" s="13" t="s">
        <v>33</v>
      </c>
      <c r="AX182" s="13" t="s">
        <v>79</v>
      </c>
      <c r="AY182" s="154" t="s">
        <v>141</v>
      </c>
    </row>
    <row r="183" spans="2:65" s="1" customFormat="1" ht="24.2" customHeight="1" x14ac:dyDescent="0.2">
      <c r="B183" s="33"/>
      <c r="C183" s="128" t="s">
        <v>234</v>
      </c>
      <c r="D183" s="128" t="s">
        <v>144</v>
      </c>
      <c r="E183" s="129" t="s">
        <v>235</v>
      </c>
      <c r="F183" s="130" t="s">
        <v>236</v>
      </c>
      <c r="G183" s="131" t="s">
        <v>221</v>
      </c>
      <c r="H183" s="132">
        <v>170.30500000000001</v>
      </c>
      <c r="I183" s="133"/>
      <c r="J183" s="134">
        <f>ROUND(I183*H183,2)</f>
        <v>0</v>
      </c>
      <c r="K183" s="130" t="s">
        <v>148</v>
      </c>
      <c r="L183" s="33"/>
      <c r="M183" s="135" t="s">
        <v>19</v>
      </c>
      <c r="N183" s="136" t="s">
        <v>42</v>
      </c>
      <c r="P183" s="137">
        <f>O183*H183</f>
        <v>0</v>
      </c>
      <c r="Q183" s="137">
        <v>6.1719999999999997E-2</v>
      </c>
      <c r="R183" s="137">
        <f>Q183*H183</f>
        <v>10.5112246</v>
      </c>
      <c r="S183" s="137">
        <v>0</v>
      </c>
      <c r="T183" s="138">
        <f>S183*H183</f>
        <v>0</v>
      </c>
      <c r="AR183" s="139" t="s">
        <v>149</v>
      </c>
      <c r="AT183" s="139" t="s">
        <v>144</v>
      </c>
      <c r="AU183" s="139" t="s">
        <v>81</v>
      </c>
      <c r="AY183" s="18" t="s">
        <v>141</v>
      </c>
      <c r="BE183" s="140">
        <f>IF(N183="základní",J183,0)</f>
        <v>0</v>
      </c>
      <c r="BF183" s="140">
        <f>IF(N183="snížená",J183,0)</f>
        <v>0</v>
      </c>
      <c r="BG183" s="140">
        <f>IF(N183="zákl. přenesená",J183,0)</f>
        <v>0</v>
      </c>
      <c r="BH183" s="140">
        <f>IF(N183="sníž. přenesená",J183,0)</f>
        <v>0</v>
      </c>
      <c r="BI183" s="140">
        <f>IF(N183="nulová",J183,0)</f>
        <v>0</v>
      </c>
      <c r="BJ183" s="18" t="s">
        <v>79</v>
      </c>
      <c r="BK183" s="140">
        <f>ROUND(I183*H183,2)</f>
        <v>0</v>
      </c>
      <c r="BL183" s="18" t="s">
        <v>149</v>
      </c>
      <c r="BM183" s="139" t="s">
        <v>237</v>
      </c>
    </row>
    <row r="184" spans="2:65" s="1" customFormat="1" ht="19.5" x14ac:dyDescent="0.2">
      <c r="B184" s="33"/>
      <c r="D184" s="141" t="s">
        <v>151</v>
      </c>
      <c r="F184" s="142" t="s">
        <v>238</v>
      </c>
      <c r="I184" s="143"/>
      <c r="L184" s="33"/>
      <c r="M184" s="144"/>
      <c r="T184" s="54"/>
      <c r="AT184" s="18" t="s">
        <v>151</v>
      </c>
      <c r="AU184" s="18" t="s">
        <v>81</v>
      </c>
    </row>
    <row r="185" spans="2:65" s="1" customFormat="1" ht="11.25" x14ac:dyDescent="0.2">
      <c r="B185" s="33"/>
      <c r="D185" s="145" t="s">
        <v>153</v>
      </c>
      <c r="F185" s="146" t="s">
        <v>239</v>
      </c>
      <c r="I185" s="143"/>
      <c r="L185" s="33"/>
      <c r="M185" s="144"/>
      <c r="T185" s="54"/>
      <c r="AT185" s="18" t="s">
        <v>153</v>
      </c>
      <c r="AU185" s="18" t="s">
        <v>81</v>
      </c>
    </row>
    <row r="186" spans="2:65" s="12" customFormat="1" ht="11.25" x14ac:dyDescent="0.2">
      <c r="B186" s="147"/>
      <c r="D186" s="141" t="s">
        <v>155</v>
      </c>
      <c r="E186" s="148" t="s">
        <v>19</v>
      </c>
      <c r="F186" s="149" t="s">
        <v>156</v>
      </c>
      <c r="H186" s="148" t="s">
        <v>19</v>
      </c>
      <c r="I186" s="150"/>
      <c r="L186" s="147"/>
      <c r="M186" s="151"/>
      <c r="T186" s="152"/>
      <c r="AT186" s="148" t="s">
        <v>155</v>
      </c>
      <c r="AU186" s="148" t="s">
        <v>81</v>
      </c>
      <c r="AV186" s="12" t="s">
        <v>79</v>
      </c>
      <c r="AW186" s="12" t="s">
        <v>33</v>
      </c>
      <c r="AX186" s="12" t="s">
        <v>71</v>
      </c>
      <c r="AY186" s="148" t="s">
        <v>141</v>
      </c>
    </row>
    <row r="187" spans="2:65" s="12" customFormat="1" ht="11.25" x14ac:dyDescent="0.2">
      <c r="B187" s="147"/>
      <c r="D187" s="141" t="s">
        <v>155</v>
      </c>
      <c r="E187" s="148" t="s">
        <v>19</v>
      </c>
      <c r="F187" s="149" t="s">
        <v>240</v>
      </c>
      <c r="H187" s="148" t="s">
        <v>19</v>
      </c>
      <c r="I187" s="150"/>
      <c r="L187" s="147"/>
      <c r="M187" s="151"/>
      <c r="T187" s="152"/>
      <c r="AT187" s="148" t="s">
        <v>155</v>
      </c>
      <c r="AU187" s="148" t="s">
        <v>81</v>
      </c>
      <c r="AV187" s="12" t="s">
        <v>79</v>
      </c>
      <c r="AW187" s="12" t="s">
        <v>33</v>
      </c>
      <c r="AX187" s="12" t="s">
        <v>71</v>
      </c>
      <c r="AY187" s="148" t="s">
        <v>141</v>
      </c>
    </row>
    <row r="188" spans="2:65" s="13" customFormat="1" ht="22.5" x14ac:dyDescent="0.2">
      <c r="B188" s="153"/>
      <c r="D188" s="141" t="s">
        <v>155</v>
      </c>
      <c r="E188" s="154" t="s">
        <v>19</v>
      </c>
      <c r="F188" s="155" t="s">
        <v>241</v>
      </c>
      <c r="H188" s="156">
        <v>39.609000000000002</v>
      </c>
      <c r="I188" s="157"/>
      <c r="L188" s="153"/>
      <c r="M188" s="158"/>
      <c r="T188" s="159"/>
      <c r="AT188" s="154" t="s">
        <v>155</v>
      </c>
      <c r="AU188" s="154" t="s">
        <v>81</v>
      </c>
      <c r="AV188" s="13" t="s">
        <v>81</v>
      </c>
      <c r="AW188" s="13" t="s">
        <v>33</v>
      </c>
      <c r="AX188" s="13" t="s">
        <v>71</v>
      </c>
      <c r="AY188" s="154" t="s">
        <v>141</v>
      </c>
    </row>
    <row r="189" spans="2:65" s="13" customFormat="1" ht="22.5" x14ac:dyDescent="0.2">
      <c r="B189" s="153"/>
      <c r="D189" s="141" t="s">
        <v>155</v>
      </c>
      <c r="E189" s="154" t="s">
        <v>19</v>
      </c>
      <c r="F189" s="155" t="s">
        <v>242</v>
      </c>
      <c r="H189" s="156">
        <v>29.331</v>
      </c>
      <c r="I189" s="157"/>
      <c r="L189" s="153"/>
      <c r="M189" s="158"/>
      <c r="T189" s="159"/>
      <c r="AT189" s="154" t="s">
        <v>155</v>
      </c>
      <c r="AU189" s="154" t="s">
        <v>81</v>
      </c>
      <c r="AV189" s="13" t="s">
        <v>81</v>
      </c>
      <c r="AW189" s="13" t="s">
        <v>33</v>
      </c>
      <c r="AX189" s="13" t="s">
        <v>71</v>
      </c>
      <c r="AY189" s="154" t="s">
        <v>141</v>
      </c>
    </row>
    <row r="190" spans="2:65" s="13" customFormat="1" ht="33.75" x14ac:dyDescent="0.2">
      <c r="B190" s="153"/>
      <c r="D190" s="141" t="s">
        <v>155</v>
      </c>
      <c r="E190" s="154" t="s">
        <v>19</v>
      </c>
      <c r="F190" s="155" t="s">
        <v>243</v>
      </c>
      <c r="H190" s="156">
        <v>101.36499999999999</v>
      </c>
      <c r="I190" s="157"/>
      <c r="L190" s="153"/>
      <c r="M190" s="158"/>
      <c r="T190" s="159"/>
      <c r="AT190" s="154" t="s">
        <v>155</v>
      </c>
      <c r="AU190" s="154" t="s">
        <v>81</v>
      </c>
      <c r="AV190" s="13" t="s">
        <v>81</v>
      </c>
      <c r="AW190" s="13" t="s">
        <v>33</v>
      </c>
      <c r="AX190" s="13" t="s">
        <v>71</v>
      </c>
      <c r="AY190" s="154" t="s">
        <v>141</v>
      </c>
    </row>
    <row r="191" spans="2:65" s="14" customFormat="1" ht="11.25" x14ac:dyDescent="0.2">
      <c r="B191" s="170"/>
      <c r="D191" s="141" t="s">
        <v>155</v>
      </c>
      <c r="E191" s="171" t="s">
        <v>19</v>
      </c>
      <c r="F191" s="172" t="s">
        <v>188</v>
      </c>
      <c r="H191" s="173">
        <v>170.30500000000001</v>
      </c>
      <c r="I191" s="174"/>
      <c r="L191" s="170"/>
      <c r="M191" s="175"/>
      <c r="T191" s="176"/>
      <c r="AT191" s="171" t="s">
        <v>155</v>
      </c>
      <c r="AU191" s="171" t="s">
        <v>81</v>
      </c>
      <c r="AV191" s="14" t="s">
        <v>149</v>
      </c>
      <c r="AW191" s="14" t="s">
        <v>33</v>
      </c>
      <c r="AX191" s="14" t="s">
        <v>79</v>
      </c>
      <c r="AY191" s="171" t="s">
        <v>141</v>
      </c>
    </row>
    <row r="192" spans="2:65" s="1" customFormat="1" ht="24.2" customHeight="1" x14ac:dyDescent="0.2">
      <c r="B192" s="33"/>
      <c r="C192" s="128" t="s">
        <v>244</v>
      </c>
      <c r="D192" s="128" t="s">
        <v>144</v>
      </c>
      <c r="E192" s="129" t="s">
        <v>245</v>
      </c>
      <c r="F192" s="130" t="s">
        <v>246</v>
      </c>
      <c r="G192" s="131" t="s">
        <v>221</v>
      </c>
      <c r="H192" s="132">
        <v>176.643</v>
      </c>
      <c r="I192" s="133"/>
      <c r="J192" s="134">
        <f>ROUND(I192*H192,2)</f>
        <v>0</v>
      </c>
      <c r="K192" s="130" t="s">
        <v>148</v>
      </c>
      <c r="L192" s="33"/>
      <c r="M192" s="135" t="s">
        <v>19</v>
      </c>
      <c r="N192" s="136" t="s">
        <v>42</v>
      </c>
      <c r="P192" s="137">
        <f>O192*H192</f>
        <v>0</v>
      </c>
      <c r="Q192" s="137">
        <v>7.9210000000000003E-2</v>
      </c>
      <c r="R192" s="137">
        <f>Q192*H192</f>
        <v>13.991892030000001</v>
      </c>
      <c r="S192" s="137">
        <v>0</v>
      </c>
      <c r="T192" s="138">
        <f>S192*H192</f>
        <v>0</v>
      </c>
      <c r="AR192" s="139" t="s">
        <v>149</v>
      </c>
      <c r="AT192" s="139" t="s">
        <v>144</v>
      </c>
      <c r="AU192" s="139" t="s">
        <v>81</v>
      </c>
      <c r="AY192" s="18" t="s">
        <v>141</v>
      </c>
      <c r="BE192" s="140">
        <f>IF(N192="základní",J192,0)</f>
        <v>0</v>
      </c>
      <c r="BF192" s="140">
        <f>IF(N192="snížená",J192,0)</f>
        <v>0</v>
      </c>
      <c r="BG192" s="140">
        <f>IF(N192="zákl. přenesená",J192,0)</f>
        <v>0</v>
      </c>
      <c r="BH192" s="140">
        <f>IF(N192="sníž. přenesená",J192,0)</f>
        <v>0</v>
      </c>
      <c r="BI192" s="140">
        <f>IF(N192="nulová",J192,0)</f>
        <v>0</v>
      </c>
      <c r="BJ192" s="18" t="s">
        <v>79</v>
      </c>
      <c r="BK192" s="140">
        <f>ROUND(I192*H192,2)</f>
        <v>0</v>
      </c>
      <c r="BL192" s="18" t="s">
        <v>149</v>
      </c>
      <c r="BM192" s="139" t="s">
        <v>247</v>
      </c>
    </row>
    <row r="193" spans="2:65" s="1" customFormat="1" ht="19.5" x14ac:dyDescent="0.2">
      <c r="B193" s="33"/>
      <c r="D193" s="141" t="s">
        <v>151</v>
      </c>
      <c r="F193" s="142" t="s">
        <v>248</v>
      </c>
      <c r="I193" s="143"/>
      <c r="L193" s="33"/>
      <c r="M193" s="144"/>
      <c r="T193" s="54"/>
      <c r="AT193" s="18" t="s">
        <v>151</v>
      </c>
      <c r="AU193" s="18" t="s">
        <v>81</v>
      </c>
    </row>
    <row r="194" spans="2:65" s="1" customFormat="1" ht="11.25" x14ac:dyDescent="0.2">
      <c r="B194" s="33"/>
      <c r="D194" s="145" t="s">
        <v>153</v>
      </c>
      <c r="F194" s="146" t="s">
        <v>249</v>
      </c>
      <c r="I194" s="143"/>
      <c r="L194" s="33"/>
      <c r="M194" s="144"/>
      <c r="T194" s="54"/>
      <c r="AT194" s="18" t="s">
        <v>153</v>
      </c>
      <c r="AU194" s="18" t="s">
        <v>81</v>
      </c>
    </row>
    <row r="195" spans="2:65" s="12" customFormat="1" ht="11.25" x14ac:dyDescent="0.2">
      <c r="B195" s="147"/>
      <c r="D195" s="141" t="s">
        <v>155</v>
      </c>
      <c r="E195" s="148" t="s">
        <v>19</v>
      </c>
      <c r="F195" s="149" t="s">
        <v>156</v>
      </c>
      <c r="H195" s="148" t="s">
        <v>19</v>
      </c>
      <c r="I195" s="150"/>
      <c r="L195" s="147"/>
      <c r="M195" s="151"/>
      <c r="T195" s="152"/>
      <c r="AT195" s="148" t="s">
        <v>155</v>
      </c>
      <c r="AU195" s="148" t="s">
        <v>81</v>
      </c>
      <c r="AV195" s="12" t="s">
        <v>79</v>
      </c>
      <c r="AW195" s="12" t="s">
        <v>33</v>
      </c>
      <c r="AX195" s="12" t="s">
        <v>71</v>
      </c>
      <c r="AY195" s="148" t="s">
        <v>141</v>
      </c>
    </row>
    <row r="196" spans="2:65" s="12" customFormat="1" ht="11.25" x14ac:dyDescent="0.2">
      <c r="B196" s="147"/>
      <c r="D196" s="141" t="s">
        <v>155</v>
      </c>
      <c r="E196" s="148" t="s">
        <v>19</v>
      </c>
      <c r="F196" s="149" t="s">
        <v>240</v>
      </c>
      <c r="H196" s="148" t="s">
        <v>19</v>
      </c>
      <c r="I196" s="150"/>
      <c r="L196" s="147"/>
      <c r="M196" s="151"/>
      <c r="T196" s="152"/>
      <c r="AT196" s="148" t="s">
        <v>155</v>
      </c>
      <c r="AU196" s="148" t="s">
        <v>81</v>
      </c>
      <c r="AV196" s="12" t="s">
        <v>79</v>
      </c>
      <c r="AW196" s="12" t="s">
        <v>33</v>
      </c>
      <c r="AX196" s="12" t="s">
        <v>71</v>
      </c>
      <c r="AY196" s="148" t="s">
        <v>141</v>
      </c>
    </row>
    <row r="197" spans="2:65" s="13" customFormat="1" ht="22.5" x14ac:dyDescent="0.2">
      <c r="B197" s="153"/>
      <c r="D197" s="141" t="s">
        <v>155</v>
      </c>
      <c r="E197" s="154" t="s">
        <v>19</v>
      </c>
      <c r="F197" s="155" t="s">
        <v>250</v>
      </c>
      <c r="H197" s="156">
        <v>74.674999999999997</v>
      </c>
      <c r="I197" s="157"/>
      <c r="L197" s="153"/>
      <c r="M197" s="158"/>
      <c r="T197" s="159"/>
      <c r="AT197" s="154" t="s">
        <v>155</v>
      </c>
      <c r="AU197" s="154" t="s">
        <v>81</v>
      </c>
      <c r="AV197" s="13" t="s">
        <v>81</v>
      </c>
      <c r="AW197" s="13" t="s">
        <v>33</v>
      </c>
      <c r="AX197" s="13" t="s">
        <v>71</v>
      </c>
      <c r="AY197" s="154" t="s">
        <v>141</v>
      </c>
    </row>
    <row r="198" spans="2:65" s="13" customFormat="1" ht="22.5" x14ac:dyDescent="0.2">
      <c r="B198" s="153"/>
      <c r="D198" s="141" t="s">
        <v>155</v>
      </c>
      <c r="E198" s="154" t="s">
        <v>19</v>
      </c>
      <c r="F198" s="155" t="s">
        <v>251</v>
      </c>
      <c r="H198" s="156">
        <v>59.405000000000001</v>
      </c>
      <c r="I198" s="157"/>
      <c r="L198" s="153"/>
      <c r="M198" s="158"/>
      <c r="T198" s="159"/>
      <c r="AT198" s="154" t="s">
        <v>155</v>
      </c>
      <c r="AU198" s="154" t="s">
        <v>81</v>
      </c>
      <c r="AV198" s="13" t="s">
        <v>81</v>
      </c>
      <c r="AW198" s="13" t="s">
        <v>33</v>
      </c>
      <c r="AX198" s="13" t="s">
        <v>71</v>
      </c>
      <c r="AY198" s="154" t="s">
        <v>141</v>
      </c>
    </row>
    <row r="199" spans="2:65" s="13" customFormat="1" ht="22.5" x14ac:dyDescent="0.2">
      <c r="B199" s="153"/>
      <c r="D199" s="141" t="s">
        <v>155</v>
      </c>
      <c r="E199" s="154" t="s">
        <v>19</v>
      </c>
      <c r="F199" s="155" t="s">
        <v>252</v>
      </c>
      <c r="H199" s="156">
        <v>42.563000000000002</v>
      </c>
      <c r="I199" s="157"/>
      <c r="L199" s="153"/>
      <c r="M199" s="158"/>
      <c r="T199" s="159"/>
      <c r="AT199" s="154" t="s">
        <v>155</v>
      </c>
      <c r="AU199" s="154" t="s">
        <v>81</v>
      </c>
      <c r="AV199" s="13" t="s">
        <v>81</v>
      </c>
      <c r="AW199" s="13" t="s">
        <v>33</v>
      </c>
      <c r="AX199" s="13" t="s">
        <v>71</v>
      </c>
      <c r="AY199" s="154" t="s">
        <v>141</v>
      </c>
    </row>
    <row r="200" spans="2:65" s="14" customFormat="1" ht="11.25" x14ac:dyDescent="0.2">
      <c r="B200" s="170"/>
      <c r="D200" s="141" t="s">
        <v>155</v>
      </c>
      <c r="E200" s="171" t="s">
        <v>19</v>
      </c>
      <c r="F200" s="172" t="s">
        <v>188</v>
      </c>
      <c r="H200" s="173">
        <v>176.643</v>
      </c>
      <c r="I200" s="174"/>
      <c r="L200" s="170"/>
      <c r="M200" s="175"/>
      <c r="T200" s="176"/>
      <c r="AT200" s="171" t="s">
        <v>155</v>
      </c>
      <c r="AU200" s="171" t="s">
        <v>81</v>
      </c>
      <c r="AV200" s="14" t="s">
        <v>149</v>
      </c>
      <c r="AW200" s="14" t="s">
        <v>33</v>
      </c>
      <c r="AX200" s="14" t="s">
        <v>79</v>
      </c>
      <c r="AY200" s="171" t="s">
        <v>141</v>
      </c>
    </row>
    <row r="201" spans="2:65" s="1" customFormat="1" ht="24.2" customHeight="1" x14ac:dyDescent="0.2">
      <c r="B201" s="33"/>
      <c r="C201" s="128" t="s">
        <v>253</v>
      </c>
      <c r="D201" s="128" t="s">
        <v>144</v>
      </c>
      <c r="E201" s="129" t="s">
        <v>254</v>
      </c>
      <c r="F201" s="130" t="s">
        <v>255</v>
      </c>
      <c r="G201" s="131" t="s">
        <v>256</v>
      </c>
      <c r="H201" s="132">
        <v>192</v>
      </c>
      <c r="I201" s="133"/>
      <c r="J201" s="134">
        <f>ROUND(I201*H201,2)</f>
        <v>0</v>
      </c>
      <c r="K201" s="130" t="s">
        <v>148</v>
      </c>
      <c r="L201" s="33"/>
      <c r="M201" s="135" t="s">
        <v>19</v>
      </c>
      <c r="N201" s="136" t="s">
        <v>42</v>
      </c>
      <c r="P201" s="137">
        <f>O201*H201</f>
        <v>0</v>
      </c>
      <c r="Q201" s="137">
        <v>1.2999999999999999E-4</v>
      </c>
      <c r="R201" s="137">
        <f>Q201*H201</f>
        <v>2.4959999999999996E-2</v>
      </c>
      <c r="S201" s="137">
        <v>0</v>
      </c>
      <c r="T201" s="138">
        <f>S201*H201</f>
        <v>0</v>
      </c>
      <c r="AR201" s="139" t="s">
        <v>149</v>
      </c>
      <c r="AT201" s="139" t="s">
        <v>144</v>
      </c>
      <c r="AU201" s="139" t="s">
        <v>81</v>
      </c>
      <c r="AY201" s="18" t="s">
        <v>141</v>
      </c>
      <c r="BE201" s="140">
        <f>IF(N201="základní",J201,0)</f>
        <v>0</v>
      </c>
      <c r="BF201" s="140">
        <f>IF(N201="snížená",J201,0)</f>
        <v>0</v>
      </c>
      <c r="BG201" s="140">
        <f>IF(N201="zákl. přenesená",J201,0)</f>
        <v>0</v>
      </c>
      <c r="BH201" s="140">
        <f>IF(N201="sníž. přenesená",J201,0)</f>
        <v>0</v>
      </c>
      <c r="BI201" s="140">
        <f>IF(N201="nulová",J201,0)</f>
        <v>0</v>
      </c>
      <c r="BJ201" s="18" t="s">
        <v>79</v>
      </c>
      <c r="BK201" s="140">
        <f>ROUND(I201*H201,2)</f>
        <v>0</v>
      </c>
      <c r="BL201" s="18" t="s">
        <v>149</v>
      </c>
      <c r="BM201" s="139" t="s">
        <v>257</v>
      </c>
    </row>
    <row r="202" spans="2:65" s="1" customFormat="1" ht="11.25" x14ac:dyDescent="0.2">
      <c r="B202" s="33"/>
      <c r="D202" s="141" t="s">
        <v>151</v>
      </c>
      <c r="F202" s="142" t="s">
        <v>258</v>
      </c>
      <c r="I202" s="143"/>
      <c r="L202" s="33"/>
      <c r="M202" s="144"/>
      <c r="T202" s="54"/>
      <c r="AT202" s="18" t="s">
        <v>151</v>
      </c>
      <c r="AU202" s="18" t="s">
        <v>81</v>
      </c>
    </row>
    <row r="203" spans="2:65" s="1" customFormat="1" ht="11.25" x14ac:dyDescent="0.2">
      <c r="B203" s="33"/>
      <c r="D203" s="145" t="s">
        <v>153</v>
      </c>
      <c r="F203" s="146" t="s">
        <v>259</v>
      </c>
      <c r="I203" s="143"/>
      <c r="L203" s="33"/>
      <c r="M203" s="144"/>
      <c r="T203" s="54"/>
      <c r="AT203" s="18" t="s">
        <v>153</v>
      </c>
      <c r="AU203" s="18" t="s">
        <v>81</v>
      </c>
    </row>
    <row r="204" spans="2:65" s="12" customFormat="1" ht="11.25" x14ac:dyDescent="0.2">
      <c r="B204" s="147"/>
      <c r="D204" s="141" t="s">
        <v>155</v>
      </c>
      <c r="E204" s="148" t="s">
        <v>19</v>
      </c>
      <c r="F204" s="149" t="s">
        <v>156</v>
      </c>
      <c r="H204" s="148" t="s">
        <v>19</v>
      </c>
      <c r="I204" s="150"/>
      <c r="L204" s="147"/>
      <c r="M204" s="151"/>
      <c r="T204" s="152"/>
      <c r="AT204" s="148" t="s">
        <v>155</v>
      </c>
      <c r="AU204" s="148" t="s">
        <v>81</v>
      </c>
      <c r="AV204" s="12" t="s">
        <v>79</v>
      </c>
      <c r="AW204" s="12" t="s">
        <v>33</v>
      </c>
      <c r="AX204" s="12" t="s">
        <v>71</v>
      </c>
      <c r="AY204" s="148" t="s">
        <v>141</v>
      </c>
    </row>
    <row r="205" spans="2:65" s="12" customFormat="1" ht="11.25" x14ac:dyDescent="0.2">
      <c r="B205" s="147"/>
      <c r="D205" s="141" t="s">
        <v>155</v>
      </c>
      <c r="E205" s="148" t="s">
        <v>19</v>
      </c>
      <c r="F205" s="149" t="s">
        <v>260</v>
      </c>
      <c r="H205" s="148" t="s">
        <v>19</v>
      </c>
      <c r="I205" s="150"/>
      <c r="L205" s="147"/>
      <c r="M205" s="151"/>
      <c r="T205" s="152"/>
      <c r="AT205" s="148" t="s">
        <v>155</v>
      </c>
      <c r="AU205" s="148" t="s">
        <v>81</v>
      </c>
      <c r="AV205" s="12" t="s">
        <v>79</v>
      </c>
      <c r="AW205" s="12" t="s">
        <v>33</v>
      </c>
      <c r="AX205" s="12" t="s">
        <v>71</v>
      </c>
      <c r="AY205" s="148" t="s">
        <v>141</v>
      </c>
    </row>
    <row r="206" spans="2:65" s="13" customFormat="1" ht="22.5" x14ac:dyDescent="0.2">
      <c r="B206" s="153"/>
      <c r="D206" s="141" t="s">
        <v>155</v>
      </c>
      <c r="E206" s="154" t="s">
        <v>19</v>
      </c>
      <c r="F206" s="155" t="s">
        <v>261</v>
      </c>
      <c r="H206" s="156">
        <v>174.9</v>
      </c>
      <c r="I206" s="157"/>
      <c r="L206" s="153"/>
      <c r="M206" s="158"/>
      <c r="T206" s="159"/>
      <c r="AT206" s="154" t="s">
        <v>155</v>
      </c>
      <c r="AU206" s="154" t="s">
        <v>81</v>
      </c>
      <c r="AV206" s="13" t="s">
        <v>81</v>
      </c>
      <c r="AW206" s="13" t="s">
        <v>33</v>
      </c>
      <c r="AX206" s="13" t="s">
        <v>71</v>
      </c>
      <c r="AY206" s="154" t="s">
        <v>141</v>
      </c>
    </row>
    <row r="207" spans="2:65" s="13" customFormat="1" ht="11.25" x14ac:dyDescent="0.2">
      <c r="B207" s="153"/>
      <c r="D207" s="141" t="s">
        <v>155</v>
      </c>
      <c r="E207" s="154" t="s">
        <v>19</v>
      </c>
      <c r="F207" s="155" t="s">
        <v>262</v>
      </c>
      <c r="H207" s="156">
        <v>17.100000000000001</v>
      </c>
      <c r="I207" s="157"/>
      <c r="L207" s="153"/>
      <c r="M207" s="158"/>
      <c r="T207" s="159"/>
      <c r="AT207" s="154" t="s">
        <v>155</v>
      </c>
      <c r="AU207" s="154" t="s">
        <v>81</v>
      </c>
      <c r="AV207" s="13" t="s">
        <v>81</v>
      </c>
      <c r="AW207" s="13" t="s">
        <v>33</v>
      </c>
      <c r="AX207" s="13" t="s">
        <v>71</v>
      </c>
      <c r="AY207" s="154" t="s">
        <v>141</v>
      </c>
    </row>
    <row r="208" spans="2:65" s="14" customFormat="1" ht="11.25" x14ac:dyDescent="0.2">
      <c r="B208" s="170"/>
      <c r="D208" s="141" t="s">
        <v>155</v>
      </c>
      <c r="E208" s="171" t="s">
        <v>19</v>
      </c>
      <c r="F208" s="172" t="s">
        <v>188</v>
      </c>
      <c r="H208" s="173">
        <v>192</v>
      </c>
      <c r="I208" s="174"/>
      <c r="L208" s="170"/>
      <c r="M208" s="175"/>
      <c r="T208" s="176"/>
      <c r="AT208" s="171" t="s">
        <v>155</v>
      </c>
      <c r="AU208" s="171" t="s">
        <v>81</v>
      </c>
      <c r="AV208" s="14" t="s">
        <v>149</v>
      </c>
      <c r="AW208" s="14" t="s">
        <v>33</v>
      </c>
      <c r="AX208" s="14" t="s">
        <v>79</v>
      </c>
      <c r="AY208" s="171" t="s">
        <v>141</v>
      </c>
    </row>
    <row r="209" spans="2:65" s="1" customFormat="1" ht="24.2" customHeight="1" x14ac:dyDescent="0.2">
      <c r="B209" s="33"/>
      <c r="C209" s="128" t="s">
        <v>8</v>
      </c>
      <c r="D209" s="128" t="s">
        <v>144</v>
      </c>
      <c r="E209" s="129" t="s">
        <v>263</v>
      </c>
      <c r="F209" s="130" t="s">
        <v>264</v>
      </c>
      <c r="G209" s="131" t="s">
        <v>256</v>
      </c>
      <c r="H209" s="132">
        <v>72.599999999999994</v>
      </c>
      <c r="I209" s="133"/>
      <c r="J209" s="134">
        <f>ROUND(I209*H209,2)</f>
        <v>0</v>
      </c>
      <c r="K209" s="130" t="s">
        <v>148</v>
      </c>
      <c r="L209" s="33"/>
      <c r="M209" s="135" t="s">
        <v>19</v>
      </c>
      <c r="N209" s="136" t="s">
        <v>42</v>
      </c>
      <c r="P209" s="137">
        <f>O209*H209</f>
        <v>0</v>
      </c>
      <c r="Q209" s="137">
        <v>2.0000000000000001E-4</v>
      </c>
      <c r="R209" s="137">
        <f>Q209*H209</f>
        <v>1.452E-2</v>
      </c>
      <c r="S209" s="137">
        <v>0</v>
      </c>
      <c r="T209" s="138">
        <f>S209*H209</f>
        <v>0</v>
      </c>
      <c r="AR209" s="139" t="s">
        <v>149</v>
      </c>
      <c r="AT209" s="139" t="s">
        <v>144</v>
      </c>
      <c r="AU209" s="139" t="s">
        <v>81</v>
      </c>
      <c r="AY209" s="18" t="s">
        <v>141</v>
      </c>
      <c r="BE209" s="140">
        <f>IF(N209="základní",J209,0)</f>
        <v>0</v>
      </c>
      <c r="BF209" s="140">
        <f>IF(N209="snížená",J209,0)</f>
        <v>0</v>
      </c>
      <c r="BG209" s="140">
        <f>IF(N209="zákl. přenesená",J209,0)</f>
        <v>0</v>
      </c>
      <c r="BH209" s="140">
        <f>IF(N209="sníž. přenesená",J209,0)</f>
        <v>0</v>
      </c>
      <c r="BI209" s="140">
        <f>IF(N209="nulová",J209,0)</f>
        <v>0</v>
      </c>
      <c r="BJ209" s="18" t="s">
        <v>79</v>
      </c>
      <c r="BK209" s="140">
        <f>ROUND(I209*H209,2)</f>
        <v>0</v>
      </c>
      <c r="BL209" s="18" t="s">
        <v>149</v>
      </c>
      <c r="BM209" s="139" t="s">
        <v>265</v>
      </c>
    </row>
    <row r="210" spans="2:65" s="1" customFormat="1" ht="11.25" x14ac:dyDescent="0.2">
      <c r="B210" s="33"/>
      <c r="D210" s="141" t="s">
        <v>151</v>
      </c>
      <c r="F210" s="142" t="s">
        <v>266</v>
      </c>
      <c r="I210" s="143"/>
      <c r="L210" s="33"/>
      <c r="M210" s="144"/>
      <c r="T210" s="54"/>
      <c r="AT210" s="18" t="s">
        <v>151</v>
      </c>
      <c r="AU210" s="18" t="s">
        <v>81</v>
      </c>
    </row>
    <row r="211" spans="2:65" s="1" customFormat="1" ht="11.25" x14ac:dyDescent="0.2">
      <c r="B211" s="33"/>
      <c r="D211" s="145" t="s">
        <v>153</v>
      </c>
      <c r="F211" s="146" t="s">
        <v>267</v>
      </c>
      <c r="I211" s="143"/>
      <c r="L211" s="33"/>
      <c r="M211" s="144"/>
      <c r="T211" s="54"/>
      <c r="AT211" s="18" t="s">
        <v>153</v>
      </c>
      <c r="AU211" s="18" t="s">
        <v>81</v>
      </c>
    </row>
    <row r="212" spans="2:65" s="12" customFormat="1" ht="11.25" x14ac:dyDescent="0.2">
      <c r="B212" s="147"/>
      <c r="D212" s="141" t="s">
        <v>155</v>
      </c>
      <c r="E212" s="148" t="s">
        <v>19</v>
      </c>
      <c r="F212" s="149" t="s">
        <v>156</v>
      </c>
      <c r="H212" s="148" t="s">
        <v>19</v>
      </c>
      <c r="I212" s="150"/>
      <c r="L212" s="147"/>
      <c r="M212" s="151"/>
      <c r="T212" s="152"/>
      <c r="AT212" s="148" t="s">
        <v>155</v>
      </c>
      <c r="AU212" s="148" t="s">
        <v>81</v>
      </c>
      <c r="AV212" s="12" t="s">
        <v>79</v>
      </c>
      <c r="AW212" s="12" t="s">
        <v>33</v>
      </c>
      <c r="AX212" s="12" t="s">
        <v>71</v>
      </c>
      <c r="AY212" s="148" t="s">
        <v>141</v>
      </c>
    </row>
    <row r="213" spans="2:65" s="13" customFormat="1" ht="11.25" x14ac:dyDescent="0.2">
      <c r="B213" s="153"/>
      <c r="D213" s="141" t="s">
        <v>155</v>
      </c>
      <c r="E213" s="154" t="s">
        <v>19</v>
      </c>
      <c r="F213" s="155" t="s">
        <v>268</v>
      </c>
      <c r="H213" s="156">
        <v>72.599999999999994</v>
      </c>
      <c r="I213" s="157"/>
      <c r="L213" s="153"/>
      <c r="M213" s="158"/>
      <c r="T213" s="159"/>
      <c r="AT213" s="154" t="s">
        <v>155</v>
      </c>
      <c r="AU213" s="154" t="s">
        <v>81</v>
      </c>
      <c r="AV213" s="13" t="s">
        <v>81</v>
      </c>
      <c r="AW213" s="13" t="s">
        <v>33</v>
      </c>
      <c r="AX213" s="13" t="s">
        <v>79</v>
      </c>
      <c r="AY213" s="154" t="s">
        <v>141</v>
      </c>
    </row>
    <row r="214" spans="2:65" s="1" customFormat="1" ht="24.2" customHeight="1" x14ac:dyDescent="0.2">
      <c r="B214" s="33"/>
      <c r="C214" s="128" t="s">
        <v>269</v>
      </c>
      <c r="D214" s="128" t="s">
        <v>144</v>
      </c>
      <c r="E214" s="129" t="s">
        <v>270</v>
      </c>
      <c r="F214" s="130" t="s">
        <v>271</v>
      </c>
      <c r="G214" s="131" t="s">
        <v>221</v>
      </c>
      <c r="H214" s="132">
        <v>37.049999999999997</v>
      </c>
      <c r="I214" s="133"/>
      <c r="J214" s="134">
        <f>ROUND(I214*H214,2)</f>
        <v>0</v>
      </c>
      <c r="K214" s="130" t="s">
        <v>148</v>
      </c>
      <c r="L214" s="33"/>
      <c r="M214" s="135" t="s">
        <v>19</v>
      </c>
      <c r="N214" s="136" t="s">
        <v>42</v>
      </c>
      <c r="P214" s="137">
        <f>O214*H214</f>
        <v>0</v>
      </c>
      <c r="Q214" s="137">
        <v>0.17330000000000001</v>
      </c>
      <c r="R214" s="137">
        <f>Q214*H214</f>
        <v>6.4207650000000003</v>
      </c>
      <c r="S214" s="137">
        <v>0</v>
      </c>
      <c r="T214" s="138">
        <f>S214*H214</f>
        <v>0</v>
      </c>
      <c r="AR214" s="139" t="s">
        <v>149</v>
      </c>
      <c r="AT214" s="139" t="s">
        <v>144</v>
      </c>
      <c r="AU214" s="139" t="s">
        <v>81</v>
      </c>
      <c r="AY214" s="18" t="s">
        <v>141</v>
      </c>
      <c r="BE214" s="140">
        <f>IF(N214="základní",J214,0)</f>
        <v>0</v>
      </c>
      <c r="BF214" s="140">
        <f>IF(N214="snížená",J214,0)</f>
        <v>0</v>
      </c>
      <c r="BG214" s="140">
        <f>IF(N214="zákl. přenesená",J214,0)</f>
        <v>0</v>
      </c>
      <c r="BH214" s="140">
        <f>IF(N214="sníž. přenesená",J214,0)</f>
        <v>0</v>
      </c>
      <c r="BI214" s="140">
        <f>IF(N214="nulová",J214,0)</f>
        <v>0</v>
      </c>
      <c r="BJ214" s="18" t="s">
        <v>79</v>
      </c>
      <c r="BK214" s="140">
        <f>ROUND(I214*H214,2)</f>
        <v>0</v>
      </c>
      <c r="BL214" s="18" t="s">
        <v>149</v>
      </c>
      <c r="BM214" s="139" t="s">
        <v>272</v>
      </c>
    </row>
    <row r="215" spans="2:65" s="1" customFormat="1" ht="19.5" x14ac:dyDescent="0.2">
      <c r="B215" s="33"/>
      <c r="D215" s="141" t="s">
        <v>151</v>
      </c>
      <c r="F215" s="142" t="s">
        <v>273</v>
      </c>
      <c r="I215" s="143"/>
      <c r="L215" s="33"/>
      <c r="M215" s="144"/>
      <c r="T215" s="54"/>
      <c r="AT215" s="18" t="s">
        <v>151</v>
      </c>
      <c r="AU215" s="18" t="s">
        <v>81</v>
      </c>
    </row>
    <row r="216" spans="2:65" s="1" customFormat="1" ht="11.25" x14ac:dyDescent="0.2">
      <c r="B216" s="33"/>
      <c r="D216" s="145" t="s">
        <v>153</v>
      </c>
      <c r="F216" s="146" t="s">
        <v>274</v>
      </c>
      <c r="I216" s="143"/>
      <c r="L216" s="33"/>
      <c r="M216" s="144"/>
      <c r="T216" s="54"/>
      <c r="AT216" s="18" t="s">
        <v>153</v>
      </c>
      <c r="AU216" s="18" t="s">
        <v>81</v>
      </c>
    </row>
    <row r="217" spans="2:65" s="12" customFormat="1" ht="11.25" x14ac:dyDescent="0.2">
      <c r="B217" s="147"/>
      <c r="D217" s="141" t="s">
        <v>155</v>
      </c>
      <c r="E217" s="148" t="s">
        <v>19</v>
      </c>
      <c r="F217" s="149" t="s">
        <v>275</v>
      </c>
      <c r="H217" s="148" t="s">
        <v>19</v>
      </c>
      <c r="I217" s="150"/>
      <c r="L217" s="147"/>
      <c r="M217" s="151"/>
      <c r="T217" s="152"/>
      <c r="AT217" s="148" t="s">
        <v>155</v>
      </c>
      <c r="AU217" s="148" t="s">
        <v>81</v>
      </c>
      <c r="AV217" s="12" t="s">
        <v>79</v>
      </c>
      <c r="AW217" s="12" t="s">
        <v>33</v>
      </c>
      <c r="AX217" s="12" t="s">
        <v>71</v>
      </c>
      <c r="AY217" s="148" t="s">
        <v>141</v>
      </c>
    </row>
    <row r="218" spans="2:65" s="12" customFormat="1" ht="11.25" x14ac:dyDescent="0.2">
      <c r="B218" s="147"/>
      <c r="D218" s="141" t="s">
        <v>155</v>
      </c>
      <c r="E218" s="148" t="s">
        <v>19</v>
      </c>
      <c r="F218" s="149" t="s">
        <v>276</v>
      </c>
      <c r="H218" s="148" t="s">
        <v>19</v>
      </c>
      <c r="I218" s="150"/>
      <c r="L218" s="147"/>
      <c r="M218" s="151"/>
      <c r="T218" s="152"/>
      <c r="AT218" s="148" t="s">
        <v>155</v>
      </c>
      <c r="AU218" s="148" t="s">
        <v>81</v>
      </c>
      <c r="AV218" s="12" t="s">
        <v>79</v>
      </c>
      <c r="AW218" s="12" t="s">
        <v>33</v>
      </c>
      <c r="AX218" s="12" t="s">
        <v>71</v>
      </c>
      <c r="AY218" s="148" t="s">
        <v>141</v>
      </c>
    </row>
    <row r="219" spans="2:65" s="13" customFormat="1" ht="22.5" x14ac:dyDescent="0.2">
      <c r="B219" s="153"/>
      <c r="D219" s="141" t="s">
        <v>155</v>
      </c>
      <c r="E219" s="154" t="s">
        <v>19</v>
      </c>
      <c r="F219" s="155" t="s">
        <v>277</v>
      </c>
      <c r="H219" s="156">
        <v>27.03</v>
      </c>
      <c r="I219" s="157"/>
      <c r="L219" s="153"/>
      <c r="M219" s="158"/>
      <c r="T219" s="159"/>
      <c r="AT219" s="154" t="s">
        <v>155</v>
      </c>
      <c r="AU219" s="154" t="s">
        <v>81</v>
      </c>
      <c r="AV219" s="13" t="s">
        <v>81</v>
      </c>
      <c r="AW219" s="13" t="s">
        <v>33</v>
      </c>
      <c r="AX219" s="13" t="s">
        <v>71</v>
      </c>
      <c r="AY219" s="154" t="s">
        <v>141</v>
      </c>
    </row>
    <row r="220" spans="2:65" s="13" customFormat="1" ht="11.25" x14ac:dyDescent="0.2">
      <c r="B220" s="153"/>
      <c r="D220" s="141" t="s">
        <v>155</v>
      </c>
      <c r="E220" s="154" t="s">
        <v>19</v>
      </c>
      <c r="F220" s="155" t="s">
        <v>278</v>
      </c>
      <c r="H220" s="156">
        <v>10.02</v>
      </c>
      <c r="I220" s="157"/>
      <c r="L220" s="153"/>
      <c r="M220" s="158"/>
      <c r="T220" s="159"/>
      <c r="AT220" s="154" t="s">
        <v>155</v>
      </c>
      <c r="AU220" s="154" t="s">
        <v>81</v>
      </c>
      <c r="AV220" s="13" t="s">
        <v>81</v>
      </c>
      <c r="AW220" s="13" t="s">
        <v>33</v>
      </c>
      <c r="AX220" s="13" t="s">
        <v>71</v>
      </c>
      <c r="AY220" s="154" t="s">
        <v>141</v>
      </c>
    </row>
    <row r="221" spans="2:65" s="14" customFormat="1" ht="11.25" x14ac:dyDescent="0.2">
      <c r="B221" s="170"/>
      <c r="D221" s="141" t="s">
        <v>155</v>
      </c>
      <c r="E221" s="171" t="s">
        <v>19</v>
      </c>
      <c r="F221" s="172" t="s">
        <v>188</v>
      </c>
      <c r="H221" s="173">
        <v>37.049999999999997</v>
      </c>
      <c r="I221" s="174"/>
      <c r="L221" s="170"/>
      <c r="M221" s="175"/>
      <c r="T221" s="176"/>
      <c r="AT221" s="171" t="s">
        <v>155</v>
      </c>
      <c r="AU221" s="171" t="s">
        <v>81</v>
      </c>
      <c r="AV221" s="14" t="s">
        <v>149</v>
      </c>
      <c r="AW221" s="14" t="s">
        <v>33</v>
      </c>
      <c r="AX221" s="14" t="s">
        <v>79</v>
      </c>
      <c r="AY221" s="171" t="s">
        <v>141</v>
      </c>
    </row>
    <row r="222" spans="2:65" s="1" customFormat="1" ht="16.5" customHeight="1" x14ac:dyDescent="0.2">
      <c r="B222" s="33"/>
      <c r="C222" s="128" t="s">
        <v>279</v>
      </c>
      <c r="D222" s="128" t="s">
        <v>144</v>
      </c>
      <c r="E222" s="129" t="s">
        <v>280</v>
      </c>
      <c r="F222" s="130" t="s">
        <v>281</v>
      </c>
      <c r="G222" s="131" t="s">
        <v>221</v>
      </c>
      <c r="H222" s="132">
        <v>41.893999999999998</v>
      </c>
      <c r="I222" s="133"/>
      <c r="J222" s="134">
        <f>ROUND(I222*H222,2)</f>
        <v>0</v>
      </c>
      <c r="K222" s="130" t="s">
        <v>148</v>
      </c>
      <c r="L222" s="33"/>
      <c r="M222" s="135" t="s">
        <v>19</v>
      </c>
      <c r="N222" s="136" t="s">
        <v>42</v>
      </c>
      <c r="P222" s="137">
        <f>O222*H222</f>
        <v>0</v>
      </c>
      <c r="Q222" s="137">
        <v>8.3409999999999998E-2</v>
      </c>
      <c r="R222" s="137">
        <f>Q222*H222</f>
        <v>3.4943785399999996</v>
      </c>
      <c r="S222" s="137">
        <v>0</v>
      </c>
      <c r="T222" s="138">
        <f>S222*H222</f>
        <v>0</v>
      </c>
      <c r="AR222" s="139" t="s">
        <v>149</v>
      </c>
      <c r="AT222" s="139" t="s">
        <v>144</v>
      </c>
      <c r="AU222" s="139" t="s">
        <v>81</v>
      </c>
      <c r="AY222" s="18" t="s">
        <v>141</v>
      </c>
      <c r="BE222" s="140">
        <f>IF(N222="základní",J222,0)</f>
        <v>0</v>
      </c>
      <c r="BF222" s="140">
        <f>IF(N222="snížená",J222,0)</f>
        <v>0</v>
      </c>
      <c r="BG222" s="140">
        <f>IF(N222="zákl. přenesená",J222,0)</f>
        <v>0</v>
      </c>
      <c r="BH222" s="140">
        <f>IF(N222="sníž. přenesená",J222,0)</f>
        <v>0</v>
      </c>
      <c r="BI222" s="140">
        <f>IF(N222="nulová",J222,0)</f>
        <v>0</v>
      </c>
      <c r="BJ222" s="18" t="s">
        <v>79</v>
      </c>
      <c r="BK222" s="140">
        <f>ROUND(I222*H222,2)</f>
        <v>0</v>
      </c>
      <c r="BL222" s="18" t="s">
        <v>149</v>
      </c>
      <c r="BM222" s="139" t="s">
        <v>282</v>
      </c>
    </row>
    <row r="223" spans="2:65" s="1" customFormat="1" ht="19.5" x14ac:dyDescent="0.2">
      <c r="B223" s="33"/>
      <c r="D223" s="141" t="s">
        <v>151</v>
      </c>
      <c r="F223" s="142" t="s">
        <v>283</v>
      </c>
      <c r="I223" s="143"/>
      <c r="L223" s="33"/>
      <c r="M223" s="144"/>
      <c r="T223" s="54"/>
      <c r="AT223" s="18" t="s">
        <v>151</v>
      </c>
      <c r="AU223" s="18" t="s">
        <v>81</v>
      </c>
    </row>
    <row r="224" spans="2:65" s="1" customFormat="1" ht="11.25" x14ac:dyDescent="0.2">
      <c r="B224" s="33"/>
      <c r="D224" s="145" t="s">
        <v>153</v>
      </c>
      <c r="F224" s="146" t="s">
        <v>284</v>
      </c>
      <c r="I224" s="143"/>
      <c r="L224" s="33"/>
      <c r="M224" s="144"/>
      <c r="T224" s="54"/>
      <c r="AT224" s="18" t="s">
        <v>153</v>
      </c>
      <c r="AU224" s="18" t="s">
        <v>81</v>
      </c>
    </row>
    <row r="225" spans="2:65" s="12" customFormat="1" ht="11.25" x14ac:dyDescent="0.2">
      <c r="B225" s="147"/>
      <c r="D225" s="141" t="s">
        <v>155</v>
      </c>
      <c r="E225" s="148" t="s">
        <v>19</v>
      </c>
      <c r="F225" s="149" t="s">
        <v>156</v>
      </c>
      <c r="H225" s="148" t="s">
        <v>19</v>
      </c>
      <c r="I225" s="150"/>
      <c r="L225" s="147"/>
      <c r="M225" s="151"/>
      <c r="T225" s="152"/>
      <c r="AT225" s="148" t="s">
        <v>155</v>
      </c>
      <c r="AU225" s="148" t="s">
        <v>81</v>
      </c>
      <c r="AV225" s="12" t="s">
        <v>79</v>
      </c>
      <c r="AW225" s="12" t="s">
        <v>33</v>
      </c>
      <c r="AX225" s="12" t="s">
        <v>71</v>
      </c>
      <c r="AY225" s="148" t="s">
        <v>141</v>
      </c>
    </row>
    <row r="226" spans="2:65" s="12" customFormat="1" ht="11.25" x14ac:dyDescent="0.2">
      <c r="B226" s="147"/>
      <c r="D226" s="141" t="s">
        <v>155</v>
      </c>
      <c r="E226" s="148" t="s">
        <v>19</v>
      </c>
      <c r="F226" s="149" t="s">
        <v>285</v>
      </c>
      <c r="H226" s="148" t="s">
        <v>19</v>
      </c>
      <c r="I226" s="150"/>
      <c r="L226" s="147"/>
      <c r="M226" s="151"/>
      <c r="T226" s="152"/>
      <c r="AT226" s="148" t="s">
        <v>155</v>
      </c>
      <c r="AU226" s="148" t="s">
        <v>81</v>
      </c>
      <c r="AV226" s="12" t="s">
        <v>79</v>
      </c>
      <c r="AW226" s="12" t="s">
        <v>33</v>
      </c>
      <c r="AX226" s="12" t="s">
        <v>71</v>
      </c>
      <c r="AY226" s="148" t="s">
        <v>141</v>
      </c>
    </row>
    <row r="227" spans="2:65" s="13" customFormat="1" ht="22.5" x14ac:dyDescent="0.2">
      <c r="B227" s="153"/>
      <c r="D227" s="141" t="s">
        <v>155</v>
      </c>
      <c r="E227" s="154" t="s">
        <v>19</v>
      </c>
      <c r="F227" s="155" t="s">
        <v>286</v>
      </c>
      <c r="H227" s="156">
        <v>41.893999999999998</v>
      </c>
      <c r="I227" s="157"/>
      <c r="L227" s="153"/>
      <c r="M227" s="158"/>
      <c r="T227" s="159"/>
      <c r="AT227" s="154" t="s">
        <v>155</v>
      </c>
      <c r="AU227" s="154" t="s">
        <v>81</v>
      </c>
      <c r="AV227" s="13" t="s">
        <v>81</v>
      </c>
      <c r="AW227" s="13" t="s">
        <v>33</v>
      </c>
      <c r="AX227" s="13" t="s">
        <v>79</v>
      </c>
      <c r="AY227" s="154" t="s">
        <v>141</v>
      </c>
    </row>
    <row r="228" spans="2:65" s="11" customFormat="1" ht="22.9" customHeight="1" x14ac:dyDescent="0.2">
      <c r="B228" s="116"/>
      <c r="D228" s="117" t="s">
        <v>70</v>
      </c>
      <c r="E228" s="126" t="s">
        <v>287</v>
      </c>
      <c r="F228" s="126" t="s">
        <v>288</v>
      </c>
      <c r="I228" s="119"/>
      <c r="J228" s="127">
        <f>BK228</f>
        <v>0</v>
      </c>
      <c r="L228" s="116"/>
      <c r="M228" s="121"/>
      <c r="P228" s="122">
        <f>SUM(P229:P246)</f>
        <v>0</v>
      </c>
      <c r="R228" s="122">
        <f>SUM(R229:R246)</f>
        <v>10.269024799999999</v>
      </c>
      <c r="T228" s="123">
        <f>SUM(T229:T246)</f>
        <v>0</v>
      </c>
      <c r="AR228" s="117" t="s">
        <v>79</v>
      </c>
      <c r="AT228" s="124" t="s">
        <v>70</v>
      </c>
      <c r="AU228" s="124" t="s">
        <v>79</v>
      </c>
      <c r="AY228" s="117" t="s">
        <v>141</v>
      </c>
      <c r="BK228" s="125">
        <f>SUM(BK229:BK246)</f>
        <v>0</v>
      </c>
    </row>
    <row r="229" spans="2:65" s="1" customFormat="1" ht="33" customHeight="1" x14ac:dyDescent="0.2">
      <c r="B229" s="33"/>
      <c r="C229" s="128" t="s">
        <v>289</v>
      </c>
      <c r="D229" s="128" t="s">
        <v>144</v>
      </c>
      <c r="E229" s="129" t="s">
        <v>290</v>
      </c>
      <c r="F229" s="130" t="s">
        <v>291</v>
      </c>
      <c r="G229" s="131" t="s">
        <v>221</v>
      </c>
      <c r="H229" s="132">
        <v>289.82</v>
      </c>
      <c r="I229" s="133"/>
      <c r="J229" s="134">
        <f>ROUND(I229*H229,2)</f>
        <v>0</v>
      </c>
      <c r="K229" s="130" t="s">
        <v>292</v>
      </c>
      <c r="L229" s="33"/>
      <c r="M229" s="135" t="s">
        <v>19</v>
      </c>
      <c r="N229" s="136" t="s">
        <v>42</v>
      </c>
      <c r="P229" s="137">
        <f>O229*H229</f>
        <v>0</v>
      </c>
      <c r="Q229" s="137">
        <v>3.0439999999999998E-2</v>
      </c>
      <c r="R229" s="137">
        <f>Q229*H229</f>
        <v>8.8221207999999987</v>
      </c>
      <c r="S229" s="137">
        <v>0</v>
      </c>
      <c r="T229" s="138">
        <f>S229*H229</f>
        <v>0</v>
      </c>
      <c r="AR229" s="139" t="s">
        <v>149</v>
      </c>
      <c r="AT229" s="139" t="s">
        <v>144</v>
      </c>
      <c r="AU229" s="139" t="s">
        <v>81</v>
      </c>
      <c r="AY229" s="18" t="s">
        <v>141</v>
      </c>
      <c r="BE229" s="140">
        <f>IF(N229="základní",J229,0)</f>
        <v>0</v>
      </c>
      <c r="BF229" s="140">
        <f>IF(N229="snížená",J229,0)</f>
        <v>0</v>
      </c>
      <c r="BG229" s="140">
        <f>IF(N229="zákl. přenesená",J229,0)</f>
        <v>0</v>
      </c>
      <c r="BH229" s="140">
        <f>IF(N229="sníž. přenesená",J229,0)</f>
        <v>0</v>
      </c>
      <c r="BI229" s="140">
        <f>IF(N229="nulová",J229,0)</f>
        <v>0</v>
      </c>
      <c r="BJ229" s="18" t="s">
        <v>79</v>
      </c>
      <c r="BK229" s="140">
        <f>ROUND(I229*H229,2)</f>
        <v>0</v>
      </c>
      <c r="BL229" s="18" t="s">
        <v>149</v>
      </c>
      <c r="BM229" s="139" t="s">
        <v>293</v>
      </c>
    </row>
    <row r="230" spans="2:65" s="1" customFormat="1" ht="19.5" x14ac:dyDescent="0.2">
      <c r="B230" s="33"/>
      <c r="D230" s="141" t="s">
        <v>151</v>
      </c>
      <c r="F230" s="142" t="s">
        <v>291</v>
      </c>
      <c r="I230" s="143"/>
      <c r="L230" s="33"/>
      <c r="M230" s="144"/>
      <c r="T230" s="54"/>
      <c r="AT230" s="18" t="s">
        <v>151</v>
      </c>
      <c r="AU230" s="18" t="s">
        <v>81</v>
      </c>
    </row>
    <row r="231" spans="2:65" s="12" customFormat="1" ht="11.25" x14ac:dyDescent="0.2">
      <c r="B231" s="147"/>
      <c r="D231" s="141" t="s">
        <v>155</v>
      </c>
      <c r="E231" s="148" t="s">
        <v>19</v>
      </c>
      <c r="F231" s="149" t="s">
        <v>156</v>
      </c>
      <c r="H231" s="148" t="s">
        <v>19</v>
      </c>
      <c r="I231" s="150"/>
      <c r="L231" s="147"/>
      <c r="M231" s="151"/>
      <c r="T231" s="152"/>
      <c r="AT231" s="148" t="s">
        <v>155</v>
      </c>
      <c r="AU231" s="148" t="s">
        <v>81</v>
      </c>
      <c r="AV231" s="12" t="s">
        <v>79</v>
      </c>
      <c r="AW231" s="12" t="s">
        <v>33</v>
      </c>
      <c r="AX231" s="12" t="s">
        <v>71</v>
      </c>
      <c r="AY231" s="148" t="s">
        <v>141</v>
      </c>
    </row>
    <row r="232" spans="2:65" s="12" customFormat="1" ht="11.25" x14ac:dyDescent="0.2">
      <c r="B232" s="147"/>
      <c r="D232" s="141" t="s">
        <v>155</v>
      </c>
      <c r="E232" s="148" t="s">
        <v>19</v>
      </c>
      <c r="F232" s="149" t="s">
        <v>294</v>
      </c>
      <c r="H232" s="148" t="s">
        <v>19</v>
      </c>
      <c r="I232" s="150"/>
      <c r="L232" s="147"/>
      <c r="M232" s="151"/>
      <c r="T232" s="152"/>
      <c r="AT232" s="148" t="s">
        <v>155</v>
      </c>
      <c r="AU232" s="148" t="s">
        <v>81</v>
      </c>
      <c r="AV232" s="12" t="s">
        <v>79</v>
      </c>
      <c r="AW232" s="12" t="s">
        <v>33</v>
      </c>
      <c r="AX232" s="12" t="s">
        <v>71</v>
      </c>
      <c r="AY232" s="148" t="s">
        <v>141</v>
      </c>
    </row>
    <row r="233" spans="2:65" s="12" customFormat="1" ht="11.25" x14ac:dyDescent="0.2">
      <c r="B233" s="147"/>
      <c r="D233" s="141" t="s">
        <v>155</v>
      </c>
      <c r="E233" s="148" t="s">
        <v>19</v>
      </c>
      <c r="F233" s="149" t="s">
        <v>295</v>
      </c>
      <c r="H233" s="148" t="s">
        <v>19</v>
      </c>
      <c r="I233" s="150"/>
      <c r="L233" s="147"/>
      <c r="M233" s="151"/>
      <c r="T233" s="152"/>
      <c r="AT233" s="148" t="s">
        <v>155</v>
      </c>
      <c r="AU233" s="148" t="s">
        <v>81</v>
      </c>
      <c r="AV233" s="12" t="s">
        <v>79</v>
      </c>
      <c r="AW233" s="12" t="s">
        <v>33</v>
      </c>
      <c r="AX233" s="12" t="s">
        <v>71</v>
      </c>
      <c r="AY233" s="148" t="s">
        <v>141</v>
      </c>
    </row>
    <row r="234" spans="2:65" s="13" customFormat="1" ht="22.5" x14ac:dyDescent="0.2">
      <c r="B234" s="153"/>
      <c r="D234" s="141" t="s">
        <v>155</v>
      </c>
      <c r="E234" s="154" t="s">
        <v>19</v>
      </c>
      <c r="F234" s="155" t="s">
        <v>296</v>
      </c>
      <c r="H234" s="156">
        <v>289.82</v>
      </c>
      <c r="I234" s="157"/>
      <c r="L234" s="153"/>
      <c r="M234" s="158"/>
      <c r="T234" s="159"/>
      <c r="AT234" s="154" t="s">
        <v>155</v>
      </c>
      <c r="AU234" s="154" t="s">
        <v>81</v>
      </c>
      <c r="AV234" s="13" t="s">
        <v>81</v>
      </c>
      <c r="AW234" s="13" t="s">
        <v>33</v>
      </c>
      <c r="AX234" s="13" t="s">
        <v>79</v>
      </c>
      <c r="AY234" s="154" t="s">
        <v>141</v>
      </c>
    </row>
    <row r="235" spans="2:65" s="1" customFormat="1" ht="24.2" customHeight="1" x14ac:dyDescent="0.2">
      <c r="B235" s="33"/>
      <c r="C235" s="128" t="s">
        <v>297</v>
      </c>
      <c r="D235" s="128" t="s">
        <v>144</v>
      </c>
      <c r="E235" s="129" t="s">
        <v>298</v>
      </c>
      <c r="F235" s="130" t="s">
        <v>299</v>
      </c>
      <c r="G235" s="131" t="s">
        <v>221</v>
      </c>
      <c r="H235" s="132">
        <v>289.82</v>
      </c>
      <c r="I235" s="133"/>
      <c r="J235" s="134">
        <f>ROUND(I235*H235,2)</f>
        <v>0</v>
      </c>
      <c r="K235" s="130" t="s">
        <v>148</v>
      </c>
      <c r="L235" s="33"/>
      <c r="M235" s="135" t="s">
        <v>19</v>
      </c>
      <c r="N235" s="136" t="s">
        <v>42</v>
      </c>
      <c r="P235" s="137">
        <f>O235*H235</f>
        <v>0</v>
      </c>
      <c r="Q235" s="137">
        <v>1.9499999999999999E-3</v>
      </c>
      <c r="R235" s="137">
        <f>Q235*H235</f>
        <v>0.56514900000000001</v>
      </c>
      <c r="S235" s="137">
        <v>0</v>
      </c>
      <c r="T235" s="138">
        <f>S235*H235</f>
        <v>0</v>
      </c>
      <c r="AR235" s="139" t="s">
        <v>149</v>
      </c>
      <c r="AT235" s="139" t="s">
        <v>144</v>
      </c>
      <c r="AU235" s="139" t="s">
        <v>81</v>
      </c>
      <c r="AY235" s="18" t="s">
        <v>141</v>
      </c>
      <c r="BE235" s="140">
        <f>IF(N235="základní",J235,0)</f>
        <v>0</v>
      </c>
      <c r="BF235" s="140">
        <f>IF(N235="snížená",J235,0)</f>
        <v>0</v>
      </c>
      <c r="BG235" s="140">
        <f>IF(N235="zákl. přenesená",J235,0)</f>
        <v>0</v>
      </c>
      <c r="BH235" s="140">
        <f>IF(N235="sníž. přenesená",J235,0)</f>
        <v>0</v>
      </c>
      <c r="BI235" s="140">
        <f>IF(N235="nulová",J235,0)</f>
        <v>0</v>
      </c>
      <c r="BJ235" s="18" t="s">
        <v>79</v>
      </c>
      <c r="BK235" s="140">
        <f>ROUND(I235*H235,2)</f>
        <v>0</v>
      </c>
      <c r="BL235" s="18" t="s">
        <v>149</v>
      </c>
      <c r="BM235" s="139" t="s">
        <v>300</v>
      </c>
    </row>
    <row r="236" spans="2:65" s="1" customFormat="1" ht="29.25" x14ac:dyDescent="0.2">
      <c r="B236" s="33"/>
      <c r="D236" s="141" t="s">
        <v>151</v>
      </c>
      <c r="F236" s="142" t="s">
        <v>301</v>
      </c>
      <c r="I236" s="143"/>
      <c r="L236" s="33"/>
      <c r="M236" s="144"/>
      <c r="T236" s="54"/>
      <c r="AT236" s="18" t="s">
        <v>151</v>
      </c>
      <c r="AU236" s="18" t="s">
        <v>81</v>
      </c>
    </row>
    <row r="237" spans="2:65" s="1" customFormat="1" ht="11.25" x14ac:dyDescent="0.2">
      <c r="B237" s="33"/>
      <c r="D237" s="145" t="s">
        <v>153</v>
      </c>
      <c r="F237" s="146" t="s">
        <v>302</v>
      </c>
      <c r="I237" s="143"/>
      <c r="L237" s="33"/>
      <c r="M237" s="144"/>
      <c r="T237" s="54"/>
      <c r="AT237" s="18" t="s">
        <v>153</v>
      </c>
      <c r="AU237" s="18" t="s">
        <v>81</v>
      </c>
    </row>
    <row r="238" spans="2:65" s="12" customFormat="1" ht="11.25" x14ac:dyDescent="0.2">
      <c r="B238" s="147"/>
      <c r="D238" s="141" t="s">
        <v>155</v>
      </c>
      <c r="E238" s="148" t="s">
        <v>19</v>
      </c>
      <c r="F238" s="149" t="s">
        <v>156</v>
      </c>
      <c r="H238" s="148" t="s">
        <v>19</v>
      </c>
      <c r="I238" s="150"/>
      <c r="L238" s="147"/>
      <c r="M238" s="151"/>
      <c r="T238" s="152"/>
      <c r="AT238" s="148" t="s">
        <v>155</v>
      </c>
      <c r="AU238" s="148" t="s">
        <v>81</v>
      </c>
      <c r="AV238" s="12" t="s">
        <v>79</v>
      </c>
      <c r="AW238" s="12" t="s">
        <v>33</v>
      </c>
      <c r="AX238" s="12" t="s">
        <v>71</v>
      </c>
      <c r="AY238" s="148" t="s">
        <v>141</v>
      </c>
    </row>
    <row r="239" spans="2:65" s="12" customFormat="1" ht="11.25" x14ac:dyDescent="0.2">
      <c r="B239" s="147"/>
      <c r="D239" s="141" t="s">
        <v>155</v>
      </c>
      <c r="E239" s="148" t="s">
        <v>19</v>
      </c>
      <c r="F239" s="149" t="s">
        <v>294</v>
      </c>
      <c r="H239" s="148" t="s">
        <v>19</v>
      </c>
      <c r="I239" s="150"/>
      <c r="L239" s="147"/>
      <c r="M239" s="151"/>
      <c r="T239" s="152"/>
      <c r="AT239" s="148" t="s">
        <v>155</v>
      </c>
      <c r="AU239" s="148" t="s">
        <v>81</v>
      </c>
      <c r="AV239" s="12" t="s">
        <v>79</v>
      </c>
      <c r="AW239" s="12" t="s">
        <v>33</v>
      </c>
      <c r="AX239" s="12" t="s">
        <v>71</v>
      </c>
      <c r="AY239" s="148" t="s">
        <v>141</v>
      </c>
    </row>
    <row r="240" spans="2:65" s="12" customFormat="1" ht="11.25" x14ac:dyDescent="0.2">
      <c r="B240" s="147"/>
      <c r="D240" s="141" t="s">
        <v>155</v>
      </c>
      <c r="E240" s="148" t="s">
        <v>19</v>
      </c>
      <c r="F240" s="149" t="s">
        <v>295</v>
      </c>
      <c r="H240" s="148" t="s">
        <v>19</v>
      </c>
      <c r="I240" s="150"/>
      <c r="L240" s="147"/>
      <c r="M240" s="151"/>
      <c r="T240" s="152"/>
      <c r="AT240" s="148" t="s">
        <v>155</v>
      </c>
      <c r="AU240" s="148" t="s">
        <v>81</v>
      </c>
      <c r="AV240" s="12" t="s">
        <v>79</v>
      </c>
      <c r="AW240" s="12" t="s">
        <v>33</v>
      </c>
      <c r="AX240" s="12" t="s">
        <v>71</v>
      </c>
      <c r="AY240" s="148" t="s">
        <v>141</v>
      </c>
    </row>
    <row r="241" spans="2:65" s="13" customFormat="1" ht="22.5" x14ac:dyDescent="0.2">
      <c r="B241" s="153"/>
      <c r="D241" s="141" t="s">
        <v>155</v>
      </c>
      <c r="E241" s="154" t="s">
        <v>19</v>
      </c>
      <c r="F241" s="155" t="s">
        <v>296</v>
      </c>
      <c r="H241" s="156">
        <v>289.82</v>
      </c>
      <c r="I241" s="157"/>
      <c r="L241" s="153"/>
      <c r="M241" s="158"/>
      <c r="T241" s="159"/>
      <c r="AT241" s="154" t="s">
        <v>155</v>
      </c>
      <c r="AU241" s="154" t="s">
        <v>81</v>
      </c>
      <c r="AV241" s="13" t="s">
        <v>81</v>
      </c>
      <c r="AW241" s="13" t="s">
        <v>33</v>
      </c>
      <c r="AX241" s="13" t="s">
        <v>79</v>
      </c>
      <c r="AY241" s="154" t="s">
        <v>141</v>
      </c>
    </row>
    <row r="242" spans="2:65" s="1" customFormat="1" ht="24.2" customHeight="1" x14ac:dyDescent="0.2">
      <c r="B242" s="33"/>
      <c r="C242" s="128" t="s">
        <v>303</v>
      </c>
      <c r="D242" s="128" t="s">
        <v>144</v>
      </c>
      <c r="E242" s="129" t="s">
        <v>304</v>
      </c>
      <c r="F242" s="130" t="s">
        <v>305</v>
      </c>
      <c r="G242" s="131" t="s">
        <v>256</v>
      </c>
      <c r="H242" s="132">
        <v>42.7</v>
      </c>
      <c r="I242" s="133"/>
      <c r="J242" s="134">
        <f>ROUND(I242*H242,2)</f>
        <v>0</v>
      </c>
      <c r="K242" s="130" t="s">
        <v>148</v>
      </c>
      <c r="L242" s="33"/>
      <c r="M242" s="135" t="s">
        <v>19</v>
      </c>
      <c r="N242" s="136" t="s">
        <v>42</v>
      </c>
      <c r="P242" s="137">
        <f>O242*H242</f>
        <v>0</v>
      </c>
      <c r="Q242" s="137">
        <v>2.0650000000000002E-2</v>
      </c>
      <c r="R242" s="137">
        <f>Q242*H242</f>
        <v>0.88175500000000018</v>
      </c>
      <c r="S242" s="137">
        <v>0</v>
      </c>
      <c r="T242" s="138">
        <f>S242*H242</f>
        <v>0</v>
      </c>
      <c r="AR242" s="139" t="s">
        <v>149</v>
      </c>
      <c r="AT242" s="139" t="s">
        <v>144</v>
      </c>
      <c r="AU242" s="139" t="s">
        <v>81</v>
      </c>
      <c r="AY242" s="18" t="s">
        <v>141</v>
      </c>
      <c r="BE242" s="140">
        <f>IF(N242="základní",J242,0)</f>
        <v>0</v>
      </c>
      <c r="BF242" s="140">
        <f>IF(N242="snížená",J242,0)</f>
        <v>0</v>
      </c>
      <c r="BG242" s="140">
        <f>IF(N242="zákl. přenesená",J242,0)</f>
        <v>0</v>
      </c>
      <c r="BH242" s="140">
        <f>IF(N242="sníž. přenesená",J242,0)</f>
        <v>0</v>
      </c>
      <c r="BI242" s="140">
        <f>IF(N242="nulová",J242,0)</f>
        <v>0</v>
      </c>
      <c r="BJ242" s="18" t="s">
        <v>79</v>
      </c>
      <c r="BK242" s="140">
        <f>ROUND(I242*H242,2)</f>
        <v>0</v>
      </c>
      <c r="BL242" s="18" t="s">
        <v>149</v>
      </c>
      <c r="BM242" s="139" t="s">
        <v>306</v>
      </c>
    </row>
    <row r="243" spans="2:65" s="1" customFormat="1" ht="19.5" x14ac:dyDescent="0.2">
      <c r="B243" s="33"/>
      <c r="D243" s="141" t="s">
        <v>151</v>
      </c>
      <c r="F243" s="142" t="s">
        <v>307</v>
      </c>
      <c r="I243" s="143"/>
      <c r="L243" s="33"/>
      <c r="M243" s="144"/>
      <c r="T243" s="54"/>
      <c r="AT243" s="18" t="s">
        <v>151</v>
      </c>
      <c r="AU243" s="18" t="s">
        <v>81</v>
      </c>
    </row>
    <row r="244" spans="2:65" s="1" customFormat="1" ht="11.25" x14ac:dyDescent="0.2">
      <c r="B244" s="33"/>
      <c r="D244" s="145" t="s">
        <v>153</v>
      </c>
      <c r="F244" s="146" t="s">
        <v>308</v>
      </c>
      <c r="I244" s="143"/>
      <c r="L244" s="33"/>
      <c r="M244" s="144"/>
      <c r="T244" s="54"/>
      <c r="AT244" s="18" t="s">
        <v>153</v>
      </c>
      <c r="AU244" s="18" t="s">
        <v>81</v>
      </c>
    </row>
    <row r="245" spans="2:65" s="12" customFormat="1" ht="11.25" x14ac:dyDescent="0.2">
      <c r="B245" s="147"/>
      <c r="D245" s="141" t="s">
        <v>155</v>
      </c>
      <c r="E245" s="148" t="s">
        <v>19</v>
      </c>
      <c r="F245" s="149" t="s">
        <v>156</v>
      </c>
      <c r="H245" s="148" t="s">
        <v>19</v>
      </c>
      <c r="I245" s="150"/>
      <c r="L245" s="147"/>
      <c r="M245" s="151"/>
      <c r="T245" s="152"/>
      <c r="AT245" s="148" t="s">
        <v>155</v>
      </c>
      <c r="AU245" s="148" t="s">
        <v>81</v>
      </c>
      <c r="AV245" s="12" t="s">
        <v>79</v>
      </c>
      <c r="AW245" s="12" t="s">
        <v>33</v>
      </c>
      <c r="AX245" s="12" t="s">
        <v>71</v>
      </c>
      <c r="AY245" s="148" t="s">
        <v>141</v>
      </c>
    </row>
    <row r="246" spans="2:65" s="13" customFormat="1" ht="11.25" x14ac:dyDescent="0.2">
      <c r="B246" s="153"/>
      <c r="D246" s="141" t="s">
        <v>155</v>
      </c>
      <c r="E246" s="154" t="s">
        <v>19</v>
      </c>
      <c r="F246" s="155" t="s">
        <v>309</v>
      </c>
      <c r="H246" s="156">
        <v>42.7</v>
      </c>
      <c r="I246" s="157"/>
      <c r="L246" s="153"/>
      <c r="M246" s="158"/>
      <c r="T246" s="159"/>
      <c r="AT246" s="154" t="s">
        <v>155</v>
      </c>
      <c r="AU246" s="154" t="s">
        <v>81</v>
      </c>
      <c r="AV246" s="13" t="s">
        <v>81</v>
      </c>
      <c r="AW246" s="13" t="s">
        <v>33</v>
      </c>
      <c r="AX246" s="13" t="s">
        <v>79</v>
      </c>
      <c r="AY246" s="154" t="s">
        <v>141</v>
      </c>
    </row>
    <row r="247" spans="2:65" s="11" customFormat="1" ht="22.9" customHeight="1" x14ac:dyDescent="0.2">
      <c r="B247" s="116"/>
      <c r="D247" s="117" t="s">
        <v>70</v>
      </c>
      <c r="E247" s="126" t="s">
        <v>310</v>
      </c>
      <c r="F247" s="126" t="s">
        <v>311</v>
      </c>
      <c r="I247" s="119"/>
      <c r="J247" s="127">
        <f>BK247</f>
        <v>0</v>
      </c>
      <c r="L247" s="116"/>
      <c r="M247" s="121"/>
      <c r="P247" s="122">
        <f>SUM(P248:P284)</f>
        <v>0</v>
      </c>
      <c r="R247" s="122">
        <f>SUM(R248:R284)</f>
        <v>1.4580399999999998</v>
      </c>
      <c r="T247" s="123">
        <f>SUM(T248:T284)</f>
        <v>0</v>
      </c>
      <c r="AR247" s="117" t="s">
        <v>79</v>
      </c>
      <c r="AT247" s="124" t="s">
        <v>70</v>
      </c>
      <c r="AU247" s="124" t="s">
        <v>79</v>
      </c>
      <c r="AY247" s="117" t="s">
        <v>141</v>
      </c>
      <c r="BK247" s="125">
        <f>SUM(BK248:BK284)</f>
        <v>0</v>
      </c>
    </row>
    <row r="248" spans="2:65" s="1" customFormat="1" ht="21.75" customHeight="1" x14ac:dyDescent="0.2">
      <c r="B248" s="33"/>
      <c r="C248" s="128" t="s">
        <v>7</v>
      </c>
      <c r="D248" s="128" t="s">
        <v>144</v>
      </c>
      <c r="E248" s="129" t="s">
        <v>312</v>
      </c>
      <c r="F248" s="130" t="s">
        <v>313</v>
      </c>
      <c r="G248" s="131" t="s">
        <v>147</v>
      </c>
      <c r="H248" s="132">
        <v>24</v>
      </c>
      <c r="I248" s="133"/>
      <c r="J248" s="134">
        <f>ROUND(I248*H248,2)</f>
        <v>0</v>
      </c>
      <c r="K248" s="130" t="s">
        <v>148</v>
      </c>
      <c r="L248" s="33"/>
      <c r="M248" s="135" t="s">
        <v>19</v>
      </c>
      <c r="N248" s="136" t="s">
        <v>42</v>
      </c>
      <c r="P248" s="137">
        <f>O248*H248</f>
        <v>0</v>
      </c>
      <c r="Q248" s="137">
        <v>4.684E-2</v>
      </c>
      <c r="R248" s="137">
        <f>Q248*H248</f>
        <v>1.12416</v>
      </c>
      <c r="S248" s="137">
        <v>0</v>
      </c>
      <c r="T248" s="138">
        <f>S248*H248</f>
        <v>0</v>
      </c>
      <c r="AR248" s="139" t="s">
        <v>149</v>
      </c>
      <c r="AT248" s="139" t="s">
        <v>144</v>
      </c>
      <c r="AU248" s="139" t="s">
        <v>81</v>
      </c>
      <c r="AY248" s="18" t="s">
        <v>141</v>
      </c>
      <c r="BE248" s="140">
        <f>IF(N248="základní",J248,0)</f>
        <v>0</v>
      </c>
      <c r="BF248" s="140">
        <f>IF(N248="snížená",J248,0)</f>
        <v>0</v>
      </c>
      <c r="BG248" s="140">
        <f>IF(N248="zákl. přenesená",J248,0)</f>
        <v>0</v>
      </c>
      <c r="BH248" s="140">
        <f>IF(N248="sníž. přenesená",J248,0)</f>
        <v>0</v>
      </c>
      <c r="BI248" s="140">
        <f>IF(N248="nulová",J248,0)</f>
        <v>0</v>
      </c>
      <c r="BJ248" s="18" t="s">
        <v>79</v>
      </c>
      <c r="BK248" s="140">
        <f>ROUND(I248*H248,2)</f>
        <v>0</v>
      </c>
      <c r="BL248" s="18" t="s">
        <v>149</v>
      </c>
      <c r="BM248" s="139" t="s">
        <v>314</v>
      </c>
    </row>
    <row r="249" spans="2:65" s="1" customFormat="1" ht="19.5" x14ac:dyDescent="0.2">
      <c r="B249" s="33"/>
      <c r="D249" s="141" t="s">
        <v>151</v>
      </c>
      <c r="F249" s="142" t="s">
        <v>315</v>
      </c>
      <c r="I249" s="143"/>
      <c r="L249" s="33"/>
      <c r="M249" s="144"/>
      <c r="T249" s="54"/>
      <c r="AT249" s="18" t="s">
        <v>151</v>
      </c>
      <c r="AU249" s="18" t="s">
        <v>81</v>
      </c>
    </row>
    <row r="250" spans="2:65" s="1" customFormat="1" ht="11.25" x14ac:dyDescent="0.2">
      <c r="B250" s="33"/>
      <c r="D250" s="145" t="s">
        <v>153</v>
      </c>
      <c r="F250" s="146" t="s">
        <v>316</v>
      </c>
      <c r="I250" s="143"/>
      <c r="L250" s="33"/>
      <c r="M250" s="144"/>
      <c r="T250" s="54"/>
      <c r="AT250" s="18" t="s">
        <v>153</v>
      </c>
      <c r="AU250" s="18" t="s">
        <v>81</v>
      </c>
    </row>
    <row r="251" spans="2:65" s="12" customFormat="1" ht="11.25" x14ac:dyDescent="0.2">
      <c r="B251" s="147"/>
      <c r="D251" s="141" t="s">
        <v>155</v>
      </c>
      <c r="E251" s="148" t="s">
        <v>19</v>
      </c>
      <c r="F251" s="149" t="s">
        <v>156</v>
      </c>
      <c r="H251" s="148" t="s">
        <v>19</v>
      </c>
      <c r="I251" s="150"/>
      <c r="L251" s="147"/>
      <c r="M251" s="151"/>
      <c r="T251" s="152"/>
      <c r="AT251" s="148" t="s">
        <v>155</v>
      </c>
      <c r="AU251" s="148" t="s">
        <v>81</v>
      </c>
      <c r="AV251" s="12" t="s">
        <v>79</v>
      </c>
      <c r="AW251" s="12" t="s">
        <v>33</v>
      </c>
      <c r="AX251" s="12" t="s">
        <v>71</v>
      </c>
      <c r="AY251" s="148" t="s">
        <v>141</v>
      </c>
    </row>
    <row r="252" spans="2:65" s="13" customFormat="1" ht="11.25" x14ac:dyDescent="0.2">
      <c r="B252" s="153"/>
      <c r="D252" s="141" t="s">
        <v>155</v>
      </c>
      <c r="E252" s="154" t="s">
        <v>19</v>
      </c>
      <c r="F252" s="155" t="s">
        <v>317</v>
      </c>
      <c r="H252" s="156">
        <v>4</v>
      </c>
      <c r="I252" s="157"/>
      <c r="L252" s="153"/>
      <c r="M252" s="158"/>
      <c r="T252" s="159"/>
      <c r="AT252" s="154" t="s">
        <v>155</v>
      </c>
      <c r="AU252" s="154" t="s">
        <v>81</v>
      </c>
      <c r="AV252" s="13" t="s">
        <v>81</v>
      </c>
      <c r="AW252" s="13" t="s">
        <v>33</v>
      </c>
      <c r="AX252" s="13" t="s">
        <v>71</v>
      </c>
      <c r="AY252" s="154" t="s">
        <v>141</v>
      </c>
    </row>
    <row r="253" spans="2:65" s="13" customFormat="1" ht="11.25" x14ac:dyDescent="0.2">
      <c r="B253" s="153"/>
      <c r="D253" s="141" t="s">
        <v>155</v>
      </c>
      <c r="E253" s="154" t="s">
        <v>19</v>
      </c>
      <c r="F253" s="155" t="s">
        <v>318</v>
      </c>
      <c r="H253" s="156">
        <v>5</v>
      </c>
      <c r="I253" s="157"/>
      <c r="L253" s="153"/>
      <c r="M253" s="158"/>
      <c r="T253" s="159"/>
      <c r="AT253" s="154" t="s">
        <v>155</v>
      </c>
      <c r="AU253" s="154" t="s">
        <v>81</v>
      </c>
      <c r="AV253" s="13" t="s">
        <v>81</v>
      </c>
      <c r="AW253" s="13" t="s">
        <v>33</v>
      </c>
      <c r="AX253" s="13" t="s">
        <v>71</v>
      </c>
      <c r="AY253" s="154" t="s">
        <v>141</v>
      </c>
    </row>
    <row r="254" spans="2:65" s="13" customFormat="1" ht="11.25" x14ac:dyDescent="0.2">
      <c r="B254" s="153"/>
      <c r="D254" s="141" t="s">
        <v>155</v>
      </c>
      <c r="E254" s="154" t="s">
        <v>19</v>
      </c>
      <c r="F254" s="155" t="s">
        <v>319</v>
      </c>
      <c r="H254" s="156">
        <v>10</v>
      </c>
      <c r="I254" s="157"/>
      <c r="L254" s="153"/>
      <c r="M254" s="158"/>
      <c r="T254" s="159"/>
      <c r="AT254" s="154" t="s">
        <v>155</v>
      </c>
      <c r="AU254" s="154" t="s">
        <v>81</v>
      </c>
      <c r="AV254" s="13" t="s">
        <v>81</v>
      </c>
      <c r="AW254" s="13" t="s">
        <v>33</v>
      </c>
      <c r="AX254" s="13" t="s">
        <v>71</v>
      </c>
      <c r="AY254" s="154" t="s">
        <v>141</v>
      </c>
    </row>
    <row r="255" spans="2:65" s="13" customFormat="1" ht="11.25" x14ac:dyDescent="0.2">
      <c r="B255" s="153"/>
      <c r="D255" s="141" t="s">
        <v>155</v>
      </c>
      <c r="E255" s="154" t="s">
        <v>19</v>
      </c>
      <c r="F255" s="155" t="s">
        <v>320</v>
      </c>
      <c r="H255" s="156">
        <v>3</v>
      </c>
      <c r="I255" s="157"/>
      <c r="L255" s="153"/>
      <c r="M255" s="158"/>
      <c r="T255" s="159"/>
      <c r="AT255" s="154" t="s">
        <v>155</v>
      </c>
      <c r="AU255" s="154" t="s">
        <v>81</v>
      </c>
      <c r="AV255" s="13" t="s">
        <v>81</v>
      </c>
      <c r="AW255" s="13" t="s">
        <v>33</v>
      </c>
      <c r="AX255" s="13" t="s">
        <v>71</v>
      </c>
      <c r="AY255" s="154" t="s">
        <v>141</v>
      </c>
    </row>
    <row r="256" spans="2:65" s="13" customFormat="1" ht="11.25" x14ac:dyDescent="0.2">
      <c r="B256" s="153"/>
      <c r="D256" s="141" t="s">
        <v>155</v>
      </c>
      <c r="E256" s="154" t="s">
        <v>19</v>
      </c>
      <c r="F256" s="155" t="s">
        <v>321</v>
      </c>
      <c r="H256" s="156">
        <v>2</v>
      </c>
      <c r="I256" s="157"/>
      <c r="L256" s="153"/>
      <c r="M256" s="158"/>
      <c r="T256" s="159"/>
      <c r="AT256" s="154" t="s">
        <v>155</v>
      </c>
      <c r="AU256" s="154" t="s">
        <v>81</v>
      </c>
      <c r="AV256" s="13" t="s">
        <v>81</v>
      </c>
      <c r="AW256" s="13" t="s">
        <v>33</v>
      </c>
      <c r="AX256" s="13" t="s">
        <v>71</v>
      </c>
      <c r="AY256" s="154" t="s">
        <v>141</v>
      </c>
    </row>
    <row r="257" spans="2:65" s="14" customFormat="1" ht="11.25" x14ac:dyDescent="0.2">
      <c r="B257" s="170"/>
      <c r="D257" s="141" t="s">
        <v>155</v>
      </c>
      <c r="E257" s="171" t="s">
        <v>19</v>
      </c>
      <c r="F257" s="172" t="s">
        <v>188</v>
      </c>
      <c r="H257" s="173">
        <v>24</v>
      </c>
      <c r="I257" s="174"/>
      <c r="L257" s="170"/>
      <c r="M257" s="175"/>
      <c r="T257" s="176"/>
      <c r="AT257" s="171" t="s">
        <v>155</v>
      </c>
      <c r="AU257" s="171" t="s">
        <v>81</v>
      </c>
      <c r="AV257" s="14" t="s">
        <v>149</v>
      </c>
      <c r="AW257" s="14" t="s">
        <v>33</v>
      </c>
      <c r="AX257" s="14" t="s">
        <v>79</v>
      </c>
      <c r="AY257" s="171" t="s">
        <v>141</v>
      </c>
    </row>
    <row r="258" spans="2:65" s="1" customFormat="1" ht="33" customHeight="1" x14ac:dyDescent="0.2">
      <c r="B258" s="33"/>
      <c r="C258" s="160" t="s">
        <v>322</v>
      </c>
      <c r="D258" s="160" t="s">
        <v>172</v>
      </c>
      <c r="E258" s="161" t="s">
        <v>323</v>
      </c>
      <c r="F258" s="162" t="s">
        <v>324</v>
      </c>
      <c r="G258" s="163" t="s">
        <v>147</v>
      </c>
      <c r="H258" s="164">
        <v>6</v>
      </c>
      <c r="I258" s="165"/>
      <c r="J258" s="166">
        <f>ROUND(I258*H258,2)</f>
        <v>0</v>
      </c>
      <c r="K258" s="162" t="s">
        <v>148</v>
      </c>
      <c r="L258" s="167"/>
      <c r="M258" s="168" t="s">
        <v>19</v>
      </c>
      <c r="N258" s="169" t="s">
        <v>42</v>
      </c>
      <c r="P258" s="137">
        <f>O258*H258</f>
        <v>0</v>
      </c>
      <c r="Q258" s="137">
        <v>1.553E-2</v>
      </c>
      <c r="R258" s="137">
        <f>Q258*H258</f>
        <v>9.3179999999999999E-2</v>
      </c>
      <c r="S258" s="137">
        <v>0</v>
      </c>
      <c r="T258" s="138">
        <f>S258*H258</f>
        <v>0</v>
      </c>
      <c r="AR258" s="139" t="s">
        <v>175</v>
      </c>
      <c r="AT258" s="139" t="s">
        <v>172</v>
      </c>
      <c r="AU258" s="139" t="s">
        <v>81</v>
      </c>
      <c r="AY258" s="18" t="s">
        <v>141</v>
      </c>
      <c r="BE258" s="140">
        <f>IF(N258="základní",J258,0)</f>
        <v>0</v>
      </c>
      <c r="BF258" s="140">
        <f>IF(N258="snížená",J258,0)</f>
        <v>0</v>
      </c>
      <c r="BG258" s="140">
        <f>IF(N258="zákl. přenesená",J258,0)</f>
        <v>0</v>
      </c>
      <c r="BH258" s="140">
        <f>IF(N258="sníž. přenesená",J258,0)</f>
        <v>0</v>
      </c>
      <c r="BI258" s="140">
        <f>IF(N258="nulová",J258,0)</f>
        <v>0</v>
      </c>
      <c r="BJ258" s="18" t="s">
        <v>79</v>
      </c>
      <c r="BK258" s="140">
        <f>ROUND(I258*H258,2)</f>
        <v>0</v>
      </c>
      <c r="BL258" s="18" t="s">
        <v>149</v>
      </c>
      <c r="BM258" s="139" t="s">
        <v>325</v>
      </c>
    </row>
    <row r="259" spans="2:65" s="1" customFormat="1" ht="19.5" x14ac:dyDescent="0.2">
      <c r="B259" s="33"/>
      <c r="D259" s="141" t="s">
        <v>151</v>
      </c>
      <c r="F259" s="142" t="s">
        <v>324</v>
      </c>
      <c r="I259" s="143"/>
      <c r="L259" s="33"/>
      <c r="M259" s="144"/>
      <c r="T259" s="54"/>
      <c r="AT259" s="18" t="s">
        <v>151</v>
      </c>
      <c r="AU259" s="18" t="s">
        <v>81</v>
      </c>
    </row>
    <row r="260" spans="2:65" s="13" customFormat="1" ht="11.25" x14ac:dyDescent="0.2">
      <c r="B260" s="153"/>
      <c r="D260" s="141" t="s">
        <v>155</v>
      </c>
      <c r="E260" s="154" t="s">
        <v>19</v>
      </c>
      <c r="F260" s="155" t="s">
        <v>326</v>
      </c>
      <c r="H260" s="156">
        <v>6</v>
      </c>
      <c r="I260" s="157"/>
      <c r="L260" s="153"/>
      <c r="M260" s="158"/>
      <c r="T260" s="159"/>
      <c r="AT260" s="154" t="s">
        <v>155</v>
      </c>
      <c r="AU260" s="154" t="s">
        <v>81</v>
      </c>
      <c r="AV260" s="13" t="s">
        <v>81</v>
      </c>
      <c r="AW260" s="13" t="s">
        <v>33</v>
      </c>
      <c r="AX260" s="13" t="s">
        <v>79</v>
      </c>
      <c r="AY260" s="154" t="s">
        <v>141</v>
      </c>
    </row>
    <row r="261" spans="2:65" s="1" customFormat="1" ht="33" customHeight="1" x14ac:dyDescent="0.2">
      <c r="B261" s="33"/>
      <c r="C261" s="160" t="s">
        <v>327</v>
      </c>
      <c r="D261" s="160" t="s">
        <v>172</v>
      </c>
      <c r="E261" s="161" t="s">
        <v>328</v>
      </c>
      <c r="F261" s="162" t="s">
        <v>329</v>
      </c>
      <c r="G261" s="163" t="s">
        <v>147</v>
      </c>
      <c r="H261" s="164">
        <v>2</v>
      </c>
      <c r="I261" s="165"/>
      <c r="J261" s="166">
        <f>ROUND(I261*H261,2)</f>
        <v>0</v>
      </c>
      <c r="K261" s="162" t="s">
        <v>148</v>
      </c>
      <c r="L261" s="167"/>
      <c r="M261" s="168" t="s">
        <v>19</v>
      </c>
      <c r="N261" s="169" t="s">
        <v>42</v>
      </c>
      <c r="P261" s="137">
        <f>O261*H261</f>
        <v>0</v>
      </c>
      <c r="Q261" s="137">
        <v>1.489E-2</v>
      </c>
      <c r="R261" s="137">
        <f>Q261*H261</f>
        <v>2.9780000000000001E-2</v>
      </c>
      <c r="S261" s="137">
        <v>0</v>
      </c>
      <c r="T261" s="138">
        <f>S261*H261</f>
        <v>0</v>
      </c>
      <c r="AR261" s="139" t="s">
        <v>175</v>
      </c>
      <c r="AT261" s="139" t="s">
        <v>172</v>
      </c>
      <c r="AU261" s="139" t="s">
        <v>81</v>
      </c>
      <c r="AY261" s="18" t="s">
        <v>141</v>
      </c>
      <c r="BE261" s="140">
        <f>IF(N261="základní",J261,0)</f>
        <v>0</v>
      </c>
      <c r="BF261" s="140">
        <f>IF(N261="snížená",J261,0)</f>
        <v>0</v>
      </c>
      <c r="BG261" s="140">
        <f>IF(N261="zákl. přenesená",J261,0)</f>
        <v>0</v>
      </c>
      <c r="BH261" s="140">
        <f>IF(N261="sníž. přenesená",J261,0)</f>
        <v>0</v>
      </c>
      <c r="BI261" s="140">
        <f>IF(N261="nulová",J261,0)</f>
        <v>0</v>
      </c>
      <c r="BJ261" s="18" t="s">
        <v>79</v>
      </c>
      <c r="BK261" s="140">
        <f>ROUND(I261*H261,2)</f>
        <v>0</v>
      </c>
      <c r="BL261" s="18" t="s">
        <v>149</v>
      </c>
      <c r="BM261" s="139" t="s">
        <v>330</v>
      </c>
    </row>
    <row r="262" spans="2:65" s="1" customFormat="1" ht="19.5" x14ac:dyDescent="0.2">
      <c r="B262" s="33"/>
      <c r="D262" s="141" t="s">
        <v>151</v>
      </c>
      <c r="F262" s="142" t="s">
        <v>329</v>
      </c>
      <c r="I262" s="143"/>
      <c r="L262" s="33"/>
      <c r="M262" s="144"/>
      <c r="T262" s="54"/>
      <c r="AT262" s="18" t="s">
        <v>151</v>
      </c>
      <c r="AU262" s="18" t="s">
        <v>81</v>
      </c>
    </row>
    <row r="263" spans="2:65" s="13" customFormat="1" ht="11.25" x14ac:dyDescent="0.2">
      <c r="B263" s="153"/>
      <c r="D263" s="141" t="s">
        <v>155</v>
      </c>
      <c r="E263" s="154" t="s">
        <v>19</v>
      </c>
      <c r="F263" s="155" t="s">
        <v>331</v>
      </c>
      <c r="H263" s="156">
        <v>2</v>
      </c>
      <c r="I263" s="157"/>
      <c r="L263" s="153"/>
      <c r="M263" s="158"/>
      <c r="T263" s="159"/>
      <c r="AT263" s="154" t="s">
        <v>155</v>
      </c>
      <c r="AU263" s="154" t="s">
        <v>81</v>
      </c>
      <c r="AV263" s="13" t="s">
        <v>81</v>
      </c>
      <c r="AW263" s="13" t="s">
        <v>33</v>
      </c>
      <c r="AX263" s="13" t="s">
        <v>79</v>
      </c>
      <c r="AY263" s="154" t="s">
        <v>141</v>
      </c>
    </row>
    <row r="264" spans="2:65" s="1" customFormat="1" ht="33" customHeight="1" x14ac:dyDescent="0.2">
      <c r="B264" s="33"/>
      <c r="C264" s="160" t="s">
        <v>332</v>
      </c>
      <c r="D264" s="160" t="s">
        <v>172</v>
      </c>
      <c r="E264" s="161" t="s">
        <v>333</v>
      </c>
      <c r="F264" s="162" t="s">
        <v>334</v>
      </c>
      <c r="G264" s="163" t="s">
        <v>147</v>
      </c>
      <c r="H264" s="164">
        <v>1</v>
      </c>
      <c r="I264" s="165"/>
      <c r="J264" s="166">
        <f>ROUND(I264*H264,2)</f>
        <v>0</v>
      </c>
      <c r="K264" s="162" t="s">
        <v>148</v>
      </c>
      <c r="L264" s="167"/>
      <c r="M264" s="168" t="s">
        <v>19</v>
      </c>
      <c r="N264" s="169" t="s">
        <v>42</v>
      </c>
      <c r="P264" s="137">
        <f>O264*H264</f>
        <v>0</v>
      </c>
      <c r="Q264" s="137">
        <v>1.6240000000000001E-2</v>
      </c>
      <c r="R264" s="137">
        <f>Q264*H264</f>
        <v>1.6240000000000001E-2</v>
      </c>
      <c r="S264" s="137">
        <v>0</v>
      </c>
      <c r="T264" s="138">
        <f>S264*H264</f>
        <v>0</v>
      </c>
      <c r="AR264" s="139" t="s">
        <v>175</v>
      </c>
      <c r="AT264" s="139" t="s">
        <v>172</v>
      </c>
      <c r="AU264" s="139" t="s">
        <v>81</v>
      </c>
      <c r="AY264" s="18" t="s">
        <v>141</v>
      </c>
      <c r="BE264" s="140">
        <f>IF(N264="základní",J264,0)</f>
        <v>0</v>
      </c>
      <c r="BF264" s="140">
        <f>IF(N264="snížená",J264,0)</f>
        <v>0</v>
      </c>
      <c r="BG264" s="140">
        <f>IF(N264="zákl. přenesená",J264,0)</f>
        <v>0</v>
      </c>
      <c r="BH264" s="140">
        <f>IF(N264="sníž. přenesená",J264,0)</f>
        <v>0</v>
      </c>
      <c r="BI264" s="140">
        <f>IF(N264="nulová",J264,0)</f>
        <v>0</v>
      </c>
      <c r="BJ264" s="18" t="s">
        <v>79</v>
      </c>
      <c r="BK264" s="140">
        <f>ROUND(I264*H264,2)</f>
        <v>0</v>
      </c>
      <c r="BL264" s="18" t="s">
        <v>149</v>
      </c>
      <c r="BM264" s="139" t="s">
        <v>335</v>
      </c>
    </row>
    <row r="265" spans="2:65" s="1" customFormat="1" ht="19.5" x14ac:dyDescent="0.2">
      <c r="B265" s="33"/>
      <c r="D265" s="141" t="s">
        <v>151</v>
      </c>
      <c r="F265" s="142" t="s">
        <v>334</v>
      </c>
      <c r="I265" s="143"/>
      <c r="L265" s="33"/>
      <c r="M265" s="144"/>
      <c r="T265" s="54"/>
      <c r="AT265" s="18" t="s">
        <v>151</v>
      </c>
      <c r="AU265" s="18" t="s">
        <v>81</v>
      </c>
    </row>
    <row r="266" spans="2:65" s="13" customFormat="1" ht="11.25" x14ac:dyDescent="0.2">
      <c r="B266" s="153"/>
      <c r="D266" s="141" t="s">
        <v>155</v>
      </c>
      <c r="E266" s="154" t="s">
        <v>19</v>
      </c>
      <c r="F266" s="155" t="s">
        <v>336</v>
      </c>
      <c r="H266" s="156">
        <v>1</v>
      </c>
      <c r="I266" s="157"/>
      <c r="L266" s="153"/>
      <c r="M266" s="158"/>
      <c r="T266" s="159"/>
      <c r="AT266" s="154" t="s">
        <v>155</v>
      </c>
      <c r="AU266" s="154" t="s">
        <v>81</v>
      </c>
      <c r="AV266" s="13" t="s">
        <v>81</v>
      </c>
      <c r="AW266" s="13" t="s">
        <v>33</v>
      </c>
      <c r="AX266" s="13" t="s">
        <v>79</v>
      </c>
      <c r="AY266" s="154" t="s">
        <v>141</v>
      </c>
    </row>
    <row r="267" spans="2:65" s="1" customFormat="1" ht="33" customHeight="1" x14ac:dyDescent="0.2">
      <c r="B267" s="33"/>
      <c r="C267" s="160" t="s">
        <v>337</v>
      </c>
      <c r="D267" s="160" t="s">
        <v>172</v>
      </c>
      <c r="E267" s="161" t="s">
        <v>338</v>
      </c>
      <c r="F267" s="162" t="s">
        <v>339</v>
      </c>
      <c r="G267" s="163" t="s">
        <v>147</v>
      </c>
      <c r="H267" s="164">
        <v>1</v>
      </c>
      <c r="I267" s="165"/>
      <c r="J267" s="166">
        <f>ROUND(I267*H267,2)</f>
        <v>0</v>
      </c>
      <c r="K267" s="162" t="s">
        <v>148</v>
      </c>
      <c r="L267" s="167"/>
      <c r="M267" s="168" t="s">
        <v>19</v>
      </c>
      <c r="N267" s="169" t="s">
        <v>42</v>
      </c>
      <c r="P267" s="137">
        <f>O267*H267</f>
        <v>0</v>
      </c>
      <c r="Q267" s="137">
        <v>1.325E-2</v>
      </c>
      <c r="R267" s="137">
        <f>Q267*H267</f>
        <v>1.325E-2</v>
      </c>
      <c r="S267" s="137">
        <v>0</v>
      </c>
      <c r="T267" s="138">
        <f>S267*H267</f>
        <v>0</v>
      </c>
      <c r="AR267" s="139" t="s">
        <v>175</v>
      </c>
      <c r="AT267" s="139" t="s">
        <v>172</v>
      </c>
      <c r="AU267" s="139" t="s">
        <v>81</v>
      </c>
      <c r="AY267" s="18" t="s">
        <v>141</v>
      </c>
      <c r="BE267" s="140">
        <f>IF(N267="základní",J267,0)</f>
        <v>0</v>
      </c>
      <c r="BF267" s="140">
        <f>IF(N267="snížená",J267,0)</f>
        <v>0</v>
      </c>
      <c r="BG267" s="140">
        <f>IF(N267="zákl. přenesená",J267,0)</f>
        <v>0</v>
      </c>
      <c r="BH267" s="140">
        <f>IF(N267="sníž. přenesená",J267,0)</f>
        <v>0</v>
      </c>
      <c r="BI267" s="140">
        <f>IF(N267="nulová",J267,0)</f>
        <v>0</v>
      </c>
      <c r="BJ267" s="18" t="s">
        <v>79</v>
      </c>
      <c r="BK267" s="140">
        <f>ROUND(I267*H267,2)</f>
        <v>0</v>
      </c>
      <c r="BL267" s="18" t="s">
        <v>149</v>
      </c>
      <c r="BM267" s="139" t="s">
        <v>340</v>
      </c>
    </row>
    <row r="268" spans="2:65" s="1" customFormat="1" ht="19.5" x14ac:dyDescent="0.2">
      <c r="B268" s="33"/>
      <c r="D268" s="141" t="s">
        <v>151</v>
      </c>
      <c r="F268" s="142" t="s">
        <v>339</v>
      </c>
      <c r="I268" s="143"/>
      <c r="L268" s="33"/>
      <c r="M268" s="144"/>
      <c r="T268" s="54"/>
      <c r="AT268" s="18" t="s">
        <v>151</v>
      </c>
      <c r="AU268" s="18" t="s">
        <v>81</v>
      </c>
    </row>
    <row r="269" spans="2:65" s="13" customFormat="1" ht="11.25" x14ac:dyDescent="0.2">
      <c r="B269" s="153"/>
      <c r="D269" s="141" t="s">
        <v>155</v>
      </c>
      <c r="E269" s="154" t="s">
        <v>19</v>
      </c>
      <c r="F269" s="155" t="s">
        <v>336</v>
      </c>
      <c r="H269" s="156">
        <v>1</v>
      </c>
      <c r="I269" s="157"/>
      <c r="L269" s="153"/>
      <c r="M269" s="158"/>
      <c r="T269" s="159"/>
      <c r="AT269" s="154" t="s">
        <v>155</v>
      </c>
      <c r="AU269" s="154" t="s">
        <v>81</v>
      </c>
      <c r="AV269" s="13" t="s">
        <v>81</v>
      </c>
      <c r="AW269" s="13" t="s">
        <v>33</v>
      </c>
      <c r="AX269" s="13" t="s">
        <v>79</v>
      </c>
      <c r="AY269" s="154" t="s">
        <v>141</v>
      </c>
    </row>
    <row r="270" spans="2:65" s="1" customFormat="1" ht="33" customHeight="1" x14ac:dyDescent="0.2">
      <c r="B270" s="33"/>
      <c r="C270" s="160" t="s">
        <v>341</v>
      </c>
      <c r="D270" s="160" t="s">
        <v>172</v>
      </c>
      <c r="E270" s="161" t="s">
        <v>342</v>
      </c>
      <c r="F270" s="162" t="s">
        <v>343</v>
      </c>
      <c r="G270" s="163" t="s">
        <v>147</v>
      </c>
      <c r="H270" s="164">
        <v>2</v>
      </c>
      <c r="I270" s="165"/>
      <c r="J270" s="166">
        <f>ROUND(I270*H270,2)</f>
        <v>0</v>
      </c>
      <c r="K270" s="162" t="s">
        <v>148</v>
      </c>
      <c r="L270" s="167"/>
      <c r="M270" s="168" t="s">
        <v>19</v>
      </c>
      <c r="N270" s="169" t="s">
        <v>42</v>
      </c>
      <c r="P270" s="137">
        <f>O270*H270</f>
        <v>0</v>
      </c>
      <c r="Q270" s="137">
        <v>1.521E-2</v>
      </c>
      <c r="R270" s="137">
        <f>Q270*H270</f>
        <v>3.0419999999999999E-2</v>
      </c>
      <c r="S270" s="137">
        <v>0</v>
      </c>
      <c r="T270" s="138">
        <f>S270*H270</f>
        <v>0</v>
      </c>
      <c r="AR270" s="139" t="s">
        <v>175</v>
      </c>
      <c r="AT270" s="139" t="s">
        <v>172</v>
      </c>
      <c r="AU270" s="139" t="s">
        <v>81</v>
      </c>
      <c r="AY270" s="18" t="s">
        <v>141</v>
      </c>
      <c r="BE270" s="140">
        <f>IF(N270="základní",J270,0)</f>
        <v>0</v>
      </c>
      <c r="BF270" s="140">
        <f>IF(N270="snížená",J270,0)</f>
        <v>0</v>
      </c>
      <c r="BG270" s="140">
        <f>IF(N270="zákl. přenesená",J270,0)</f>
        <v>0</v>
      </c>
      <c r="BH270" s="140">
        <f>IF(N270="sníž. přenesená",J270,0)</f>
        <v>0</v>
      </c>
      <c r="BI270" s="140">
        <f>IF(N270="nulová",J270,0)</f>
        <v>0</v>
      </c>
      <c r="BJ270" s="18" t="s">
        <v>79</v>
      </c>
      <c r="BK270" s="140">
        <f>ROUND(I270*H270,2)</f>
        <v>0</v>
      </c>
      <c r="BL270" s="18" t="s">
        <v>149</v>
      </c>
      <c r="BM270" s="139" t="s">
        <v>344</v>
      </c>
    </row>
    <row r="271" spans="2:65" s="1" customFormat="1" ht="19.5" x14ac:dyDescent="0.2">
      <c r="B271" s="33"/>
      <c r="D271" s="141" t="s">
        <v>151</v>
      </c>
      <c r="F271" s="142" t="s">
        <v>343</v>
      </c>
      <c r="I271" s="143"/>
      <c r="L271" s="33"/>
      <c r="M271" s="144"/>
      <c r="T271" s="54"/>
      <c r="AT271" s="18" t="s">
        <v>151</v>
      </c>
      <c r="AU271" s="18" t="s">
        <v>81</v>
      </c>
    </row>
    <row r="272" spans="2:65" s="13" customFormat="1" ht="11.25" x14ac:dyDescent="0.2">
      <c r="B272" s="153"/>
      <c r="D272" s="141" t="s">
        <v>155</v>
      </c>
      <c r="E272" s="154" t="s">
        <v>19</v>
      </c>
      <c r="F272" s="155" t="s">
        <v>331</v>
      </c>
      <c r="H272" s="156">
        <v>2</v>
      </c>
      <c r="I272" s="157"/>
      <c r="L272" s="153"/>
      <c r="M272" s="158"/>
      <c r="T272" s="159"/>
      <c r="AT272" s="154" t="s">
        <v>155</v>
      </c>
      <c r="AU272" s="154" t="s">
        <v>81</v>
      </c>
      <c r="AV272" s="13" t="s">
        <v>81</v>
      </c>
      <c r="AW272" s="13" t="s">
        <v>33</v>
      </c>
      <c r="AX272" s="13" t="s">
        <v>79</v>
      </c>
      <c r="AY272" s="154" t="s">
        <v>141</v>
      </c>
    </row>
    <row r="273" spans="2:65" s="1" customFormat="1" ht="33" customHeight="1" x14ac:dyDescent="0.2">
      <c r="B273" s="33"/>
      <c r="C273" s="160" t="s">
        <v>345</v>
      </c>
      <c r="D273" s="160" t="s">
        <v>172</v>
      </c>
      <c r="E273" s="161" t="s">
        <v>346</v>
      </c>
      <c r="F273" s="162" t="s">
        <v>347</v>
      </c>
      <c r="G273" s="163" t="s">
        <v>147</v>
      </c>
      <c r="H273" s="164">
        <v>4</v>
      </c>
      <c r="I273" s="165"/>
      <c r="J273" s="166">
        <f>ROUND(I273*H273,2)</f>
        <v>0</v>
      </c>
      <c r="K273" s="162" t="s">
        <v>148</v>
      </c>
      <c r="L273" s="167"/>
      <c r="M273" s="168" t="s">
        <v>19</v>
      </c>
      <c r="N273" s="169" t="s">
        <v>42</v>
      </c>
      <c r="P273" s="137">
        <f>O273*H273</f>
        <v>0</v>
      </c>
      <c r="Q273" s="137">
        <v>1.272E-2</v>
      </c>
      <c r="R273" s="137">
        <f>Q273*H273</f>
        <v>5.0880000000000002E-2</v>
      </c>
      <c r="S273" s="137">
        <v>0</v>
      </c>
      <c r="T273" s="138">
        <f>S273*H273</f>
        <v>0</v>
      </c>
      <c r="AR273" s="139" t="s">
        <v>175</v>
      </c>
      <c r="AT273" s="139" t="s">
        <v>172</v>
      </c>
      <c r="AU273" s="139" t="s">
        <v>81</v>
      </c>
      <c r="AY273" s="18" t="s">
        <v>141</v>
      </c>
      <c r="BE273" s="140">
        <f>IF(N273="základní",J273,0)</f>
        <v>0</v>
      </c>
      <c r="BF273" s="140">
        <f>IF(N273="snížená",J273,0)</f>
        <v>0</v>
      </c>
      <c r="BG273" s="140">
        <f>IF(N273="zákl. přenesená",J273,0)</f>
        <v>0</v>
      </c>
      <c r="BH273" s="140">
        <f>IF(N273="sníž. přenesená",J273,0)</f>
        <v>0</v>
      </c>
      <c r="BI273" s="140">
        <f>IF(N273="nulová",J273,0)</f>
        <v>0</v>
      </c>
      <c r="BJ273" s="18" t="s">
        <v>79</v>
      </c>
      <c r="BK273" s="140">
        <f>ROUND(I273*H273,2)</f>
        <v>0</v>
      </c>
      <c r="BL273" s="18" t="s">
        <v>149</v>
      </c>
      <c r="BM273" s="139" t="s">
        <v>348</v>
      </c>
    </row>
    <row r="274" spans="2:65" s="1" customFormat="1" ht="19.5" x14ac:dyDescent="0.2">
      <c r="B274" s="33"/>
      <c r="D274" s="141" t="s">
        <v>151</v>
      </c>
      <c r="F274" s="142" t="s">
        <v>347</v>
      </c>
      <c r="I274" s="143"/>
      <c r="L274" s="33"/>
      <c r="M274" s="144"/>
      <c r="T274" s="54"/>
      <c r="AT274" s="18" t="s">
        <v>151</v>
      </c>
      <c r="AU274" s="18" t="s">
        <v>81</v>
      </c>
    </row>
    <row r="275" spans="2:65" s="13" customFormat="1" ht="11.25" x14ac:dyDescent="0.2">
      <c r="B275" s="153"/>
      <c r="D275" s="141" t="s">
        <v>155</v>
      </c>
      <c r="E275" s="154" t="s">
        <v>19</v>
      </c>
      <c r="F275" s="155" t="s">
        <v>349</v>
      </c>
      <c r="H275" s="156">
        <v>4</v>
      </c>
      <c r="I275" s="157"/>
      <c r="L275" s="153"/>
      <c r="M275" s="158"/>
      <c r="T275" s="159"/>
      <c r="AT275" s="154" t="s">
        <v>155</v>
      </c>
      <c r="AU275" s="154" t="s">
        <v>81</v>
      </c>
      <c r="AV275" s="13" t="s">
        <v>81</v>
      </c>
      <c r="AW275" s="13" t="s">
        <v>33</v>
      </c>
      <c r="AX275" s="13" t="s">
        <v>79</v>
      </c>
      <c r="AY275" s="154" t="s">
        <v>141</v>
      </c>
    </row>
    <row r="276" spans="2:65" s="1" customFormat="1" ht="37.9" customHeight="1" x14ac:dyDescent="0.2">
      <c r="B276" s="33"/>
      <c r="C276" s="160" t="s">
        <v>350</v>
      </c>
      <c r="D276" s="160" t="s">
        <v>172</v>
      </c>
      <c r="E276" s="161" t="s">
        <v>351</v>
      </c>
      <c r="F276" s="162" t="s">
        <v>352</v>
      </c>
      <c r="G276" s="163" t="s">
        <v>147</v>
      </c>
      <c r="H276" s="164">
        <v>3</v>
      </c>
      <c r="I276" s="165"/>
      <c r="J276" s="166">
        <f>ROUND(I276*H276,2)</f>
        <v>0</v>
      </c>
      <c r="K276" s="162" t="s">
        <v>292</v>
      </c>
      <c r="L276" s="167"/>
      <c r="M276" s="168" t="s">
        <v>19</v>
      </c>
      <c r="N276" s="169" t="s">
        <v>42</v>
      </c>
      <c r="P276" s="137">
        <f>O276*H276</f>
        <v>0</v>
      </c>
      <c r="Q276" s="137">
        <v>1.272E-2</v>
      </c>
      <c r="R276" s="137">
        <f>Q276*H276</f>
        <v>3.8159999999999999E-2</v>
      </c>
      <c r="S276" s="137">
        <v>0</v>
      </c>
      <c r="T276" s="138">
        <f>S276*H276</f>
        <v>0</v>
      </c>
      <c r="AR276" s="139" t="s">
        <v>175</v>
      </c>
      <c r="AT276" s="139" t="s">
        <v>172</v>
      </c>
      <c r="AU276" s="139" t="s">
        <v>81</v>
      </c>
      <c r="AY276" s="18" t="s">
        <v>141</v>
      </c>
      <c r="BE276" s="140">
        <f>IF(N276="základní",J276,0)</f>
        <v>0</v>
      </c>
      <c r="BF276" s="140">
        <f>IF(N276="snížená",J276,0)</f>
        <v>0</v>
      </c>
      <c r="BG276" s="140">
        <f>IF(N276="zákl. přenesená",J276,0)</f>
        <v>0</v>
      </c>
      <c r="BH276" s="140">
        <f>IF(N276="sníž. přenesená",J276,0)</f>
        <v>0</v>
      </c>
      <c r="BI276" s="140">
        <f>IF(N276="nulová",J276,0)</f>
        <v>0</v>
      </c>
      <c r="BJ276" s="18" t="s">
        <v>79</v>
      </c>
      <c r="BK276" s="140">
        <f>ROUND(I276*H276,2)</f>
        <v>0</v>
      </c>
      <c r="BL276" s="18" t="s">
        <v>149</v>
      </c>
      <c r="BM276" s="139" t="s">
        <v>353</v>
      </c>
    </row>
    <row r="277" spans="2:65" s="1" customFormat="1" ht="19.5" x14ac:dyDescent="0.2">
      <c r="B277" s="33"/>
      <c r="D277" s="141" t="s">
        <v>151</v>
      </c>
      <c r="F277" s="142" t="s">
        <v>352</v>
      </c>
      <c r="I277" s="143"/>
      <c r="L277" s="33"/>
      <c r="M277" s="144"/>
      <c r="T277" s="54"/>
      <c r="AT277" s="18" t="s">
        <v>151</v>
      </c>
      <c r="AU277" s="18" t="s">
        <v>81</v>
      </c>
    </row>
    <row r="278" spans="2:65" s="13" customFormat="1" ht="11.25" x14ac:dyDescent="0.2">
      <c r="B278" s="153"/>
      <c r="D278" s="141" t="s">
        <v>155</v>
      </c>
      <c r="E278" s="154" t="s">
        <v>19</v>
      </c>
      <c r="F278" s="155" t="s">
        <v>354</v>
      </c>
      <c r="H278" s="156">
        <v>3</v>
      </c>
      <c r="I278" s="157"/>
      <c r="L278" s="153"/>
      <c r="M278" s="158"/>
      <c r="T278" s="159"/>
      <c r="AT278" s="154" t="s">
        <v>155</v>
      </c>
      <c r="AU278" s="154" t="s">
        <v>81</v>
      </c>
      <c r="AV278" s="13" t="s">
        <v>81</v>
      </c>
      <c r="AW278" s="13" t="s">
        <v>33</v>
      </c>
      <c r="AX278" s="13" t="s">
        <v>79</v>
      </c>
      <c r="AY278" s="154" t="s">
        <v>141</v>
      </c>
    </row>
    <row r="279" spans="2:65" s="1" customFormat="1" ht="33" customHeight="1" x14ac:dyDescent="0.2">
      <c r="B279" s="33"/>
      <c r="C279" s="160" t="s">
        <v>355</v>
      </c>
      <c r="D279" s="160" t="s">
        <v>172</v>
      </c>
      <c r="E279" s="161" t="s">
        <v>356</v>
      </c>
      <c r="F279" s="162" t="s">
        <v>357</v>
      </c>
      <c r="G279" s="163" t="s">
        <v>147</v>
      </c>
      <c r="H279" s="164">
        <v>3</v>
      </c>
      <c r="I279" s="165"/>
      <c r="J279" s="166">
        <f>ROUND(I279*H279,2)</f>
        <v>0</v>
      </c>
      <c r="K279" s="162" t="s">
        <v>148</v>
      </c>
      <c r="L279" s="167"/>
      <c r="M279" s="168" t="s">
        <v>19</v>
      </c>
      <c r="N279" s="169" t="s">
        <v>42</v>
      </c>
      <c r="P279" s="137">
        <f>O279*H279</f>
        <v>0</v>
      </c>
      <c r="Q279" s="137">
        <v>1.2489999999999999E-2</v>
      </c>
      <c r="R279" s="137">
        <f>Q279*H279</f>
        <v>3.7469999999999996E-2</v>
      </c>
      <c r="S279" s="137">
        <v>0</v>
      </c>
      <c r="T279" s="138">
        <f>S279*H279</f>
        <v>0</v>
      </c>
      <c r="AR279" s="139" t="s">
        <v>175</v>
      </c>
      <c r="AT279" s="139" t="s">
        <v>172</v>
      </c>
      <c r="AU279" s="139" t="s">
        <v>81</v>
      </c>
      <c r="AY279" s="18" t="s">
        <v>141</v>
      </c>
      <c r="BE279" s="140">
        <f>IF(N279="základní",J279,0)</f>
        <v>0</v>
      </c>
      <c r="BF279" s="140">
        <f>IF(N279="snížená",J279,0)</f>
        <v>0</v>
      </c>
      <c r="BG279" s="140">
        <f>IF(N279="zákl. přenesená",J279,0)</f>
        <v>0</v>
      </c>
      <c r="BH279" s="140">
        <f>IF(N279="sníž. přenesená",J279,0)</f>
        <v>0</v>
      </c>
      <c r="BI279" s="140">
        <f>IF(N279="nulová",J279,0)</f>
        <v>0</v>
      </c>
      <c r="BJ279" s="18" t="s">
        <v>79</v>
      </c>
      <c r="BK279" s="140">
        <f>ROUND(I279*H279,2)</f>
        <v>0</v>
      </c>
      <c r="BL279" s="18" t="s">
        <v>149</v>
      </c>
      <c r="BM279" s="139" t="s">
        <v>358</v>
      </c>
    </row>
    <row r="280" spans="2:65" s="1" customFormat="1" ht="19.5" x14ac:dyDescent="0.2">
      <c r="B280" s="33"/>
      <c r="D280" s="141" t="s">
        <v>151</v>
      </c>
      <c r="F280" s="142" t="s">
        <v>357</v>
      </c>
      <c r="I280" s="143"/>
      <c r="L280" s="33"/>
      <c r="M280" s="144"/>
      <c r="T280" s="54"/>
      <c r="AT280" s="18" t="s">
        <v>151</v>
      </c>
      <c r="AU280" s="18" t="s">
        <v>81</v>
      </c>
    </row>
    <row r="281" spans="2:65" s="13" customFormat="1" ht="11.25" x14ac:dyDescent="0.2">
      <c r="B281" s="153"/>
      <c r="D281" s="141" t="s">
        <v>155</v>
      </c>
      <c r="E281" s="154" t="s">
        <v>19</v>
      </c>
      <c r="F281" s="155" t="s">
        <v>359</v>
      </c>
      <c r="H281" s="156">
        <v>3</v>
      </c>
      <c r="I281" s="157"/>
      <c r="L281" s="153"/>
      <c r="M281" s="158"/>
      <c r="T281" s="159"/>
      <c r="AT281" s="154" t="s">
        <v>155</v>
      </c>
      <c r="AU281" s="154" t="s">
        <v>81</v>
      </c>
      <c r="AV281" s="13" t="s">
        <v>81</v>
      </c>
      <c r="AW281" s="13" t="s">
        <v>33</v>
      </c>
      <c r="AX281" s="13" t="s">
        <v>79</v>
      </c>
      <c r="AY281" s="154" t="s">
        <v>141</v>
      </c>
    </row>
    <row r="282" spans="2:65" s="1" customFormat="1" ht="33" customHeight="1" x14ac:dyDescent="0.2">
      <c r="B282" s="33"/>
      <c r="C282" s="160" t="s">
        <v>360</v>
      </c>
      <c r="D282" s="160" t="s">
        <v>172</v>
      </c>
      <c r="E282" s="161" t="s">
        <v>361</v>
      </c>
      <c r="F282" s="162" t="s">
        <v>362</v>
      </c>
      <c r="G282" s="163" t="s">
        <v>147</v>
      </c>
      <c r="H282" s="164">
        <v>2</v>
      </c>
      <c r="I282" s="165"/>
      <c r="J282" s="166">
        <f>ROUND(I282*H282,2)</f>
        <v>0</v>
      </c>
      <c r="K282" s="162" t="s">
        <v>148</v>
      </c>
      <c r="L282" s="167"/>
      <c r="M282" s="168" t="s">
        <v>19</v>
      </c>
      <c r="N282" s="169" t="s">
        <v>42</v>
      </c>
      <c r="P282" s="137">
        <f>O282*H282</f>
        <v>0</v>
      </c>
      <c r="Q282" s="137">
        <v>1.225E-2</v>
      </c>
      <c r="R282" s="137">
        <f>Q282*H282</f>
        <v>2.4500000000000001E-2</v>
      </c>
      <c r="S282" s="137">
        <v>0</v>
      </c>
      <c r="T282" s="138">
        <f>S282*H282</f>
        <v>0</v>
      </c>
      <c r="AR282" s="139" t="s">
        <v>175</v>
      </c>
      <c r="AT282" s="139" t="s">
        <v>172</v>
      </c>
      <c r="AU282" s="139" t="s">
        <v>81</v>
      </c>
      <c r="AY282" s="18" t="s">
        <v>141</v>
      </c>
      <c r="BE282" s="140">
        <f>IF(N282="základní",J282,0)</f>
        <v>0</v>
      </c>
      <c r="BF282" s="140">
        <f>IF(N282="snížená",J282,0)</f>
        <v>0</v>
      </c>
      <c r="BG282" s="140">
        <f>IF(N282="zákl. přenesená",J282,0)</f>
        <v>0</v>
      </c>
      <c r="BH282" s="140">
        <f>IF(N282="sníž. přenesená",J282,0)</f>
        <v>0</v>
      </c>
      <c r="BI282" s="140">
        <f>IF(N282="nulová",J282,0)</f>
        <v>0</v>
      </c>
      <c r="BJ282" s="18" t="s">
        <v>79</v>
      </c>
      <c r="BK282" s="140">
        <f>ROUND(I282*H282,2)</f>
        <v>0</v>
      </c>
      <c r="BL282" s="18" t="s">
        <v>149</v>
      </c>
      <c r="BM282" s="139" t="s">
        <v>363</v>
      </c>
    </row>
    <row r="283" spans="2:65" s="1" customFormat="1" ht="19.5" x14ac:dyDescent="0.2">
      <c r="B283" s="33"/>
      <c r="D283" s="141" t="s">
        <v>151</v>
      </c>
      <c r="F283" s="142" t="s">
        <v>362</v>
      </c>
      <c r="I283" s="143"/>
      <c r="L283" s="33"/>
      <c r="M283" s="144"/>
      <c r="T283" s="54"/>
      <c r="AT283" s="18" t="s">
        <v>151</v>
      </c>
      <c r="AU283" s="18" t="s">
        <v>81</v>
      </c>
    </row>
    <row r="284" spans="2:65" s="13" customFormat="1" ht="11.25" x14ac:dyDescent="0.2">
      <c r="B284" s="153"/>
      <c r="D284" s="141" t="s">
        <v>155</v>
      </c>
      <c r="E284" s="154" t="s">
        <v>19</v>
      </c>
      <c r="F284" s="155" t="s">
        <v>364</v>
      </c>
      <c r="H284" s="156">
        <v>2</v>
      </c>
      <c r="I284" s="157"/>
      <c r="L284" s="153"/>
      <c r="M284" s="158"/>
      <c r="T284" s="159"/>
      <c r="AT284" s="154" t="s">
        <v>155</v>
      </c>
      <c r="AU284" s="154" t="s">
        <v>81</v>
      </c>
      <c r="AV284" s="13" t="s">
        <v>81</v>
      </c>
      <c r="AW284" s="13" t="s">
        <v>33</v>
      </c>
      <c r="AX284" s="13" t="s">
        <v>79</v>
      </c>
      <c r="AY284" s="154" t="s">
        <v>141</v>
      </c>
    </row>
    <row r="285" spans="2:65" s="11" customFormat="1" ht="22.9" customHeight="1" x14ac:dyDescent="0.2">
      <c r="B285" s="116"/>
      <c r="D285" s="117" t="s">
        <v>70</v>
      </c>
      <c r="E285" s="126" t="s">
        <v>365</v>
      </c>
      <c r="F285" s="126" t="s">
        <v>366</v>
      </c>
      <c r="I285" s="119"/>
      <c r="J285" s="127">
        <f>BK285</f>
        <v>0</v>
      </c>
      <c r="L285" s="116"/>
      <c r="M285" s="121"/>
      <c r="P285" s="122">
        <f>SUM(P286:P513)</f>
        <v>0</v>
      </c>
      <c r="R285" s="122">
        <f>SUM(R286:R513)</f>
        <v>43.3581261</v>
      </c>
      <c r="T285" s="123">
        <f>SUM(T286:T513)</f>
        <v>3.4822680000000002E-2</v>
      </c>
      <c r="AR285" s="117" t="s">
        <v>79</v>
      </c>
      <c r="AT285" s="124" t="s">
        <v>70</v>
      </c>
      <c r="AU285" s="124" t="s">
        <v>79</v>
      </c>
      <c r="AY285" s="117" t="s">
        <v>141</v>
      </c>
      <c r="BK285" s="125">
        <f>SUM(BK286:BK513)</f>
        <v>0</v>
      </c>
    </row>
    <row r="286" spans="2:65" s="1" customFormat="1" ht="24.2" customHeight="1" x14ac:dyDescent="0.2">
      <c r="B286" s="33"/>
      <c r="C286" s="128" t="s">
        <v>367</v>
      </c>
      <c r="D286" s="128" t="s">
        <v>144</v>
      </c>
      <c r="E286" s="129" t="s">
        <v>368</v>
      </c>
      <c r="F286" s="130" t="s">
        <v>369</v>
      </c>
      <c r="G286" s="131" t="s">
        <v>256</v>
      </c>
      <c r="H286" s="132">
        <v>105.6</v>
      </c>
      <c r="I286" s="133"/>
      <c r="J286" s="134">
        <f>ROUND(I286*H286,2)</f>
        <v>0</v>
      </c>
      <c r="K286" s="130" t="s">
        <v>148</v>
      </c>
      <c r="L286" s="33"/>
      <c r="M286" s="135" t="s">
        <v>19</v>
      </c>
      <c r="N286" s="136" t="s">
        <v>42</v>
      </c>
      <c r="P286" s="137">
        <f>O286*H286</f>
        <v>0</v>
      </c>
      <c r="Q286" s="137">
        <v>0</v>
      </c>
      <c r="R286" s="137">
        <f>Q286*H286</f>
        <v>0</v>
      </c>
      <c r="S286" s="137">
        <v>0</v>
      </c>
      <c r="T286" s="138">
        <f>S286*H286</f>
        <v>0</v>
      </c>
      <c r="AR286" s="139" t="s">
        <v>149</v>
      </c>
      <c r="AT286" s="139" t="s">
        <v>144</v>
      </c>
      <c r="AU286" s="139" t="s">
        <v>81</v>
      </c>
      <c r="AY286" s="18" t="s">
        <v>141</v>
      </c>
      <c r="BE286" s="140">
        <f>IF(N286="základní",J286,0)</f>
        <v>0</v>
      </c>
      <c r="BF286" s="140">
        <f>IF(N286="snížená",J286,0)</f>
        <v>0</v>
      </c>
      <c r="BG286" s="140">
        <f>IF(N286="zákl. přenesená",J286,0)</f>
        <v>0</v>
      </c>
      <c r="BH286" s="140">
        <f>IF(N286="sníž. přenesená",J286,0)</f>
        <v>0</v>
      </c>
      <c r="BI286" s="140">
        <f>IF(N286="nulová",J286,0)</f>
        <v>0</v>
      </c>
      <c r="BJ286" s="18" t="s">
        <v>79</v>
      </c>
      <c r="BK286" s="140">
        <f>ROUND(I286*H286,2)</f>
        <v>0</v>
      </c>
      <c r="BL286" s="18" t="s">
        <v>149</v>
      </c>
      <c r="BM286" s="139" t="s">
        <v>370</v>
      </c>
    </row>
    <row r="287" spans="2:65" s="1" customFormat="1" ht="29.25" x14ac:dyDescent="0.2">
      <c r="B287" s="33"/>
      <c r="D287" s="141" t="s">
        <v>151</v>
      </c>
      <c r="F287" s="142" t="s">
        <v>371</v>
      </c>
      <c r="I287" s="143"/>
      <c r="L287" s="33"/>
      <c r="M287" s="144"/>
      <c r="T287" s="54"/>
      <c r="AT287" s="18" t="s">
        <v>151</v>
      </c>
      <c r="AU287" s="18" t="s">
        <v>81</v>
      </c>
    </row>
    <row r="288" spans="2:65" s="1" customFormat="1" ht="11.25" x14ac:dyDescent="0.2">
      <c r="B288" s="33"/>
      <c r="D288" s="145" t="s">
        <v>153</v>
      </c>
      <c r="F288" s="146" t="s">
        <v>372</v>
      </c>
      <c r="I288" s="143"/>
      <c r="L288" s="33"/>
      <c r="M288" s="144"/>
      <c r="T288" s="54"/>
      <c r="AT288" s="18" t="s">
        <v>153</v>
      </c>
      <c r="AU288" s="18" t="s">
        <v>81</v>
      </c>
    </row>
    <row r="289" spans="2:65" s="12" customFormat="1" ht="11.25" x14ac:dyDescent="0.2">
      <c r="B289" s="147"/>
      <c r="D289" s="141" t="s">
        <v>155</v>
      </c>
      <c r="E289" s="148" t="s">
        <v>19</v>
      </c>
      <c r="F289" s="149" t="s">
        <v>373</v>
      </c>
      <c r="H289" s="148" t="s">
        <v>19</v>
      </c>
      <c r="I289" s="150"/>
      <c r="L289" s="147"/>
      <c r="M289" s="151"/>
      <c r="T289" s="152"/>
      <c r="AT289" s="148" t="s">
        <v>155</v>
      </c>
      <c r="AU289" s="148" t="s">
        <v>81</v>
      </c>
      <c r="AV289" s="12" t="s">
        <v>79</v>
      </c>
      <c r="AW289" s="12" t="s">
        <v>33</v>
      </c>
      <c r="AX289" s="12" t="s">
        <v>71</v>
      </c>
      <c r="AY289" s="148" t="s">
        <v>141</v>
      </c>
    </row>
    <row r="290" spans="2:65" s="12" customFormat="1" ht="22.5" x14ac:dyDescent="0.2">
      <c r="B290" s="147"/>
      <c r="D290" s="141" t="s">
        <v>155</v>
      </c>
      <c r="E290" s="148" t="s">
        <v>19</v>
      </c>
      <c r="F290" s="149" t="s">
        <v>374</v>
      </c>
      <c r="H290" s="148" t="s">
        <v>19</v>
      </c>
      <c r="I290" s="150"/>
      <c r="L290" s="147"/>
      <c r="M290" s="151"/>
      <c r="T290" s="152"/>
      <c r="AT290" s="148" t="s">
        <v>155</v>
      </c>
      <c r="AU290" s="148" t="s">
        <v>81</v>
      </c>
      <c r="AV290" s="12" t="s">
        <v>79</v>
      </c>
      <c r="AW290" s="12" t="s">
        <v>33</v>
      </c>
      <c r="AX290" s="12" t="s">
        <v>71</v>
      </c>
      <c r="AY290" s="148" t="s">
        <v>141</v>
      </c>
    </row>
    <row r="291" spans="2:65" s="13" customFormat="1" ht="11.25" x14ac:dyDescent="0.2">
      <c r="B291" s="153"/>
      <c r="D291" s="141" t="s">
        <v>155</v>
      </c>
      <c r="E291" s="154" t="s">
        <v>19</v>
      </c>
      <c r="F291" s="155" t="s">
        <v>375</v>
      </c>
      <c r="H291" s="156">
        <v>105.6</v>
      </c>
      <c r="I291" s="157"/>
      <c r="L291" s="153"/>
      <c r="M291" s="158"/>
      <c r="T291" s="159"/>
      <c r="AT291" s="154" t="s">
        <v>155</v>
      </c>
      <c r="AU291" s="154" t="s">
        <v>81</v>
      </c>
      <c r="AV291" s="13" t="s">
        <v>81</v>
      </c>
      <c r="AW291" s="13" t="s">
        <v>33</v>
      </c>
      <c r="AX291" s="13" t="s">
        <v>79</v>
      </c>
      <c r="AY291" s="154" t="s">
        <v>141</v>
      </c>
    </row>
    <row r="292" spans="2:65" s="1" customFormat="1" ht="16.5" customHeight="1" x14ac:dyDescent="0.2">
      <c r="B292" s="33"/>
      <c r="C292" s="160" t="s">
        <v>376</v>
      </c>
      <c r="D292" s="160" t="s">
        <v>172</v>
      </c>
      <c r="E292" s="161" t="s">
        <v>377</v>
      </c>
      <c r="F292" s="162" t="s">
        <v>378</v>
      </c>
      <c r="G292" s="163" t="s">
        <v>256</v>
      </c>
      <c r="H292" s="164">
        <v>110.88</v>
      </c>
      <c r="I292" s="165"/>
      <c r="J292" s="166">
        <f>ROUND(I292*H292,2)</f>
        <v>0</v>
      </c>
      <c r="K292" s="162" t="s">
        <v>292</v>
      </c>
      <c r="L292" s="167"/>
      <c r="M292" s="168" t="s">
        <v>19</v>
      </c>
      <c r="N292" s="169" t="s">
        <v>42</v>
      </c>
      <c r="P292" s="137">
        <f>O292*H292</f>
        <v>0</v>
      </c>
      <c r="Q292" s="137">
        <v>1E-4</v>
      </c>
      <c r="R292" s="137">
        <f>Q292*H292</f>
        <v>1.1088000000000001E-2</v>
      </c>
      <c r="S292" s="137">
        <v>0</v>
      </c>
      <c r="T292" s="138">
        <f>S292*H292</f>
        <v>0</v>
      </c>
      <c r="AR292" s="139" t="s">
        <v>175</v>
      </c>
      <c r="AT292" s="139" t="s">
        <v>172</v>
      </c>
      <c r="AU292" s="139" t="s">
        <v>81</v>
      </c>
      <c r="AY292" s="18" t="s">
        <v>141</v>
      </c>
      <c r="BE292" s="140">
        <f>IF(N292="základní",J292,0)</f>
        <v>0</v>
      </c>
      <c r="BF292" s="140">
        <f>IF(N292="snížená",J292,0)</f>
        <v>0</v>
      </c>
      <c r="BG292" s="140">
        <f>IF(N292="zákl. přenesená",J292,0)</f>
        <v>0</v>
      </c>
      <c r="BH292" s="140">
        <f>IF(N292="sníž. přenesená",J292,0)</f>
        <v>0</v>
      </c>
      <c r="BI292" s="140">
        <f>IF(N292="nulová",J292,0)</f>
        <v>0</v>
      </c>
      <c r="BJ292" s="18" t="s">
        <v>79</v>
      </c>
      <c r="BK292" s="140">
        <f>ROUND(I292*H292,2)</f>
        <v>0</v>
      </c>
      <c r="BL292" s="18" t="s">
        <v>149</v>
      </c>
      <c r="BM292" s="139" t="s">
        <v>379</v>
      </c>
    </row>
    <row r="293" spans="2:65" s="1" customFormat="1" ht="11.25" x14ac:dyDescent="0.2">
      <c r="B293" s="33"/>
      <c r="D293" s="141" t="s">
        <v>151</v>
      </c>
      <c r="F293" s="142" t="s">
        <v>378</v>
      </c>
      <c r="I293" s="143"/>
      <c r="L293" s="33"/>
      <c r="M293" s="144"/>
      <c r="T293" s="54"/>
      <c r="AT293" s="18" t="s">
        <v>151</v>
      </c>
      <c r="AU293" s="18" t="s">
        <v>81</v>
      </c>
    </row>
    <row r="294" spans="2:65" s="13" customFormat="1" ht="11.25" x14ac:dyDescent="0.2">
      <c r="B294" s="153"/>
      <c r="D294" s="141" t="s">
        <v>155</v>
      </c>
      <c r="E294" s="154" t="s">
        <v>19</v>
      </c>
      <c r="F294" s="155" t="s">
        <v>380</v>
      </c>
      <c r="H294" s="156">
        <v>105.6</v>
      </c>
      <c r="I294" s="157"/>
      <c r="L294" s="153"/>
      <c r="M294" s="158"/>
      <c r="T294" s="159"/>
      <c r="AT294" s="154" t="s">
        <v>155</v>
      </c>
      <c r="AU294" s="154" t="s">
        <v>81</v>
      </c>
      <c r="AV294" s="13" t="s">
        <v>81</v>
      </c>
      <c r="AW294" s="13" t="s">
        <v>33</v>
      </c>
      <c r="AX294" s="13" t="s">
        <v>79</v>
      </c>
      <c r="AY294" s="154" t="s">
        <v>141</v>
      </c>
    </row>
    <row r="295" spans="2:65" s="13" customFormat="1" ht="11.25" x14ac:dyDescent="0.2">
      <c r="B295" s="153"/>
      <c r="D295" s="141" t="s">
        <v>155</v>
      </c>
      <c r="F295" s="155" t="s">
        <v>381</v>
      </c>
      <c r="H295" s="156">
        <v>110.88</v>
      </c>
      <c r="I295" s="157"/>
      <c r="L295" s="153"/>
      <c r="M295" s="158"/>
      <c r="T295" s="159"/>
      <c r="AT295" s="154" t="s">
        <v>155</v>
      </c>
      <c r="AU295" s="154" t="s">
        <v>81</v>
      </c>
      <c r="AV295" s="13" t="s">
        <v>81</v>
      </c>
      <c r="AW295" s="13" t="s">
        <v>4</v>
      </c>
      <c r="AX295" s="13" t="s">
        <v>79</v>
      </c>
      <c r="AY295" s="154" t="s">
        <v>141</v>
      </c>
    </row>
    <row r="296" spans="2:65" s="1" customFormat="1" ht="24.2" customHeight="1" x14ac:dyDescent="0.2">
      <c r="B296" s="33"/>
      <c r="C296" s="128" t="s">
        <v>382</v>
      </c>
      <c r="D296" s="128" t="s">
        <v>144</v>
      </c>
      <c r="E296" s="129" t="s">
        <v>383</v>
      </c>
      <c r="F296" s="130" t="s">
        <v>384</v>
      </c>
      <c r="G296" s="131" t="s">
        <v>221</v>
      </c>
      <c r="H296" s="132">
        <v>313.35000000000002</v>
      </c>
      <c r="I296" s="133"/>
      <c r="J296" s="134">
        <f>ROUND(I296*H296,2)</f>
        <v>0</v>
      </c>
      <c r="K296" s="130" t="s">
        <v>148</v>
      </c>
      <c r="L296" s="33"/>
      <c r="M296" s="135" t="s">
        <v>19</v>
      </c>
      <c r="N296" s="136" t="s">
        <v>42</v>
      </c>
      <c r="P296" s="137">
        <f>O296*H296</f>
        <v>0</v>
      </c>
      <c r="Q296" s="137">
        <v>2.5999999999999998E-4</v>
      </c>
      <c r="R296" s="137">
        <f>Q296*H296</f>
        <v>8.1471000000000002E-2</v>
      </c>
      <c r="S296" s="137">
        <v>0</v>
      </c>
      <c r="T296" s="138">
        <f>S296*H296</f>
        <v>0</v>
      </c>
      <c r="AR296" s="139" t="s">
        <v>149</v>
      </c>
      <c r="AT296" s="139" t="s">
        <v>144</v>
      </c>
      <c r="AU296" s="139" t="s">
        <v>81</v>
      </c>
      <c r="AY296" s="18" t="s">
        <v>141</v>
      </c>
      <c r="BE296" s="140">
        <f>IF(N296="základní",J296,0)</f>
        <v>0</v>
      </c>
      <c r="BF296" s="140">
        <f>IF(N296="snížená",J296,0)</f>
        <v>0</v>
      </c>
      <c r="BG296" s="140">
        <f>IF(N296="zákl. přenesená",J296,0)</f>
        <v>0</v>
      </c>
      <c r="BH296" s="140">
        <f>IF(N296="sníž. přenesená",J296,0)</f>
        <v>0</v>
      </c>
      <c r="BI296" s="140">
        <f>IF(N296="nulová",J296,0)</f>
        <v>0</v>
      </c>
      <c r="BJ296" s="18" t="s">
        <v>79</v>
      </c>
      <c r="BK296" s="140">
        <f>ROUND(I296*H296,2)</f>
        <v>0</v>
      </c>
      <c r="BL296" s="18" t="s">
        <v>149</v>
      </c>
      <c r="BM296" s="139" t="s">
        <v>385</v>
      </c>
    </row>
    <row r="297" spans="2:65" s="1" customFormat="1" ht="19.5" x14ac:dyDescent="0.2">
      <c r="B297" s="33"/>
      <c r="D297" s="141" t="s">
        <v>151</v>
      </c>
      <c r="F297" s="142" t="s">
        <v>386</v>
      </c>
      <c r="I297" s="143"/>
      <c r="L297" s="33"/>
      <c r="M297" s="144"/>
      <c r="T297" s="54"/>
      <c r="AT297" s="18" t="s">
        <v>151</v>
      </c>
      <c r="AU297" s="18" t="s">
        <v>81</v>
      </c>
    </row>
    <row r="298" spans="2:65" s="1" customFormat="1" ht="11.25" x14ac:dyDescent="0.2">
      <c r="B298" s="33"/>
      <c r="D298" s="145" t="s">
        <v>153</v>
      </c>
      <c r="F298" s="146" t="s">
        <v>387</v>
      </c>
      <c r="I298" s="143"/>
      <c r="L298" s="33"/>
      <c r="M298" s="144"/>
      <c r="T298" s="54"/>
      <c r="AT298" s="18" t="s">
        <v>153</v>
      </c>
      <c r="AU298" s="18" t="s">
        <v>81</v>
      </c>
    </row>
    <row r="299" spans="2:65" s="12" customFormat="1" ht="11.25" x14ac:dyDescent="0.2">
      <c r="B299" s="147"/>
      <c r="D299" s="141" t="s">
        <v>155</v>
      </c>
      <c r="E299" s="148" t="s">
        <v>19</v>
      </c>
      <c r="F299" s="149" t="s">
        <v>156</v>
      </c>
      <c r="H299" s="148" t="s">
        <v>19</v>
      </c>
      <c r="I299" s="150"/>
      <c r="L299" s="147"/>
      <c r="M299" s="151"/>
      <c r="T299" s="152"/>
      <c r="AT299" s="148" t="s">
        <v>155</v>
      </c>
      <c r="AU299" s="148" t="s">
        <v>81</v>
      </c>
      <c r="AV299" s="12" t="s">
        <v>79</v>
      </c>
      <c r="AW299" s="12" t="s">
        <v>33</v>
      </c>
      <c r="AX299" s="12" t="s">
        <v>71</v>
      </c>
      <c r="AY299" s="148" t="s">
        <v>141</v>
      </c>
    </row>
    <row r="300" spans="2:65" s="13" customFormat="1" ht="22.5" x14ac:dyDescent="0.2">
      <c r="B300" s="153"/>
      <c r="D300" s="141" t="s">
        <v>155</v>
      </c>
      <c r="E300" s="154" t="s">
        <v>19</v>
      </c>
      <c r="F300" s="155" t="s">
        <v>388</v>
      </c>
      <c r="H300" s="156">
        <v>313.35000000000002</v>
      </c>
      <c r="I300" s="157"/>
      <c r="L300" s="153"/>
      <c r="M300" s="158"/>
      <c r="T300" s="159"/>
      <c r="AT300" s="154" t="s">
        <v>155</v>
      </c>
      <c r="AU300" s="154" t="s">
        <v>81</v>
      </c>
      <c r="AV300" s="13" t="s">
        <v>81</v>
      </c>
      <c r="AW300" s="13" t="s">
        <v>33</v>
      </c>
      <c r="AX300" s="13" t="s">
        <v>79</v>
      </c>
      <c r="AY300" s="154" t="s">
        <v>141</v>
      </c>
    </row>
    <row r="301" spans="2:65" s="1" customFormat="1" ht="24.2" customHeight="1" x14ac:dyDescent="0.2">
      <c r="B301" s="33"/>
      <c r="C301" s="128" t="s">
        <v>389</v>
      </c>
      <c r="D301" s="128" t="s">
        <v>144</v>
      </c>
      <c r="E301" s="129" t="s">
        <v>390</v>
      </c>
      <c r="F301" s="130" t="s">
        <v>391</v>
      </c>
      <c r="G301" s="131" t="s">
        <v>221</v>
      </c>
      <c r="H301" s="132">
        <v>1261.606</v>
      </c>
      <c r="I301" s="133"/>
      <c r="J301" s="134">
        <f>ROUND(I301*H301,2)</f>
        <v>0</v>
      </c>
      <c r="K301" s="130" t="s">
        <v>148</v>
      </c>
      <c r="L301" s="33"/>
      <c r="M301" s="135" t="s">
        <v>19</v>
      </c>
      <c r="N301" s="136" t="s">
        <v>42</v>
      </c>
      <c r="P301" s="137">
        <f>O301*H301</f>
        <v>0</v>
      </c>
      <c r="Q301" s="137">
        <v>2.5999999999999998E-4</v>
      </c>
      <c r="R301" s="137">
        <f>Q301*H301</f>
        <v>0.32801755999999999</v>
      </c>
      <c r="S301" s="137">
        <v>0</v>
      </c>
      <c r="T301" s="138">
        <f>S301*H301</f>
        <v>0</v>
      </c>
      <c r="AR301" s="139" t="s">
        <v>149</v>
      </c>
      <c r="AT301" s="139" t="s">
        <v>144</v>
      </c>
      <c r="AU301" s="139" t="s">
        <v>81</v>
      </c>
      <c r="AY301" s="18" t="s">
        <v>141</v>
      </c>
      <c r="BE301" s="140">
        <f>IF(N301="základní",J301,0)</f>
        <v>0</v>
      </c>
      <c r="BF301" s="140">
        <f>IF(N301="snížená",J301,0)</f>
        <v>0</v>
      </c>
      <c r="BG301" s="140">
        <f>IF(N301="zákl. přenesená",J301,0)</f>
        <v>0</v>
      </c>
      <c r="BH301" s="140">
        <f>IF(N301="sníž. přenesená",J301,0)</f>
        <v>0</v>
      </c>
      <c r="BI301" s="140">
        <f>IF(N301="nulová",J301,0)</f>
        <v>0</v>
      </c>
      <c r="BJ301" s="18" t="s">
        <v>79</v>
      </c>
      <c r="BK301" s="140">
        <f>ROUND(I301*H301,2)</f>
        <v>0</v>
      </c>
      <c r="BL301" s="18" t="s">
        <v>149</v>
      </c>
      <c r="BM301" s="139" t="s">
        <v>392</v>
      </c>
    </row>
    <row r="302" spans="2:65" s="1" customFormat="1" ht="19.5" x14ac:dyDescent="0.2">
      <c r="B302" s="33"/>
      <c r="D302" s="141" t="s">
        <v>151</v>
      </c>
      <c r="F302" s="142" t="s">
        <v>393</v>
      </c>
      <c r="I302" s="143"/>
      <c r="L302" s="33"/>
      <c r="M302" s="144"/>
      <c r="T302" s="54"/>
      <c r="AT302" s="18" t="s">
        <v>151</v>
      </c>
      <c r="AU302" s="18" t="s">
        <v>81</v>
      </c>
    </row>
    <row r="303" spans="2:65" s="1" customFormat="1" ht="11.25" x14ac:dyDescent="0.2">
      <c r="B303" s="33"/>
      <c r="D303" s="145" t="s">
        <v>153</v>
      </c>
      <c r="F303" s="146" t="s">
        <v>394</v>
      </c>
      <c r="I303" s="143"/>
      <c r="L303" s="33"/>
      <c r="M303" s="144"/>
      <c r="T303" s="54"/>
      <c r="AT303" s="18" t="s">
        <v>153</v>
      </c>
      <c r="AU303" s="18" t="s">
        <v>81</v>
      </c>
    </row>
    <row r="304" spans="2:65" s="12" customFormat="1" ht="11.25" x14ac:dyDescent="0.2">
      <c r="B304" s="147"/>
      <c r="D304" s="141" t="s">
        <v>155</v>
      </c>
      <c r="E304" s="148" t="s">
        <v>19</v>
      </c>
      <c r="F304" s="149" t="s">
        <v>156</v>
      </c>
      <c r="H304" s="148" t="s">
        <v>19</v>
      </c>
      <c r="I304" s="150"/>
      <c r="L304" s="147"/>
      <c r="M304" s="151"/>
      <c r="T304" s="152"/>
      <c r="AT304" s="148" t="s">
        <v>155</v>
      </c>
      <c r="AU304" s="148" t="s">
        <v>81</v>
      </c>
      <c r="AV304" s="12" t="s">
        <v>79</v>
      </c>
      <c r="AW304" s="12" t="s">
        <v>33</v>
      </c>
      <c r="AX304" s="12" t="s">
        <v>71</v>
      </c>
      <c r="AY304" s="148" t="s">
        <v>141</v>
      </c>
    </row>
    <row r="305" spans="2:51" s="13" customFormat="1" ht="33.75" x14ac:dyDescent="0.2">
      <c r="B305" s="153"/>
      <c r="D305" s="141" t="s">
        <v>155</v>
      </c>
      <c r="E305" s="154" t="s">
        <v>19</v>
      </c>
      <c r="F305" s="155" t="s">
        <v>395</v>
      </c>
      <c r="H305" s="156">
        <v>96.953999999999994</v>
      </c>
      <c r="I305" s="157"/>
      <c r="L305" s="153"/>
      <c r="M305" s="158"/>
      <c r="T305" s="159"/>
      <c r="AT305" s="154" t="s">
        <v>155</v>
      </c>
      <c r="AU305" s="154" t="s">
        <v>81</v>
      </c>
      <c r="AV305" s="13" t="s">
        <v>81</v>
      </c>
      <c r="AW305" s="13" t="s">
        <v>33</v>
      </c>
      <c r="AX305" s="13" t="s">
        <v>71</v>
      </c>
      <c r="AY305" s="154" t="s">
        <v>141</v>
      </c>
    </row>
    <row r="306" spans="2:51" s="13" customFormat="1" ht="22.5" x14ac:dyDescent="0.2">
      <c r="B306" s="153"/>
      <c r="D306" s="141" t="s">
        <v>155</v>
      </c>
      <c r="E306" s="154" t="s">
        <v>19</v>
      </c>
      <c r="F306" s="155" t="s">
        <v>396</v>
      </c>
      <c r="H306" s="156">
        <v>66.680000000000007</v>
      </c>
      <c r="I306" s="157"/>
      <c r="L306" s="153"/>
      <c r="M306" s="158"/>
      <c r="T306" s="159"/>
      <c r="AT306" s="154" t="s">
        <v>155</v>
      </c>
      <c r="AU306" s="154" t="s">
        <v>81</v>
      </c>
      <c r="AV306" s="13" t="s">
        <v>81</v>
      </c>
      <c r="AW306" s="13" t="s">
        <v>33</v>
      </c>
      <c r="AX306" s="13" t="s">
        <v>71</v>
      </c>
      <c r="AY306" s="154" t="s">
        <v>141</v>
      </c>
    </row>
    <row r="307" spans="2:51" s="13" customFormat="1" ht="11.25" x14ac:dyDescent="0.2">
      <c r="B307" s="153"/>
      <c r="D307" s="141" t="s">
        <v>155</v>
      </c>
      <c r="E307" s="154" t="s">
        <v>19</v>
      </c>
      <c r="F307" s="155" t="s">
        <v>397</v>
      </c>
      <c r="H307" s="156">
        <v>20.997</v>
      </c>
      <c r="I307" s="157"/>
      <c r="L307" s="153"/>
      <c r="M307" s="158"/>
      <c r="T307" s="159"/>
      <c r="AT307" s="154" t="s">
        <v>155</v>
      </c>
      <c r="AU307" s="154" t="s">
        <v>81</v>
      </c>
      <c r="AV307" s="13" t="s">
        <v>81</v>
      </c>
      <c r="AW307" s="13" t="s">
        <v>33</v>
      </c>
      <c r="AX307" s="13" t="s">
        <v>71</v>
      </c>
      <c r="AY307" s="154" t="s">
        <v>141</v>
      </c>
    </row>
    <row r="308" spans="2:51" s="13" customFormat="1" ht="11.25" x14ac:dyDescent="0.2">
      <c r="B308" s="153"/>
      <c r="D308" s="141" t="s">
        <v>155</v>
      </c>
      <c r="E308" s="154" t="s">
        <v>19</v>
      </c>
      <c r="F308" s="155" t="s">
        <v>398</v>
      </c>
      <c r="H308" s="156">
        <v>45.993000000000002</v>
      </c>
      <c r="I308" s="157"/>
      <c r="L308" s="153"/>
      <c r="M308" s="158"/>
      <c r="T308" s="159"/>
      <c r="AT308" s="154" t="s">
        <v>155</v>
      </c>
      <c r="AU308" s="154" t="s">
        <v>81</v>
      </c>
      <c r="AV308" s="13" t="s">
        <v>81</v>
      </c>
      <c r="AW308" s="13" t="s">
        <v>33</v>
      </c>
      <c r="AX308" s="13" t="s">
        <v>71</v>
      </c>
      <c r="AY308" s="154" t="s">
        <v>141</v>
      </c>
    </row>
    <row r="309" spans="2:51" s="13" customFormat="1" ht="11.25" x14ac:dyDescent="0.2">
      <c r="B309" s="153"/>
      <c r="D309" s="141" t="s">
        <v>155</v>
      </c>
      <c r="E309" s="154" t="s">
        <v>19</v>
      </c>
      <c r="F309" s="155" t="s">
        <v>399</v>
      </c>
      <c r="H309" s="156">
        <v>40.402999999999999</v>
      </c>
      <c r="I309" s="157"/>
      <c r="L309" s="153"/>
      <c r="M309" s="158"/>
      <c r="T309" s="159"/>
      <c r="AT309" s="154" t="s">
        <v>155</v>
      </c>
      <c r="AU309" s="154" t="s">
        <v>81</v>
      </c>
      <c r="AV309" s="13" t="s">
        <v>81</v>
      </c>
      <c r="AW309" s="13" t="s">
        <v>33</v>
      </c>
      <c r="AX309" s="13" t="s">
        <v>71</v>
      </c>
      <c r="AY309" s="154" t="s">
        <v>141</v>
      </c>
    </row>
    <row r="310" spans="2:51" s="13" customFormat="1" ht="22.5" x14ac:dyDescent="0.2">
      <c r="B310" s="153"/>
      <c r="D310" s="141" t="s">
        <v>155</v>
      </c>
      <c r="E310" s="154" t="s">
        <v>19</v>
      </c>
      <c r="F310" s="155" t="s">
        <v>400</v>
      </c>
      <c r="H310" s="156">
        <v>51.337000000000003</v>
      </c>
      <c r="I310" s="157"/>
      <c r="L310" s="153"/>
      <c r="M310" s="158"/>
      <c r="T310" s="159"/>
      <c r="AT310" s="154" t="s">
        <v>155</v>
      </c>
      <c r="AU310" s="154" t="s">
        <v>81</v>
      </c>
      <c r="AV310" s="13" t="s">
        <v>81</v>
      </c>
      <c r="AW310" s="13" t="s">
        <v>33</v>
      </c>
      <c r="AX310" s="13" t="s">
        <v>71</v>
      </c>
      <c r="AY310" s="154" t="s">
        <v>141</v>
      </c>
    </row>
    <row r="311" spans="2:51" s="13" customFormat="1" ht="11.25" x14ac:dyDescent="0.2">
      <c r="B311" s="153"/>
      <c r="D311" s="141" t="s">
        <v>155</v>
      </c>
      <c r="E311" s="154" t="s">
        <v>19</v>
      </c>
      <c r="F311" s="155" t="s">
        <v>401</v>
      </c>
      <c r="H311" s="156">
        <v>14.731999999999999</v>
      </c>
      <c r="I311" s="157"/>
      <c r="L311" s="153"/>
      <c r="M311" s="158"/>
      <c r="T311" s="159"/>
      <c r="AT311" s="154" t="s">
        <v>155</v>
      </c>
      <c r="AU311" s="154" t="s">
        <v>81</v>
      </c>
      <c r="AV311" s="13" t="s">
        <v>81</v>
      </c>
      <c r="AW311" s="13" t="s">
        <v>33</v>
      </c>
      <c r="AX311" s="13" t="s">
        <v>71</v>
      </c>
      <c r="AY311" s="154" t="s">
        <v>141</v>
      </c>
    </row>
    <row r="312" spans="2:51" s="13" customFormat="1" ht="11.25" x14ac:dyDescent="0.2">
      <c r="B312" s="153"/>
      <c r="D312" s="141" t="s">
        <v>155</v>
      </c>
      <c r="E312" s="154" t="s">
        <v>19</v>
      </c>
      <c r="F312" s="155" t="s">
        <v>402</v>
      </c>
      <c r="H312" s="156">
        <v>16.440999999999999</v>
      </c>
      <c r="I312" s="157"/>
      <c r="L312" s="153"/>
      <c r="M312" s="158"/>
      <c r="T312" s="159"/>
      <c r="AT312" s="154" t="s">
        <v>155</v>
      </c>
      <c r="AU312" s="154" t="s">
        <v>81</v>
      </c>
      <c r="AV312" s="13" t="s">
        <v>81</v>
      </c>
      <c r="AW312" s="13" t="s">
        <v>33</v>
      </c>
      <c r="AX312" s="13" t="s">
        <v>71</v>
      </c>
      <c r="AY312" s="154" t="s">
        <v>141</v>
      </c>
    </row>
    <row r="313" spans="2:51" s="13" customFormat="1" ht="11.25" x14ac:dyDescent="0.2">
      <c r="B313" s="153"/>
      <c r="D313" s="141" t="s">
        <v>155</v>
      </c>
      <c r="E313" s="154" t="s">
        <v>19</v>
      </c>
      <c r="F313" s="155" t="s">
        <v>403</v>
      </c>
      <c r="H313" s="156">
        <v>20.337</v>
      </c>
      <c r="I313" s="157"/>
      <c r="L313" s="153"/>
      <c r="M313" s="158"/>
      <c r="T313" s="159"/>
      <c r="AT313" s="154" t="s">
        <v>155</v>
      </c>
      <c r="AU313" s="154" t="s">
        <v>81</v>
      </c>
      <c r="AV313" s="13" t="s">
        <v>81</v>
      </c>
      <c r="AW313" s="13" t="s">
        <v>33</v>
      </c>
      <c r="AX313" s="13" t="s">
        <v>71</v>
      </c>
      <c r="AY313" s="154" t="s">
        <v>141</v>
      </c>
    </row>
    <row r="314" spans="2:51" s="13" customFormat="1" ht="22.5" x14ac:dyDescent="0.2">
      <c r="B314" s="153"/>
      <c r="D314" s="141" t="s">
        <v>155</v>
      </c>
      <c r="E314" s="154" t="s">
        <v>19</v>
      </c>
      <c r="F314" s="155" t="s">
        <v>404</v>
      </c>
      <c r="H314" s="156">
        <v>68.569000000000003</v>
      </c>
      <c r="I314" s="157"/>
      <c r="L314" s="153"/>
      <c r="M314" s="158"/>
      <c r="T314" s="159"/>
      <c r="AT314" s="154" t="s">
        <v>155</v>
      </c>
      <c r="AU314" s="154" t="s">
        <v>81</v>
      </c>
      <c r="AV314" s="13" t="s">
        <v>81</v>
      </c>
      <c r="AW314" s="13" t="s">
        <v>33</v>
      </c>
      <c r="AX314" s="13" t="s">
        <v>71</v>
      </c>
      <c r="AY314" s="154" t="s">
        <v>141</v>
      </c>
    </row>
    <row r="315" spans="2:51" s="13" customFormat="1" ht="11.25" x14ac:dyDescent="0.2">
      <c r="B315" s="153"/>
      <c r="D315" s="141" t="s">
        <v>155</v>
      </c>
      <c r="E315" s="154" t="s">
        <v>19</v>
      </c>
      <c r="F315" s="155" t="s">
        <v>405</v>
      </c>
      <c r="H315" s="156">
        <v>26.143999999999998</v>
      </c>
      <c r="I315" s="157"/>
      <c r="L315" s="153"/>
      <c r="M315" s="158"/>
      <c r="T315" s="159"/>
      <c r="AT315" s="154" t="s">
        <v>155</v>
      </c>
      <c r="AU315" s="154" t="s">
        <v>81</v>
      </c>
      <c r="AV315" s="13" t="s">
        <v>81</v>
      </c>
      <c r="AW315" s="13" t="s">
        <v>33</v>
      </c>
      <c r="AX315" s="13" t="s">
        <v>71</v>
      </c>
      <c r="AY315" s="154" t="s">
        <v>141</v>
      </c>
    </row>
    <row r="316" spans="2:51" s="13" customFormat="1" ht="11.25" x14ac:dyDescent="0.2">
      <c r="B316" s="153"/>
      <c r="D316" s="141" t="s">
        <v>155</v>
      </c>
      <c r="E316" s="154" t="s">
        <v>19</v>
      </c>
      <c r="F316" s="155" t="s">
        <v>406</v>
      </c>
      <c r="H316" s="156">
        <v>34.335000000000001</v>
      </c>
      <c r="I316" s="157"/>
      <c r="L316" s="153"/>
      <c r="M316" s="158"/>
      <c r="T316" s="159"/>
      <c r="AT316" s="154" t="s">
        <v>155</v>
      </c>
      <c r="AU316" s="154" t="s">
        <v>81</v>
      </c>
      <c r="AV316" s="13" t="s">
        <v>81</v>
      </c>
      <c r="AW316" s="13" t="s">
        <v>33</v>
      </c>
      <c r="AX316" s="13" t="s">
        <v>71</v>
      </c>
      <c r="AY316" s="154" t="s">
        <v>141</v>
      </c>
    </row>
    <row r="317" spans="2:51" s="13" customFormat="1" ht="11.25" x14ac:dyDescent="0.2">
      <c r="B317" s="153"/>
      <c r="D317" s="141" t="s">
        <v>155</v>
      </c>
      <c r="E317" s="154" t="s">
        <v>19</v>
      </c>
      <c r="F317" s="155" t="s">
        <v>407</v>
      </c>
      <c r="H317" s="156">
        <v>16.501999999999999</v>
      </c>
      <c r="I317" s="157"/>
      <c r="L317" s="153"/>
      <c r="M317" s="158"/>
      <c r="T317" s="159"/>
      <c r="AT317" s="154" t="s">
        <v>155</v>
      </c>
      <c r="AU317" s="154" t="s">
        <v>81</v>
      </c>
      <c r="AV317" s="13" t="s">
        <v>81</v>
      </c>
      <c r="AW317" s="13" t="s">
        <v>33</v>
      </c>
      <c r="AX317" s="13" t="s">
        <v>71</v>
      </c>
      <c r="AY317" s="154" t="s">
        <v>141</v>
      </c>
    </row>
    <row r="318" spans="2:51" s="13" customFormat="1" ht="33.75" x14ac:dyDescent="0.2">
      <c r="B318" s="153"/>
      <c r="D318" s="141" t="s">
        <v>155</v>
      </c>
      <c r="E318" s="154" t="s">
        <v>19</v>
      </c>
      <c r="F318" s="155" t="s">
        <v>408</v>
      </c>
      <c r="H318" s="156">
        <v>87.730999999999995</v>
      </c>
      <c r="I318" s="157"/>
      <c r="L318" s="153"/>
      <c r="M318" s="158"/>
      <c r="T318" s="159"/>
      <c r="AT318" s="154" t="s">
        <v>155</v>
      </c>
      <c r="AU318" s="154" t="s">
        <v>81</v>
      </c>
      <c r="AV318" s="13" t="s">
        <v>81</v>
      </c>
      <c r="AW318" s="13" t="s">
        <v>33</v>
      </c>
      <c r="AX318" s="13" t="s">
        <v>71</v>
      </c>
      <c r="AY318" s="154" t="s">
        <v>141</v>
      </c>
    </row>
    <row r="319" spans="2:51" s="13" customFormat="1" ht="22.5" x14ac:dyDescent="0.2">
      <c r="B319" s="153"/>
      <c r="D319" s="141" t="s">
        <v>155</v>
      </c>
      <c r="E319" s="154" t="s">
        <v>19</v>
      </c>
      <c r="F319" s="155" t="s">
        <v>409</v>
      </c>
      <c r="H319" s="156">
        <v>85.715000000000003</v>
      </c>
      <c r="I319" s="157"/>
      <c r="L319" s="153"/>
      <c r="M319" s="158"/>
      <c r="T319" s="159"/>
      <c r="AT319" s="154" t="s">
        <v>155</v>
      </c>
      <c r="AU319" s="154" t="s">
        <v>81</v>
      </c>
      <c r="AV319" s="13" t="s">
        <v>81</v>
      </c>
      <c r="AW319" s="13" t="s">
        <v>33</v>
      </c>
      <c r="AX319" s="13" t="s">
        <v>71</v>
      </c>
      <c r="AY319" s="154" t="s">
        <v>141</v>
      </c>
    </row>
    <row r="320" spans="2:51" s="13" customFormat="1" ht="11.25" x14ac:dyDescent="0.2">
      <c r="B320" s="153"/>
      <c r="D320" s="141" t="s">
        <v>155</v>
      </c>
      <c r="E320" s="154" t="s">
        <v>19</v>
      </c>
      <c r="F320" s="155" t="s">
        <v>410</v>
      </c>
      <c r="H320" s="156">
        <v>21.986999999999998</v>
      </c>
      <c r="I320" s="157"/>
      <c r="L320" s="153"/>
      <c r="M320" s="158"/>
      <c r="T320" s="159"/>
      <c r="AT320" s="154" t="s">
        <v>155</v>
      </c>
      <c r="AU320" s="154" t="s">
        <v>81</v>
      </c>
      <c r="AV320" s="13" t="s">
        <v>81</v>
      </c>
      <c r="AW320" s="13" t="s">
        <v>33</v>
      </c>
      <c r="AX320" s="13" t="s">
        <v>71</v>
      </c>
      <c r="AY320" s="154" t="s">
        <v>141</v>
      </c>
    </row>
    <row r="321" spans="2:65" s="13" customFormat="1" ht="11.25" x14ac:dyDescent="0.2">
      <c r="B321" s="153"/>
      <c r="D321" s="141" t="s">
        <v>155</v>
      </c>
      <c r="E321" s="154" t="s">
        <v>19</v>
      </c>
      <c r="F321" s="155" t="s">
        <v>411</v>
      </c>
      <c r="H321" s="156">
        <v>59.68</v>
      </c>
      <c r="I321" s="157"/>
      <c r="L321" s="153"/>
      <c r="M321" s="158"/>
      <c r="T321" s="159"/>
      <c r="AT321" s="154" t="s">
        <v>155</v>
      </c>
      <c r="AU321" s="154" t="s">
        <v>81</v>
      </c>
      <c r="AV321" s="13" t="s">
        <v>81</v>
      </c>
      <c r="AW321" s="13" t="s">
        <v>33</v>
      </c>
      <c r="AX321" s="13" t="s">
        <v>71</v>
      </c>
      <c r="AY321" s="154" t="s">
        <v>141</v>
      </c>
    </row>
    <row r="322" spans="2:65" s="13" customFormat="1" ht="11.25" x14ac:dyDescent="0.2">
      <c r="B322" s="153"/>
      <c r="D322" s="141" t="s">
        <v>155</v>
      </c>
      <c r="E322" s="154" t="s">
        <v>19</v>
      </c>
      <c r="F322" s="155" t="s">
        <v>412</v>
      </c>
      <c r="H322" s="156">
        <v>19.431000000000001</v>
      </c>
      <c r="I322" s="157"/>
      <c r="L322" s="153"/>
      <c r="M322" s="158"/>
      <c r="T322" s="159"/>
      <c r="AT322" s="154" t="s">
        <v>155</v>
      </c>
      <c r="AU322" s="154" t="s">
        <v>81</v>
      </c>
      <c r="AV322" s="13" t="s">
        <v>81</v>
      </c>
      <c r="AW322" s="13" t="s">
        <v>33</v>
      </c>
      <c r="AX322" s="13" t="s">
        <v>71</v>
      </c>
      <c r="AY322" s="154" t="s">
        <v>141</v>
      </c>
    </row>
    <row r="323" spans="2:65" s="13" customFormat="1" ht="11.25" x14ac:dyDescent="0.2">
      <c r="B323" s="153"/>
      <c r="D323" s="141" t="s">
        <v>155</v>
      </c>
      <c r="E323" s="154" t="s">
        <v>19</v>
      </c>
      <c r="F323" s="155" t="s">
        <v>413</v>
      </c>
      <c r="H323" s="156">
        <v>22.317</v>
      </c>
      <c r="I323" s="157"/>
      <c r="L323" s="153"/>
      <c r="M323" s="158"/>
      <c r="T323" s="159"/>
      <c r="AT323" s="154" t="s">
        <v>155</v>
      </c>
      <c r="AU323" s="154" t="s">
        <v>81</v>
      </c>
      <c r="AV323" s="13" t="s">
        <v>81</v>
      </c>
      <c r="AW323" s="13" t="s">
        <v>33</v>
      </c>
      <c r="AX323" s="13" t="s">
        <v>71</v>
      </c>
      <c r="AY323" s="154" t="s">
        <v>141</v>
      </c>
    </row>
    <row r="324" spans="2:65" s="13" customFormat="1" ht="22.5" x14ac:dyDescent="0.2">
      <c r="B324" s="153"/>
      <c r="D324" s="141" t="s">
        <v>155</v>
      </c>
      <c r="E324" s="154" t="s">
        <v>19</v>
      </c>
      <c r="F324" s="155" t="s">
        <v>414</v>
      </c>
      <c r="H324" s="156">
        <v>85.451999999999998</v>
      </c>
      <c r="I324" s="157"/>
      <c r="L324" s="153"/>
      <c r="M324" s="158"/>
      <c r="T324" s="159"/>
      <c r="AT324" s="154" t="s">
        <v>155</v>
      </c>
      <c r="AU324" s="154" t="s">
        <v>81</v>
      </c>
      <c r="AV324" s="13" t="s">
        <v>81</v>
      </c>
      <c r="AW324" s="13" t="s">
        <v>33</v>
      </c>
      <c r="AX324" s="13" t="s">
        <v>71</v>
      </c>
      <c r="AY324" s="154" t="s">
        <v>141</v>
      </c>
    </row>
    <row r="325" spans="2:65" s="13" customFormat="1" ht="11.25" x14ac:dyDescent="0.2">
      <c r="B325" s="153"/>
      <c r="D325" s="141" t="s">
        <v>155</v>
      </c>
      <c r="E325" s="154" t="s">
        <v>19</v>
      </c>
      <c r="F325" s="155" t="s">
        <v>415</v>
      </c>
      <c r="H325" s="156">
        <v>19.760999999999999</v>
      </c>
      <c r="I325" s="157"/>
      <c r="L325" s="153"/>
      <c r="M325" s="158"/>
      <c r="T325" s="159"/>
      <c r="AT325" s="154" t="s">
        <v>155</v>
      </c>
      <c r="AU325" s="154" t="s">
        <v>81</v>
      </c>
      <c r="AV325" s="13" t="s">
        <v>81</v>
      </c>
      <c r="AW325" s="13" t="s">
        <v>33</v>
      </c>
      <c r="AX325" s="13" t="s">
        <v>71</v>
      </c>
      <c r="AY325" s="154" t="s">
        <v>141</v>
      </c>
    </row>
    <row r="326" spans="2:65" s="13" customFormat="1" ht="11.25" x14ac:dyDescent="0.2">
      <c r="B326" s="153"/>
      <c r="D326" s="141" t="s">
        <v>155</v>
      </c>
      <c r="E326" s="154" t="s">
        <v>19</v>
      </c>
      <c r="F326" s="155" t="s">
        <v>416</v>
      </c>
      <c r="H326" s="156">
        <v>22.317</v>
      </c>
      <c r="I326" s="157"/>
      <c r="L326" s="153"/>
      <c r="M326" s="158"/>
      <c r="T326" s="159"/>
      <c r="AT326" s="154" t="s">
        <v>155</v>
      </c>
      <c r="AU326" s="154" t="s">
        <v>81</v>
      </c>
      <c r="AV326" s="13" t="s">
        <v>81</v>
      </c>
      <c r="AW326" s="13" t="s">
        <v>33</v>
      </c>
      <c r="AX326" s="13" t="s">
        <v>71</v>
      </c>
      <c r="AY326" s="154" t="s">
        <v>141</v>
      </c>
    </row>
    <row r="327" spans="2:65" s="13" customFormat="1" ht="22.5" x14ac:dyDescent="0.2">
      <c r="B327" s="153"/>
      <c r="D327" s="141" t="s">
        <v>155</v>
      </c>
      <c r="E327" s="154" t="s">
        <v>19</v>
      </c>
      <c r="F327" s="155" t="s">
        <v>417</v>
      </c>
      <c r="H327" s="156">
        <v>86.415000000000006</v>
      </c>
      <c r="I327" s="157"/>
      <c r="L327" s="153"/>
      <c r="M327" s="158"/>
      <c r="T327" s="159"/>
      <c r="AT327" s="154" t="s">
        <v>155</v>
      </c>
      <c r="AU327" s="154" t="s">
        <v>81</v>
      </c>
      <c r="AV327" s="13" t="s">
        <v>81</v>
      </c>
      <c r="AW327" s="13" t="s">
        <v>33</v>
      </c>
      <c r="AX327" s="13" t="s">
        <v>71</v>
      </c>
      <c r="AY327" s="154" t="s">
        <v>141</v>
      </c>
    </row>
    <row r="328" spans="2:65" s="13" customFormat="1" ht="11.25" x14ac:dyDescent="0.2">
      <c r="B328" s="153"/>
      <c r="D328" s="141" t="s">
        <v>155</v>
      </c>
      <c r="E328" s="154" t="s">
        <v>19</v>
      </c>
      <c r="F328" s="155" t="s">
        <v>418</v>
      </c>
      <c r="H328" s="156">
        <v>15.722</v>
      </c>
      <c r="I328" s="157"/>
      <c r="L328" s="153"/>
      <c r="M328" s="158"/>
      <c r="T328" s="159"/>
      <c r="AT328" s="154" t="s">
        <v>155</v>
      </c>
      <c r="AU328" s="154" t="s">
        <v>81</v>
      </c>
      <c r="AV328" s="13" t="s">
        <v>81</v>
      </c>
      <c r="AW328" s="13" t="s">
        <v>33</v>
      </c>
      <c r="AX328" s="13" t="s">
        <v>71</v>
      </c>
      <c r="AY328" s="154" t="s">
        <v>141</v>
      </c>
    </row>
    <row r="329" spans="2:65" s="13" customFormat="1" ht="11.25" x14ac:dyDescent="0.2">
      <c r="B329" s="153"/>
      <c r="D329" s="141" t="s">
        <v>155</v>
      </c>
      <c r="E329" s="154" t="s">
        <v>19</v>
      </c>
      <c r="F329" s="155" t="s">
        <v>419</v>
      </c>
      <c r="H329" s="156">
        <v>141.511</v>
      </c>
      <c r="I329" s="157"/>
      <c r="L329" s="153"/>
      <c r="M329" s="158"/>
      <c r="T329" s="159"/>
      <c r="AT329" s="154" t="s">
        <v>155</v>
      </c>
      <c r="AU329" s="154" t="s">
        <v>81</v>
      </c>
      <c r="AV329" s="13" t="s">
        <v>81</v>
      </c>
      <c r="AW329" s="13" t="s">
        <v>33</v>
      </c>
      <c r="AX329" s="13" t="s">
        <v>71</v>
      </c>
      <c r="AY329" s="154" t="s">
        <v>141</v>
      </c>
    </row>
    <row r="330" spans="2:65" s="13" customFormat="1" ht="22.5" x14ac:dyDescent="0.2">
      <c r="B330" s="153"/>
      <c r="D330" s="141" t="s">
        <v>155</v>
      </c>
      <c r="E330" s="154" t="s">
        <v>19</v>
      </c>
      <c r="F330" s="155" t="s">
        <v>420</v>
      </c>
      <c r="H330" s="156">
        <v>7.915</v>
      </c>
      <c r="I330" s="157"/>
      <c r="L330" s="153"/>
      <c r="M330" s="158"/>
      <c r="T330" s="159"/>
      <c r="AT330" s="154" t="s">
        <v>155</v>
      </c>
      <c r="AU330" s="154" t="s">
        <v>81</v>
      </c>
      <c r="AV330" s="13" t="s">
        <v>81</v>
      </c>
      <c r="AW330" s="13" t="s">
        <v>33</v>
      </c>
      <c r="AX330" s="13" t="s">
        <v>71</v>
      </c>
      <c r="AY330" s="154" t="s">
        <v>141</v>
      </c>
    </row>
    <row r="331" spans="2:65" s="13" customFormat="1" ht="11.25" x14ac:dyDescent="0.2">
      <c r="B331" s="153"/>
      <c r="D331" s="141" t="s">
        <v>155</v>
      </c>
      <c r="E331" s="154" t="s">
        <v>19</v>
      </c>
      <c r="F331" s="155" t="s">
        <v>421</v>
      </c>
      <c r="H331" s="156">
        <v>17.780999999999999</v>
      </c>
      <c r="I331" s="157"/>
      <c r="L331" s="153"/>
      <c r="M331" s="158"/>
      <c r="T331" s="159"/>
      <c r="AT331" s="154" t="s">
        <v>155</v>
      </c>
      <c r="AU331" s="154" t="s">
        <v>81</v>
      </c>
      <c r="AV331" s="13" t="s">
        <v>81</v>
      </c>
      <c r="AW331" s="13" t="s">
        <v>33</v>
      </c>
      <c r="AX331" s="13" t="s">
        <v>71</v>
      </c>
      <c r="AY331" s="154" t="s">
        <v>141</v>
      </c>
    </row>
    <row r="332" spans="2:65" s="13" customFormat="1" ht="11.25" x14ac:dyDescent="0.2">
      <c r="B332" s="153"/>
      <c r="D332" s="141" t="s">
        <v>155</v>
      </c>
      <c r="E332" s="154" t="s">
        <v>19</v>
      </c>
      <c r="F332" s="155" t="s">
        <v>422</v>
      </c>
      <c r="H332" s="156">
        <v>21.327000000000002</v>
      </c>
      <c r="I332" s="157"/>
      <c r="L332" s="153"/>
      <c r="M332" s="158"/>
      <c r="T332" s="159"/>
      <c r="AT332" s="154" t="s">
        <v>155</v>
      </c>
      <c r="AU332" s="154" t="s">
        <v>81</v>
      </c>
      <c r="AV332" s="13" t="s">
        <v>81</v>
      </c>
      <c r="AW332" s="13" t="s">
        <v>33</v>
      </c>
      <c r="AX332" s="13" t="s">
        <v>71</v>
      </c>
      <c r="AY332" s="154" t="s">
        <v>141</v>
      </c>
    </row>
    <row r="333" spans="2:65" s="13" customFormat="1" ht="11.25" x14ac:dyDescent="0.2">
      <c r="B333" s="153"/>
      <c r="D333" s="141" t="s">
        <v>155</v>
      </c>
      <c r="E333" s="154" t="s">
        <v>19</v>
      </c>
      <c r="F333" s="155" t="s">
        <v>423</v>
      </c>
      <c r="H333" s="156">
        <v>27.12</v>
      </c>
      <c r="I333" s="157"/>
      <c r="L333" s="153"/>
      <c r="M333" s="158"/>
      <c r="T333" s="159"/>
      <c r="AT333" s="154" t="s">
        <v>155</v>
      </c>
      <c r="AU333" s="154" t="s">
        <v>81</v>
      </c>
      <c r="AV333" s="13" t="s">
        <v>81</v>
      </c>
      <c r="AW333" s="13" t="s">
        <v>33</v>
      </c>
      <c r="AX333" s="13" t="s">
        <v>71</v>
      </c>
      <c r="AY333" s="154" t="s">
        <v>141</v>
      </c>
    </row>
    <row r="334" spans="2:65" s="14" customFormat="1" ht="11.25" x14ac:dyDescent="0.2">
      <c r="B334" s="170"/>
      <c r="D334" s="141" t="s">
        <v>155</v>
      </c>
      <c r="E334" s="171" t="s">
        <v>19</v>
      </c>
      <c r="F334" s="172" t="s">
        <v>188</v>
      </c>
      <c r="H334" s="173">
        <v>1261.606</v>
      </c>
      <c r="I334" s="174"/>
      <c r="L334" s="170"/>
      <c r="M334" s="175"/>
      <c r="T334" s="176"/>
      <c r="AT334" s="171" t="s">
        <v>155</v>
      </c>
      <c r="AU334" s="171" t="s">
        <v>81</v>
      </c>
      <c r="AV334" s="14" t="s">
        <v>149</v>
      </c>
      <c r="AW334" s="14" t="s">
        <v>33</v>
      </c>
      <c r="AX334" s="14" t="s">
        <v>79</v>
      </c>
      <c r="AY334" s="171" t="s">
        <v>141</v>
      </c>
    </row>
    <row r="335" spans="2:65" s="1" customFormat="1" ht="21.75" customHeight="1" x14ac:dyDescent="0.2">
      <c r="B335" s="33"/>
      <c r="C335" s="128" t="s">
        <v>424</v>
      </c>
      <c r="D335" s="128" t="s">
        <v>144</v>
      </c>
      <c r="E335" s="129" t="s">
        <v>425</v>
      </c>
      <c r="F335" s="130" t="s">
        <v>426</v>
      </c>
      <c r="G335" s="131" t="s">
        <v>221</v>
      </c>
      <c r="H335" s="132">
        <v>390.13200000000001</v>
      </c>
      <c r="I335" s="133"/>
      <c r="J335" s="134">
        <f>ROUND(I335*H335,2)</f>
        <v>0</v>
      </c>
      <c r="K335" s="130" t="s">
        <v>148</v>
      </c>
      <c r="L335" s="33"/>
      <c r="M335" s="135" t="s">
        <v>19</v>
      </c>
      <c r="N335" s="136" t="s">
        <v>42</v>
      </c>
      <c r="P335" s="137">
        <f>O335*H335</f>
        <v>0</v>
      </c>
      <c r="Q335" s="137">
        <v>4.3800000000000002E-3</v>
      </c>
      <c r="R335" s="137">
        <f>Q335*H335</f>
        <v>1.70877816</v>
      </c>
      <c r="S335" s="137">
        <v>0</v>
      </c>
      <c r="T335" s="138">
        <f>S335*H335</f>
        <v>0</v>
      </c>
      <c r="AR335" s="139" t="s">
        <v>149</v>
      </c>
      <c r="AT335" s="139" t="s">
        <v>144</v>
      </c>
      <c r="AU335" s="139" t="s">
        <v>81</v>
      </c>
      <c r="AY335" s="18" t="s">
        <v>141</v>
      </c>
      <c r="BE335" s="140">
        <f>IF(N335="základní",J335,0)</f>
        <v>0</v>
      </c>
      <c r="BF335" s="140">
        <f>IF(N335="snížená",J335,0)</f>
        <v>0</v>
      </c>
      <c r="BG335" s="140">
        <f>IF(N335="zákl. přenesená",J335,0)</f>
        <v>0</v>
      </c>
      <c r="BH335" s="140">
        <f>IF(N335="sníž. přenesená",J335,0)</f>
        <v>0</v>
      </c>
      <c r="BI335" s="140">
        <f>IF(N335="nulová",J335,0)</f>
        <v>0</v>
      </c>
      <c r="BJ335" s="18" t="s">
        <v>79</v>
      </c>
      <c r="BK335" s="140">
        <f>ROUND(I335*H335,2)</f>
        <v>0</v>
      </c>
      <c r="BL335" s="18" t="s">
        <v>149</v>
      </c>
      <c r="BM335" s="139" t="s">
        <v>427</v>
      </c>
    </row>
    <row r="336" spans="2:65" s="1" customFormat="1" ht="19.5" x14ac:dyDescent="0.2">
      <c r="B336" s="33"/>
      <c r="D336" s="141" t="s">
        <v>151</v>
      </c>
      <c r="F336" s="142" t="s">
        <v>428</v>
      </c>
      <c r="I336" s="143"/>
      <c r="L336" s="33"/>
      <c r="M336" s="144"/>
      <c r="T336" s="54"/>
      <c r="AT336" s="18" t="s">
        <v>151</v>
      </c>
      <c r="AU336" s="18" t="s">
        <v>81</v>
      </c>
    </row>
    <row r="337" spans="2:51" s="1" customFormat="1" ht="11.25" x14ac:dyDescent="0.2">
      <c r="B337" s="33"/>
      <c r="D337" s="145" t="s">
        <v>153</v>
      </c>
      <c r="F337" s="146" t="s">
        <v>429</v>
      </c>
      <c r="I337" s="143"/>
      <c r="L337" s="33"/>
      <c r="M337" s="144"/>
      <c r="T337" s="54"/>
      <c r="AT337" s="18" t="s">
        <v>153</v>
      </c>
      <c r="AU337" s="18" t="s">
        <v>81</v>
      </c>
    </row>
    <row r="338" spans="2:51" s="12" customFormat="1" ht="11.25" x14ac:dyDescent="0.2">
      <c r="B338" s="147"/>
      <c r="D338" s="141" t="s">
        <v>155</v>
      </c>
      <c r="E338" s="148" t="s">
        <v>19</v>
      </c>
      <c r="F338" s="149" t="s">
        <v>156</v>
      </c>
      <c r="H338" s="148" t="s">
        <v>19</v>
      </c>
      <c r="I338" s="150"/>
      <c r="L338" s="147"/>
      <c r="M338" s="151"/>
      <c r="T338" s="152"/>
      <c r="AT338" s="148" t="s">
        <v>155</v>
      </c>
      <c r="AU338" s="148" t="s">
        <v>81</v>
      </c>
      <c r="AV338" s="12" t="s">
        <v>79</v>
      </c>
      <c r="AW338" s="12" t="s">
        <v>33</v>
      </c>
      <c r="AX338" s="12" t="s">
        <v>71</v>
      </c>
      <c r="AY338" s="148" t="s">
        <v>141</v>
      </c>
    </row>
    <row r="339" spans="2:51" s="12" customFormat="1" ht="22.5" x14ac:dyDescent="0.2">
      <c r="B339" s="147"/>
      <c r="D339" s="141" t="s">
        <v>155</v>
      </c>
      <c r="E339" s="148" t="s">
        <v>19</v>
      </c>
      <c r="F339" s="149" t="s">
        <v>430</v>
      </c>
      <c r="H339" s="148" t="s">
        <v>19</v>
      </c>
      <c r="I339" s="150"/>
      <c r="L339" s="147"/>
      <c r="M339" s="151"/>
      <c r="T339" s="152"/>
      <c r="AT339" s="148" t="s">
        <v>155</v>
      </c>
      <c r="AU339" s="148" t="s">
        <v>81</v>
      </c>
      <c r="AV339" s="12" t="s">
        <v>79</v>
      </c>
      <c r="AW339" s="12" t="s">
        <v>33</v>
      </c>
      <c r="AX339" s="12" t="s">
        <v>71</v>
      </c>
      <c r="AY339" s="148" t="s">
        <v>141</v>
      </c>
    </row>
    <row r="340" spans="2:51" s="13" customFormat="1" ht="22.5" x14ac:dyDescent="0.2">
      <c r="B340" s="153"/>
      <c r="D340" s="141" t="s">
        <v>155</v>
      </c>
      <c r="E340" s="154" t="s">
        <v>19</v>
      </c>
      <c r="F340" s="155" t="s">
        <v>431</v>
      </c>
      <c r="H340" s="156">
        <v>27.611999999999998</v>
      </c>
      <c r="I340" s="157"/>
      <c r="L340" s="153"/>
      <c r="M340" s="158"/>
      <c r="T340" s="159"/>
      <c r="AT340" s="154" t="s">
        <v>155</v>
      </c>
      <c r="AU340" s="154" t="s">
        <v>81</v>
      </c>
      <c r="AV340" s="13" t="s">
        <v>81</v>
      </c>
      <c r="AW340" s="13" t="s">
        <v>33</v>
      </c>
      <c r="AX340" s="13" t="s">
        <v>71</v>
      </c>
      <c r="AY340" s="154" t="s">
        <v>141</v>
      </c>
    </row>
    <row r="341" spans="2:51" s="13" customFormat="1" ht="11.25" x14ac:dyDescent="0.2">
      <c r="B341" s="153"/>
      <c r="D341" s="141" t="s">
        <v>155</v>
      </c>
      <c r="E341" s="154" t="s">
        <v>19</v>
      </c>
      <c r="F341" s="155" t="s">
        <v>432</v>
      </c>
      <c r="H341" s="156">
        <v>7.59</v>
      </c>
      <c r="I341" s="157"/>
      <c r="L341" s="153"/>
      <c r="M341" s="158"/>
      <c r="T341" s="159"/>
      <c r="AT341" s="154" t="s">
        <v>155</v>
      </c>
      <c r="AU341" s="154" t="s">
        <v>81</v>
      </c>
      <c r="AV341" s="13" t="s">
        <v>81</v>
      </c>
      <c r="AW341" s="13" t="s">
        <v>33</v>
      </c>
      <c r="AX341" s="13" t="s">
        <v>71</v>
      </c>
      <c r="AY341" s="154" t="s">
        <v>141</v>
      </c>
    </row>
    <row r="342" spans="2:51" s="13" customFormat="1" ht="11.25" x14ac:dyDescent="0.2">
      <c r="B342" s="153"/>
      <c r="D342" s="141" t="s">
        <v>155</v>
      </c>
      <c r="E342" s="154" t="s">
        <v>19</v>
      </c>
      <c r="F342" s="155" t="s">
        <v>433</v>
      </c>
      <c r="H342" s="156">
        <v>35.104999999999997</v>
      </c>
      <c r="I342" s="157"/>
      <c r="L342" s="153"/>
      <c r="M342" s="158"/>
      <c r="T342" s="159"/>
      <c r="AT342" s="154" t="s">
        <v>155</v>
      </c>
      <c r="AU342" s="154" t="s">
        <v>81</v>
      </c>
      <c r="AV342" s="13" t="s">
        <v>81</v>
      </c>
      <c r="AW342" s="13" t="s">
        <v>33</v>
      </c>
      <c r="AX342" s="13" t="s">
        <v>71</v>
      </c>
      <c r="AY342" s="154" t="s">
        <v>141</v>
      </c>
    </row>
    <row r="343" spans="2:51" s="13" customFormat="1" ht="11.25" x14ac:dyDescent="0.2">
      <c r="B343" s="153"/>
      <c r="D343" s="141" t="s">
        <v>155</v>
      </c>
      <c r="E343" s="154" t="s">
        <v>19</v>
      </c>
      <c r="F343" s="155" t="s">
        <v>434</v>
      </c>
      <c r="H343" s="156">
        <v>11.055</v>
      </c>
      <c r="I343" s="157"/>
      <c r="L343" s="153"/>
      <c r="M343" s="158"/>
      <c r="T343" s="159"/>
      <c r="AT343" s="154" t="s">
        <v>155</v>
      </c>
      <c r="AU343" s="154" t="s">
        <v>81</v>
      </c>
      <c r="AV343" s="13" t="s">
        <v>81</v>
      </c>
      <c r="AW343" s="13" t="s">
        <v>33</v>
      </c>
      <c r="AX343" s="13" t="s">
        <v>71</v>
      </c>
      <c r="AY343" s="154" t="s">
        <v>141</v>
      </c>
    </row>
    <row r="344" spans="2:51" s="13" customFormat="1" ht="11.25" x14ac:dyDescent="0.2">
      <c r="B344" s="153"/>
      <c r="D344" s="141" t="s">
        <v>155</v>
      </c>
      <c r="E344" s="154" t="s">
        <v>19</v>
      </c>
      <c r="F344" s="155" t="s">
        <v>435</v>
      </c>
      <c r="H344" s="156">
        <v>24.701000000000001</v>
      </c>
      <c r="I344" s="157"/>
      <c r="L344" s="153"/>
      <c r="M344" s="158"/>
      <c r="T344" s="159"/>
      <c r="AT344" s="154" t="s">
        <v>155</v>
      </c>
      <c r="AU344" s="154" t="s">
        <v>81</v>
      </c>
      <c r="AV344" s="13" t="s">
        <v>81</v>
      </c>
      <c r="AW344" s="13" t="s">
        <v>33</v>
      </c>
      <c r="AX344" s="13" t="s">
        <v>71</v>
      </c>
      <c r="AY344" s="154" t="s">
        <v>141</v>
      </c>
    </row>
    <row r="345" spans="2:51" s="13" customFormat="1" ht="22.5" x14ac:dyDescent="0.2">
      <c r="B345" s="153"/>
      <c r="D345" s="141" t="s">
        <v>155</v>
      </c>
      <c r="E345" s="154" t="s">
        <v>19</v>
      </c>
      <c r="F345" s="155" t="s">
        <v>436</v>
      </c>
      <c r="H345" s="156">
        <v>38.679000000000002</v>
      </c>
      <c r="I345" s="157"/>
      <c r="L345" s="153"/>
      <c r="M345" s="158"/>
      <c r="T345" s="159"/>
      <c r="AT345" s="154" t="s">
        <v>155</v>
      </c>
      <c r="AU345" s="154" t="s">
        <v>81</v>
      </c>
      <c r="AV345" s="13" t="s">
        <v>81</v>
      </c>
      <c r="AW345" s="13" t="s">
        <v>33</v>
      </c>
      <c r="AX345" s="13" t="s">
        <v>71</v>
      </c>
      <c r="AY345" s="154" t="s">
        <v>141</v>
      </c>
    </row>
    <row r="346" spans="2:51" s="13" customFormat="1" ht="22.5" x14ac:dyDescent="0.2">
      <c r="B346" s="153"/>
      <c r="D346" s="141" t="s">
        <v>155</v>
      </c>
      <c r="E346" s="154" t="s">
        <v>19</v>
      </c>
      <c r="F346" s="155" t="s">
        <v>437</v>
      </c>
      <c r="H346" s="156">
        <v>26.6</v>
      </c>
      <c r="I346" s="157"/>
      <c r="L346" s="153"/>
      <c r="M346" s="158"/>
      <c r="T346" s="159"/>
      <c r="AT346" s="154" t="s">
        <v>155</v>
      </c>
      <c r="AU346" s="154" t="s">
        <v>81</v>
      </c>
      <c r="AV346" s="13" t="s">
        <v>81</v>
      </c>
      <c r="AW346" s="13" t="s">
        <v>33</v>
      </c>
      <c r="AX346" s="13" t="s">
        <v>71</v>
      </c>
      <c r="AY346" s="154" t="s">
        <v>141</v>
      </c>
    </row>
    <row r="347" spans="2:51" s="12" customFormat="1" ht="11.25" x14ac:dyDescent="0.2">
      <c r="B347" s="147"/>
      <c r="D347" s="141" t="s">
        <v>155</v>
      </c>
      <c r="E347" s="148" t="s">
        <v>19</v>
      </c>
      <c r="F347" s="149" t="s">
        <v>438</v>
      </c>
      <c r="H347" s="148" t="s">
        <v>19</v>
      </c>
      <c r="I347" s="150"/>
      <c r="L347" s="147"/>
      <c r="M347" s="151"/>
      <c r="T347" s="152"/>
      <c r="AT347" s="148" t="s">
        <v>155</v>
      </c>
      <c r="AU347" s="148" t="s">
        <v>81</v>
      </c>
      <c r="AV347" s="12" t="s">
        <v>79</v>
      </c>
      <c r="AW347" s="12" t="s">
        <v>33</v>
      </c>
      <c r="AX347" s="12" t="s">
        <v>71</v>
      </c>
      <c r="AY347" s="148" t="s">
        <v>141</v>
      </c>
    </row>
    <row r="348" spans="2:51" s="13" customFormat="1" ht="11.25" x14ac:dyDescent="0.2">
      <c r="B348" s="153"/>
      <c r="D348" s="141" t="s">
        <v>155</v>
      </c>
      <c r="E348" s="154" t="s">
        <v>19</v>
      </c>
      <c r="F348" s="155" t="s">
        <v>439</v>
      </c>
      <c r="H348" s="156">
        <v>42.24</v>
      </c>
      <c r="I348" s="157"/>
      <c r="L348" s="153"/>
      <c r="M348" s="158"/>
      <c r="T348" s="159"/>
      <c r="AT348" s="154" t="s">
        <v>155</v>
      </c>
      <c r="AU348" s="154" t="s">
        <v>81</v>
      </c>
      <c r="AV348" s="13" t="s">
        <v>81</v>
      </c>
      <c r="AW348" s="13" t="s">
        <v>33</v>
      </c>
      <c r="AX348" s="13" t="s">
        <v>71</v>
      </c>
      <c r="AY348" s="154" t="s">
        <v>141</v>
      </c>
    </row>
    <row r="349" spans="2:51" s="12" customFormat="1" ht="11.25" x14ac:dyDescent="0.2">
      <c r="B349" s="147"/>
      <c r="D349" s="141" t="s">
        <v>155</v>
      </c>
      <c r="E349" s="148" t="s">
        <v>19</v>
      </c>
      <c r="F349" s="149" t="s">
        <v>440</v>
      </c>
      <c r="H349" s="148" t="s">
        <v>19</v>
      </c>
      <c r="I349" s="150"/>
      <c r="L349" s="147"/>
      <c r="M349" s="151"/>
      <c r="T349" s="152"/>
      <c r="AT349" s="148" t="s">
        <v>155</v>
      </c>
      <c r="AU349" s="148" t="s">
        <v>81</v>
      </c>
      <c r="AV349" s="12" t="s">
        <v>79</v>
      </c>
      <c r="AW349" s="12" t="s">
        <v>33</v>
      </c>
      <c r="AX349" s="12" t="s">
        <v>71</v>
      </c>
      <c r="AY349" s="148" t="s">
        <v>141</v>
      </c>
    </row>
    <row r="350" spans="2:51" s="13" customFormat="1" ht="11.25" x14ac:dyDescent="0.2">
      <c r="B350" s="153"/>
      <c r="D350" s="141" t="s">
        <v>155</v>
      </c>
      <c r="E350" s="154" t="s">
        <v>19</v>
      </c>
      <c r="F350" s="155" t="s">
        <v>441</v>
      </c>
      <c r="H350" s="156">
        <v>77.55</v>
      </c>
      <c r="I350" s="157"/>
      <c r="L350" s="153"/>
      <c r="M350" s="158"/>
      <c r="T350" s="159"/>
      <c r="AT350" s="154" t="s">
        <v>155</v>
      </c>
      <c r="AU350" s="154" t="s">
        <v>81</v>
      </c>
      <c r="AV350" s="13" t="s">
        <v>81</v>
      </c>
      <c r="AW350" s="13" t="s">
        <v>33</v>
      </c>
      <c r="AX350" s="13" t="s">
        <v>71</v>
      </c>
      <c r="AY350" s="154" t="s">
        <v>141</v>
      </c>
    </row>
    <row r="351" spans="2:51" s="13" customFormat="1" ht="22.5" x14ac:dyDescent="0.2">
      <c r="B351" s="153"/>
      <c r="D351" s="141" t="s">
        <v>155</v>
      </c>
      <c r="E351" s="154" t="s">
        <v>19</v>
      </c>
      <c r="F351" s="155" t="s">
        <v>442</v>
      </c>
      <c r="H351" s="156">
        <v>99</v>
      </c>
      <c r="I351" s="157"/>
      <c r="L351" s="153"/>
      <c r="M351" s="158"/>
      <c r="T351" s="159"/>
      <c r="AT351" s="154" t="s">
        <v>155</v>
      </c>
      <c r="AU351" s="154" t="s">
        <v>81</v>
      </c>
      <c r="AV351" s="13" t="s">
        <v>81</v>
      </c>
      <c r="AW351" s="13" t="s">
        <v>33</v>
      </c>
      <c r="AX351" s="13" t="s">
        <v>71</v>
      </c>
      <c r="AY351" s="154" t="s">
        <v>141</v>
      </c>
    </row>
    <row r="352" spans="2:51" s="14" customFormat="1" ht="11.25" x14ac:dyDescent="0.2">
      <c r="B352" s="170"/>
      <c r="D352" s="141" t="s">
        <v>155</v>
      </c>
      <c r="E352" s="171" t="s">
        <v>19</v>
      </c>
      <c r="F352" s="172" t="s">
        <v>188</v>
      </c>
      <c r="H352" s="173">
        <v>390.13200000000001</v>
      </c>
      <c r="I352" s="174"/>
      <c r="L352" s="170"/>
      <c r="M352" s="175"/>
      <c r="T352" s="176"/>
      <c r="AT352" s="171" t="s">
        <v>155</v>
      </c>
      <c r="AU352" s="171" t="s">
        <v>81</v>
      </c>
      <c r="AV352" s="14" t="s">
        <v>149</v>
      </c>
      <c r="AW352" s="14" t="s">
        <v>33</v>
      </c>
      <c r="AX352" s="14" t="s">
        <v>79</v>
      </c>
      <c r="AY352" s="171" t="s">
        <v>141</v>
      </c>
    </row>
    <row r="353" spans="2:65" s="1" customFormat="1" ht="33" customHeight="1" x14ac:dyDescent="0.2">
      <c r="B353" s="33"/>
      <c r="C353" s="128" t="s">
        <v>443</v>
      </c>
      <c r="D353" s="128" t="s">
        <v>144</v>
      </c>
      <c r="E353" s="129" t="s">
        <v>444</v>
      </c>
      <c r="F353" s="130" t="s">
        <v>445</v>
      </c>
      <c r="G353" s="131" t="s">
        <v>256</v>
      </c>
      <c r="H353" s="132">
        <v>425.65</v>
      </c>
      <c r="I353" s="133"/>
      <c r="J353" s="134">
        <f>ROUND(I353*H353,2)</f>
        <v>0</v>
      </c>
      <c r="K353" s="130" t="s">
        <v>148</v>
      </c>
      <c r="L353" s="33"/>
      <c r="M353" s="135" t="s">
        <v>19</v>
      </c>
      <c r="N353" s="136" t="s">
        <v>42</v>
      </c>
      <c r="P353" s="137">
        <f>O353*H353</f>
        <v>0</v>
      </c>
      <c r="Q353" s="137">
        <v>2.0000000000000002E-5</v>
      </c>
      <c r="R353" s="137">
        <f>Q353*H353</f>
        <v>8.5129999999999997E-3</v>
      </c>
      <c r="S353" s="137">
        <v>0</v>
      </c>
      <c r="T353" s="138">
        <f>S353*H353</f>
        <v>0</v>
      </c>
      <c r="AR353" s="139" t="s">
        <v>149</v>
      </c>
      <c r="AT353" s="139" t="s">
        <v>144</v>
      </c>
      <c r="AU353" s="139" t="s">
        <v>81</v>
      </c>
      <c r="AY353" s="18" t="s">
        <v>141</v>
      </c>
      <c r="BE353" s="140">
        <f>IF(N353="základní",J353,0)</f>
        <v>0</v>
      </c>
      <c r="BF353" s="140">
        <f>IF(N353="snížená",J353,0)</f>
        <v>0</v>
      </c>
      <c r="BG353" s="140">
        <f>IF(N353="zákl. přenesená",J353,0)</f>
        <v>0</v>
      </c>
      <c r="BH353" s="140">
        <f>IF(N353="sníž. přenesená",J353,0)</f>
        <v>0</v>
      </c>
      <c r="BI353" s="140">
        <f>IF(N353="nulová",J353,0)</f>
        <v>0</v>
      </c>
      <c r="BJ353" s="18" t="s">
        <v>79</v>
      </c>
      <c r="BK353" s="140">
        <f>ROUND(I353*H353,2)</f>
        <v>0</v>
      </c>
      <c r="BL353" s="18" t="s">
        <v>149</v>
      </c>
      <c r="BM353" s="139" t="s">
        <v>446</v>
      </c>
    </row>
    <row r="354" spans="2:65" s="1" customFormat="1" ht="19.5" x14ac:dyDescent="0.2">
      <c r="B354" s="33"/>
      <c r="D354" s="141" t="s">
        <v>151</v>
      </c>
      <c r="F354" s="142" t="s">
        <v>447</v>
      </c>
      <c r="I354" s="143"/>
      <c r="L354" s="33"/>
      <c r="M354" s="144"/>
      <c r="T354" s="54"/>
      <c r="AT354" s="18" t="s">
        <v>151</v>
      </c>
      <c r="AU354" s="18" t="s">
        <v>81</v>
      </c>
    </row>
    <row r="355" spans="2:65" s="1" customFormat="1" ht="11.25" x14ac:dyDescent="0.2">
      <c r="B355" s="33"/>
      <c r="D355" s="145" t="s">
        <v>153</v>
      </c>
      <c r="F355" s="146" t="s">
        <v>448</v>
      </c>
      <c r="I355" s="143"/>
      <c r="L355" s="33"/>
      <c r="M355" s="144"/>
      <c r="T355" s="54"/>
      <c r="AT355" s="18" t="s">
        <v>153</v>
      </c>
      <c r="AU355" s="18" t="s">
        <v>81</v>
      </c>
    </row>
    <row r="356" spans="2:65" s="12" customFormat="1" ht="11.25" x14ac:dyDescent="0.2">
      <c r="B356" s="147"/>
      <c r="D356" s="141" t="s">
        <v>155</v>
      </c>
      <c r="E356" s="148" t="s">
        <v>19</v>
      </c>
      <c r="F356" s="149" t="s">
        <v>225</v>
      </c>
      <c r="H356" s="148" t="s">
        <v>19</v>
      </c>
      <c r="I356" s="150"/>
      <c r="L356" s="147"/>
      <c r="M356" s="151"/>
      <c r="T356" s="152"/>
      <c r="AT356" s="148" t="s">
        <v>155</v>
      </c>
      <c r="AU356" s="148" t="s">
        <v>81</v>
      </c>
      <c r="AV356" s="12" t="s">
        <v>79</v>
      </c>
      <c r="AW356" s="12" t="s">
        <v>33</v>
      </c>
      <c r="AX356" s="12" t="s">
        <v>71</v>
      </c>
      <c r="AY356" s="148" t="s">
        <v>141</v>
      </c>
    </row>
    <row r="357" spans="2:65" s="13" customFormat="1" ht="22.5" x14ac:dyDescent="0.2">
      <c r="B357" s="153"/>
      <c r="D357" s="141" t="s">
        <v>155</v>
      </c>
      <c r="E357" s="154" t="s">
        <v>19</v>
      </c>
      <c r="F357" s="155" t="s">
        <v>449</v>
      </c>
      <c r="H357" s="156">
        <v>296.55</v>
      </c>
      <c r="I357" s="157"/>
      <c r="L357" s="153"/>
      <c r="M357" s="158"/>
      <c r="T357" s="159"/>
      <c r="AT357" s="154" t="s">
        <v>155</v>
      </c>
      <c r="AU357" s="154" t="s">
        <v>81</v>
      </c>
      <c r="AV357" s="13" t="s">
        <v>81</v>
      </c>
      <c r="AW357" s="13" t="s">
        <v>33</v>
      </c>
      <c r="AX357" s="13" t="s">
        <v>71</v>
      </c>
      <c r="AY357" s="154" t="s">
        <v>141</v>
      </c>
    </row>
    <row r="358" spans="2:65" s="13" customFormat="1" ht="11.25" x14ac:dyDescent="0.2">
      <c r="B358" s="153"/>
      <c r="D358" s="141" t="s">
        <v>155</v>
      </c>
      <c r="E358" s="154" t="s">
        <v>19</v>
      </c>
      <c r="F358" s="155" t="s">
        <v>450</v>
      </c>
      <c r="H358" s="156">
        <v>129.1</v>
      </c>
      <c r="I358" s="157"/>
      <c r="L358" s="153"/>
      <c r="M358" s="158"/>
      <c r="T358" s="159"/>
      <c r="AT358" s="154" t="s">
        <v>155</v>
      </c>
      <c r="AU358" s="154" t="s">
        <v>81</v>
      </c>
      <c r="AV358" s="13" t="s">
        <v>81</v>
      </c>
      <c r="AW358" s="13" t="s">
        <v>33</v>
      </c>
      <c r="AX358" s="13" t="s">
        <v>71</v>
      </c>
      <c r="AY358" s="154" t="s">
        <v>141</v>
      </c>
    </row>
    <row r="359" spans="2:65" s="14" customFormat="1" ht="11.25" x14ac:dyDescent="0.2">
      <c r="B359" s="170"/>
      <c r="D359" s="141" t="s">
        <v>155</v>
      </c>
      <c r="E359" s="171" t="s">
        <v>19</v>
      </c>
      <c r="F359" s="172" t="s">
        <v>188</v>
      </c>
      <c r="H359" s="173">
        <v>425.65</v>
      </c>
      <c r="I359" s="174"/>
      <c r="L359" s="170"/>
      <c r="M359" s="175"/>
      <c r="T359" s="176"/>
      <c r="AT359" s="171" t="s">
        <v>155</v>
      </c>
      <c r="AU359" s="171" t="s">
        <v>81</v>
      </c>
      <c r="AV359" s="14" t="s">
        <v>149</v>
      </c>
      <c r="AW359" s="14" t="s">
        <v>33</v>
      </c>
      <c r="AX359" s="14" t="s">
        <v>79</v>
      </c>
      <c r="AY359" s="171" t="s">
        <v>141</v>
      </c>
    </row>
    <row r="360" spans="2:65" s="1" customFormat="1" ht="24.2" customHeight="1" x14ac:dyDescent="0.2">
      <c r="B360" s="33"/>
      <c r="C360" s="128" t="s">
        <v>451</v>
      </c>
      <c r="D360" s="128" t="s">
        <v>144</v>
      </c>
      <c r="E360" s="129" t="s">
        <v>452</v>
      </c>
      <c r="F360" s="130" t="s">
        <v>453</v>
      </c>
      <c r="G360" s="131" t="s">
        <v>221</v>
      </c>
      <c r="H360" s="132">
        <v>313.35000000000002</v>
      </c>
      <c r="I360" s="133"/>
      <c r="J360" s="134">
        <f>ROUND(I360*H360,2)</f>
        <v>0</v>
      </c>
      <c r="K360" s="130" t="s">
        <v>148</v>
      </c>
      <c r="L360" s="33"/>
      <c r="M360" s="135" t="s">
        <v>19</v>
      </c>
      <c r="N360" s="136" t="s">
        <v>42</v>
      </c>
      <c r="P360" s="137">
        <f>O360*H360</f>
        <v>0</v>
      </c>
      <c r="Q360" s="137">
        <v>1.6899999999999998E-2</v>
      </c>
      <c r="R360" s="137">
        <f>Q360*H360</f>
        <v>5.2956149999999997</v>
      </c>
      <c r="S360" s="137">
        <v>0</v>
      </c>
      <c r="T360" s="138">
        <f>S360*H360</f>
        <v>0</v>
      </c>
      <c r="AR360" s="139" t="s">
        <v>149</v>
      </c>
      <c r="AT360" s="139" t="s">
        <v>144</v>
      </c>
      <c r="AU360" s="139" t="s">
        <v>81</v>
      </c>
      <c r="AY360" s="18" t="s">
        <v>141</v>
      </c>
      <c r="BE360" s="140">
        <f>IF(N360="základní",J360,0)</f>
        <v>0</v>
      </c>
      <c r="BF360" s="140">
        <f>IF(N360="snížená",J360,0)</f>
        <v>0</v>
      </c>
      <c r="BG360" s="140">
        <f>IF(N360="zákl. přenesená",J360,0)</f>
        <v>0</v>
      </c>
      <c r="BH360" s="140">
        <f>IF(N360="sníž. přenesená",J360,0)</f>
        <v>0</v>
      </c>
      <c r="BI360" s="140">
        <f>IF(N360="nulová",J360,0)</f>
        <v>0</v>
      </c>
      <c r="BJ360" s="18" t="s">
        <v>79</v>
      </c>
      <c r="BK360" s="140">
        <f>ROUND(I360*H360,2)</f>
        <v>0</v>
      </c>
      <c r="BL360" s="18" t="s">
        <v>149</v>
      </c>
      <c r="BM360" s="139" t="s">
        <v>454</v>
      </c>
    </row>
    <row r="361" spans="2:65" s="1" customFormat="1" ht="19.5" x14ac:dyDescent="0.2">
      <c r="B361" s="33"/>
      <c r="D361" s="141" t="s">
        <v>151</v>
      </c>
      <c r="F361" s="142" t="s">
        <v>455</v>
      </c>
      <c r="I361" s="143"/>
      <c r="L361" s="33"/>
      <c r="M361" s="144"/>
      <c r="T361" s="54"/>
      <c r="AT361" s="18" t="s">
        <v>151</v>
      </c>
      <c r="AU361" s="18" t="s">
        <v>81</v>
      </c>
    </row>
    <row r="362" spans="2:65" s="1" customFormat="1" ht="11.25" x14ac:dyDescent="0.2">
      <c r="B362" s="33"/>
      <c r="D362" s="145" t="s">
        <v>153</v>
      </c>
      <c r="F362" s="146" t="s">
        <v>456</v>
      </c>
      <c r="I362" s="143"/>
      <c r="L362" s="33"/>
      <c r="M362" s="144"/>
      <c r="T362" s="54"/>
      <c r="AT362" s="18" t="s">
        <v>153</v>
      </c>
      <c r="AU362" s="18" t="s">
        <v>81</v>
      </c>
    </row>
    <row r="363" spans="2:65" s="12" customFormat="1" ht="11.25" x14ac:dyDescent="0.2">
      <c r="B363" s="147"/>
      <c r="D363" s="141" t="s">
        <v>155</v>
      </c>
      <c r="E363" s="148" t="s">
        <v>19</v>
      </c>
      <c r="F363" s="149" t="s">
        <v>156</v>
      </c>
      <c r="H363" s="148" t="s">
        <v>19</v>
      </c>
      <c r="I363" s="150"/>
      <c r="L363" s="147"/>
      <c r="M363" s="151"/>
      <c r="T363" s="152"/>
      <c r="AT363" s="148" t="s">
        <v>155</v>
      </c>
      <c r="AU363" s="148" t="s">
        <v>81</v>
      </c>
      <c r="AV363" s="12" t="s">
        <v>79</v>
      </c>
      <c r="AW363" s="12" t="s">
        <v>33</v>
      </c>
      <c r="AX363" s="12" t="s">
        <v>71</v>
      </c>
      <c r="AY363" s="148" t="s">
        <v>141</v>
      </c>
    </row>
    <row r="364" spans="2:65" s="13" customFormat="1" ht="22.5" x14ac:dyDescent="0.2">
      <c r="B364" s="153"/>
      <c r="D364" s="141" t="s">
        <v>155</v>
      </c>
      <c r="E364" s="154" t="s">
        <v>19</v>
      </c>
      <c r="F364" s="155" t="s">
        <v>388</v>
      </c>
      <c r="H364" s="156">
        <v>313.35000000000002</v>
      </c>
      <c r="I364" s="157"/>
      <c r="L364" s="153"/>
      <c r="M364" s="158"/>
      <c r="T364" s="159"/>
      <c r="AT364" s="154" t="s">
        <v>155</v>
      </c>
      <c r="AU364" s="154" t="s">
        <v>81</v>
      </c>
      <c r="AV364" s="13" t="s">
        <v>81</v>
      </c>
      <c r="AW364" s="13" t="s">
        <v>33</v>
      </c>
      <c r="AX364" s="13" t="s">
        <v>79</v>
      </c>
      <c r="AY364" s="154" t="s">
        <v>141</v>
      </c>
    </row>
    <row r="365" spans="2:65" s="1" customFormat="1" ht="24.2" customHeight="1" x14ac:dyDescent="0.2">
      <c r="B365" s="33"/>
      <c r="C365" s="128" t="s">
        <v>457</v>
      </c>
      <c r="D365" s="128" t="s">
        <v>144</v>
      </c>
      <c r="E365" s="129" t="s">
        <v>458</v>
      </c>
      <c r="F365" s="130" t="s">
        <v>459</v>
      </c>
      <c r="G365" s="131" t="s">
        <v>221</v>
      </c>
      <c r="H365" s="132">
        <v>257.04199999999997</v>
      </c>
      <c r="I365" s="133"/>
      <c r="J365" s="134">
        <f>ROUND(I365*H365,2)</f>
        <v>0</v>
      </c>
      <c r="K365" s="130" t="s">
        <v>148</v>
      </c>
      <c r="L365" s="33"/>
      <c r="M365" s="135" t="s">
        <v>19</v>
      </c>
      <c r="N365" s="136" t="s">
        <v>42</v>
      </c>
      <c r="P365" s="137">
        <f>O365*H365</f>
        <v>0</v>
      </c>
      <c r="Q365" s="137">
        <v>1.5599999999999999E-2</v>
      </c>
      <c r="R365" s="137">
        <f>Q365*H365</f>
        <v>4.0098551999999996</v>
      </c>
      <c r="S365" s="137">
        <v>0</v>
      </c>
      <c r="T365" s="138">
        <f>S365*H365</f>
        <v>0</v>
      </c>
      <c r="AR365" s="139" t="s">
        <v>149</v>
      </c>
      <c r="AT365" s="139" t="s">
        <v>144</v>
      </c>
      <c r="AU365" s="139" t="s">
        <v>81</v>
      </c>
      <c r="AY365" s="18" t="s">
        <v>141</v>
      </c>
      <c r="BE365" s="140">
        <f>IF(N365="základní",J365,0)</f>
        <v>0</v>
      </c>
      <c r="BF365" s="140">
        <f>IF(N365="snížená",J365,0)</f>
        <v>0</v>
      </c>
      <c r="BG365" s="140">
        <f>IF(N365="zákl. přenesená",J365,0)</f>
        <v>0</v>
      </c>
      <c r="BH365" s="140">
        <f>IF(N365="sníž. přenesená",J365,0)</f>
        <v>0</v>
      </c>
      <c r="BI365" s="140">
        <f>IF(N365="nulová",J365,0)</f>
        <v>0</v>
      </c>
      <c r="BJ365" s="18" t="s">
        <v>79</v>
      </c>
      <c r="BK365" s="140">
        <f>ROUND(I365*H365,2)</f>
        <v>0</v>
      </c>
      <c r="BL365" s="18" t="s">
        <v>149</v>
      </c>
      <c r="BM365" s="139" t="s">
        <v>460</v>
      </c>
    </row>
    <row r="366" spans="2:65" s="1" customFormat="1" ht="19.5" x14ac:dyDescent="0.2">
      <c r="B366" s="33"/>
      <c r="D366" s="141" t="s">
        <v>151</v>
      </c>
      <c r="F366" s="142" t="s">
        <v>461</v>
      </c>
      <c r="I366" s="143"/>
      <c r="L366" s="33"/>
      <c r="M366" s="144"/>
      <c r="T366" s="54"/>
      <c r="AT366" s="18" t="s">
        <v>151</v>
      </c>
      <c r="AU366" s="18" t="s">
        <v>81</v>
      </c>
    </row>
    <row r="367" spans="2:65" s="1" customFormat="1" ht="11.25" x14ac:dyDescent="0.2">
      <c r="B367" s="33"/>
      <c r="D367" s="145" t="s">
        <v>153</v>
      </c>
      <c r="F367" s="146" t="s">
        <v>462</v>
      </c>
      <c r="I367" s="143"/>
      <c r="L367" s="33"/>
      <c r="M367" s="144"/>
      <c r="T367" s="54"/>
      <c r="AT367" s="18" t="s">
        <v>153</v>
      </c>
      <c r="AU367" s="18" t="s">
        <v>81</v>
      </c>
    </row>
    <row r="368" spans="2:65" s="12" customFormat="1" ht="11.25" x14ac:dyDescent="0.2">
      <c r="B368" s="147"/>
      <c r="D368" s="141" t="s">
        <v>155</v>
      </c>
      <c r="E368" s="148" t="s">
        <v>19</v>
      </c>
      <c r="F368" s="149" t="s">
        <v>156</v>
      </c>
      <c r="H368" s="148" t="s">
        <v>19</v>
      </c>
      <c r="I368" s="150"/>
      <c r="L368" s="147"/>
      <c r="M368" s="151"/>
      <c r="T368" s="152"/>
      <c r="AT368" s="148" t="s">
        <v>155</v>
      </c>
      <c r="AU368" s="148" t="s">
        <v>81</v>
      </c>
      <c r="AV368" s="12" t="s">
        <v>79</v>
      </c>
      <c r="AW368" s="12" t="s">
        <v>33</v>
      </c>
      <c r="AX368" s="12" t="s">
        <v>71</v>
      </c>
      <c r="AY368" s="148" t="s">
        <v>141</v>
      </c>
    </row>
    <row r="369" spans="2:65" s="12" customFormat="1" ht="22.5" x14ac:dyDescent="0.2">
      <c r="B369" s="147"/>
      <c r="D369" s="141" t="s">
        <v>155</v>
      </c>
      <c r="E369" s="148" t="s">
        <v>19</v>
      </c>
      <c r="F369" s="149" t="s">
        <v>430</v>
      </c>
      <c r="H369" s="148" t="s">
        <v>19</v>
      </c>
      <c r="I369" s="150"/>
      <c r="L369" s="147"/>
      <c r="M369" s="151"/>
      <c r="T369" s="152"/>
      <c r="AT369" s="148" t="s">
        <v>155</v>
      </c>
      <c r="AU369" s="148" t="s">
        <v>81</v>
      </c>
      <c r="AV369" s="12" t="s">
        <v>79</v>
      </c>
      <c r="AW369" s="12" t="s">
        <v>33</v>
      </c>
      <c r="AX369" s="12" t="s">
        <v>71</v>
      </c>
      <c r="AY369" s="148" t="s">
        <v>141</v>
      </c>
    </row>
    <row r="370" spans="2:65" s="13" customFormat="1" ht="22.5" x14ac:dyDescent="0.2">
      <c r="B370" s="153"/>
      <c r="D370" s="141" t="s">
        <v>155</v>
      </c>
      <c r="E370" s="154" t="s">
        <v>19</v>
      </c>
      <c r="F370" s="155" t="s">
        <v>431</v>
      </c>
      <c r="H370" s="156">
        <v>27.611999999999998</v>
      </c>
      <c r="I370" s="157"/>
      <c r="L370" s="153"/>
      <c r="M370" s="158"/>
      <c r="T370" s="159"/>
      <c r="AT370" s="154" t="s">
        <v>155</v>
      </c>
      <c r="AU370" s="154" t="s">
        <v>81</v>
      </c>
      <c r="AV370" s="13" t="s">
        <v>81</v>
      </c>
      <c r="AW370" s="13" t="s">
        <v>33</v>
      </c>
      <c r="AX370" s="13" t="s">
        <v>71</v>
      </c>
      <c r="AY370" s="154" t="s">
        <v>141</v>
      </c>
    </row>
    <row r="371" spans="2:65" s="13" customFormat="1" ht="11.25" x14ac:dyDescent="0.2">
      <c r="B371" s="153"/>
      <c r="D371" s="141" t="s">
        <v>155</v>
      </c>
      <c r="E371" s="154" t="s">
        <v>19</v>
      </c>
      <c r="F371" s="155" t="s">
        <v>432</v>
      </c>
      <c r="H371" s="156">
        <v>7.59</v>
      </c>
      <c r="I371" s="157"/>
      <c r="L371" s="153"/>
      <c r="M371" s="158"/>
      <c r="T371" s="159"/>
      <c r="AT371" s="154" t="s">
        <v>155</v>
      </c>
      <c r="AU371" s="154" t="s">
        <v>81</v>
      </c>
      <c r="AV371" s="13" t="s">
        <v>81</v>
      </c>
      <c r="AW371" s="13" t="s">
        <v>33</v>
      </c>
      <c r="AX371" s="13" t="s">
        <v>71</v>
      </c>
      <c r="AY371" s="154" t="s">
        <v>141</v>
      </c>
    </row>
    <row r="372" spans="2:65" s="13" customFormat="1" ht="11.25" x14ac:dyDescent="0.2">
      <c r="B372" s="153"/>
      <c r="D372" s="141" t="s">
        <v>155</v>
      </c>
      <c r="E372" s="154" t="s">
        <v>19</v>
      </c>
      <c r="F372" s="155" t="s">
        <v>433</v>
      </c>
      <c r="H372" s="156">
        <v>35.104999999999997</v>
      </c>
      <c r="I372" s="157"/>
      <c r="L372" s="153"/>
      <c r="M372" s="158"/>
      <c r="T372" s="159"/>
      <c r="AT372" s="154" t="s">
        <v>155</v>
      </c>
      <c r="AU372" s="154" t="s">
        <v>81</v>
      </c>
      <c r="AV372" s="13" t="s">
        <v>81</v>
      </c>
      <c r="AW372" s="13" t="s">
        <v>33</v>
      </c>
      <c r="AX372" s="13" t="s">
        <v>71</v>
      </c>
      <c r="AY372" s="154" t="s">
        <v>141</v>
      </c>
    </row>
    <row r="373" spans="2:65" s="13" customFormat="1" ht="11.25" x14ac:dyDescent="0.2">
      <c r="B373" s="153"/>
      <c r="D373" s="141" t="s">
        <v>155</v>
      </c>
      <c r="E373" s="154" t="s">
        <v>19</v>
      </c>
      <c r="F373" s="155" t="s">
        <v>434</v>
      </c>
      <c r="H373" s="156">
        <v>11.055</v>
      </c>
      <c r="I373" s="157"/>
      <c r="L373" s="153"/>
      <c r="M373" s="158"/>
      <c r="T373" s="159"/>
      <c r="AT373" s="154" t="s">
        <v>155</v>
      </c>
      <c r="AU373" s="154" t="s">
        <v>81</v>
      </c>
      <c r="AV373" s="13" t="s">
        <v>81</v>
      </c>
      <c r="AW373" s="13" t="s">
        <v>33</v>
      </c>
      <c r="AX373" s="13" t="s">
        <v>71</v>
      </c>
      <c r="AY373" s="154" t="s">
        <v>141</v>
      </c>
    </row>
    <row r="374" spans="2:65" s="13" customFormat="1" ht="11.25" x14ac:dyDescent="0.2">
      <c r="B374" s="153"/>
      <c r="D374" s="141" t="s">
        <v>155</v>
      </c>
      <c r="E374" s="154" t="s">
        <v>19</v>
      </c>
      <c r="F374" s="155" t="s">
        <v>435</v>
      </c>
      <c r="H374" s="156">
        <v>24.701000000000001</v>
      </c>
      <c r="I374" s="157"/>
      <c r="L374" s="153"/>
      <c r="M374" s="158"/>
      <c r="T374" s="159"/>
      <c r="AT374" s="154" t="s">
        <v>155</v>
      </c>
      <c r="AU374" s="154" t="s">
        <v>81</v>
      </c>
      <c r="AV374" s="13" t="s">
        <v>81</v>
      </c>
      <c r="AW374" s="13" t="s">
        <v>33</v>
      </c>
      <c r="AX374" s="13" t="s">
        <v>71</v>
      </c>
      <c r="AY374" s="154" t="s">
        <v>141</v>
      </c>
    </row>
    <row r="375" spans="2:65" s="13" customFormat="1" ht="22.5" x14ac:dyDescent="0.2">
      <c r="B375" s="153"/>
      <c r="D375" s="141" t="s">
        <v>155</v>
      </c>
      <c r="E375" s="154" t="s">
        <v>19</v>
      </c>
      <c r="F375" s="155" t="s">
        <v>436</v>
      </c>
      <c r="H375" s="156">
        <v>38.679000000000002</v>
      </c>
      <c r="I375" s="157"/>
      <c r="L375" s="153"/>
      <c r="M375" s="158"/>
      <c r="T375" s="159"/>
      <c r="AT375" s="154" t="s">
        <v>155</v>
      </c>
      <c r="AU375" s="154" t="s">
        <v>81</v>
      </c>
      <c r="AV375" s="13" t="s">
        <v>81</v>
      </c>
      <c r="AW375" s="13" t="s">
        <v>33</v>
      </c>
      <c r="AX375" s="13" t="s">
        <v>71</v>
      </c>
      <c r="AY375" s="154" t="s">
        <v>141</v>
      </c>
    </row>
    <row r="376" spans="2:65" s="13" customFormat="1" ht="22.5" x14ac:dyDescent="0.2">
      <c r="B376" s="153"/>
      <c r="D376" s="141" t="s">
        <v>155</v>
      </c>
      <c r="E376" s="154" t="s">
        <v>19</v>
      </c>
      <c r="F376" s="155" t="s">
        <v>463</v>
      </c>
      <c r="H376" s="156">
        <v>13.3</v>
      </c>
      <c r="I376" s="157"/>
      <c r="L376" s="153"/>
      <c r="M376" s="158"/>
      <c r="T376" s="159"/>
      <c r="AT376" s="154" t="s">
        <v>155</v>
      </c>
      <c r="AU376" s="154" t="s">
        <v>81</v>
      </c>
      <c r="AV376" s="13" t="s">
        <v>81</v>
      </c>
      <c r="AW376" s="13" t="s">
        <v>33</v>
      </c>
      <c r="AX376" s="13" t="s">
        <v>71</v>
      </c>
      <c r="AY376" s="154" t="s">
        <v>141</v>
      </c>
    </row>
    <row r="377" spans="2:65" s="13" customFormat="1" ht="22.5" x14ac:dyDescent="0.2">
      <c r="B377" s="153"/>
      <c r="D377" s="141" t="s">
        <v>155</v>
      </c>
      <c r="E377" s="154" t="s">
        <v>19</v>
      </c>
      <c r="F377" s="155" t="s">
        <v>442</v>
      </c>
      <c r="H377" s="156">
        <v>99</v>
      </c>
      <c r="I377" s="157"/>
      <c r="L377" s="153"/>
      <c r="M377" s="158"/>
      <c r="T377" s="159"/>
      <c r="AT377" s="154" t="s">
        <v>155</v>
      </c>
      <c r="AU377" s="154" t="s">
        <v>81</v>
      </c>
      <c r="AV377" s="13" t="s">
        <v>81</v>
      </c>
      <c r="AW377" s="13" t="s">
        <v>33</v>
      </c>
      <c r="AX377" s="13" t="s">
        <v>71</v>
      </c>
      <c r="AY377" s="154" t="s">
        <v>141</v>
      </c>
    </row>
    <row r="378" spans="2:65" s="14" customFormat="1" ht="11.25" x14ac:dyDescent="0.2">
      <c r="B378" s="170"/>
      <c r="D378" s="141" t="s">
        <v>155</v>
      </c>
      <c r="E378" s="171" t="s">
        <v>19</v>
      </c>
      <c r="F378" s="172" t="s">
        <v>188</v>
      </c>
      <c r="H378" s="173">
        <v>257.04199999999997</v>
      </c>
      <c r="I378" s="174"/>
      <c r="L378" s="170"/>
      <c r="M378" s="175"/>
      <c r="T378" s="176"/>
      <c r="AT378" s="171" t="s">
        <v>155</v>
      </c>
      <c r="AU378" s="171" t="s">
        <v>81</v>
      </c>
      <c r="AV378" s="14" t="s">
        <v>149</v>
      </c>
      <c r="AW378" s="14" t="s">
        <v>33</v>
      </c>
      <c r="AX378" s="14" t="s">
        <v>79</v>
      </c>
      <c r="AY378" s="171" t="s">
        <v>141</v>
      </c>
    </row>
    <row r="379" spans="2:65" s="1" customFormat="1" ht="16.5" customHeight="1" x14ac:dyDescent="0.2">
      <c r="B379" s="33"/>
      <c r="C379" s="128" t="s">
        <v>464</v>
      </c>
      <c r="D379" s="128" t="s">
        <v>144</v>
      </c>
      <c r="E379" s="129" t="s">
        <v>465</v>
      </c>
      <c r="F379" s="130" t="s">
        <v>466</v>
      </c>
      <c r="G379" s="131" t="s">
        <v>221</v>
      </c>
      <c r="H379" s="132">
        <v>643.39099999999996</v>
      </c>
      <c r="I379" s="133"/>
      <c r="J379" s="134">
        <f>ROUND(I379*H379,2)</f>
        <v>0</v>
      </c>
      <c r="K379" s="130" t="s">
        <v>148</v>
      </c>
      <c r="L379" s="33"/>
      <c r="M379" s="135" t="s">
        <v>19</v>
      </c>
      <c r="N379" s="136" t="s">
        <v>42</v>
      </c>
      <c r="P379" s="137">
        <f>O379*H379</f>
        <v>0</v>
      </c>
      <c r="Q379" s="137">
        <v>4.0000000000000001E-3</v>
      </c>
      <c r="R379" s="137">
        <f>Q379*H379</f>
        <v>2.5735639999999997</v>
      </c>
      <c r="S379" s="137">
        <v>0</v>
      </c>
      <c r="T379" s="138">
        <f>S379*H379</f>
        <v>0</v>
      </c>
      <c r="AR379" s="139" t="s">
        <v>149</v>
      </c>
      <c r="AT379" s="139" t="s">
        <v>144</v>
      </c>
      <c r="AU379" s="139" t="s">
        <v>81</v>
      </c>
      <c r="AY379" s="18" t="s">
        <v>141</v>
      </c>
      <c r="BE379" s="140">
        <f>IF(N379="základní",J379,0)</f>
        <v>0</v>
      </c>
      <c r="BF379" s="140">
        <f>IF(N379="snížená",J379,0)</f>
        <v>0</v>
      </c>
      <c r="BG379" s="140">
        <f>IF(N379="zákl. přenesená",J379,0)</f>
        <v>0</v>
      </c>
      <c r="BH379" s="140">
        <f>IF(N379="sníž. přenesená",J379,0)</f>
        <v>0</v>
      </c>
      <c r="BI379" s="140">
        <f>IF(N379="nulová",J379,0)</f>
        <v>0</v>
      </c>
      <c r="BJ379" s="18" t="s">
        <v>79</v>
      </c>
      <c r="BK379" s="140">
        <f>ROUND(I379*H379,2)</f>
        <v>0</v>
      </c>
      <c r="BL379" s="18" t="s">
        <v>149</v>
      </c>
      <c r="BM379" s="139" t="s">
        <v>467</v>
      </c>
    </row>
    <row r="380" spans="2:65" s="1" customFormat="1" ht="19.5" x14ac:dyDescent="0.2">
      <c r="B380" s="33"/>
      <c r="D380" s="141" t="s">
        <v>151</v>
      </c>
      <c r="F380" s="142" t="s">
        <v>468</v>
      </c>
      <c r="I380" s="143"/>
      <c r="L380" s="33"/>
      <c r="M380" s="144"/>
      <c r="T380" s="54"/>
      <c r="AT380" s="18" t="s">
        <v>151</v>
      </c>
      <c r="AU380" s="18" t="s">
        <v>81</v>
      </c>
    </row>
    <row r="381" spans="2:65" s="1" customFormat="1" ht="11.25" x14ac:dyDescent="0.2">
      <c r="B381" s="33"/>
      <c r="D381" s="145" t="s">
        <v>153</v>
      </c>
      <c r="F381" s="146" t="s">
        <v>469</v>
      </c>
      <c r="I381" s="143"/>
      <c r="L381" s="33"/>
      <c r="M381" s="144"/>
      <c r="T381" s="54"/>
      <c r="AT381" s="18" t="s">
        <v>153</v>
      </c>
      <c r="AU381" s="18" t="s">
        <v>81</v>
      </c>
    </row>
    <row r="382" spans="2:65" s="12" customFormat="1" ht="11.25" x14ac:dyDescent="0.2">
      <c r="B382" s="147"/>
      <c r="D382" s="141" t="s">
        <v>155</v>
      </c>
      <c r="E382" s="148" t="s">
        <v>19</v>
      </c>
      <c r="F382" s="149" t="s">
        <v>156</v>
      </c>
      <c r="H382" s="148" t="s">
        <v>19</v>
      </c>
      <c r="I382" s="150"/>
      <c r="L382" s="147"/>
      <c r="M382" s="151"/>
      <c r="T382" s="152"/>
      <c r="AT382" s="148" t="s">
        <v>155</v>
      </c>
      <c r="AU382" s="148" t="s">
        <v>81</v>
      </c>
      <c r="AV382" s="12" t="s">
        <v>79</v>
      </c>
      <c r="AW382" s="12" t="s">
        <v>33</v>
      </c>
      <c r="AX382" s="12" t="s">
        <v>71</v>
      </c>
      <c r="AY382" s="148" t="s">
        <v>141</v>
      </c>
    </row>
    <row r="383" spans="2:65" s="13" customFormat="1" ht="33.75" x14ac:dyDescent="0.2">
      <c r="B383" s="153"/>
      <c r="D383" s="141" t="s">
        <v>155</v>
      </c>
      <c r="E383" s="154" t="s">
        <v>19</v>
      </c>
      <c r="F383" s="155" t="s">
        <v>395</v>
      </c>
      <c r="H383" s="156">
        <v>96.953999999999994</v>
      </c>
      <c r="I383" s="157"/>
      <c r="L383" s="153"/>
      <c r="M383" s="158"/>
      <c r="T383" s="159"/>
      <c r="AT383" s="154" t="s">
        <v>155</v>
      </c>
      <c r="AU383" s="154" t="s">
        <v>81</v>
      </c>
      <c r="AV383" s="13" t="s">
        <v>81</v>
      </c>
      <c r="AW383" s="13" t="s">
        <v>33</v>
      </c>
      <c r="AX383" s="13" t="s">
        <v>71</v>
      </c>
      <c r="AY383" s="154" t="s">
        <v>141</v>
      </c>
    </row>
    <row r="384" spans="2:65" s="13" customFormat="1" ht="22.5" x14ac:dyDescent="0.2">
      <c r="B384" s="153"/>
      <c r="D384" s="141" t="s">
        <v>155</v>
      </c>
      <c r="E384" s="154" t="s">
        <v>19</v>
      </c>
      <c r="F384" s="155" t="s">
        <v>396</v>
      </c>
      <c r="H384" s="156">
        <v>66.680000000000007</v>
      </c>
      <c r="I384" s="157"/>
      <c r="L384" s="153"/>
      <c r="M384" s="158"/>
      <c r="T384" s="159"/>
      <c r="AT384" s="154" t="s">
        <v>155</v>
      </c>
      <c r="AU384" s="154" t="s">
        <v>81</v>
      </c>
      <c r="AV384" s="13" t="s">
        <v>81</v>
      </c>
      <c r="AW384" s="13" t="s">
        <v>33</v>
      </c>
      <c r="AX384" s="13" t="s">
        <v>71</v>
      </c>
      <c r="AY384" s="154" t="s">
        <v>141</v>
      </c>
    </row>
    <row r="385" spans="2:51" s="13" customFormat="1" ht="11.25" x14ac:dyDescent="0.2">
      <c r="B385" s="153"/>
      <c r="D385" s="141" t="s">
        <v>155</v>
      </c>
      <c r="E385" s="154" t="s">
        <v>19</v>
      </c>
      <c r="F385" s="155" t="s">
        <v>397</v>
      </c>
      <c r="H385" s="156">
        <v>20.997</v>
      </c>
      <c r="I385" s="157"/>
      <c r="L385" s="153"/>
      <c r="M385" s="158"/>
      <c r="T385" s="159"/>
      <c r="AT385" s="154" t="s">
        <v>155</v>
      </c>
      <c r="AU385" s="154" t="s">
        <v>81</v>
      </c>
      <c r="AV385" s="13" t="s">
        <v>81</v>
      </c>
      <c r="AW385" s="13" t="s">
        <v>33</v>
      </c>
      <c r="AX385" s="13" t="s">
        <v>71</v>
      </c>
      <c r="AY385" s="154" t="s">
        <v>141</v>
      </c>
    </row>
    <row r="386" spans="2:51" s="13" customFormat="1" ht="11.25" x14ac:dyDescent="0.2">
      <c r="B386" s="153"/>
      <c r="D386" s="141" t="s">
        <v>155</v>
      </c>
      <c r="E386" s="154" t="s">
        <v>19</v>
      </c>
      <c r="F386" s="155" t="s">
        <v>398</v>
      </c>
      <c r="H386" s="156">
        <v>45.993000000000002</v>
      </c>
      <c r="I386" s="157"/>
      <c r="L386" s="153"/>
      <c r="M386" s="158"/>
      <c r="T386" s="159"/>
      <c r="AT386" s="154" t="s">
        <v>155</v>
      </c>
      <c r="AU386" s="154" t="s">
        <v>81</v>
      </c>
      <c r="AV386" s="13" t="s">
        <v>81</v>
      </c>
      <c r="AW386" s="13" t="s">
        <v>33</v>
      </c>
      <c r="AX386" s="13" t="s">
        <v>71</v>
      </c>
      <c r="AY386" s="154" t="s">
        <v>141</v>
      </c>
    </row>
    <row r="387" spans="2:51" s="13" customFormat="1" ht="11.25" x14ac:dyDescent="0.2">
      <c r="B387" s="153"/>
      <c r="D387" s="141" t="s">
        <v>155</v>
      </c>
      <c r="E387" s="154" t="s">
        <v>19</v>
      </c>
      <c r="F387" s="155" t="s">
        <v>399</v>
      </c>
      <c r="H387" s="156">
        <v>40.402999999999999</v>
      </c>
      <c r="I387" s="157"/>
      <c r="L387" s="153"/>
      <c r="M387" s="158"/>
      <c r="T387" s="159"/>
      <c r="AT387" s="154" t="s">
        <v>155</v>
      </c>
      <c r="AU387" s="154" t="s">
        <v>81</v>
      </c>
      <c r="AV387" s="13" t="s">
        <v>81</v>
      </c>
      <c r="AW387" s="13" t="s">
        <v>33</v>
      </c>
      <c r="AX387" s="13" t="s">
        <v>71</v>
      </c>
      <c r="AY387" s="154" t="s">
        <v>141</v>
      </c>
    </row>
    <row r="388" spans="2:51" s="13" customFormat="1" ht="22.5" x14ac:dyDescent="0.2">
      <c r="B388" s="153"/>
      <c r="D388" s="141" t="s">
        <v>155</v>
      </c>
      <c r="E388" s="154" t="s">
        <v>19</v>
      </c>
      <c r="F388" s="155" t="s">
        <v>400</v>
      </c>
      <c r="H388" s="156">
        <v>51.337000000000003</v>
      </c>
      <c r="I388" s="157"/>
      <c r="L388" s="153"/>
      <c r="M388" s="158"/>
      <c r="T388" s="159"/>
      <c r="AT388" s="154" t="s">
        <v>155</v>
      </c>
      <c r="AU388" s="154" t="s">
        <v>81</v>
      </c>
      <c r="AV388" s="13" t="s">
        <v>81</v>
      </c>
      <c r="AW388" s="13" t="s">
        <v>33</v>
      </c>
      <c r="AX388" s="13" t="s">
        <v>71</v>
      </c>
      <c r="AY388" s="154" t="s">
        <v>141</v>
      </c>
    </row>
    <row r="389" spans="2:51" s="13" customFormat="1" ht="11.25" x14ac:dyDescent="0.2">
      <c r="B389" s="153"/>
      <c r="D389" s="141" t="s">
        <v>155</v>
      </c>
      <c r="E389" s="154" t="s">
        <v>19</v>
      </c>
      <c r="F389" s="155" t="s">
        <v>401</v>
      </c>
      <c r="H389" s="156">
        <v>14.731999999999999</v>
      </c>
      <c r="I389" s="157"/>
      <c r="L389" s="153"/>
      <c r="M389" s="158"/>
      <c r="T389" s="159"/>
      <c r="AT389" s="154" t="s">
        <v>155</v>
      </c>
      <c r="AU389" s="154" t="s">
        <v>81</v>
      </c>
      <c r="AV389" s="13" t="s">
        <v>81</v>
      </c>
      <c r="AW389" s="13" t="s">
        <v>33</v>
      </c>
      <c r="AX389" s="13" t="s">
        <v>71</v>
      </c>
      <c r="AY389" s="154" t="s">
        <v>141</v>
      </c>
    </row>
    <row r="390" spans="2:51" s="13" customFormat="1" ht="11.25" x14ac:dyDescent="0.2">
      <c r="B390" s="153"/>
      <c r="D390" s="141" t="s">
        <v>155</v>
      </c>
      <c r="E390" s="154" t="s">
        <v>19</v>
      </c>
      <c r="F390" s="155" t="s">
        <v>402</v>
      </c>
      <c r="H390" s="156">
        <v>16.440999999999999</v>
      </c>
      <c r="I390" s="157"/>
      <c r="L390" s="153"/>
      <c r="M390" s="158"/>
      <c r="T390" s="159"/>
      <c r="AT390" s="154" t="s">
        <v>155</v>
      </c>
      <c r="AU390" s="154" t="s">
        <v>81</v>
      </c>
      <c r="AV390" s="13" t="s">
        <v>81</v>
      </c>
      <c r="AW390" s="13" t="s">
        <v>33</v>
      </c>
      <c r="AX390" s="13" t="s">
        <v>71</v>
      </c>
      <c r="AY390" s="154" t="s">
        <v>141</v>
      </c>
    </row>
    <row r="391" spans="2:51" s="13" customFormat="1" ht="11.25" x14ac:dyDescent="0.2">
      <c r="B391" s="153"/>
      <c r="D391" s="141" t="s">
        <v>155</v>
      </c>
      <c r="E391" s="154" t="s">
        <v>19</v>
      </c>
      <c r="F391" s="155" t="s">
        <v>403</v>
      </c>
      <c r="H391" s="156">
        <v>20.337</v>
      </c>
      <c r="I391" s="157"/>
      <c r="L391" s="153"/>
      <c r="M391" s="158"/>
      <c r="T391" s="159"/>
      <c r="AT391" s="154" t="s">
        <v>155</v>
      </c>
      <c r="AU391" s="154" t="s">
        <v>81</v>
      </c>
      <c r="AV391" s="13" t="s">
        <v>81</v>
      </c>
      <c r="AW391" s="13" t="s">
        <v>33</v>
      </c>
      <c r="AX391" s="13" t="s">
        <v>71</v>
      </c>
      <c r="AY391" s="154" t="s">
        <v>141</v>
      </c>
    </row>
    <row r="392" spans="2:51" s="13" customFormat="1" ht="22.5" x14ac:dyDescent="0.2">
      <c r="B392" s="153"/>
      <c r="D392" s="141" t="s">
        <v>155</v>
      </c>
      <c r="E392" s="154" t="s">
        <v>19</v>
      </c>
      <c r="F392" s="155" t="s">
        <v>404</v>
      </c>
      <c r="H392" s="156">
        <v>68.569000000000003</v>
      </c>
      <c r="I392" s="157"/>
      <c r="L392" s="153"/>
      <c r="M392" s="158"/>
      <c r="T392" s="159"/>
      <c r="AT392" s="154" t="s">
        <v>155</v>
      </c>
      <c r="AU392" s="154" t="s">
        <v>81</v>
      </c>
      <c r="AV392" s="13" t="s">
        <v>81</v>
      </c>
      <c r="AW392" s="13" t="s">
        <v>33</v>
      </c>
      <c r="AX392" s="13" t="s">
        <v>71</v>
      </c>
      <c r="AY392" s="154" t="s">
        <v>141</v>
      </c>
    </row>
    <row r="393" spans="2:51" s="13" customFormat="1" ht="11.25" x14ac:dyDescent="0.2">
      <c r="B393" s="153"/>
      <c r="D393" s="141" t="s">
        <v>155</v>
      </c>
      <c r="E393" s="154" t="s">
        <v>19</v>
      </c>
      <c r="F393" s="155" t="s">
        <v>405</v>
      </c>
      <c r="H393" s="156">
        <v>26.143999999999998</v>
      </c>
      <c r="I393" s="157"/>
      <c r="L393" s="153"/>
      <c r="M393" s="158"/>
      <c r="T393" s="159"/>
      <c r="AT393" s="154" t="s">
        <v>155</v>
      </c>
      <c r="AU393" s="154" t="s">
        <v>81</v>
      </c>
      <c r="AV393" s="13" t="s">
        <v>81</v>
      </c>
      <c r="AW393" s="13" t="s">
        <v>33</v>
      </c>
      <c r="AX393" s="13" t="s">
        <v>71</v>
      </c>
      <c r="AY393" s="154" t="s">
        <v>141</v>
      </c>
    </row>
    <row r="394" spans="2:51" s="13" customFormat="1" ht="11.25" x14ac:dyDescent="0.2">
      <c r="B394" s="153"/>
      <c r="D394" s="141" t="s">
        <v>155</v>
      </c>
      <c r="E394" s="154" t="s">
        <v>19</v>
      </c>
      <c r="F394" s="155" t="s">
        <v>406</v>
      </c>
      <c r="H394" s="156">
        <v>34.335000000000001</v>
      </c>
      <c r="I394" s="157"/>
      <c r="L394" s="153"/>
      <c r="M394" s="158"/>
      <c r="T394" s="159"/>
      <c r="AT394" s="154" t="s">
        <v>155</v>
      </c>
      <c r="AU394" s="154" t="s">
        <v>81</v>
      </c>
      <c r="AV394" s="13" t="s">
        <v>81</v>
      </c>
      <c r="AW394" s="13" t="s">
        <v>33</v>
      </c>
      <c r="AX394" s="13" t="s">
        <v>71</v>
      </c>
      <c r="AY394" s="154" t="s">
        <v>141</v>
      </c>
    </row>
    <row r="395" spans="2:51" s="13" customFormat="1" ht="11.25" x14ac:dyDescent="0.2">
      <c r="B395" s="153"/>
      <c r="D395" s="141" t="s">
        <v>155</v>
      </c>
      <c r="E395" s="154" t="s">
        <v>19</v>
      </c>
      <c r="F395" s="155" t="s">
        <v>407</v>
      </c>
      <c r="H395" s="156">
        <v>16.501999999999999</v>
      </c>
      <c r="I395" s="157"/>
      <c r="L395" s="153"/>
      <c r="M395" s="158"/>
      <c r="T395" s="159"/>
      <c r="AT395" s="154" t="s">
        <v>155</v>
      </c>
      <c r="AU395" s="154" t="s">
        <v>81</v>
      </c>
      <c r="AV395" s="13" t="s">
        <v>81</v>
      </c>
      <c r="AW395" s="13" t="s">
        <v>33</v>
      </c>
      <c r="AX395" s="13" t="s">
        <v>71</v>
      </c>
      <c r="AY395" s="154" t="s">
        <v>141</v>
      </c>
    </row>
    <row r="396" spans="2:51" s="13" customFormat="1" ht="33.75" x14ac:dyDescent="0.2">
      <c r="B396" s="153"/>
      <c r="D396" s="141" t="s">
        <v>155</v>
      </c>
      <c r="E396" s="154" t="s">
        <v>19</v>
      </c>
      <c r="F396" s="155" t="s">
        <v>408</v>
      </c>
      <c r="H396" s="156">
        <v>87.730999999999995</v>
      </c>
      <c r="I396" s="157"/>
      <c r="L396" s="153"/>
      <c r="M396" s="158"/>
      <c r="T396" s="159"/>
      <c r="AT396" s="154" t="s">
        <v>155</v>
      </c>
      <c r="AU396" s="154" t="s">
        <v>81</v>
      </c>
      <c r="AV396" s="13" t="s">
        <v>81</v>
      </c>
      <c r="AW396" s="13" t="s">
        <v>33</v>
      </c>
      <c r="AX396" s="13" t="s">
        <v>71</v>
      </c>
      <c r="AY396" s="154" t="s">
        <v>141</v>
      </c>
    </row>
    <row r="397" spans="2:51" s="13" customFormat="1" ht="22.5" x14ac:dyDescent="0.2">
      <c r="B397" s="153"/>
      <c r="D397" s="141" t="s">
        <v>155</v>
      </c>
      <c r="E397" s="154" t="s">
        <v>19</v>
      </c>
      <c r="F397" s="155" t="s">
        <v>409</v>
      </c>
      <c r="H397" s="156">
        <v>85.715000000000003</v>
      </c>
      <c r="I397" s="157"/>
      <c r="L397" s="153"/>
      <c r="M397" s="158"/>
      <c r="T397" s="159"/>
      <c r="AT397" s="154" t="s">
        <v>155</v>
      </c>
      <c r="AU397" s="154" t="s">
        <v>81</v>
      </c>
      <c r="AV397" s="13" t="s">
        <v>81</v>
      </c>
      <c r="AW397" s="13" t="s">
        <v>33</v>
      </c>
      <c r="AX397" s="13" t="s">
        <v>71</v>
      </c>
      <c r="AY397" s="154" t="s">
        <v>141</v>
      </c>
    </row>
    <row r="398" spans="2:51" s="13" customFormat="1" ht="11.25" x14ac:dyDescent="0.2">
      <c r="B398" s="153"/>
      <c r="D398" s="141" t="s">
        <v>155</v>
      </c>
      <c r="E398" s="154" t="s">
        <v>19</v>
      </c>
      <c r="F398" s="155" t="s">
        <v>410</v>
      </c>
      <c r="H398" s="156">
        <v>21.986999999999998</v>
      </c>
      <c r="I398" s="157"/>
      <c r="L398" s="153"/>
      <c r="M398" s="158"/>
      <c r="T398" s="159"/>
      <c r="AT398" s="154" t="s">
        <v>155</v>
      </c>
      <c r="AU398" s="154" t="s">
        <v>81</v>
      </c>
      <c r="AV398" s="13" t="s">
        <v>81</v>
      </c>
      <c r="AW398" s="13" t="s">
        <v>33</v>
      </c>
      <c r="AX398" s="13" t="s">
        <v>71</v>
      </c>
      <c r="AY398" s="154" t="s">
        <v>141</v>
      </c>
    </row>
    <row r="399" spans="2:51" s="13" customFormat="1" ht="11.25" x14ac:dyDescent="0.2">
      <c r="B399" s="153"/>
      <c r="D399" s="141" t="s">
        <v>155</v>
      </c>
      <c r="E399" s="154" t="s">
        <v>19</v>
      </c>
      <c r="F399" s="155" t="s">
        <v>411</v>
      </c>
      <c r="H399" s="156">
        <v>59.68</v>
      </c>
      <c r="I399" s="157"/>
      <c r="L399" s="153"/>
      <c r="M399" s="158"/>
      <c r="T399" s="159"/>
      <c r="AT399" s="154" t="s">
        <v>155</v>
      </c>
      <c r="AU399" s="154" t="s">
        <v>81</v>
      </c>
      <c r="AV399" s="13" t="s">
        <v>81</v>
      </c>
      <c r="AW399" s="13" t="s">
        <v>33</v>
      </c>
      <c r="AX399" s="13" t="s">
        <v>71</v>
      </c>
      <c r="AY399" s="154" t="s">
        <v>141</v>
      </c>
    </row>
    <row r="400" spans="2:51" s="13" customFormat="1" ht="11.25" x14ac:dyDescent="0.2">
      <c r="B400" s="153"/>
      <c r="D400" s="141" t="s">
        <v>155</v>
      </c>
      <c r="E400" s="154" t="s">
        <v>19</v>
      </c>
      <c r="F400" s="155" t="s">
        <v>412</v>
      </c>
      <c r="H400" s="156">
        <v>19.431000000000001</v>
      </c>
      <c r="I400" s="157"/>
      <c r="L400" s="153"/>
      <c r="M400" s="158"/>
      <c r="T400" s="159"/>
      <c r="AT400" s="154" t="s">
        <v>155</v>
      </c>
      <c r="AU400" s="154" t="s">
        <v>81</v>
      </c>
      <c r="AV400" s="13" t="s">
        <v>81</v>
      </c>
      <c r="AW400" s="13" t="s">
        <v>33</v>
      </c>
      <c r="AX400" s="13" t="s">
        <v>71</v>
      </c>
      <c r="AY400" s="154" t="s">
        <v>141</v>
      </c>
    </row>
    <row r="401" spans="2:65" s="13" customFormat="1" ht="11.25" x14ac:dyDescent="0.2">
      <c r="B401" s="153"/>
      <c r="D401" s="141" t="s">
        <v>155</v>
      </c>
      <c r="E401" s="154" t="s">
        <v>19</v>
      </c>
      <c r="F401" s="155" t="s">
        <v>413</v>
      </c>
      <c r="H401" s="156">
        <v>22.317</v>
      </c>
      <c r="I401" s="157"/>
      <c r="L401" s="153"/>
      <c r="M401" s="158"/>
      <c r="T401" s="159"/>
      <c r="AT401" s="154" t="s">
        <v>155</v>
      </c>
      <c r="AU401" s="154" t="s">
        <v>81</v>
      </c>
      <c r="AV401" s="13" t="s">
        <v>81</v>
      </c>
      <c r="AW401" s="13" t="s">
        <v>33</v>
      </c>
      <c r="AX401" s="13" t="s">
        <v>71</v>
      </c>
      <c r="AY401" s="154" t="s">
        <v>141</v>
      </c>
    </row>
    <row r="402" spans="2:65" s="13" customFormat="1" ht="22.5" x14ac:dyDescent="0.2">
      <c r="B402" s="153"/>
      <c r="D402" s="141" t="s">
        <v>155</v>
      </c>
      <c r="E402" s="154" t="s">
        <v>19</v>
      </c>
      <c r="F402" s="155" t="s">
        <v>414</v>
      </c>
      <c r="H402" s="156">
        <v>85.451999999999998</v>
      </c>
      <c r="I402" s="157"/>
      <c r="L402" s="153"/>
      <c r="M402" s="158"/>
      <c r="T402" s="159"/>
      <c r="AT402" s="154" t="s">
        <v>155</v>
      </c>
      <c r="AU402" s="154" t="s">
        <v>81</v>
      </c>
      <c r="AV402" s="13" t="s">
        <v>81</v>
      </c>
      <c r="AW402" s="13" t="s">
        <v>33</v>
      </c>
      <c r="AX402" s="13" t="s">
        <v>71</v>
      </c>
      <c r="AY402" s="154" t="s">
        <v>141</v>
      </c>
    </row>
    <row r="403" spans="2:65" s="13" customFormat="1" ht="11.25" x14ac:dyDescent="0.2">
      <c r="B403" s="153"/>
      <c r="D403" s="141" t="s">
        <v>155</v>
      </c>
      <c r="E403" s="154" t="s">
        <v>19</v>
      </c>
      <c r="F403" s="155" t="s">
        <v>415</v>
      </c>
      <c r="H403" s="156">
        <v>19.760999999999999</v>
      </c>
      <c r="I403" s="157"/>
      <c r="L403" s="153"/>
      <c r="M403" s="158"/>
      <c r="T403" s="159"/>
      <c r="AT403" s="154" t="s">
        <v>155</v>
      </c>
      <c r="AU403" s="154" t="s">
        <v>81</v>
      </c>
      <c r="AV403" s="13" t="s">
        <v>81</v>
      </c>
      <c r="AW403" s="13" t="s">
        <v>33</v>
      </c>
      <c r="AX403" s="13" t="s">
        <v>71</v>
      </c>
      <c r="AY403" s="154" t="s">
        <v>141</v>
      </c>
    </row>
    <row r="404" spans="2:65" s="13" customFormat="1" ht="11.25" x14ac:dyDescent="0.2">
      <c r="B404" s="153"/>
      <c r="D404" s="141" t="s">
        <v>155</v>
      </c>
      <c r="E404" s="154" t="s">
        <v>19</v>
      </c>
      <c r="F404" s="155" t="s">
        <v>416</v>
      </c>
      <c r="H404" s="156">
        <v>22.317</v>
      </c>
      <c r="I404" s="157"/>
      <c r="L404" s="153"/>
      <c r="M404" s="158"/>
      <c r="T404" s="159"/>
      <c r="AT404" s="154" t="s">
        <v>155</v>
      </c>
      <c r="AU404" s="154" t="s">
        <v>81</v>
      </c>
      <c r="AV404" s="13" t="s">
        <v>81</v>
      </c>
      <c r="AW404" s="13" t="s">
        <v>33</v>
      </c>
      <c r="AX404" s="13" t="s">
        <v>71</v>
      </c>
      <c r="AY404" s="154" t="s">
        <v>141</v>
      </c>
    </row>
    <row r="405" spans="2:65" s="13" customFormat="1" ht="22.5" x14ac:dyDescent="0.2">
      <c r="B405" s="153"/>
      <c r="D405" s="141" t="s">
        <v>155</v>
      </c>
      <c r="E405" s="154" t="s">
        <v>19</v>
      </c>
      <c r="F405" s="155" t="s">
        <v>417</v>
      </c>
      <c r="H405" s="156">
        <v>86.415000000000006</v>
      </c>
      <c r="I405" s="157"/>
      <c r="L405" s="153"/>
      <c r="M405" s="158"/>
      <c r="T405" s="159"/>
      <c r="AT405" s="154" t="s">
        <v>155</v>
      </c>
      <c r="AU405" s="154" t="s">
        <v>81</v>
      </c>
      <c r="AV405" s="13" t="s">
        <v>81</v>
      </c>
      <c r="AW405" s="13" t="s">
        <v>33</v>
      </c>
      <c r="AX405" s="13" t="s">
        <v>71</v>
      </c>
      <c r="AY405" s="154" t="s">
        <v>141</v>
      </c>
    </row>
    <row r="406" spans="2:65" s="13" customFormat="1" ht="11.25" x14ac:dyDescent="0.2">
      <c r="B406" s="153"/>
      <c r="D406" s="141" t="s">
        <v>155</v>
      </c>
      <c r="E406" s="154" t="s">
        <v>19</v>
      </c>
      <c r="F406" s="155" t="s">
        <v>418</v>
      </c>
      <c r="H406" s="156">
        <v>15.722</v>
      </c>
      <c r="I406" s="157"/>
      <c r="L406" s="153"/>
      <c r="M406" s="158"/>
      <c r="T406" s="159"/>
      <c r="AT406" s="154" t="s">
        <v>155</v>
      </c>
      <c r="AU406" s="154" t="s">
        <v>81</v>
      </c>
      <c r="AV406" s="13" t="s">
        <v>81</v>
      </c>
      <c r="AW406" s="13" t="s">
        <v>33</v>
      </c>
      <c r="AX406" s="13" t="s">
        <v>71</v>
      </c>
      <c r="AY406" s="154" t="s">
        <v>141</v>
      </c>
    </row>
    <row r="407" spans="2:65" s="13" customFormat="1" ht="11.25" x14ac:dyDescent="0.2">
      <c r="B407" s="153"/>
      <c r="D407" s="141" t="s">
        <v>155</v>
      </c>
      <c r="E407" s="154" t="s">
        <v>19</v>
      </c>
      <c r="F407" s="155" t="s">
        <v>419</v>
      </c>
      <c r="H407" s="156">
        <v>141.511</v>
      </c>
      <c r="I407" s="157"/>
      <c r="L407" s="153"/>
      <c r="M407" s="158"/>
      <c r="T407" s="159"/>
      <c r="AT407" s="154" t="s">
        <v>155</v>
      </c>
      <c r="AU407" s="154" t="s">
        <v>81</v>
      </c>
      <c r="AV407" s="13" t="s">
        <v>81</v>
      </c>
      <c r="AW407" s="13" t="s">
        <v>33</v>
      </c>
      <c r="AX407" s="13" t="s">
        <v>71</v>
      </c>
      <c r="AY407" s="154" t="s">
        <v>141</v>
      </c>
    </row>
    <row r="408" spans="2:65" s="13" customFormat="1" ht="22.5" x14ac:dyDescent="0.2">
      <c r="B408" s="153"/>
      <c r="D408" s="141" t="s">
        <v>155</v>
      </c>
      <c r="E408" s="154" t="s">
        <v>19</v>
      </c>
      <c r="F408" s="155" t="s">
        <v>420</v>
      </c>
      <c r="H408" s="156">
        <v>7.915</v>
      </c>
      <c r="I408" s="157"/>
      <c r="L408" s="153"/>
      <c r="M408" s="158"/>
      <c r="T408" s="159"/>
      <c r="AT408" s="154" t="s">
        <v>155</v>
      </c>
      <c r="AU408" s="154" t="s">
        <v>81</v>
      </c>
      <c r="AV408" s="13" t="s">
        <v>81</v>
      </c>
      <c r="AW408" s="13" t="s">
        <v>33</v>
      </c>
      <c r="AX408" s="13" t="s">
        <v>71</v>
      </c>
      <c r="AY408" s="154" t="s">
        <v>141</v>
      </c>
    </row>
    <row r="409" spans="2:65" s="13" customFormat="1" ht="11.25" x14ac:dyDescent="0.2">
      <c r="B409" s="153"/>
      <c r="D409" s="141" t="s">
        <v>155</v>
      </c>
      <c r="E409" s="154" t="s">
        <v>19</v>
      </c>
      <c r="F409" s="155" t="s">
        <v>421</v>
      </c>
      <c r="H409" s="156">
        <v>17.780999999999999</v>
      </c>
      <c r="I409" s="157"/>
      <c r="L409" s="153"/>
      <c r="M409" s="158"/>
      <c r="T409" s="159"/>
      <c r="AT409" s="154" t="s">
        <v>155</v>
      </c>
      <c r="AU409" s="154" t="s">
        <v>81</v>
      </c>
      <c r="AV409" s="13" t="s">
        <v>81</v>
      </c>
      <c r="AW409" s="13" t="s">
        <v>33</v>
      </c>
      <c r="AX409" s="13" t="s">
        <v>71</v>
      </c>
      <c r="AY409" s="154" t="s">
        <v>141</v>
      </c>
    </row>
    <row r="410" spans="2:65" s="13" customFormat="1" ht="11.25" x14ac:dyDescent="0.2">
      <c r="B410" s="153"/>
      <c r="D410" s="141" t="s">
        <v>155</v>
      </c>
      <c r="E410" s="154" t="s">
        <v>19</v>
      </c>
      <c r="F410" s="155" t="s">
        <v>422</v>
      </c>
      <c r="H410" s="156">
        <v>21.327000000000002</v>
      </c>
      <c r="I410" s="157"/>
      <c r="L410" s="153"/>
      <c r="M410" s="158"/>
      <c r="T410" s="159"/>
      <c r="AT410" s="154" t="s">
        <v>155</v>
      </c>
      <c r="AU410" s="154" t="s">
        <v>81</v>
      </c>
      <c r="AV410" s="13" t="s">
        <v>81</v>
      </c>
      <c r="AW410" s="13" t="s">
        <v>33</v>
      </c>
      <c r="AX410" s="13" t="s">
        <v>71</v>
      </c>
      <c r="AY410" s="154" t="s">
        <v>141</v>
      </c>
    </row>
    <row r="411" spans="2:65" s="13" customFormat="1" ht="11.25" x14ac:dyDescent="0.2">
      <c r="B411" s="153"/>
      <c r="D411" s="141" t="s">
        <v>155</v>
      </c>
      <c r="E411" s="154" t="s">
        <v>19</v>
      </c>
      <c r="F411" s="155" t="s">
        <v>423</v>
      </c>
      <c r="H411" s="156">
        <v>27.12</v>
      </c>
      <c r="I411" s="157"/>
      <c r="L411" s="153"/>
      <c r="M411" s="158"/>
      <c r="T411" s="159"/>
      <c r="AT411" s="154" t="s">
        <v>155</v>
      </c>
      <c r="AU411" s="154" t="s">
        <v>81</v>
      </c>
      <c r="AV411" s="13" t="s">
        <v>81</v>
      </c>
      <c r="AW411" s="13" t="s">
        <v>33</v>
      </c>
      <c r="AX411" s="13" t="s">
        <v>71</v>
      </c>
      <c r="AY411" s="154" t="s">
        <v>141</v>
      </c>
    </row>
    <row r="412" spans="2:65" s="15" customFormat="1" ht="11.25" x14ac:dyDescent="0.2">
      <c r="B412" s="177"/>
      <c r="D412" s="141" t="s">
        <v>155</v>
      </c>
      <c r="E412" s="178" t="s">
        <v>19</v>
      </c>
      <c r="F412" s="179" t="s">
        <v>470</v>
      </c>
      <c r="H412" s="180">
        <v>1261.606</v>
      </c>
      <c r="I412" s="181"/>
      <c r="L412" s="177"/>
      <c r="M412" s="182"/>
      <c r="T412" s="183"/>
      <c r="AT412" s="178" t="s">
        <v>155</v>
      </c>
      <c r="AU412" s="178" t="s">
        <v>81</v>
      </c>
      <c r="AV412" s="15" t="s">
        <v>142</v>
      </c>
      <c r="AW412" s="15" t="s">
        <v>33</v>
      </c>
      <c r="AX412" s="15" t="s">
        <v>71</v>
      </c>
      <c r="AY412" s="178" t="s">
        <v>141</v>
      </c>
    </row>
    <row r="413" spans="2:65" s="13" customFormat="1" ht="11.25" x14ac:dyDescent="0.2">
      <c r="B413" s="153"/>
      <c r="D413" s="141" t="s">
        <v>155</v>
      </c>
      <c r="E413" s="154" t="s">
        <v>19</v>
      </c>
      <c r="F413" s="155" t="s">
        <v>471</v>
      </c>
      <c r="H413" s="156">
        <v>-618.21500000000003</v>
      </c>
      <c r="I413" s="157"/>
      <c r="L413" s="153"/>
      <c r="M413" s="158"/>
      <c r="T413" s="159"/>
      <c r="AT413" s="154" t="s">
        <v>155</v>
      </c>
      <c r="AU413" s="154" t="s">
        <v>81</v>
      </c>
      <c r="AV413" s="13" t="s">
        <v>81</v>
      </c>
      <c r="AW413" s="13" t="s">
        <v>33</v>
      </c>
      <c r="AX413" s="13" t="s">
        <v>71</v>
      </c>
      <c r="AY413" s="154" t="s">
        <v>141</v>
      </c>
    </row>
    <row r="414" spans="2:65" s="14" customFormat="1" ht="11.25" x14ac:dyDescent="0.2">
      <c r="B414" s="170"/>
      <c r="D414" s="141" t="s">
        <v>155</v>
      </c>
      <c r="E414" s="171" t="s">
        <v>19</v>
      </c>
      <c r="F414" s="172" t="s">
        <v>188</v>
      </c>
      <c r="H414" s="173">
        <v>643.39099999999996</v>
      </c>
      <c r="I414" s="174"/>
      <c r="L414" s="170"/>
      <c r="M414" s="175"/>
      <c r="T414" s="176"/>
      <c r="AT414" s="171" t="s">
        <v>155</v>
      </c>
      <c r="AU414" s="171" t="s">
        <v>81</v>
      </c>
      <c r="AV414" s="14" t="s">
        <v>149</v>
      </c>
      <c r="AW414" s="14" t="s">
        <v>33</v>
      </c>
      <c r="AX414" s="14" t="s">
        <v>79</v>
      </c>
      <c r="AY414" s="171" t="s">
        <v>141</v>
      </c>
    </row>
    <row r="415" spans="2:65" s="1" customFormat="1" ht="24.2" customHeight="1" x14ac:dyDescent="0.2">
      <c r="B415" s="33"/>
      <c r="C415" s="128" t="s">
        <v>472</v>
      </c>
      <c r="D415" s="128" t="s">
        <v>144</v>
      </c>
      <c r="E415" s="129" t="s">
        <v>473</v>
      </c>
      <c r="F415" s="130" t="s">
        <v>474</v>
      </c>
      <c r="G415" s="131" t="s">
        <v>221</v>
      </c>
      <c r="H415" s="132">
        <v>1116.883</v>
      </c>
      <c r="I415" s="133"/>
      <c r="J415" s="134">
        <f>ROUND(I415*H415,2)</f>
        <v>0</v>
      </c>
      <c r="K415" s="130" t="s">
        <v>148</v>
      </c>
      <c r="L415" s="33"/>
      <c r="M415" s="135" t="s">
        <v>19</v>
      </c>
      <c r="N415" s="136" t="s">
        <v>42</v>
      </c>
      <c r="P415" s="137">
        <f>O415*H415</f>
        <v>0</v>
      </c>
      <c r="Q415" s="137">
        <v>1.3599999999999999E-2</v>
      </c>
      <c r="R415" s="137">
        <f>Q415*H415</f>
        <v>15.1896088</v>
      </c>
      <c r="S415" s="137">
        <v>0</v>
      </c>
      <c r="T415" s="138">
        <f>S415*H415</f>
        <v>0</v>
      </c>
      <c r="AR415" s="139" t="s">
        <v>149</v>
      </c>
      <c r="AT415" s="139" t="s">
        <v>144</v>
      </c>
      <c r="AU415" s="139" t="s">
        <v>81</v>
      </c>
      <c r="AY415" s="18" t="s">
        <v>141</v>
      </c>
      <c r="BE415" s="140">
        <f>IF(N415="základní",J415,0)</f>
        <v>0</v>
      </c>
      <c r="BF415" s="140">
        <f>IF(N415="snížená",J415,0)</f>
        <v>0</v>
      </c>
      <c r="BG415" s="140">
        <f>IF(N415="zákl. přenesená",J415,0)</f>
        <v>0</v>
      </c>
      <c r="BH415" s="140">
        <f>IF(N415="sníž. přenesená",J415,0)</f>
        <v>0</v>
      </c>
      <c r="BI415" s="140">
        <f>IF(N415="nulová",J415,0)</f>
        <v>0</v>
      </c>
      <c r="BJ415" s="18" t="s">
        <v>79</v>
      </c>
      <c r="BK415" s="140">
        <f>ROUND(I415*H415,2)</f>
        <v>0</v>
      </c>
      <c r="BL415" s="18" t="s">
        <v>149</v>
      </c>
      <c r="BM415" s="139" t="s">
        <v>475</v>
      </c>
    </row>
    <row r="416" spans="2:65" s="1" customFormat="1" ht="19.5" x14ac:dyDescent="0.2">
      <c r="B416" s="33"/>
      <c r="D416" s="141" t="s">
        <v>151</v>
      </c>
      <c r="F416" s="142" t="s">
        <v>476</v>
      </c>
      <c r="I416" s="143"/>
      <c r="L416" s="33"/>
      <c r="M416" s="144"/>
      <c r="T416" s="54"/>
      <c r="AT416" s="18" t="s">
        <v>151</v>
      </c>
      <c r="AU416" s="18" t="s">
        <v>81</v>
      </c>
    </row>
    <row r="417" spans="2:51" s="1" customFormat="1" ht="11.25" x14ac:dyDescent="0.2">
      <c r="B417" s="33"/>
      <c r="D417" s="145" t="s">
        <v>153</v>
      </c>
      <c r="F417" s="146" t="s">
        <v>477</v>
      </c>
      <c r="I417" s="143"/>
      <c r="L417" s="33"/>
      <c r="M417" s="144"/>
      <c r="T417" s="54"/>
      <c r="AT417" s="18" t="s">
        <v>153</v>
      </c>
      <c r="AU417" s="18" t="s">
        <v>81</v>
      </c>
    </row>
    <row r="418" spans="2:51" s="12" customFormat="1" ht="11.25" x14ac:dyDescent="0.2">
      <c r="B418" s="147"/>
      <c r="D418" s="141" t="s">
        <v>155</v>
      </c>
      <c r="E418" s="148" t="s">
        <v>19</v>
      </c>
      <c r="F418" s="149" t="s">
        <v>156</v>
      </c>
      <c r="H418" s="148" t="s">
        <v>19</v>
      </c>
      <c r="I418" s="150"/>
      <c r="L418" s="147"/>
      <c r="M418" s="151"/>
      <c r="T418" s="152"/>
      <c r="AT418" s="148" t="s">
        <v>155</v>
      </c>
      <c r="AU418" s="148" t="s">
        <v>81</v>
      </c>
      <c r="AV418" s="12" t="s">
        <v>79</v>
      </c>
      <c r="AW418" s="12" t="s">
        <v>33</v>
      </c>
      <c r="AX418" s="12" t="s">
        <v>71</v>
      </c>
      <c r="AY418" s="148" t="s">
        <v>141</v>
      </c>
    </row>
    <row r="419" spans="2:51" s="13" customFormat="1" ht="33.75" x14ac:dyDescent="0.2">
      <c r="B419" s="153"/>
      <c r="D419" s="141" t="s">
        <v>155</v>
      </c>
      <c r="E419" s="154" t="s">
        <v>19</v>
      </c>
      <c r="F419" s="155" t="s">
        <v>395</v>
      </c>
      <c r="H419" s="156">
        <v>96.953999999999994</v>
      </c>
      <c r="I419" s="157"/>
      <c r="L419" s="153"/>
      <c r="M419" s="158"/>
      <c r="T419" s="159"/>
      <c r="AT419" s="154" t="s">
        <v>155</v>
      </c>
      <c r="AU419" s="154" t="s">
        <v>81</v>
      </c>
      <c r="AV419" s="13" t="s">
        <v>81</v>
      </c>
      <c r="AW419" s="13" t="s">
        <v>33</v>
      </c>
      <c r="AX419" s="13" t="s">
        <v>71</v>
      </c>
      <c r="AY419" s="154" t="s">
        <v>141</v>
      </c>
    </row>
    <row r="420" spans="2:51" s="13" customFormat="1" ht="22.5" x14ac:dyDescent="0.2">
      <c r="B420" s="153"/>
      <c r="D420" s="141" t="s">
        <v>155</v>
      </c>
      <c r="E420" s="154" t="s">
        <v>19</v>
      </c>
      <c r="F420" s="155" t="s">
        <v>396</v>
      </c>
      <c r="H420" s="156">
        <v>66.680000000000007</v>
      </c>
      <c r="I420" s="157"/>
      <c r="L420" s="153"/>
      <c r="M420" s="158"/>
      <c r="T420" s="159"/>
      <c r="AT420" s="154" t="s">
        <v>155</v>
      </c>
      <c r="AU420" s="154" t="s">
        <v>81</v>
      </c>
      <c r="AV420" s="13" t="s">
        <v>81</v>
      </c>
      <c r="AW420" s="13" t="s">
        <v>33</v>
      </c>
      <c r="AX420" s="13" t="s">
        <v>71</v>
      </c>
      <c r="AY420" s="154" t="s">
        <v>141</v>
      </c>
    </row>
    <row r="421" spans="2:51" s="13" customFormat="1" ht="11.25" x14ac:dyDescent="0.2">
      <c r="B421" s="153"/>
      <c r="D421" s="141" t="s">
        <v>155</v>
      </c>
      <c r="E421" s="154" t="s">
        <v>19</v>
      </c>
      <c r="F421" s="155" t="s">
        <v>397</v>
      </c>
      <c r="H421" s="156">
        <v>20.997</v>
      </c>
      <c r="I421" s="157"/>
      <c r="L421" s="153"/>
      <c r="M421" s="158"/>
      <c r="T421" s="159"/>
      <c r="AT421" s="154" t="s">
        <v>155</v>
      </c>
      <c r="AU421" s="154" t="s">
        <v>81</v>
      </c>
      <c r="AV421" s="13" t="s">
        <v>81</v>
      </c>
      <c r="AW421" s="13" t="s">
        <v>33</v>
      </c>
      <c r="AX421" s="13" t="s">
        <v>71</v>
      </c>
      <c r="AY421" s="154" t="s">
        <v>141</v>
      </c>
    </row>
    <row r="422" spans="2:51" s="13" customFormat="1" ht="11.25" x14ac:dyDescent="0.2">
      <c r="B422" s="153"/>
      <c r="D422" s="141" t="s">
        <v>155</v>
      </c>
      <c r="E422" s="154" t="s">
        <v>19</v>
      </c>
      <c r="F422" s="155" t="s">
        <v>398</v>
      </c>
      <c r="H422" s="156">
        <v>45.993000000000002</v>
      </c>
      <c r="I422" s="157"/>
      <c r="L422" s="153"/>
      <c r="M422" s="158"/>
      <c r="T422" s="159"/>
      <c r="AT422" s="154" t="s">
        <v>155</v>
      </c>
      <c r="AU422" s="154" t="s">
        <v>81</v>
      </c>
      <c r="AV422" s="13" t="s">
        <v>81</v>
      </c>
      <c r="AW422" s="13" t="s">
        <v>33</v>
      </c>
      <c r="AX422" s="13" t="s">
        <v>71</v>
      </c>
      <c r="AY422" s="154" t="s">
        <v>141</v>
      </c>
    </row>
    <row r="423" spans="2:51" s="13" customFormat="1" ht="11.25" x14ac:dyDescent="0.2">
      <c r="B423" s="153"/>
      <c r="D423" s="141" t="s">
        <v>155</v>
      </c>
      <c r="E423" s="154" t="s">
        <v>19</v>
      </c>
      <c r="F423" s="155" t="s">
        <v>399</v>
      </c>
      <c r="H423" s="156">
        <v>40.402999999999999</v>
      </c>
      <c r="I423" s="157"/>
      <c r="L423" s="153"/>
      <c r="M423" s="158"/>
      <c r="T423" s="159"/>
      <c r="AT423" s="154" t="s">
        <v>155</v>
      </c>
      <c r="AU423" s="154" t="s">
        <v>81</v>
      </c>
      <c r="AV423" s="13" t="s">
        <v>81</v>
      </c>
      <c r="AW423" s="13" t="s">
        <v>33</v>
      </c>
      <c r="AX423" s="13" t="s">
        <v>71</v>
      </c>
      <c r="AY423" s="154" t="s">
        <v>141</v>
      </c>
    </row>
    <row r="424" spans="2:51" s="13" customFormat="1" ht="22.5" x14ac:dyDescent="0.2">
      <c r="B424" s="153"/>
      <c r="D424" s="141" t="s">
        <v>155</v>
      </c>
      <c r="E424" s="154" t="s">
        <v>19</v>
      </c>
      <c r="F424" s="155" t="s">
        <v>400</v>
      </c>
      <c r="H424" s="156">
        <v>51.337000000000003</v>
      </c>
      <c r="I424" s="157"/>
      <c r="L424" s="153"/>
      <c r="M424" s="158"/>
      <c r="T424" s="159"/>
      <c r="AT424" s="154" t="s">
        <v>155</v>
      </c>
      <c r="AU424" s="154" t="s">
        <v>81</v>
      </c>
      <c r="AV424" s="13" t="s">
        <v>81</v>
      </c>
      <c r="AW424" s="13" t="s">
        <v>33</v>
      </c>
      <c r="AX424" s="13" t="s">
        <v>71</v>
      </c>
      <c r="AY424" s="154" t="s">
        <v>141</v>
      </c>
    </row>
    <row r="425" spans="2:51" s="13" customFormat="1" ht="11.25" x14ac:dyDescent="0.2">
      <c r="B425" s="153"/>
      <c r="D425" s="141" t="s">
        <v>155</v>
      </c>
      <c r="E425" s="154" t="s">
        <v>19</v>
      </c>
      <c r="F425" s="155" t="s">
        <v>401</v>
      </c>
      <c r="H425" s="156">
        <v>14.731999999999999</v>
      </c>
      <c r="I425" s="157"/>
      <c r="L425" s="153"/>
      <c r="M425" s="158"/>
      <c r="T425" s="159"/>
      <c r="AT425" s="154" t="s">
        <v>155</v>
      </c>
      <c r="AU425" s="154" t="s">
        <v>81</v>
      </c>
      <c r="AV425" s="13" t="s">
        <v>81</v>
      </c>
      <c r="AW425" s="13" t="s">
        <v>33</v>
      </c>
      <c r="AX425" s="13" t="s">
        <v>71</v>
      </c>
      <c r="AY425" s="154" t="s">
        <v>141</v>
      </c>
    </row>
    <row r="426" spans="2:51" s="13" customFormat="1" ht="11.25" x14ac:dyDescent="0.2">
      <c r="B426" s="153"/>
      <c r="D426" s="141" t="s">
        <v>155</v>
      </c>
      <c r="E426" s="154" t="s">
        <v>19</v>
      </c>
      <c r="F426" s="155" t="s">
        <v>402</v>
      </c>
      <c r="H426" s="156">
        <v>16.440999999999999</v>
      </c>
      <c r="I426" s="157"/>
      <c r="L426" s="153"/>
      <c r="M426" s="158"/>
      <c r="T426" s="159"/>
      <c r="AT426" s="154" t="s">
        <v>155</v>
      </c>
      <c r="AU426" s="154" t="s">
        <v>81</v>
      </c>
      <c r="AV426" s="13" t="s">
        <v>81</v>
      </c>
      <c r="AW426" s="13" t="s">
        <v>33</v>
      </c>
      <c r="AX426" s="13" t="s">
        <v>71</v>
      </c>
      <c r="AY426" s="154" t="s">
        <v>141</v>
      </c>
    </row>
    <row r="427" spans="2:51" s="13" customFormat="1" ht="11.25" x14ac:dyDescent="0.2">
      <c r="B427" s="153"/>
      <c r="D427" s="141" t="s">
        <v>155</v>
      </c>
      <c r="E427" s="154" t="s">
        <v>19</v>
      </c>
      <c r="F427" s="155" t="s">
        <v>403</v>
      </c>
      <c r="H427" s="156">
        <v>20.337</v>
      </c>
      <c r="I427" s="157"/>
      <c r="L427" s="153"/>
      <c r="M427" s="158"/>
      <c r="T427" s="159"/>
      <c r="AT427" s="154" t="s">
        <v>155</v>
      </c>
      <c r="AU427" s="154" t="s">
        <v>81</v>
      </c>
      <c r="AV427" s="13" t="s">
        <v>81</v>
      </c>
      <c r="AW427" s="13" t="s">
        <v>33</v>
      </c>
      <c r="AX427" s="13" t="s">
        <v>71</v>
      </c>
      <c r="AY427" s="154" t="s">
        <v>141</v>
      </c>
    </row>
    <row r="428" spans="2:51" s="13" customFormat="1" ht="22.5" x14ac:dyDescent="0.2">
      <c r="B428" s="153"/>
      <c r="D428" s="141" t="s">
        <v>155</v>
      </c>
      <c r="E428" s="154" t="s">
        <v>19</v>
      </c>
      <c r="F428" s="155" t="s">
        <v>404</v>
      </c>
      <c r="H428" s="156">
        <v>68.569000000000003</v>
      </c>
      <c r="I428" s="157"/>
      <c r="L428" s="153"/>
      <c r="M428" s="158"/>
      <c r="T428" s="159"/>
      <c r="AT428" s="154" t="s">
        <v>155</v>
      </c>
      <c r="AU428" s="154" t="s">
        <v>81</v>
      </c>
      <c r="AV428" s="13" t="s">
        <v>81</v>
      </c>
      <c r="AW428" s="13" t="s">
        <v>33</v>
      </c>
      <c r="AX428" s="13" t="s">
        <v>71</v>
      </c>
      <c r="AY428" s="154" t="s">
        <v>141</v>
      </c>
    </row>
    <row r="429" spans="2:51" s="13" customFormat="1" ht="11.25" x14ac:dyDescent="0.2">
      <c r="B429" s="153"/>
      <c r="D429" s="141" t="s">
        <v>155</v>
      </c>
      <c r="E429" s="154" t="s">
        <v>19</v>
      </c>
      <c r="F429" s="155" t="s">
        <v>405</v>
      </c>
      <c r="H429" s="156">
        <v>26.143999999999998</v>
      </c>
      <c r="I429" s="157"/>
      <c r="L429" s="153"/>
      <c r="M429" s="158"/>
      <c r="T429" s="159"/>
      <c r="AT429" s="154" t="s">
        <v>155</v>
      </c>
      <c r="AU429" s="154" t="s">
        <v>81</v>
      </c>
      <c r="AV429" s="13" t="s">
        <v>81</v>
      </c>
      <c r="AW429" s="13" t="s">
        <v>33</v>
      </c>
      <c r="AX429" s="13" t="s">
        <v>71</v>
      </c>
      <c r="AY429" s="154" t="s">
        <v>141</v>
      </c>
    </row>
    <row r="430" spans="2:51" s="13" customFormat="1" ht="11.25" x14ac:dyDescent="0.2">
      <c r="B430" s="153"/>
      <c r="D430" s="141" t="s">
        <v>155</v>
      </c>
      <c r="E430" s="154" t="s">
        <v>19</v>
      </c>
      <c r="F430" s="155" t="s">
        <v>406</v>
      </c>
      <c r="H430" s="156">
        <v>34.335000000000001</v>
      </c>
      <c r="I430" s="157"/>
      <c r="L430" s="153"/>
      <c r="M430" s="158"/>
      <c r="T430" s="159"/>
      <c r="AT430" s="154" t="s">
        <v>155</v>
      </c>
      <c r="AU430" s="154" t="s">
        <v>81</v>
      </c>
      <c r="AV430" s="13" t="s">
        <v>81</v>
      </c>
      <c r="AW430" s="13" t="s">
        <v>33</v>
      </c>
      <c r="AX430" s="13" t="s">
        <v>71</v>
      </c>
      <c r="AY430" s="154" t="s">
        <v>141</v>
      </c>
    </row>
    <row r="431" spans="2:51" s="13" customFormat="1" ht="11.25" x14ac:dyDescent="0.2">
      <c r="B431" s="153"/>
      <c r="D431" s="141" t="s">
        <v>155</v>
      </c>
      <c r="E431" s="154" t="s">
        <v>19</v>
      </c>
      <c r="F431" s="155" t="s">
        <v>407</v>
      </c>
      <c r="H431" s="156">
        <v>16.501999999999999</v>
      </c>
      <c r="I431" s="157"/>
      <c r="L431" s="153"/>
      <c r="M431" s="158"/>
      <c r="T431" s="159"/>
      <c r="AT431" s="154" t="s">
        <v>155</v>
      </c>
      <c r="AU431" s="154" t="s">
        <v>81</v>
      </c>
      <c r="AV431" s="13" t="s">
        <v>81</v>
      </c>
      <c r="AW431" s="13" t="s">
        <v>33</v>
      </c>
      <c r="AX431" s="13" t="s">
        <v>71</v>
      </c>
      <c r="AY431" s="154" t="s">
        <v>141</v>
      </c>
    </row>
    <row r="432" spans="2:51" s="13" customFormat="1" ht="33.75" x14ac:dyDescent="0.2">
      <c r="B432" s="153"/>
      <c r="D432" s="141" t="s">
        <v>155</v>
      </c>
      <c r="E432" s="154" t="s">
        <v>19</v>
      </c>
      <c r="F432" s="155" t="s">
        <v>408</v>
      </c>
      <c r="H432" s="156">
        <v>87.730999999999995</v>
      </c>
      <c r="I432" s="157"/>
      <c r="L432" s="153"/>
      <c r="M432" s="158"/>
      <c r="T432" s="159"/>
      <c r="AT432" s="154" t="s">
        <v>155</v>
      </c>
      <c r="AU432" s="154" t="s">
        <v>81</v>
      </c>
      <c r="AV432" s="13" t="s">
        <v>81</v>
      </c>
      <c r="AW432" s="13" t="s">
        <v>33</v>
      </c>
      <c r="AX432" s="13" t="s">
        <v>71</v>
      </c>
      <c r="AY432" s="154" t="s">
        <v>141</v>
      </c>
    </row>
    <row r="433" spans="2:51" s="13" customFormat="1" ht="22.5" x14ac:dyDescent="0.2">
      <c r="B433" s="153"/>
      <c r="D433" s="141" t="s">
        <v>155</v>
      </c>
      <c r="E433" s="154" t="s">
        <v>19</v>
      </c>
      <c r="F433" s="155" t="s">
        <v>409</v>
      </c>
      <c r="H433" s="156">
        <v>85.715000000000003</v>
      </c>
      <c r="I433" s="157"/>
      <c r="L433" s="153"/>
      <c r="M433" s="158"/>
      <c r="T433" s="159"/>
      <c r="AT433" s="154" t="s">
        <v>155</v>
      </c>
      <c r="AU433" s="154" t="s">
        <v>81</v>
      </c>
      <c r="AV433" s="13" t="s">
        <v>81</v>
      </c>
      <c r="AW433" s="13" t="s">
        <v>33</v>
      </c>
      <c r="AX433" s="13" t="s">
        <v>71</v>
      </c>
      <c r="AY433" s="154" t="s">
        <v>141</v>
      </c>
    </row>
    <row r="434" spans="2:51" s="13" customFormat="1" ht="11.25" x14ac:dyDescent="0.2">
      <c r="B434" s="153"/>
      <c r="D434" s="141" t="s">
        <v>155</v>
      </c>
      <c r="E434" s="154" t="s">
        <v>19</v>
      </c>
      <c r="F434" s="155" t="s">
        <v>410</v>
      </c>
      <c r="H434" s="156">
        <v>21.986999999999998</v>
      </c>
      <c r="I434" s="157"/>
      <c r="L434" s="153"/>
      <c r="M434" s="158"/>
      <c r="T434" s="159"/>
      <c r="AT434" s="154" t="s">
        <v>155</v>
      </c>
      <c r="AU434" s="154" t="s">
        <v>81</v>
      </c>
      <c r="AV434" s="13" t="s">
        <v>81</v>
      </c>
      <c r="AW434" s="13" t="s">
        <v>33</v>
      </c>
      <c r="AX434" s="13" t="s">
        <v>71</v>
      </c>
      <c r="AY434" s="154" t="s">
        <v>141</v>
      </c>
    </row>
    <row r="435" spans="2:51" s="13" customFormat="1" ht="11.25" x14ac:dyDescent="0.2">
      <c r="B435" s="153"/>
      <c r="D435" s="141" t="s">
        <v>155</v>
      </c>
      <c r="E435" s="154" t="s">
        <v>19</v>
      </c>
      <c r="F435" s="155" t="s">
        <v>411</v>
      </c>
      <c r="H435" s="156">
        <v>59.68</v>
      </c>
      <c r="I435" s="157"/>
      <c r="L435" s="153"/>
      <c r="M435" s="158"/>
      <c r="T435" s="159"/>
      <c r="AT435" s="154" t="s">
        <v>155</v>
      </c>
      <c r="AU435" s="154" t="s">
        <v>81</v>
      </c>
      <c r="AV435" s="13" t="s">
        <v>81</v>
      </c>
      <c r="AW435" s="13" t="s">
        <v>33</v>
      </c>
      <c r="AX435" s="13" t="s">
        <v>71</v>
      </c>
      <c r="AY435" s="154" t="s">
        <v>141</v>
      </c>
    </row>
    <row r="436" spans="2:51" s="13" customFormat="1" ht="11.25" x14ac:dyDescent="0.2">
      <c r="B436" s="153"/>
      <c r="D436" s="141" t="s">
        <v>155</v>
      </c>
      <c r="E436" s="154" t="s">
        <v>19</v>
      </c>
      <c r="F436" s="155" t="s">
        <v>412</v>
      </c>
      <c r="H436" s="156">
        <v>19.431000000000001</v>
      </c>
      <c r="I436" s="157"/>
      <c r="L436" s="153"/>
      <c r="M436" s="158"/>
      <c r="T436" s="159"/>
      <c r="AT436" s="154" t="s">
        <v>155</v>
      </c>
      <c r="AU436" s="154" t="s">
        <v>81</v>
      </c>
      <c r="AV436" s="13" t="s">
        <v>81</v>
      </c>
      <c r="AW436" s="13" t="s">
        <v>33</v>
      </c>
      <c r="AX436" s="13" t="s">
        <v>71</v>
      </c>
      <c r="AY436" s="154" t="s">
        <v>141</v>
      </c>
    </row>
    <row r="437" spans="2:51" s="13" customFormat="1" ht="11.25" x14ac:dyDescent="0.2">
      <c r="B437" s="153"/>
      <c r="D437" s="141" t="s">
        <v>155</v>
      </c>
      <c r="E437" s="154" t="s">
        <v>19</v>
      </c>
      <c r="F437" s="155" t="s">
        <v>413</v>
      </c>
      <c r="H437" s="156">
        <v>22.317</v>
      </c>
      <c r="I437" s="157"/>
      <c r="L437" s="153"/>
      <c r="M437" s="158"/>
      <c r="T437" s="159"/>
      <c r="AT437" s="154" t="s">
        <v>155</v>
      </c>
      <c r="AU437" s="154" t="s">
        <v>81</v>
      </c>
      <c r="AV437" s="13" t="s">
        <v>81</v>
      </c>
      <c r="AW437" s="13" t="s">
        <v>33</v>
      </c>
      <c r="AX437" s="13" t="s">
        <v>71</v>
      </c>
      <c r="AY437" s="154" t="s">
        <v>141</v>
      </c>
    </row>
    <row r="438" spans="2:51" s="13" customFormat="1" ht="22.5" x14ac:dyDescent="0.2">
      <c r="B438" s="153"/>
      <c r="D438" s="141" t="s">
        <v>155</v>
      </c>
      <c r="E438" s="154" t="s">
        <v>19</v>
      </c>
      <c r="F438" s="155" t="s">
        <v>414</v>
      </c>
      <c r="H438" s="156">
        <v>85.451999999999998</v>
      </c>
      <c r="I438" s="157"/>
      <c r="L438" s="153"/>
      <c r="M438" s="158"/>
      <c r="T438" s="159"/>
      <c r="AT438" s="154" t="s">
        <v>155</v>
      </c>
      <c r="AU438" s="154" t="s">
        <v>81</v>
      </c>
      <c r="AV438" s="13" t="s">
        <v>81</v>
      </c>
      <c r="AW438" s="13" t="s">
        <v>33</v>
      </c>
      <c r="AX438" s="13" t="s">
        <v>71</v>
      </c>
      <c r="AY438" s="154" t="s">
        <v>141</v>
      </c>
    </row>
    <row r="439" spans="2:51" s="13" customFormat="1" ht="11.25" x14ac:dyDescent="0.2">
      <c r="B439" s="153"/>
      <c r="D439" s="141" t="s">
        <v>155</v>
      </c>
      <c r="E439" s="154" t="s">
        <v>19</v>
      </c>
      <c r="F439" s="155" t="s">
        <v>415</v>
      </c>
      <c r="H439" s="156">
        <v>19.760999999999999</v>
      </c>
      <c r="I439" s="157"/>
      <c r="L439" s="153"/>
      <c r="M439" s="158"/>
      <c r="T439" s="159"/>
      <c r="AT439" s="154" t="s">
        <v>155</v>
      </c>
      <c r="AU439" s="154" t="s">
        <v>81</v>
      </c>
      <c r="AV439" s="13" t="s">
        <v>81</v>
      </c>
      <c r="AW439" s="13" t="s">
        <v>33</v>
      </c>
      <c r="AX439" s="13" t="s">
        <v>71</v>
      </c>
      <c r="AY439" s="154" t="s">
        <v>141</v>
      </c>
    </row>
    <row r="440" spans="2:51" s="13" customFormat="1" ht="11.25" x14ac:dyDescent="0.2">
      <c r="B440" s="153"/>
      <c r="D440" s="141" t="s">
        <v>155</v>
      </c>
      <c r="E440" s="154" t="s">
        <v>19</v>
      </c>
      <c r="F440" s="155" t="s">
        <v>416</v>
      </c>
      <c r="H440" s="156">
        <v>22.317</v>
      </c>
      <c r="I440" s="157"/>
      <c r="L440" s="153"/>
      <c r="M440" s="158"/>
      <c r="T440" s="159"/>
      <c r="AT440" s="154" t="s">
        <v>155</v>
      </c>
      <c r="AU440" s="154" t="s">
        <v>81</v>
      </c>
      <c r="AV440" s="13" t="s">
        <v>81</v>
      </c>
      <c r="AW440" s="13" t="s">
        <v>33</v>
      </c>
      <c r="AX440" s="13" t="s">
        <v>71</v>
      </c>
      <c r="AY440" s="154" t="s">
        <v>141</v>
      </c>
    </row>
    <row r="441" spans="2:51" s="13" customFormat="1" ht="22.5" x14ac:dyDescent="0.2">
      <c r="B441" s="153"/>
      <c r="D441" s="141" t="s">
        <v>155</v>
      </c>
      <c r="E441" s="154" t="s">
        <v>19</v>
      </c>
      <c r="F441" s="155" t="s">
        <v>417</v>
      </c>
      <c r="H441" s="156">
        <v>86.415000000000006</v>
      </c>
      <c r="I441" s="157"/>
      <c r="L441" s="153"/>
      <c r="M441" s="158"/>
      <c r="T441" s="159"/>
      <c r="AT441" s="154" t="s">
        <v>155</v>
      </c>
      <c r="AU441" s="154" t="s">
        <v>81</v>
      </c>
      <c r="AV441" s="13" t="s">
        <v>81</v>
      </c>
      <c r="AW441" s="13" t="s">
        <v>33</v>
      </c>
      <c r="AX441" s="13" t="s">
        <v>71</v>
      </c>
      <c r="AY441" s="154" t="s">
        <v>141</v>
      </c>
    </row>
    <row r="442" spans="2:51" s="13" customFormat="1" ht="11.25" x14ac:dyDescent="0.2">
      <c r="B442" s="153"/>
      <c r="D442" s="141" t="s">
        <v>155</v>
      </c>
      <c r="E442" s="154" t="s">
        <v>19</v>
      </c>
      <c r="F442" s="155" t="s">
        <v>418</v>
      </c>
      <c r="H442" s="156">
        <v>15.722</v>
      </c>
      <c r="I442" s="157"/>
      <c r="L442" s="153"/>
      <c r="M442" s="158"/>
      <c r="T442" s="159"/>
      <c r="AT442" s="154" t="s">
        <v>155</v>
      </c>
      <c r="AU442" s="154" t="s">
        <v>81</v>
      </c>
      <c r="AV442" s="13" t="s">
        <v>81</v>
      </c>
      <c r="AW442" s="13" t="s">
        <v>33</v>
      </c>
      <c r="AX442" s="13" t="s">
        <v>71</v>
      </c>
      <c r="AY442" s="154" t="s">
        <v>141</v>
      </c>
    </row>
    <row r="443" spans="2:51" s="13" customFormat="1" ht="11.25" x14ac:dyDescent="0.2">
      <c r="B443" s="153"/>
      <c r="D443" s="141" t="s">
        <v>155</v>
      </c>
      <c r="E443" s="154" t="s">
        <v>19</v>
      </c>
      <c r="F443" s="155" t="s">
        <v>419</v>
      </c>
      <c r="H443" s="156">
        <v>141.511</v>
      </c>
      <c r="I443" s="157"/>
      <c r="L443" s="153"/>
      <c r="M443" s="158"/>
      <c r="T443" s="159"/>
      <c r="AT443" s="154" t="s">
        <v>155</v>
      </c>
      <c r="AU443" s="154" t="s">
        <v>81</v>
      </c>
      <c r="AV443" s="13" t="s">
        <v>81</v>
      </c>
      <c r="AW443" s="13" t="s">
        <v>33</v>
      </c>
      <c r="AX443" s="13" t="s">
        <v>71</v>
      </c>
      <c r="AY443" s="154" t="s">
        <v>141</v>
      </c>
    </row>
    <row r="444" spans="2:51" s="13" customFormat="1" ht="22.5" x14ac:dyDescent="0.2">
      <c r="B444" s="153"/>
      <c r="D444" s="141" t="s">
        <v>155</v>
      </c>
      <c r="E444" s="154" t="s">
        <v>19</v>
      </c>
      <c r="F444" s="155" t="s">
        <v>420</v>
      </c>
      <c r="H444" s="156">
        <v>7.915</v>
      </c>
      <c r="I444" s="157"/>
      <c r="L444" s="153"/>
      <c r="M444" s="158"/>
      <c r="T444" s="159"/>
      <c r="AT444" s="154" t="s">
        <v>155</v>
      </c>
      <c r="AU444" s="154" t="s">
        <v>81</v>
      </c>
      <c r="AV444" s="13" t="s">
        <v>81</v>
      </c>
      <c r="AW444" s="13" t="s">
        <v>33</v>
      </c>
      <c r="AX444" s="13" t="s">
        <v>71</v>
      </c>
      <c r="AY444" s="154" t="s">
        <v>141</v>
      </c>
    </row>
    <row r="445" spans="2:51" s="13" customFormat="1" ht="11.25" x14ac:dyDescent="0.2">
      <c r="B445" s="153"/>
      <c r="D445" s="141" t="s">
        <v>155</v>
      </c>
      <c r="E445" s="154" t="s">
        <v>19</v>
      </c>
      <c r="F445" s="155" t="s">
        <v>421</v>
      </c>
      <c r="H445" s="156">
        <v>17.780999999999999</v>
      </c>
      <c r="I445" s="157"/>
      <c r="L445" s="153"/>
      <c r="M445" s="158"/>
      <c r="T445" s="159"/>
      <c r="AT445" s="154" t="s">
        <v>155</v>
      </c>
      <c r="AU445" s="154" t="s">
        <v>81</v>
      </c>
      <c r="AV445" s="13" t="s">
        <v>81</v>
      </c>
      <c r="AW445" s="13" t="s">
        <v>33</v>
      </c>
      <c r="AX445" s="13" t="s">
        <v>71</v>
      </c>
      <c r="AY445" s="154" t="s">
        <v>141</v>
      </c>
    </row>
    <row r="446" spans="2:51" s="13" customFormat="1" ht="11.25" x14ac:dyDescent="0.2">
      <c r="B446" s="153"/>
      <c r="D446" s="141" t="s">
        <v>155</v>
      </c>
      <c r="E446" s="154" t="s">
        <v>19</v>
      </c>
      <c r="F446" s="155" t="s">
        <v>422</v>
      </c>
      <c r="H446" s="156">
        <v>21.327000000000002</v>
      </c>
      <c r="I446" s="157"/>
      <c r="L446" s="153"/>
      <c r="M446" s="158"/>
      <c r="T446" s="159"/>
      <c r="AT446" s="154" t="s">
        <v>155</v>
      </c>
      <c r="AU446" s="154" t="s">
        <v>81</v>
      </c>
      <c r="AV446" s="13" t="s">
        <v>81</v>
      </c>
      <c r="AW446" s="13" t="s">
        <v>33</v>
      </c>
      <c r="AX446" s="13" t="s">
        <v>71</v>
      </c>
      <c r="AY446" s="154" t="s">
        <v>141</v>
      </c>
    </row>
    <row r="447" spans="2:51" s="13" customFormat="1" ht="11.25" x14ac:dyDescent="0.2">
      <c r="B447" s="153"/>
      <c r="D447" s="141" t="s">
        <v>155</v>
      </c>
      <c r="E447" s="154" t="s">
        <v>19</v>
      </c>
      <c r="F447" s="155" t="s">
        <v>423</v>
      </c>
      <c r="H447" s="156">
        <v>27.12</v>
      </c>
      <c r="I447" s="157"/>
      <c r="L447" s="153"/>
      <c r="M447" s="158"/>
      <c r="T447" s="159"/>
      <c r="AT447" s="154" t="s">
        <v>155</v>
      </c>
      <c r="AU447" s="154" t="s">
        <v>81</v>
      </c>
      <c r="AV447" s="13" t="s">
        <v>81</v>
      </c>
      <c r="AW447" s="13" t="s">
        <v>33</v>
      </c>
      <c r="AX447" s="13" t="s">
        <v>71</v>
      </c>
      <c r="AY447" s="154" t="s">
        <v>141</v>
      </c>
    </row>
    <row r="448" spans="2:51" s="15" customFormat="1" ht="11.25" x14ac:dyDescent="0.2">
      <c r="B448" s="177"/>
      <c r="D448" s="141" t="s">
        <v>155</v>
      </c>
      <c r="E448" s="178" t="s">
        <v>19</v>
      </c>
      <c r="F448" s="179" t="s">
        <v>470</v>
      </c>
      <c r="H448" s="180">
        <v>1261.606</v>
      </c>
      <c r="I448" s="181"/>
      <c r="L448" s="177"/>
      <c r="M448" s="182"/>
      <c r="T448" s="183"/>
      <c r="AT448" s="178" t="s">
        <v>155</v>
      </c>
      <c r="AU448" s="178" t="s">
        <v>81</v>
      </c>
      <c r="AV448" s="15" t="s">
        <v>142</v>
      </c>
      <c r="AW448" s="15" t="s">
        <v>33</v>
      </c>
      <c r="AX448" s="15" t="s">
        <v>71</v>
      </c>
      <c r="AY448" s="178" t="s">
        <v>141</v>
      </c>
    </row>
    <row r="449" spans="2:65" s="13" customFormat="1" ht="22.5" x14ac:dyDescent="0.2">
      <c r="B449" s="153"/>
      <c r="D449" s="141" t="s">
        <v>155</v>
      </c>
      <c r="E449" s="154" t="s">
        <v>19</v>
      </c>
      <c r="F449" s="155" t="s">
        <v>478</v>
      </c>
      <c r="H449" s="156">
        <v>-144.72300000000001</v>
      </c>
      <c r="I449" s="157"/>
      <c r="L449" s="153"/>
      <c r="M449" s="158"/>
      <c r="T449" s="159"/>
      <c r="AT449" s="154" t="s">
        <v>155</v>
      </c>
      <c r="AU449" s="154" t="s">
        <v>81</v>
      </c>
      <c r="AV449" s="13" t="s">
        <v>81</v>
      </c>
      <c r="AW449" s="13" t="s">
        <v>33</v>
      </c>
      <c r="AX449" s="13" t="s">
        <v>71</v>
      </c>
      <c r="AY449" s="154" t="s">
        <v>141</v>
      </c>
    </row>
    <row r="450" spans="2:65" s="14" customFormat="1" ht="11.25" x14ac:dyDescent="0.2">
      <c r="B450" s="170"/>
      <c r="D450" s="141" t="s">
        <v>155</v>
      </c>
      <c r="E450" s="171" t="s">
        <v>19</v>
      </c>
      <c r="F450" s="172" t="s">
        <v>188</v>
      </c>
      <c r="H450" s="173">
        <v>1116.883</v>
      </c>
      <c r="I450" s="174"/>
      <c r="L450" s="170"/>
      <c r="M450" s="175"/>
      <c r="T450" s="176"/>
      <c r="AT450" s="171" t="s">
        <v>155</v>
      </c>
      <c r="AU450" s="171" t="s">
        <v>81</v>
      </c>
      <c r="AV450" s="14" t="s">
        <v>149</v>
      </c>
      <c r="AW450" s="14" t="s">
        <v>33</v>
      </c>
      <c r="AX450" s="14" t="s">
        <v>79</v>
      </c>
      <c r="AY450" s="171" t="s">
        <v>141</v>
      </c>
    </row>
    <row r="451" spans="2:65" s="1" customFormat="1" ht="24.2" customHeight="1" x14ac:dyDescent="0.2">
      <c r="B451" s="33"/>
      <c r="C451" s="128" t="s">
        <v>479</v>
      </c>
      <c r="D451" s="128" t="s">
        <v>144</v>
      </c>
      <c r="E451" s="129" t="s">
        <v>480</v>
      </c>
      <c r="F451" s="130" t="s">
        <v>481</v>
      </c>
      <c r="G451" s="131" t="s">
        <v>221</v>
      </c>
      <c r="H451" s="132">
        <v>1261.606</v>
      </c>
      <c r="I451" s="133"/>
      <c r="J451" s="134">
        <f>ROUND(I451*H451,2)</f>
        <v>0</v>
      </c>
      <c r="K451" s="130" t="s">
        <v>148</v>
      </c>
      <c r="L451" s="33"/>
      <c r="M451" s="135" t="s">
        <v>19</v>
      </c>
      <c r="N451" s="136" t="s">
        <v>42</v>
      </c>
      <c r="P451" s="137">
        <f>O451*H451</f>
        <v>0</v>
      </c>
      <c r="Q451" s="137">
        <v>6.7999999999999996E-3</v>
      </c>
      <c r="R451" s="137">
        <f>Q451*H451</f>
        <v>8.5789207999999988</v>
      </c>
      <c r="S451" s="137">
        <v>0</v>
      </c>
      <c r="T451" s="138">
        <f>S451*H451</f>
        <v>0</v>
      </c>
      <c r="AR451" s="139" t="s">
        <v>149</v>
      </c>
      <c r="AT451" s="139" t="s">
        <v>144</v>
      </c>
      <c r="AU451" s="139" t="s">
        <v>81</v>
      </c>
      <c r="AY451" s="18" t="s">
        <v>141</v>
      </c>
      <c r="BE451" s="140">
        <f>IF(N451="základní",J451,0)</f>
        <v>0</v>
      </c>
      <c r="BF451" s="140">
        <f>IF(N451="snížená",J451,0)</f>
        <v>0</v>
      </c>
      <c r="BG451" s="140">
        <f>IF(N451="zákl. přenesená",J451,0)</f>
        <v>0</v>
      </c>
      <c r="BH451" s="140">
        <f>IF(N451="sníž. přenesená",J451,0)</f>
        <v>0</v>
      </c>
      <c r="BI451" s="140">
        <f>IF(N451="nulová",J451,0)</f>
        <v>0</v>
      </c>
      <c r="BJ451" s="18" t="s">
        <v>79</v>
      </c>
      <c r="BK451" s="140">
        <f>ROUND(I451*H451,2)</f>
        <v>0</v>
      </c>
      <c r="BL451" s="18" t="s">
        <v>149</v>
      </c>
      <c r="BM451" s="139" t="s">
        <v>482</v>
      </c>
    </row>
    <row r="452" spans="2:65" s="1" customFormat="1" ht="29.25" x14ac:dyDescent="0.2">
      <c r="B452" s="33"/>
      <c r="D452" s="141" t="s">
        <v>151</v>
      </c>
      <c r="F452" s="142" t="s">
        <v>483</v>
      </c>
      <c r="I452" s="143"/>
      <c r="L452" s="33"/>
      <c r="M452" s="144"/>
      <c r="T452" s="54"/>
      <c r="AT452" s="18" t="s">
        <v>151</v>
      </c>
      <c r="AU452" s="18" t="s">
        <v>81</v>
      </c>
    </row>
    <row r="453" spans="2:65" s="1" customFormat="1" ht="11.25" x14ac:dyDescent="0.2">
      <c r="B453" s="33"/>
      <c r="D453" s="145" t="s">
        <v>153</v>
      </c>
      <c r="F453" s="146" t="s">
        <v>484</v>
      </c>
      <c r="I453" s="143"/>
      <c r="L453" s="33"/>
      <c r="M453" s="144"/>
      <c r="T453" s="54"/>
      <c r="AT453" s="18" t="s">
        <v>153</v>
      </c>
      <c r="AU453" s="18" t="s">
        <v>81</v>
      </c>
    </row>
    <row r="454" spans="2:65" s="12" customFormat="1" ht="11.25" x14ac:dyDescent="0.2">
      <c r="B454" s="147"/>
      <c r="D454" s="141" t="s">
        <v>155</v>
      </c>
      <c r="E454" s="148" t="s">
        <v>19</v>
      </c>
      <c r="F454" s="149" t="s">
        <v>156</v>
      </c>
      <c r="H454" s="148" t="s">
        <v>19</v>
      </c>
      <c r="I454" s="150"/>
      <c r="L454" s="147"/>
      <c r="M454" s="151"/>
      <c r="T454" s="152"/>
      <c r="AT454" s="148" t="s">
        <v>155</v>
      </c>
      <c r="AU454" s="148" t="s">
        <v>81</v>
      </c>
      <c r="AV454" s="12" t="s">
        <v>79</v>
      </c>
      <c r="AW454" s="12" t="s">
        <v>33</v>
      </c>
      <c r="AX454" s="12" t="s">
        <v>71</v>
      </c>
      <c r="AY454" s="148" t="s">
        <v>141</v>
      </c>
    </row>
    <row r="455" spans="2:65" s="13" customFormat="1" ht="33.75" x14ac:dyDescent="0.2">
      <c r="B455" s="153"/>
      <c r="D455" s="141" t="s">
        <v>155</v>
      </c>
      <c r="E455" s="154" t="s">
        <v>19</v>
      </c>
      <c r="F455" s="155" t="s">
        <v>395</v>
      </c>
      <c r="H455" s="156">
        <v>96.953999999999994</v>
      </c>
      <c r="I455" s="157"/>
      <c r="L455" s="153"/>
      <c r="M455" s="158"/>
      <c r="T455" s="159"/>
      <c r="AT455" s="154" t="s">
        <v>155</v>
      </c>
      <c r="AU455" s="154" t="s">
        <v>81</v>
      </c>
      <c r="AV455" s="13" t="s">
        <v>81</v>
      </c>
      <c r="AW455" s="13" t="s">
        <v>33</v>
      </c>
      <c r="AX455" s="13" t="s">
        <v>71</v>
      </c>
      <c r="AY455" s="154" t="s">
        <v>141</v>
      </c>
    </row>
    <row r="456" spans="2:65" s="13" customFormat="1" ht="22.5" x14ac:dyDescent="0.2">
      <c r="B456" s="153"/>
      <c r="D456" s="141" t="s">
        <v>155</v>
      </c>
      <c r="E456" s="154" t="s">
        <v>19</v>
      </c>
      <c r="F456" s="155" t="s">
        <v>396</v>
      </c>
      <c r="H456" s="156">
        <v>66.680000000000007</v>
      </c>
      <c r="I456" s="157"/>
      <c r="L456" s="153"/>
      <c r="M456" s="158"/>
      <c r="T456" s="159"/>
      <c r="AT456" s="154" t="s">
        <v>155</v>
      </c>
      <c r="AU456" s="154" t="s">
        <v>81</v>
      </c>
      <c r="AV456" s="13" t="s">
        <v>81</v>
      </c>
      <c r="AW456" s="13" t="s">
        <v>33</v>
      </c>
      <c r="AX456" s="13" t="s">
        <v>71</v>
      </c>
      <c r="AY456" s="154" t="s">
        <v>141</v>
      </c>
    </row>
    <row r="457" spans="2:65" s="13" customFormat="1" ht="11.25" x14ac:dyDescent="0.2">
      <c r="B457" s="153"/>
      <c r="D457" s="141" t="s">
        <v>155</v>
      </c>
      <c r="E457" s="154" t="s">
        <v>19</v>
      </c>
      <c r="F457" s="155" t="s">
        <v>397</v>
      </c>
      <c r="H457" s="156">
        <v>20.997</v>
      </c>
      <c r="I457" s="157"/>
      <c r="L457" s="153"/>
      <c r="M457" s="158"/>
      <c r="T457" s="159"/>
      <c r="AT457" s="154" t="s">
        <v>155</v>
      </c>
      <c r="AU457" s="154" t="s">
        <v>81</v>
      </c>
      <c r="AV457" s="13" t="s">
        <v>81</v>
      </c>
      <c r="AW457" s="13" t="s">
        <v>33</v>
      </c>
      <c r="AX457" s="13" t="s">
        <v>71</v>
      </c>
      <c r="AY457" s="154" t="s">
        <v>141</v>
      </c>
    </row>
    <row r="458" spans="2:65" s="13" customFormat="1" ht="11.25" x14ac:dyDescent="0.2">
      <c r="B458" s="153"/>
      <c r="D458" s="141" t="s">
        <v>155</v>
      </c>
      <c r="E458" s="154" t="s">
        <v>19</v>
      </c>
      <c r="F458" s="155" t="s">
        <v>398</v>
      </c>
      <c r="H458" s="156">
        <v>45.993000000000002</v>
      </c>
      <c r="I458" s="157"/>
      <c r="L458" s="153"/>
      <c r="M458" s="158"/>
      <c r="T458" s="159"/>
      <c r="AT458" s="154" t="s">
        <v>155</v>
      </c>
      <c r="AU458" s="154" t="s">
        <v>81</v>
      </c>
      <c r="AV458" s="13" t="s">
        <v>81</v>
      </c>
      <c r="AW458" s="13" t="s">
        <v>33</v>
      </c>
      <c r="AX458" s="13" t="s">
        <v>71</v>
      </c>
      <c r="AY458" s="154" t="s">
        <v>141</v>
      </c>
    </row>
    <row r="459" spans="2:65" s="13" customFormat="1" ht="11.25" x14ac:dyDescent="0.2">
      <c r="B459" s="153"/>
      <c r="D459" s="141" t="s">
        <v>155</v>
      </c>
      <c r="E459" s="154" t="s">
        <v>19</v>
      </c>
      <c r="F459" s="155" t="s">
        <v>399</v>
      </c>
      <c r="H459" s="156">
        <v>40.402999999999999</v>
      </c>
      <c r="I459" s="157"/>
      <c r="L459" s="153"/>
      <c r="M459" s="158"/>
      <c r="T459" s="159"/>
      <c r="AT459" s="154" t="s">
        <v>155</v>
      </c>
      <c r="AU459" s="154" t="s">
        <v>81</v>
      </c>
      <c r="AV459" s="13" t="s">
        <v>81</v>
      </c>
      <c r="AW459" s="13" t="s">
        <v>33</v>
      </c>
      <c r="AX459" s="13" t="s">
        <v>71</v>
      </c>
      <c r="AY459" s="154" t="s">
        <v>141</v>
      </c>
    </row>
    <row r="460" spans="2:65" s="13" customFormat="1" ht="22.5" x14ac:dyDescent="0.2">
      <c r="B460" s="153"/>
      <c r="D460" s="141" t="s">
        <v>155</v>
      </c>
      <c r="E460" s="154" t="s">
        <v>19</v>
      </c>
      <c r="F460" s="155" t="s">
        <v>400</v>
      </c>
      <c r="H460" s="156">
        <v>51.337000000000003</v>
      </c>
      <c r="I460" s="157"/>
      <c r="L460" s="153"/>
      <c r="M460" s="158"/>
      <c r="T460" s="159"/>
      <c r="AT460" s="154" t="s">
        <v>155</v>
      </c>
      <c r="AU460" s="154" t="s">
        <v>81</v>
      </c>
      <c r="AV460" s="13" t="s">
        <v>81</v>
      </c>
      <c r="AW460" s="13" t="s">
        <v>33</v>
      </c>
      <c r="AX460" s="13" t="s">
        <v>71</v>
      </c>
      <c r="AY460" s="154" t="s">
        <v>141</v>
      </c>
    </row>
    <row r="461" spans="2:65" s="13" customFormat="1" ht="11.25" x14ac:dyDescent="0.2">
      <c r="B461" s="153"/>
      <c r="D461" s="141" t="s">
        <v>155</v>
      </c>
      <c r="E461" s="154" t="s">
        <v>19</v>
      </c>
      <c r="F461" s="155" t="s">
        <v>401</v>
      </c>
      <c r="H461" s="156">
        <v>14.731999999999999</v>
      </c>
      <c r="I461" s="157"/>
      <c r="L461" s="153"/>
      <c r="M461" s="158"/>
      <c r="T461" s="159"/>
      <c r="AT461" s="154" t="s">
        <v>155</v>
      </c>
      <c r="AU461" s="154" t="s">
        <v>81</v>
      </c>
      <c r="AV461" s="13" t="s">
        <v>81</v>
      </c>
      <c r="AW461" s="13" t="s">
        <v>33</v>
      </c>
      <c r="AX461" s="13" t="s">
        <v>71</v>
      </c>
      <c r="AY461" s="154" t="s">
        <v>141</v>
      </c>
    </row>
    <row r="462" spans="2:65" s="13" customFormat="1" ht="11.25" x14ac:dyDescent="0.2">
      <c r="B462" s="153"/>
      <c r="D462" s="141" t="s">
        <v>155</v>
      </c>
      <c r="E462" s="154" t="s">
        <v>19</v>
      </c>
      <c r="F462" s="155" t="s">
        <v>402</v>
      </c>
      <c r="H462" s="156">
        <v>16.440999999999999</v>
      </c>
      <c r="I462" s="157"/>
      <c r="L462" s="153"/>
      <c r="M462" s="158"/>
      <c r="T462" s="159"/>
      <c r="AT462" s="154" t="s">
        <v>155</v>
      </c>
      <c r="AU462" s="154" t="s">
        <v>81</v>
      </c>
      <c r="AV462" s="13" t="s">
        <v>81</v>
      </c>
      <c r="AW462" s="13" t="s">
        <v>33</v>
      </c>
      <c r="AX462" s="13" t="s">
        <v>71</v>
      </c>
      <c r="AY462" s="154" t="s">
        <v>141</v>
      </c>
    </row>
    <row r="463" spans="2:65" s="13" customFormat="1" ht="11.25" x14ac:dyDescent="0.2">
      <c r="B463" s="153"/>
      <c r="D463" s="141" t="s">
        <v>155</v>
      </c>
      <c r="E463" s="154" t="s">
        <v>19</v>
      </c>
      <c r="F463" s="155" t="s">
        <v>403</v>
      </c>
      <c r="H463" s="156">
        <v>20.337</v>
      </c>
      <c r="I463" s="157"/>
      <c r="L463" s="153"/>
      <c r="M463" s="158"/>
      <c r="T463" s="159"/>
      <c r="AT463" s="154" t="s">
        <v>155</v>
      </c>
      <c r="AU463" s="154" t="s">
        <v>81</v>
      </c>
      <c r="AV463" s="13" t="s">
        <v>81</v>
      </c>
      <c r="AW463" s="13" t="s">
        <v>33</v>
      </c>
      <c r="AX463" s="13" t="s">
        <v>71</v>
      </c>
      <c r="AY463" s="154" t="s">
        <v>141</v>
      </c>
    </row>
    <row r="464" spans="2:65" s="13" customFormat="1" ht="22.5" x14ac:dyDescent="0.2">
      <c r="B464" s="153"/>
      <c r="D464" s="141" t="s">
        <v>155</v>
      </c>
      <c r="E464" s="154" t="s">
        <v>19</v>
      </c>
      <c r="F464" s="155" t="s">
        <v>404</v>
      </c>
      <c r="H464" s="156">
        <v>68.569000000000003</v>
      </c>
      <c r="I464" s="157"/>
      <c r="L464" s="153"/>
      <c r="M464" s="158"/>
      <c r="T464" s="159"/>
      <c r="AT464" s="154" t="s">
        <v>155</v>
      </c>
      <c r="AU464" s="154" t="s">
        <v>81</v>
      </c>
      <c r="AV464" s="13" t="s">
        <v>81</v>
      </c>
      <c r="AW464" s="13" t="s">
        <v>33</v>
      </c>
      <c r="AX464" s="13" t="s">
        <v>71</v>
      </c>
      <c r="AY464" s="154" t="s">
        <v>141</v>
      </c>
    </row>
    <row r="465" spans="2:51" s="13" customFormat="1" ht="11.25" x14ac:dyDescent="0.2">
      <c r="B465" s="153"/>
      <c r="D465" s="141" t="s">
        <v>155</v>
      </c>
      <c r="E465" s="154" t="s">
        <v>19</v>
      </c>
      <c r="F465" s="155" t="s">
        <v>405</v>
      </c>
      <c r="H465" s="156">
        <v>26.143999999999998</v>
      </c>
      <c r="I465" s="157"/>
      <c r="L465" s="153"/>
      <c r="M465" s="158"/>
      <c r="T465" s="159"/>
      <c r="AT465" s="154" t="s">
        <v>155</v>
      </c>
      <c r="AU465" s="154" t="s">
        <v>81</v>
      </c>
      <c r="AV465" s="13" t="s">
        <v>81</v>
      </c>
      <c r="AW465" s="13" t="s">
        <v>33</v>
      </c>
      <c r="AX465" s="13" t="s">
        <v>71</v>
      </c>
      <c r="AY465" s="154" t="s">
        <v>141</v>
      </c>
    </row>
    <row r="466" spans="2:51" s="13" customFormat="1" ht="11.25" x14ac:dyDescent="0.2">
      <c r="B466" s="153"/>
      <c r="D466" s="141" t="s">
        <v>155</v>
      </c>
      <c r="E466" s="154" t="s">
        <v>19</v>
      </c>
      <c r="F466" s="155" t="s">
        <v>406</v>
      </c>
      <c r="H466" s="156">
        <v>34.335000000000001</v>
      </c>
      <c r="I466" s="157"/>
      <c r="L466" s="153"/>
      <c r="M466" s="158"/>
      <c r="T466" s="159"/>
      <c r="AT466" s="154" t="s">
        <v>155</v>
      </c>
      <c r="AU466" s="154" t="s">
        <v>81</v>
      </c>
      <c r="AV466" s="13" t="s">
        <v>81</v>
      </c>
      <c r="AW466" s="13" t="s">
        <v>33</v>
      </c>
      <c r="AX466" s="13" t="s">
        <v>71</v>
      </c>
      <c r="AY466" s="154" t="s">
        <v>141</v>
      </c>
    </row>
    <row r="467" spans="2:51" s="13" customFormat="1" ht="11.25" x14ac:dyDescent="0.2">
      <c r="B467" s="153"/>
      <c r="D467" s="141" t="s">
        <v>155</v>
      </c>
      <c r="E467" s="154" t="s">
        <v>19</v>
      </c>
      <c r="F467" s="155" t="s">
        <v>407</v>
      </c>
      <c r="H467" s="156">
        <v>16.501999999999999</v>
      </c>
      <c r="I467" s="157"/>
      <c r="L467" s="153"/>
      <c r="M467" s="158"/>
      <c r="T467" s="159"/>
      <c r="AT467" s="154" t="s">
        <v>155</v>
      </c>
      <c r="AU467" s="154" t="s">
        <v>81</v>
      </c>
      <c r="AV467" s="13" t="s">
        <v>81</v>
      </c>
      <c r="AW467" s="13" t="s">
        <v>33</v>
      </c>
      <c r="AX467" s="13" t="s">
        <v>71</v>
      </c>
      <c r="AY467" s="154" t="s">
        <v>141</v>
      </c>
    </row>
    <row r="468" spans="2:51" s="13" customFormat="1" ht="33.75" x14ac:dyDescent="0.2">
      <c r="B468" s="153"/>
      <c r="D468" s="141" t="s">
        <v>155</v>
      </c>
      <c r="E468" s="154" t="s">
        <v>19</v>
      </c>
      <c r="F468" s="155" t="s">
        <v>408</v>
      </c>
      <c r="H468" s="156">
        <v>87.730999999999995</v>
      </c>
      <c r="I468" s="157"/>
      <c r="L468" s="153"/>
      <c r="M468" s="158"/>
      <c r="T468" s="159"/>
      <c r="AT468" s="154" t="s">
        <v>155</v>
      </c>
      <c r="AU468" s="154" t="s">
        <v>81</v>
      </c>
      <c r="AV468" s="13" t="s">
        <v>81</v>
      </c>
      <c r="AW468" s="13" t="s">
        <v>33</v>
      </c>
      <c r="AX468" s="13" t="s">
        <v>71</v>
      </c>
      <c r="AY468" s="154" t="s">
        <v>141</v>
      </c>
    </row>
    <row r="469" spans="2:51" s="13" customFormat="1" ht="22.5" x14ac:dyDescent="0.2">
      <c r="B469" s="153"/>
      <c r="D469" s="141" t="s">
        <v>155</v>
      </c>
      <c r="E469" s="154" t="s">
        <v>19</v>
      </c>
      <c r="F469" s="155" t="s">
        <v>409</v>
      </c>
      <c r="H469" s="156">
        <v>85.715000000000003</v>
      </c>
      <c r="I469" s="157"/>
      <c r="L469" s="153"/>
      <c r="M469" s="158"/>
      <c r="T469" s="159"/>
      <c r="AT469" s="154" t="s">
        <v>155</v>
      </c>
      <c r="AU469" s="154" t="s">
        <v>81</v>
      </c>
      <c r="AV469" s="13" t="s">
        <v>81</v>
      </c>
      <c r="AW469" s="13" t="s">
        <v>33</v>
      </c>
      <c r="AX469" s="13" t="s">
        <v>71</v>
      </c>
      <c r="AY469" s="154" t="s">
        <v>141</v>
      </c>
    </row>
    <row r="470" spans="2:51" s="13" customFormat="1" ht="11.25" x14ac:dyDescent="0.2">
      <c r="B470" s="153"/>
      <c r="D470" s="141" t="s">
        <v>155</v>
      </c>
      <c r="E470" s="154" t="s">
        <v>19</v>
      </c>
      <c r="F470" s="155" t="s">
        <v>410</v>
      </c>
      <c r="H470" s="156">
        <v>21.986999999999998</v>
      </c>
      <c r="I470" s="157"/>
      <c r="L470" s="153"/>
      <c r="M470" s="158"/>
      <c r="T470" s="159"/>
      <c r="AT470" s="154" t="s">
        <v>155</v>
      </c>
      <c r="AU470" s="154" t="s">
        <v>81</v>
      </c>
      <c r="AV470" s="13" t="s">
        <v>81</v>
      </c>
      <c r="AW470" s="13" t="s">
        <v>33</v>
      </c>
      <c r="AX470" s="13" t="s">
        <v>71</v>
      </c>
      <c r="AY470" s="154" t="s">
        <v>141</v>
      </c>
    </row>
    <row r="471" spans="2:51" s="13" customFormat="1" ht="11.25" x14ac:dyDescent="0.2">
      <c r="B471" s="153"/>
      <c r="D471" s="141" t="s">
        <v>155</v>
      </c>
      <c r="E471" s="154" t="s">
        <v>19</v>
      </c>
      <c r="F471" s="155" t="s">
        <v>411</v>
      </c>
      <c r="H471" s="156">
        <v>59.68</v>
      </c>
      <c r="I471" s="157"/>
      <c r="L471" s="153"/>
      <c r="M471" s="158"/>
      <c r="T471" s="159"/>
      <c r="AT471" s="154" t="s">
        <v>155</v>
      </c>
      <c r="AU471" s="154" t="s">
        <v>81</v>
      </c>
      <c r="AV471" s="13" t="s">
        <v>81</v>
      </c>
      <c r="AW471" s="13" t="s">
        <v>33</v>
      </c>
      <c r="AX471" s="13" t="s">
        <v>71</v>
      </c>
      <c r="AY471" s="154" t="s">
        <v>141</v>
      </c>
    </row>
    <row r="472" spans="2:51" s="13" customFormat="1" ht="11.25" x14ac:dyDescent="0.2">
      <c r="B472" s="153"/>
      <c r="D472" s="141" t="s">
        <v>155</v>
      </c>
      <c r="E472" s="154" t="s">
        <v>19</v>
      </c>
      <c r="F472" s="155" t="s">
        <v>412</v>
      </c>
      <c r="H472" s="156">
        <v>19.431000000000001</v>
      </c>
      <c r="I472" s="157"/>
      <c r="L472" s="153"/>
      <c r="M472" s="158"/>
      <c r="T472" s="159"/>
      <c r="AT472" s="154" t="s">
        <v>155</v>
      </c>
      <c r="AU472" s="154" t="s">
        <v>81</v>
      </c>
      <c r="AV472" s="13" t="s">
        <v>81</v>
      </c>
      <c r="AW472" s="13" t="s">
        <v>33</v>
      </c>
      <c r="AX472" s="13" t="s">
        <v>71</v>
      </c>
      <c r="AY472" s="154" t="s">
        <v>141</v>
      </c>
    </row>
    <row r="473" spans="2:51" s="13" customFormat="1" ht="11.25" x14ac:dyDescent="0.2">
      <c r="B473" s="153"/>
      <c r="D473" s="141" t="s">
        <v>155</v>
      </c>
      <c r="E473" s="154" t="s">
        <v>19</v>
      </c>
      <c r="F473" s="155" t="s">
        <v>413</v>
      </c>
      <c r="H473" s="156">
        <v>22.317</v>
      </c>
      <c r="I473" s="157"/>
      <c r="L473" s="153"/>
      <c r="M473" s="158"/>
      <c r="T473" s="159"/>
      <c r="AT473" s="154" t="s">
        <v>155</v>
      </c>
      <c r="AU473" s="154" t="s">
        <v>81</v>
      </c>
      <c r="AV473" s="13" t="s">
        <v>81</v>
      </c>
      <c r="AW473" s="13" t="s">
        <v>33</v>
      </c>
      <c r="AX473" s="13" t="s">
        <v>71</v>
      </c>
      <c r="AY473" s="154" t="s">
        <v>141</v>
      </c>
    </row>
    <row r="474" spans="2:51" s="13" customFormat="1" ht="22.5" x14ac:dyDescent="0.2">
      <c r="B474" s="153"/>
      <c r="D474" s="141" t="s">
        <v>155</v>
      </c>
      <c r="E474" s="154" t="s">
        <v>19</v>
      </c>
      <c r="F474" s="155" t="s">
        <v>414</v>
      </c>
      <c r="H474" s="156">
        <v>85.451999999999998</v>
      </c>
      <c r="I474" s="157"/>
      <c r="L474" s="153"/>
      <c r="M474" s="158"/>
      <c r="T474" s="159"/>
      <c r="AT474" s="154" t="s">
        <v>155</v>
      </c>
      <c r="AU474" s="154" t="s">
        <v>81</v>
      </c>
      <c r="AV474" s="13" t="s">
        <v>81</v>
      </c>
      <c r="AW474" s="13" t="s">
        <v>33</v>
      </c>
      <c r="AX474" s="13" t="s">
        <v>71</v>
      </c>
      <c r="AY474" s="154" t="s">
        <v>141</v>
      </c>
    </row>
    <row r="475" spans="2:51" s="13" customFormat="1" ht="11.25" x14ac:dyDescent="0.2">
      <c r="B475" s="153"/>
      <c r="D475" s="141" t="s">
        <v>155</v>
      </c>
      <c r="E475" s="154" t="s">
        <v>19</v>
      </c>
      <c r="F475" s="155" t="s">
        <v>415</v>
      </c>
      <c r="H475" s="156">
        <v>19.760999999999999</v>
      </c>
      <c r="I475" s="157"/>
      <c r="L475" s="153"/>
      <c r="M475" s="158"/>
      <c r="T475" s="159"/>
      <c r="AT475" s="154" t="s">
        <v>155</v>
      </c>
      <c r="AU475" s="154" t="s">
        <v>81</v>
      </c>
      <c r="AV475" s="13" t="s">
        <v>81</v>
      </c>
      <c r="AW475" s="13" t="s">
        <v>33</v>
      </c>
      <c r="AX475" s="13" t="s">
        <v>71</v>
      </c>
      <c r="AY475" s="154" t="s">
        <v>141</v>
      </c>
    </row>
    <row r="476" spans="2:51" s="13" customFormat="1" ht="11.25" x14ac:dyDescent="0.2">
      <c r="B476" s="153"/>
      <c r="D476" s="141" t="s">
        <v>155</v>
      </c>
      <c r="E476" s="154" t="s">
        <v>19</v>
      </c>
      <c r="F476" s="155" t="s">
        <v>416</v>
      </c>
      <c r="H476" s="156">
        <v>22.317</v>
      </c>
      <c r="I476" s="157"/>
      <c r="L476" s="153"/>
      <c r="M476" s="158"/>
      <c r="T476" s="159"/>
      <c r="AT476" s="154" t="s">
        <v>155</v>
      </c>
      <c r="AU476" s="154" t="s">
        <v>81</v>
      </c>
      <c r="AV476" s="13" t="s">
        <v>81</v>
      </c>
      <c r="AW476" s="13" t="s">
        <v>33</v>
      </c>
      <c r="AX476" s="13" t="s">
        <v>71</v>
      </c>
      <c r="AY476" s="154" t="s">
        <v>141</v>
      </c>
    </row>
    <row r="477" spans="2:51" s="13" customFormat="1" ht="22.5" x14ac:dyDescent="0.2">
      <c r="B477" s="153"/>
      <c r="D477" s="141" t="s">
        <v>155</v>
      </c>
      <c r="E477" s="154" t="s">
        <v>19</v>
      </c>
      <c r="F477" s="155" t="s">
        <v>417</v>
      </c>
      <c r="H477" s="156">
        <v>86.415000000000006</v>
      </c>
      <c r="I477" s="157"/>
      <c r="L477" s="153"/>
      <c r="M477" s="158"/>
      <c r="T477" s="159"/>
      <c r="AT477" s="154" t="s">
        <v>155</v>
      </c>
      <c r="AU477" s="154" t="s">
        <v>81</v>
      </c>
      <c r="AV477" s="13" t="s">
        <v>81</v>
      </c>
      <c r="AW477" s="13" t="s">
        <v>33</v>
      </c>
      <c r="AX477" s="13" t="s">
        <v>71</v>
      </c>
      <c r="AY477" s="154" t="s">
        <v>141</v>
      </c>
    </row>
    <row r="478" spans="2:51" s="13" customFormat="1" ht="11.25" x14ac:dyDescent="0.2">
      <c r="B478" s="153"/>
      <c r="D478" s="141" t="s">
        <v>155</v>
      </c>
      <c r="E478" s="154" t="s">
        <v>19</v>
      </c>
      <c r="F478" s="155" t="s">
        <v>418</v>
      </c>
      <c r="H478" s="156">
        <v>15.722</v>
      </c>
      <c r="I478" s="157"/>
      <c r="L478" s="153"/>
      <c r="M478" s="158"/>
      <c r="T478" s="159"/>
      <c r="AT478" s="154" t="s">
        <v>155</v>
      </c>
      <c r="AU478" s="154" t="s">
        <v>81</v>
      </c>
      <c r="AV478" s="13" t="s">
        <v>81</v>
      </c>
      <c r="AW478" s="13" t="s">
        <v>33</v>
      </c>
      <c r="AX478" s="13" t="s">
        <v>71</v>
      </c>
      <c r="AY478" s="154" t="s">
        <v>141</v>
      </c>
    </row>
    <row r="479" spans="2:51" s="13" customFormat="1" ht="11.25" x14ac:dyDescent="0.2">
      <c r="B479" s="153"/>
      <c r="D479" s="141" t="s">
        <v>155</v>
      </c>
      <c r="E479" s="154" t="s">
        <v>19</v>
      </c>
      <c r="F479" s="155" t="s">
        <v>419</v>
      </c>
      <c r="H479" s="156">
        <v>141.511</v>
      </c>
      <c r="I479" s="157"/>
      <c r="L479" s="153"/>
      <c r="M479" s="158"/>
      <c r="T479" s="159"/>
      <c r="AT479" s="154" t="s">
        <v>155</v>
      </c>
      <c r="AU479" s="154" t="s">
        <v>81</v>
      </c>
      <c r="AV479" s="13" t="s">
        <v>81</v>
      </c>
      <c r="AW479" s="13" t="s">
        <v>33</v>
      </c>
      <c r="AX479" s="13" t="s">
        <v>71</v>
      </c>
      <c r="AY479" s="154" t="s">
        <v>141</v>
      </c>
    </row>
    <row r="480" spans="2:51" s="13" customFormat="1" ht="22.5" x14ac:dyDescent="0.2">
      <c r="B480" s="153"/>
      <c r="D480" s="141" t="s">
        <v>155</v>
      </c>
      <c r="E480" s="154" t="s">
        <v>19</v>
      </c>
      <c r="F480" s="155" t="s">
        <v>420</v>
      </c>
      <c r="H480" s="156">
        <v>7.915</v>
      </c>
      <c r="I480" s="157"/>
      <c r="L480" s="153"/>
      <c r="M480" s="158"/>
      <c r="T480" s="159"/>
      <c r="AT480" s="154" t="s">
        <v>155</v>
      </c>
      <c r="AU480" s="154" t="s">
        <v>81</v>
      </c>
      <c r="AV480" s="13" t="s">
        <v>81</v>
      </c>
      <c r="AW480" s="13" t="s">
        <v>33</v>
      </c>
      <c r="AX480" s="13" t="s">
        <v>71</v>
      </c>
      <c r="AY480" s="154" t="s">
        <v>141</v>
      </c>
    </row>
    <row r="481" spans="2:65" s="13" customFormat="1" ht="11.25" x14ac:dyDescent="0.2">
      <c r="B481" s="153"/>
      <c r="D481" s="141" t="s">
        <v>155</v>
      </c>
      <c r="E481" s="154" t="s">
        <v>19</v>
      </c>
      <c r="F481" s="155" t="s">
        <v>421</v>
      </c>
      <c r="H481" s="156">
        <v>17.780999999999999</v>
      </c>
      <c r="I481" s="157"/>
      <c r="L481" s="153"/>
      <c r="M481" s="158"/>
      <c r="T481" s="159"/>
      <c r="AT481" s="154" t="s">
        <v>155</v>
      </c>
      <c r="AU481" s="154" t="s">
        <v>81</v>
      </c>
      <c r="AV481" s="13" t="s">
        <v>81</v>
      </c>
      <c r="AW481" s="13" t="s">
        <v>33</v>
      </c>
      <c r="AX481" s="13" t="s">
        <v>71</v>
      </c>
      <c r="AY481" s="154" t="s">
        <v>141</v>
      </c>
    </row>
    <row r="482" spans="2:65" s="13" customFormat="1" ht="11.25" x14ac:dyDescent="0.2">
      <c r="B482" s="153"/>
      <c r="D482" s="141" t="s">
        <v>155</v>
      </c>
      <c r="E482" s="154" t="s">
        <v>19</v>
      </c>
      <c r="F482" s="155" t="s">
        <v>422</v>
      </c>
      <c r="H482" s="156">
        <v>21.327000000000002</v>
      </c>
      <c r="I482" s="157"/>
      <c r="L482" s="153"/>
      <c r="M482" s="158"/>
      <c r="T482" s="159"/>
      <c r="AT482" s="154" t="s">
        <v>155</v>
      </c>
      <c r="AU482" s="154" t="s">
        <v>81</v>
      </c>
      <c r="AV482" s="13" t="s">
        <v>81</v>
      </c>
      <c r="AW482" s="13" t="s">
        <v>33</v>
      </c>
      <c r="AX482" s="13" t="s">
        <v>71</v>
      </c>
      <c r="AY482" s="154" t="s">
        <v>141</v>
      </c>
    </row>
    <row r="483" spans="2:65" s="13" customFormat="1" ht="11.25" x14ac:dyDescent="0.2">
      <c r="B483" s="153"/>
      <c r="D483" s="141" t="s">
        <v>155</v>
      </c>
      <c r="E483" s="154" t="s">
        <v>19</v>
      </c>
      <c r="F483" s="155" t="s">
        <v>423</v>
      </c>
      <c r="H483" s="156">
        <v>27.12</v>
      </c>
      <c r="I483" s="157"/>
      <c r="L483" s="153"/>
      <c r="M483" s="158"/>
      <c r="T483" s="159"/>
      <c r="AT483" s="154" t="s">
        <v>155</v>
      </c>
      <c r="AU483" s="154" t="s">
        <v>81</v>
      </c>
      <c r="AV483" s="13" t="s">
        <v>81</v>
      </c>
      <c r="AW483" s="13" t="s">
        <v>33</v>
      </c>
      <c r="AX483" s="13" t="s">
        <v>71</v>
      </c>
      <c r="AY483" s="154" t="s">
        <v>141</v>
      </c>
    </row>
    <row r="484" spans="2:65" s="14" customFormat="1" ht="11.25" x14ac:dyDescent="0.2">
      <c r="B484" s="170"/>
      <c r="D484" s="141" t="s">
        <v>155</v>
      </c>
      <c r="E484" s="171" t="s">
        <v>19</v>
      </c>
      <c r="F484" s="172" t="s">
        <v>188</v>
      </c>
      <c r="H484" s="173">
        <v>1261.606</v>
      </c>
      <c r="I484" s="174"/>
      <c r="L484" s="170"/>
      <c r="M484" s="175"/>
      <c r="T484" s="176"/>
      <c r="AT484" s="171" t="s">
        <v>155</v>
      </c>
      <c r="AU484" s="171" t="s">
        <v>81</v>
      </c>
      <c r="AV484" s="14" t="s">
        <v>149</v>
      </c>
      <c r="AW484" s="14" t="s">
        <v>33</v>
      </c>
      <c r="AX484" s="14" t="s">
        <v>79</v>
      </c>
      <c r="AY484" s="171" t="s">
        <v>141</v>
      </c>
    </row>
    <row r="485" spans="2:65" s="1" customFormat="1" ht="16.5" customHeight="1" x14ac:dyDescent="0.2">
      <c r="B485" s="33"/>
      <c r="C485" s="128" t="s">
        <v>485</v>
      </c>
      <c r="D485" s="128" t="s">
        <v>144</v>
      </c>
      <c r="E485" s="129" t="s">
        <v>486</v>
      </c>
      <c r="F485" s="130" t="s">
        <v>487</v>
      </c>
      <c r="G485" s="131" t="s">
        <v>221</v>
      </c>
      <c r="H485" s="132">
        <v>328.3</v>
      </c>
      <c r="I485" s="133"/>
      <c r="J485" s="134">
        <f>ROUND(I485*H485,2)</f>
        <v>0</v>
      </c>
      <c r="K485" s="130" t="s">
        <v>148</v>
      </c>
      <c r="L485" s="33"/>
      <c r="M485" s="135" t="s">
        <v>19</v>
      </c>
      <c r="N485" s="136" t="s">
        <v>42</v>
      </c>
      <c r="P485" s="137">
        <f>O485*H485</f>
        <v>0</v>
      </c>
      <c r="Q485" s="137">
        <v>6.0000000000000002E-5</v>
      </c>
      <c r="R485" s="137">
        <f>Q485*H485</f>
        <v>1.9698E-2</v>
      </c>
      <c r="S485" s="137">
        <v>6.0000000000000002E-5</v>
      </c>
      <c r="T485" s="138">
        <f>S485*H485</f>
        <v>1.9698E-2</v>
      </c>
      <c r="AR485" s="139" t="s">
        <v>149</v>
      </c>
      <c r="AT485" s="139" t="s">
        <v>144</v>
      </c>
      <c r="AU485" s="139" t="s">
        <v>81</v>
      </c>
      <c r="AY485" s="18" t="s">
        <v>141</v>
      </c>
      <c r="BE485" s="140">
        <f>IF(N485="základní",J485,0)</f>
        <v>0</v>
      </c>
      <c r="BF485" s="140">
        <f>IF(N485="snížená",J485,0)</f>
        <v>0</v>
      </c>
      <c r="BG485" s="140">
        <f>IF(N485="zákl. přenesená",J485,0)</f>
        <v>0</v>
      </c>
      <c r="BH485" s="140">
        <f>IF(N485="sníž. přenesená",J485,0)</f>
        <v>0</v>
      </c>
      <c r="BI485" s="140">
        <f>IF(N485="nulová",J485,0)</f>
        <v>0</v>
      </c>
      <c r="BJ485" s="18" t="s">
        <v>79</v>
      </c>
      <c r="BK485" s="140">
        <f>ROUND(I485*H485,2)</f>
        <v>0</v>
      </c>
      <c r="BL485" s="18" t="s">
        <v>149</v>
      </c>
      <c r="BM485" s="139" t="s">
        <v>488</v>
      </c>
    </row>
    <row r="486" spans="2:65" s="1" customFormat="1" ht="19.5" x14ac:dyDescent="0.2">
      <c r="B486" s="33"/>
      <c r="D486" s="141" t="s">
        <v>151</v>
      </c>
      <c r="F486" s="142" t="s">
        <v>489</v>
      </c>
      <c r="I486" s="143"/>
      <c r="L486" s="33"/>
      <c r="M486" s="144"/>
      <c r="T486" s="54"/>
      <c r="AT486" s="18" t="s">
        <v>151</v>
      </c>
      <c r="AU486" s="18" t="s">
        <v>81</v>
      </c>
    </row>
    <row r="487" spans="2:65" s="1" customFormat="1" ht="11.25" x14ac:dyDescent="0.2">
      <c r="B487" s="33"/>
      <c r="D487" s="145" t="s">
        <v>153</v>
      </c>
      <c r="F487" s="146" t="s">
        <v>490</v>
      </c>
      <c r="I487" s="143"/>
      <c r="L487" s="33"/>
      <c r="M487" s="144"/>
      <c r="T487" s="54"/>
      <c r="AT487" s="18" t="s">
        <v>153</v>
      </c>
      <c r="AU487" s="18" t="s">
        <v>81</v>
      </c>
    </row>
    <row r="488" spans="2:65" s="12" customFormat="1" ht="11.25" x14ac:dyDescent="0.2">
      <c r="B488" s="147"/>
      <c r="D488" s="141" t="s">
        <v>155</v>
      </c>
      <c r="E488" s="148" t="s">
        <v>19</v>
      </c>
      <c r="F488" s="149" t="s">
        <v>491</v>
      </c>
      <c r="H488" s="148" t="s">
        <v>19</v>
      </c>
      <c r="I488" s="150"/>
      <c r="L488" s="147"/>
      <c r="M488" s="151"/>
      <c r="T488" s="152"/>
      <c r="AT488" s="148" t="s">
        <v>155</v>
      </c>
      <c r="AU488" s="148" t="s">
        <v>81</v>
      </c>
      <c r="AV488" s="12" t="s">
        <v>79</v>
      </c>
      <c r="AW488" s="12" t="s">
        <v>33</v>
      </c>
      <c r="AX488" s="12" t="s">
        <v>71</v>
      </c>
      <c r="AY488" s="148" t="s">
        <v>141</v>
      </c>
    </row>
    <row r="489" spans="2:65" s="12" customFormat="1" ht="11.25" x14ac:dyDescent="0.2">
      <c r="B489" s="147"/>
      <c r="D489" s="141" t="s">
        <v>155</v>
      </c>
      <c r="E489" s="148" t="s">
        <v>19</v>
      </c>
      <c r="F489" s="149" t="s">
        <v>492</v>
      </c>
      <c r="H489" s="148" t="s">
        <v>19</v>
      </c>
      <c r="I489" s="150"/>
      <c r="L489" s="147"/>
      <c r="M489" s="151"/>
      <c r="T489" s="152"/>
      <c r="AT489" s="148" t="s">
        <v>155</v>
      </c>
      <c r="AU489" s="148" t="s">
        <v>81</v>
      </c>
      <c r="AV489" s="12" t="s">
        <v>79</v>
      </c>
      <c r="AW489" s="12" t="s">
        <v>33</v>
      </c>
      <c r="AX489" s="12" t="s">
        <v>71</v>
      </c>
      <c r="AY489" s="148" t="s">
        <v>141</v>
      </c>
    </row>
    <row r="490" spans="2:65" s="13" customFormat="1" ht="33.75" x14ac:dyDescent="0.2">
      <c r="B490" s="153"/>
      <c r="D490" s="141" t="s">
        <v>155</v>
      </c>
      <c r="E490" s="154" t="s">
        <v>19</v>
      </c>
      <c r="F490" s="155" t="s">
        <v>493</v>
      </c>
      <c r="H490" s="156">
        <v>228.2</v>
      </c>
      <c r="I490" s="157"/>
      <c r="L490" s="153"/>
      <c r="M490" s="158"/>
      <c r="T490" s="159"/>
      <c r="AT490" s="154" t="s">
        <v>155</v>
      </c>
      <c r="AU490" s="154" t="s">
        <v>81</v>
      </c>
      <c r="AV490" s="13" t="s">
        <v>81</v>
      </c>
      <c r="AW490" s="13" t="s">
        <v>33</v>
      </c>
      <c r="AX490" s="13" t="s">
        <v>71</v>
      </c>
      <c r="AY490" s="154" t="s">
        <v>141</v>
      </c>
    </row>
    <row r="491" spans="2:65" s="13" customFormat="1" ht="11.25" x14ac:dyDescent="0.2">
      <c r="B491" s="153"/>
      <c r="D491" s="141" t="s">
        <v>155</v>
      </c>
      <c r="E491" s="154" t="s">
        <v>19</v>
      </c>
      <c r="F491" s="155" t="s">
        <v>494</v>
      </c>
      <c r="H491" s="156">
        <v>85.1</v>
      </c>
      <c r="I491" s="157"/>
      <c r="L491" s="153"/>
      <c r="M491" s="158"/>
      <c r="T491" s="159"/>
      <c r="AT491" s="154" t="s">
        <v>155</v>
      </c>
      <c r="AU491" s="154" t="s">
        <v>81</v>
      </c>
      <c r="AV491" s="13" t="s">
        <v>81</v>
      </c>
      <c r="AW491" s="13" t="s">
        <v>33</v>
      </c>
      <c r="AX491" s="13" t="s">
        <v>71</v>
      </c>
      <c r="AY491" s="154" t="s">
        <v>141</v>
      </c>
    </row>
    <row r="492" spans="2:65" s="13" customFormat="1" ht="11.25" x14ac:dyDescent="0.2">
      <c r="B492" s="153"/>
      <c r="D492" s="141" t="s">
        <v>155</v>
      </c>
      <c r="E492" s="154" t="s">
        <v>19</v>
      </c>
      <c r="F492" s="155" t="s">
        <v>495</v>
      </c>
      <c r="H492" s="156">
        <v>15</v>
      </c>
      <c r="I492" s="157"/>
      <c r="L492" s="153"/>
      <c r="M492" s="158"/>
      <c r="T492" s="159"/>
      <c r="AT492" s="154" t="s">
        <v>155</v>
      </c>
      <c r="AU492" s="154" t="s">
        <v>81</v>
      </c>
      <c r="AV492" s="13" t="s">
        <v>81</v>
      </c>
      <c r="AW492" s="13" t="s">
        <v>33</v>
      </c>
      <c r="AX492" s="13" t="s">
        <v>71</v>
      </c>
      <c r="AY492" s="154" t="s">
        <v>141</v>
      </c>
    </row>
    <row r="493" spans="2:65" s="14" customFormat="1" ht="11.25" x14ac:dyDescent="0.2">
      <c r="B493" s="170"/>
      <c r="D493" s="141" t="s">
        <v>155</v>
      </c>
      <c r="E493" s="171" t="s">
        <v>19</v>
      </c>
      <c r="F493" s="172" t="s">
        <v>188</v>
      </c>
      <c r="H493" s="173">
        <v>328.3</v>
      </c>
      <c r="I493" s="174"/>
      <c r="L493" s="170"/>
      <c r="M493" s="175"/>
      <c r="T493" s="176"/>
      <c r="AT493" s="171" t="s">
        <v>155</v>
      </c>
      <c r="AU493" s="171" t="s">
        <v>81</v>
      </c>
      <c r="AV493" s="14" t="s">
        <v>149</v>
      </c>
      <c r="AW493" s="14" t="s">
        <v>33</v>
      </c>
      <c r="AX493" s="14" t="s">
        <v>79</v>
      </c>
      <c r="AY493" s="171" t="s">
        <v>141</v>
      </c>
    </row>
    <row r="494" spans="2:65" s="1" customFormat="1" ht="16.5" customHeight="1" x14ac:dyDescent="0.2">
      <c r="B494" s="33"/>
      <c r="C494" s="128" t="s">
        <v>496</v>
      </c>
      <c r="D494" s="128" t="s">
        <v>144</v>
      </c>
      <c r="E494" s="129" t="s">
        <v>497</v>
      </c>
      <c r="F494" s="130" t="s">
        <v>498</v>
      </c>
      <c r="G494" s="131" t="s">
        <v>221</v>
      </c>
      <c r="H494" s="132">
        <v>252.078</v>
      </c>
      <c r="I494" s="133"/>
      <c r="J494" s="134">
        <f>ROUND(I494*H494,2)</f>
        <v>0</v>
      </c>
      <c r="K494" s="130" t="s">
        <v>148</v>
      </c>
      <c r="L494" s="33"/>
      <c r="M494" s="135" t="s">
        <v>19</v>
      </c>
      <c r="N494" s="136" t="s">
        <v>42</v>
      </c>
      <c r="P494" s="137">
        <f>O494*H494</f>
        <v>0</v>
      </c>
      <c r="Q494" s="137">
        <v>1.1E-4</v>
      </c>
      <c r="R494" s="137">
        <f>Q494*H494</f>
        <v>2.7728580000000003E-2</v>
      </c>
      <c r="S494" s="137">
        <v>6.0000000000000002E-5</v>
      </c>
      <c r="T494" s="138">
        <f>S494*H494</f>
        <v>1.512468E-2</v>
      </c>
      <c r="AR494" s="139" t="s">
        <v>149</v>
      </c>
      <c r="AT494" s="139" t="s">
        <v>144</v>
      </c>
      <c r="AU494" s="139" t="s">
        <v>81</v>
      </c>
      <c r="AY494" s="18" t="s">
        <v>141</v>
      </c>
      <c r="BE494" s="140">
        <f>IF(N494="základní",J494,0)</f>
        <v>0</v>
      </c>
      <c r="BF494" s="140">
        <f>IF(N494="snížená",J494,0)</f>
        <v>0</v>
      </c>
      <c r="BG494" s="140">
        <f>IF(N494="zákl. přenesená",J494,0)</f>
        <v>0</v>
      </c>
      <c r="BH494" s="140">
        <f>IF(N494="sníž. přenesená",J494,0)</f>
        <v>0</v>
      </c>
      <c r="BI494" s="140">
        <f>IF(N494="nulová",J494,0)</f>
        <v>0</v>
      </c>
      <c r="BJ494" s="18" t="s">
        <v>79</v>
      </c>
      <c r="BK494" s="140">
        <f>ROUND(I494*H494,2)</f>
        <v>0</v>
      </c>
      <c r="BL494" s="18" t="s">
        <v>149</v>
      </c>
      <c r="BM494" s="139" t="s">
        <v>499</v>
      </c>
    </row>
    <row r="495" spans="2:65" s="1" customFormat="1" ht="19.5" x14ac:dyDescent="0.2">
      <c r="B495" s="33"/>
      <c r="D495" s="141" t="s">
        <v>151</v>
      </c>
      <c r="F495" s="142" t="s">
        <v>500</v>
      </c>
      <c r="I495" s="143"/>
      <c r="L495" s="33"/>
      <c r="M495" s="144"/>
      <c r="T495" s="54"/>
      <c r="AT495" s="18" t="s">
        <v>151</v>
      </c>
      <c r="AU495" s="18" t="s">
        <v>81</v>
      </c>
    </row>
    <row r="496" spans="2:65" s="1" customFormat="1" ht="11.25" x14ac:dyDescent="0.2">
      <c r="B496" s="33"/>
      <c r="D496" s="145" t="s">
        <v>153</v>
      </c>
      <c r="F496" s="146" t="s">
        <v>501</v>
      </c>
      <c r="I496" s="143"/>
      <c r="L496" s="33"/>
      <c r="M496" s="144"/>
      <c r="T496" s="54"/>
      <c r="AT496" s="18" t="s">
        <v>153</v>
      </c>
      <c r="AU496" s="18" t="s">
        <v>81</v>
      </c>
    </row>
    <row r="497" spans="2:65" s="12" customFormat="1" ht="11.25" x14ac:dyDescent="0.2">
      <c r="B497" s="147"/>
      <c r="D497" s="141" t="s">
        <v>155</v>
      </c>
      <c r="E497" s="148" t="s">
        <v>19</v>
      </c>
      <c r="F497" s="149" t="s">
        <v>502</v>
      </c>
      <c r="H497" s="148" t="s">
        <v>19</v>
      </c>
      <c r="I497" s="150"/>
      <c r="L497" s="147"/>
      <c r="M497" s="151"/>
      <c r="T497" s="152"/>
      <c r="AT497" s="148" t="s">
        <v>155</v>
      </c>
      <c r="AU497" s="148" t="s">
        <v>81</v>
      </c>
      <c r="AV497" s="12" t="s">
        <v>79</v>
      </c>
      <c r="AW497" s="12" t="s">
        <v>33</v>
      </c>
      <c r="AX497" s="12" t="s">
        <v>71</v>
      </c>
      <c r="AY497" s="148" t="s">
        <v>141</v>
      </c>
    </row>
    <row r="498" spans="2:65" s="13" customFormat="1" ht="11.25" x14ac:dyDescent="0.2">
      <c r="B498" s="153"/>
      <c r="D498" s="141" t="s">
        <v>155</v>
      </c>
      <c r="E498" s="154" t="s">
        <v>19</v>
      </c>
      <c r="F498" s="155" t="s">
        <v>503</v>
      </c>
      <c r="H498" s="156">
        <v>80.81</v>
      </c>
      <c r="I498" s="157"/>
      <c r="L498" s="153"/>
      <c r="M498" s="158"/>
      <c r="T498" s="159"/>
      <c r="AT498" s="154" t="s">
        <v>155</v>
      </c>
      <c r="AU498" s="154" t="s">
        <v>81</v>
      </c>
      <c r="AV498" s="13" t="s">
        <v>81</v>
      </c>
      <c r="AW498" s="13" t="s">
        <v>33</v>
      </c>
      <c r="AX498" s="13" t="s">
        <v>71</v>
      </c>
      <c r="AY498" s="154" t="s">
        <v>141</v>
      </c>
    </row>
    <row r="499" spans="2:65" s="13" customFormat="1" ht="22.5" x14ac:dyDescent="0.2">
      <c r="B499" s="153"/>
      <c r="D499" s="141" t="s">
        <v>155</v>
      </c>
      <c r="E499" s="154" t="s">
        <v>19</v>
      </c>
      <c r="F499" s="155" t="s">
        <v>504</v>
      </c>
      <c r="H499" s="156">
        <v>171.268</v>
      </c>
      <c r="I499" s="157"/>
      <c r="L499" s="153"/>
      <c r="M499" s="158"/>
      <c r="T499" s="159"/>
      <c r="AT499" s="154" t="s">
        <v>155</v>
      </c>
      <c r="AU499" s="154" t="s">
        <v>81</v>
      </c>
      <c r="AV499" s="13" t="s">
        <v>81</v>
      </c>
      <c r="AW499" s="13" t="s">
        <v>33</v>
      </c>
      <c r="AX499" s="13" t="s">
        <v>71</v>
      </c>
      <c r="AY499" s="154" t="s">
        <v>141</v>
      </c>
    </row>
    <row r="500" spans="2:65" s="14" customFormat="1" ht="11.25" x14ac:dyDescent="0.2">
      <c r="B500" s="170"/>
      <c r="D500" s="141" t="s">
        <v>155</v>
      </c>
      <c r="E500" s="171" t="s">
        <v>19</v>
      </c>
      <c r="F500" s="172" t="s">
        <v>188</v>
      </c>
      <c r="H500" s="173">
        <v>252.078</v>
      </c>
      <c r="I500" s="174"/>
      <c r="L500" s="170"/>
      <c r="M500" s="175"/>
      <c r="T500" s="176"/>
      <c r="AT500" s="171" t="s">
        <v>155</v>
      </c>
      <c r="AU500" s="171" t="s">
        <v>81</v>
      </c>
      <c r="AV500" s="14" t="s">
        <v>149</v>
      </c>
      <c r="AW500" s="14" t="s">
        <v>33</v>
      </c>
      <c r="AX500" s="14" t="s">
        <v>79</v>
      </c>
      <c r="AY500" s="171" t="s">
        <v>141</v>
      </c>
    </row>
    <row r="501" spans="2:65" s="1" customFormat="1" ht="24.2" customHeight="1" x14ac:dyDescent="0.2">
      <c r="B501" s="33"/>
      <c r="C501" s="128" t="s">
        <v>505</v>
      </c>
      <c r="D501" s="128" t="s">
        <v>144</v>
      </c>
      <c r="E501" s="129" t="s">
        <v>506</v>
      </c>
      <c r="F501" s="130" t="s">
        <v>507</v>
      </c>
      <c r="G501" s="131" t="s">
        <v>221</v>
      </c>
      <c r="H501" s="132">
        <v>56.4</v>
      </c>
      <c r="I501" s="133"/>
      <c r="J501" s="134">
        <f>ROUND(I501*H501,2)</f>
        <v>0</v>
      </c>
      <c r="K501" s="130" t="s">
        <v>148</v>
      </c>
      <c r="L501" s="33"/>
      <c r="M501" s="135" t="s">
        <v>19</v>
      </c>
      <c r="N501" s="136" t="s">
        <v>42</v>
      </c>
      <c r="P501" s="137">
        <f>O501*H501</f>
        <v>0</v>
      </c>
      <c r="Q501" s="137">
        <v>3.0450000000000001E-2</v>
      </c>
      <c r="R501" s="137">
        <f>Q501*H501</f>
        <v>1.7173800000000001</v>
      </c>
      <c r="S501" s="137">
        <v>0</v>
      </c>
      <c r="T501" s="138">
        <f>S501*H501</f>
        <v>0</v>
      </c>
      <c r="AR501" s="139" t="s">
        <v>149</v>
      </c>
      <c r="AT501" s="139" t="s">
        <v>144</v>
      </c>
      <c r="AU501" s="139" t="s">
        <v>81</v>
      </c>
      <c r="AY501" s="18" t="s">
        <v>141</v>
      </c>
      <c r="BE501" s="140">
        <f>IF(N501="základní",J501,0)</f>
        <v>0</v>
      </c>
      <c r="BF501" s="140">
        <f>IF(N501="snížená",J501,0)</f>
        <v>0</v>
      </c>
      <c r="BG501" s="140">
        <f>IF(N501="zákl. přenesená",J501,0)</f>
        <v>0</v>
      </c>
      <c r="BH501" s="140">
        <f>IF(N501="sníž. přenesená",J501,0)</f>
        <v>0</v>
      </c>
      <c r="BI501" s="140">
        <f>IF(N501="nulová",J501,0)</f>
        <v>0</v>
      </c>
      <c r="BJ501" s="18" t="s">
        <v>79</v>
      </c>
      <c r="BK501" s="140">
        <f>ROUND(I501*H501,2)</f>
        <v>0</v>
      </c>
      <c r="BL501" s="18" t="s">
        <v>149</v>
      </c>
      <c r="BM501" s="139" t="s">
        <v>508</v>
      </c>
    </row>
    <row r="502" spans="2:65" s="1" customFormat="1" ht="11.25" x14ac:dyDescent="0.2">
      <c r="B502" s="33"/>
      <c r="D502" s="141" t="s">
        <v>151</v>
      </c>
      <c r="F502" s="142" t="s">
        <v>509</v>
      </c>
      <c r="I502" s="143"/>
      <c r="L502" s="33"/>
      <c r="M502" s="144"/>
      <c r="T502" s="54"/>
      <c r="AT502" s="18" t="s">
        <v>151</v>
      </c>
      <c r="AU502" s="18" t="s">
        <v>81</v>
      </c>
    </row>
    <row r="503" spans="2:65" s="1" customFormat="1" ht="11.25" x14ac:dyDescent="0.2">
      <c r="B503" s="33"/>
      <c r="D503" s="145" t="s">
        <v>153</v>
      </c>
      <c r="F503" s="146" t="s">
        <v>510</v>
      </c>
      <c r="I503" s="143"/>
      <c r="L503" s="33"/>
      <c r="M503" s="144"/>
      <c r="T503" s="54"/>
      <c r="AT503" s="18" t="s">
        <v>153</v>
      </c>
      <c r="AU503" s="18" t="s">
        <v>81</v>
      </c>
    </row>
    <row r="504" spans="2:65" s="12" customFormat="1" ht="11.25" x14ac:dyDescent="0.2">
      <c r="B504" s="147"/>
      <c r="D504" s="141" t="s">
        <v>155</v>
      </c>
      <c r="E504" s="148" t="s">
        <v>19</v>
      </c>
      <c r="F504" s="149" t="s">
        <v>156</v>
      </c>
      <c r="H504" s="148" t="s">
        <v>19</v>
      </c>
      <c r="I504" s="150"/>
      <c r="L504" s="147"/>
      <c r="M504" s="151"/>
      <c r="T504" s="152"/>
      <c r="AT504" s="148" t="s">
        <v>155</v>
      </c>
      <c r="AU504" s="148" t="s">
        <v>81</v>
      </c>
      <c r="AV504" s="12" t="s">
        <v>79</v>
      </c>
      <c r="AW504" s="12" t="s">
        <v>33</v>
      </c>
      <c r="AX504" s="12" t="s">
        <v>71</v>
      </c>
      <c r="AY504" s="148" t="s">
        <v>141</v>
      </c>
    </row>
    <row r="505" spans="2:65" s="13" customFormat="1" ht="11.25" x14ac:dyDescent="0.2">
      <c r="B505" s="153"/>
      <c r="D505" s="141" t="s">
        <v>155</v>
      </c>
      <c r="E505" s="154" t="s">
        <v>19</v>
      </c>
      <c r="F505" s="155" t="s">
        <v>511</v>
      </c>
      <c r="H505" s="156">
        <v>56.4</v>
      </c>
      <c r="I505" s="157"/>
      <c r="L505" s="153"/>
      <c r="M505" s="158"/>
      <c r="T505" s="159"/>
      <c r="AT505" s="154" t="s">
        <v>155</v>
      </c>
      <c r="AU505" s="154" t="s">
        <v>81</v>
      </c>
      <c r="AV505" s="13" t="s">
        <v>81</v>
      </c>
      <c r="AW505" s="13" t="s">
        <v>33</v>
      </c>
      <c r="AX505" s="13" t="s">
        <v>79</v>
      </c>
      <c r="AY505" s="154" t="s">
        <v>141</v>
      </c>
    </row>
    <row r="506" spans="2:65" s="1" customFormat="1" ht="21.75" customHeight="1" x14ac:dyDescent="0.2">
      <c r="B506" s="33"/>
      <c r="C506" s="128" t="s">
        <v>512</v>
      </c>
      <c r="D506" s="128" t="s">
        <v>144</v>
      </c>
      <c r="E506" s="129" t="s">
        <v>513</v>
      </c>
      <c r="F506" s="130" t="s">
        <v>514</v>
      </c>
      <c r="G506" s="131" t="s">
        <v>221</v>
      </c>
      <c r="H506" s="132">
        <v>67.998000000000005</v>
      </c>
      <c r="I506" s="133"/>
      <c r="J506" s="134">
        <f>ROUND(I506*H506,2)</f>
        <v>0</v>
      </c>
      <c r="K506" s="130" t="s">
        <v>148</v>
      </c>
      <c r="L506" s="33"/>
      <c r="M506" s="135" t="s">
        <v>19</v>
      </c>
      <c r="N506" s="136" t="s">
        <v>42</v>
      </c>
      <c r="P506" s="137">
        <f>O506*H506</f>
        <v>0</v>
      </c>
      <c r="Q506" s="137">
        <v>5.6000000000000001E-2</v>
      </c>
      <c r="R506" s="137">
        <f>Q506*H506</f>
        <v>3.8078880000000002</v>
      </c>
      <c r="S506" s="137">
        <v>0</v>
      </c>
      <c r="T506" s="138">
        <f>S506*H506</f>
        <v>0</v>
      </c>
      <c r="AR506" s="139" t="s">
        <v>149</v>
      </c>
      <c r="AT506" s="139" t="s">
        <v>144</v>
      </c>
      <c r="AU506" s="139" t="s">
        <v>81</v>
      </c>
      <c r="AY506" s="18" t="s">
        <v>141</v>
      </c>
      <c r="BE506" s="140">
        <f>IF(N506="základní",J506,0)</f>
        <v>0</v>
      </c>
      <c r="BF506" s="140">
        <f>IF(N506="snížená",J506,0)</f>
        <v>0</v>
      </c>
      <c r="BG506" s="140">
        <f>IF(N506="zákl. přenesená",J506,0)</f>
        <v>0</v>
      </c>
      <c r="BH506" s="140">
        <f>IF(N506="sníž. přenesená",J506,0)</f>
        <v>0</v>
      </c>
      <c r="BI506" s="140">
        <f>IF(N506="nulová",J506,0)</f>
        <v>0</v>
      </c>
      <c r="BJ506" s="18" t="s">
        <v>79</v>
      </c>
      <c r="BK506" s="140">
        <f>ROUND(I506*H506,2)</f>
        <v>0</v>
      </c>
      <c r="BL506" s="18" t="s">
        <v>149</v>
      </c>
      <c r="BM506" s="139" t="s">
        <v>515</v>
      </c>
    </row>
    <row r="507" spans="2:65" s="1" customFormat="1" ht="11.25" x14ac:dyDescent="0.2">
      <c r="B507" s="33"/>
      <c r="D507" s="141" t="s">
        <v>151</v>
      </c>
      <c r="F507" s="142" t="s">
        <v>516</v>
      </c>
      <c r="I507" s="143"/>
      <c r="L507" s="33"/>
      <c r="M507" s="144"/>
      <c r="T507" s="54"/>
      <c r="AT507" s="18" t="s">
        <v>151</v>
      </c>
      <c r="AU507" s="18" t="s">
        <v>81</v>
      </c>
    </row>
    <row r="508" spans="2:65" s="1" customFormat="1" ht="11.25" x14ac:dyDescent="0.2">
      <c r="B508" s="33"/>
      <c r="D508" s="145" t="s">
        <v>153</v>
      </c>
      <c r="F508" s="146" t="s">
        <v>517</v>
      </c>
      <c r="I508" s="143"/>
      <c r="L508" s="33"/>
      <c r="M508" s="144"/>
      <c r="T508" s="54"/>
      <c r="AT508" s="18" t="s">
        <v>153</v>
      </c>
      <c r="AU508" s="18" t="s">
        <v>81</v>
      </c>
    </row>
    <row r="509" spans="2:65" s="12" customFormat="1" ht="11.25" x14ac:dyDescent="0.2">
      <c r="B509" s="147"/>
      <c r="D509" s="141" t="s">
        <v>155</v>
      </c>
      <c r="E509" s="148" t="s">
        <v>19</v>
      </c>
      <c r="F509" s="149" t="s">
        <v>518</v>
      </c>
      <c r="H509" s="148" t="s">
        <v>19</v>
      </c>
      <c r="I509" s="150"/>
      <c r="L509" s="147"/>
      <c r="M509" s="151"/>
      <c r="T509" s="152"/>
      <c r="AT509" s="148" t="s">
        <v>155</v>
      </c>
      <c r="AU509" s="148" t="s">
        <v>81</v>
      </c>
      <c r="AV509" s="12" t="s">
        <v>79</v>
      </c>
      <c r="AW509" s="12" t="s">
        <v>33</v>
      </c>
      <c r="AX509" s="12" t="s">
        <v>71</v>
      </c>
      <c r="AY509" s="148" t="s">
        <v>141</v>
      </c>
    </row>
    <row r="510" spans="2:65" s="12" customFormat="1" ht="11.25" x14ac:dyDescent="0.2">
      <c r="B510" s="147"/>
      <c r="D510" s="141" t="s">
        <v>155</v>
      </c>
      <c r="E510" s="148" t="s">
        <v>19</v>
      </c>
      <c r="F510" s="149" t="s">
        <v>519</v>
      </c>
      <c r="H510" s="148" t="s">
        <v>19</v>
      </c>
      <c r="I510" s="150"/>
      <c r="L510" s="147"/>
      <c r="M510" s="151"/>
      <c r="T510" s="152"/>
      <c r="AT510" s="148" t="s">
        <v>155</v>
      </c>
      <c r="AU510" s="148" t="s">
        <v>81</v>
      </c>
      <c r="AV510" s="12" t="s">
        <v>79</v>
      </c>
      <c r="AW510" s="12" t="s">
        <v>33</v>
      </c>
      <c r="AX510" s="12" t="s">
        <v>71</v>
      </c>
      <c r="AY510" s="148" t="s">
        <v>141</v>
      </c>
    </row>
    <row r="511" spans="2:65" s="13" customFormat="1" ht="11.25" x14ac:dyDescent="0.2">
      <c r="B511" s="153"/>
      <c r="D511" s="141" t="s">
        <v>155</v>
      </c>
      <c r="E511" s="154" t="s">
        <v>19</v>
      </c>
      <c r="F511" s="155" t="s">
        <v>520</v>
      </c>
      <c r="H511" s="156">
        <v>63.997999999999998</v>
      </c>
      <c r="I511" s="157"/>
      <c r="L511" s="153"/>
      <c r="M511" s="158"/>
      <c r="T511" s="159"/>
      <c r="AT511" s="154" t="s">
        <v>155</v>
      </c>
      <c r="AU511" s="154" t="s">
        <v>81</v>
      </c>
      <c r="AV511" s="13" t="s">
        <v>81</v>
      </c>
      <c r="AW511" s="13" t="s">
        <v>33</v>
      </c>
      <c r="AX511" s="13" t="s">
        <v>71</v>
      </c>
      <c r="AY511" s="154" t="s">
        <v>141</v>
      </c>
    </row>
    <row r="512" spans="2:65" s="13" customFormat="1" ht="11.25" x14ac:dyDescent="0.2">
      <c r="B512" s="153"/>
      <c r="D512" s="141" t="s">
        <v>155</v>
      </c>
      <c r="E512" s="154" t="s">
        <v>19</v>
      </c>
      <c r="F512" s="155" t="s">
        <v>521</v>
      </c>
      <c r="H512" s="156">
        <v>4</v>
      </c>
      <c r="I512" s="157"/>
      <c r="L512" s="153"/>
      <c r="M512" s="158"/>
      <c r="T512" s="159"/>
      <c r="AT512" s="154" t="s">
        <v>155</v>
      </c>
      <c r="AU512" s="154" t="s">
        <v>81</v>
      </c>
      <c r="AV512" s="13" t="s">
        <v>81</v>
      </c>
      <c r="AW512" s="13" t="s">
        <v>33</v>
      </c>
      <c r="AX512" s="13" t="s">
        <v>71</v>
      </c>
      <c r="AY512" s="154" t="s">
        <v>141</v>
      </c>
    </row>
    <row r="513" spans="2:65" s="14" customFormat="1" ht="11.25" x14ac:dyDescent="0.2">
      <c r="B513" s="170"/>
      <c r="D513" s="141" t="s">
        <v>155</v>
      </c>
      <c r="E513" s="171" t="s">
        <v>19</v>
      </c>
      <c r="F513" s="172" t="s">
        <v>188</v>
      </c>
      <c r="H513" s="173">
        <v>67.998000000000005</v>
      </c>
      <c r="I513" s="174"/>
      <c r="L513" s="170"/>
      <c r="M513" s="175"/>
      <c r="T513" s="176"/>
      <c r="AT513" s="171" t="s">
        <v>155</v>
      </c>
      <c r="AU513" s="171" t="s">
        <v>81</v>
      </c>
      <c r="AV513" s="14" t="s">
        <v>149</v>
      </c>
      <c r="AW513" s="14" t="s">
        <v>33</v>
      </c>
      <c r="AX513" s="14" t="s">
        <v>79</v>
      </c>
      <c r="AY513" s="171" t="s">
        <v>141</v>
      </c>
    </row>
    <row r="514" spans="2:65" s="11" customFormat="1" ht="22.9" customHeight="1" x14ac:dyDescent="0.2">
      <c r="B514" s="116"/>
      <c r="D514" s="117" t="s">
        <v>70</v>
      </c>
      <c r="E514" s="126" t="s">
        <v>522</v>
      </c>
      <c r="F514" s="126" t="s">
        <v>523</v>
      </c>
      <c r="I514" s="119"/>
      <c r="J514" s="127">
        <f>BK514</f>
        <v>0</v>
      </c>
      <c r="L514" s="116"/>
      <c r="M514" s="121"/>
      <c r="P514" s="122">
        <f>SUM(P515:P531)</f>
        <v>0</v>
      </c>
      <c r="R514" s="122">
        <f>SUM(R515:R531)</f>
        <v>13.293368399999999</v>
      </c>
      <c r="T514" s="123">
        <f>SUM(T515:T531)</f>
        <v>0</v>
      </c>
      <c r="AR514" s="117" t="s">
        <v>79</v>
      </c>
      <c r="AT514" s="124" t="s">
        <v>70</v>
      </c>
      <c r="AU514" s="124" t="s">
        <v>79</v>
      </c>
      <c r="AY514" s="117" t="s">
        <v>141</v>
      </c>
      <c r="BK514" s="125">
        <f>SUM(BK515:BK531)</f>
        <v>0</v>
      </c>
    </row>
    <row r="515" spans="2:65" s="1" customFormat="1" ht="44.25" customHeight="1" x14ac:dyDescent="0.2">
      <c r="B515" s="33"/>
      <c r="C515" s="128" t="s">
        <v>524</v>
      </c>
      <c r="D515" s="128" t="s">
        <v>144</v>
      </c>
      <c r="E515" s="129" t="s">
        <v>525</v>
      </c>
      <c r="F515" s="130" t="s">
        <v>526</v>
      </c>
      <c r="G515" s="131" t="s">
        <v>527</v>
      </c>
      <c r="H515" s="132">
        <v>31.335000000000001</v>
      </c>
      <c r="I515" s="133"/>
      <c r="J515" s="134">
        <f>ROUND(I515*H515,2)</f>
        <v>0</v>
      </c>
      <c r="K515" s="130" t="s">
        <v>292</v>
      </c>
      <c r="L515" s="33"/>
      <c r="M515" s="135" t="s">
        <v>19</v>
      </c>
      <c r="N515" s="136" t="s">
        <v>42</v>
      </c>
      <c r="P515" s="137">
        <f>O515*H515</f>
        <v>0</v>
      </c>
      <c r="Q515" s="137">
        <v>0.11</v>
      </c>
      <c r="R515" s="137">
        <f>Q515*H515</f>
        <v>3.44685</v>
      </c>
      <c r="S515" s="137">
        <v>0</v>
      </c>
      <c r="T515" s="138">
        <f>S515*H515</f>
        <v>0</v>
      </c>
      <c r="AR515" s="139" t="s">
        <v>149</v>
      </c>
      <c r="AT515" s="139" t="s">
        <v>144</v>
      </c>
      <c r="AU515" s="139" t="s">
        <v>81</v>
      </c>
      <c r="AY515" s="18" t="s">
        <v>141</v>
      </c>
      <c r="BE515" s="140">
        <f>IF(N515="základní",J515,0)</f>
        <v>0</v>
      </c>
      <c r="BF515" s="140">
        <f>IF(N515="snížená",J515,0)</f>
        <v>0</v>
      </c>
      <c r="BG515" s="140">
        <f>IF(N515="zákl. přenesená",J515,0)</f>
        <v>0</v>
      </c>
      <c r="BH515" s="140">
        <f>IF(N515="sníž. přenesená",J515,0)</f>
        <v>0</v>
      </c>
      <c r="BI515" s="140">
        <f>IF(N515="nulová",J515,0)</f>
        <v>0</v>
      </c>
      <c r="BJ515" s="18" t="s">
        <v>79</v>
      </c>
      <c r="BK515" s="140">
        <f>ROUND(I515*H515,2)</f>
        <v>0</v>
      </c>
      <c r="BL515" s="18" t="s">
        <v>149</v>
      </c>
      <c r="BM515" s="139" t="s">
        <v>528</v>
      </c>
    </row>
    <row r="516" spans="2:65" s="1" customFormat="1" ht="11.25" x14ac:dyDescent="0.2">
      <c r="B516" s="33"/>
      <c r="D516" s="141" t="s">
        <v>151</v>
      </c>
      <c r="F516" s="142" t="s">
        <v>529</v>
      </c>
      <c r="I516" s="143"/>
      <c r="L516" s="33"/>
      <c r="M516" s="144"/>
      <c r="T516" s="54"/>
      <c r="AT516" s="18" t="s">
        <v>151</v>
      </c>
      <c r="AU516" s="18" t="s">
        <v>81</v>
      </c>
    </row>
    <row r="517" spans="2:65" s="12" customFormat="1" ht="11.25" x14ac:dyDescent="0.2">
      <c r="B517" s="147"/>
      <c r="D517" s="141" t="s">
        <v>155</v>
      </c>
      <c r="E517" s="148" t="s">
        <v>19</v>
      </c>
      <c r="F517" s="149" t="s">
        <v>530</v>
      </c>
      <c r="H517" s="148" t="s">
        <v>19</v>
      </c>
      <c r="I517" s="150"/>
      <c r="L517" s="147"/>
      <c r="M517" s="151"/>
      <c r="T517" s="152"/>
      <c r="AT517" s="148" t="s">
        <v>155</v>
      </c>
      <c r="AU517" s="148" t="s">
        <v>81</v>
      </c>
      <c r="AV517" s="12" t="s">
        <v>79</v>
      </c>
      <c r="AW517" s="12" t="s">
        <v>33</v>
      </c>
      <c r="AX517" s="12" t="s">
        <v>71</v>
      </c>
      <c r="AY517" s="148" t="s">
        <v>141</v>
      </c>
    </row>
    <row r="518" spans="2:65" s="12" customFormat="1" ht="22.5" x14ac:dyDescent="0.2">
      <c r="B518" s="147"/>
      <c r="D518" s="141" t="s">
        <v>155</v>
      </c>
      <c r="E518" s="148" t="s">
        <v>19</v>
      </c>
      <c r="F518" s="149" t="s">
        <v>531</v>
      </c>
      <c r="H518" s="148" t="s">
        <v>19</v>
      </c>
      <c r="I518" s="150"/>
      <c r="L518" s="147"/>
      <c r="M518" s="151"/>
      <c r="T518" s="152"/>
      <c r="AT518" s="148" t="s">
        <v>155</v>
      </c>
      <c r="AU518" s="148" t="s">
        <v>81</v>
      </c>
      <c r="AV518" s="12" t="s">
        <v>79</v>
      </c>
      <c r="AW518" s="12" t="s">
        <v>33</v>
      </c>
      <c r="AX518" s="12" t="s">
        <v>71</v>
      </c>
      <c r="AY518" s="148" t="s">
        <v>141</v>
      </c>
    </row>
    <row r="519" spans="2:65" s="13" customFormat="1" ht="11.25" x14ac:dyDescent="0.2">
      <c r="B519" s="153"/>
      <c r="D519" s="141" t="s">
        <v>155</v>
      </c>
      <c r="E519" s="154" t="s">
        <v>19</v>
      </c>
      <c r="F519" s="155" t="s">
        <v>532</v>
      </c>
      <c r="H519" s="156">
        <v>31.335000000000001</v>
      </c>
      <c r="I519" s="157"/>
      <c r="L519" s="153"/>
      <c r="M519" s="158"/>
      <c r="T519" s="159"/>
      <c r="AT519" s="154" t="s">
        <v>155</v>
      </c>
      <c r="AU519" s="154" t="s">
        <v>81</v>
      </c>
      <c r="AV519" s="13" t="s">
        <v>81</v>
      </c>
      <c r="AW519" s="13" t="s">
        <v>33</v>
      </c>
      <c r="AX519" s="13" t="s">
        <v>79</v>
      </c>
      <c r="AY519" s="154" t="s">
        <v>141</v>
      </c>
    </row>
    <row r="520" spans="2:65" s="1" customFormat="1" ht="49.15" customHeight="1" x14ac:dyDescent="0.2">
      <c r="B520" s="33"/>
      <c r="C520" s="128" t="s">
        <v>533</v>
      </c>
      <c r="D520" s="128" t="s">
        <v>144</v>
      </c>
      <c r="E520" s="129" t="s">
        <v>534</v>
      </c>
      <c r="F520" s="130" t="s">
        <v>535</v>
      </c>
      <c r="G520" s="131" t="s">
        <v>221</v>
      </c>
      <c r="H520" s="132">
        <v>16.739999999999998</v>
      </c>
      <c r="I520" s="133"/>
      <c r="J520" s="134">
        <f>ROUND(I520*H520,2)</f>
        <v>0</v>
      </c>
      <c r="K520" s="130" t="s">
        <v>292</v>
      </c>
      <c r="L520" s="33"/>
      <c r="M520" s="135" t="s">
        <v>19</v>
      </c>
      <c r="N520" s="136" t="s">
        <v>42</v>
      </c>
      <c r="P520" s="137">
        <f>O520*H520</f>
        <v>0</v>
      </c>
      <c r="Q520" s="137">
        <v>9.3359999999999999E-2</v>
      </c>
      <c r="R520" s="137">
        <f>Q520*H520</f>
        <v>1.5628463999999997</v>
      </c>
      <c r="S520" s="137">
        <v>0</v>
      </c>
      <c r="T520" s="138">
        <f>S520*H520</f>
        <v>0</v>
      </c>
      <c r="AR520" s="139" t="s">
        <v>149</v>
      </c>
      <c r="AT520" s="139" t="s">
        <v>144</v>
      </c>
      <c r="AU520" s="139" t="s">
        <v>81</v>
      </c>
      <c r="AY520" s="18" t="s">
        <v>141</v>
      </c>
      <c r="BE520" s="140">
        <f>IF(N520="základní",J520,0)</f>
        <v>0</v>
      </c>
      <c r="BF520" s="140">
        <f>IF(N520="snížená",J520,0)</f>
        <v>0</v>
      </c>
      <c r="BG520" s="140">
        <f>IF(N520="zákl. přenesená",J520,0)</f>
        <v>0</v>
      </c>
      <c r="BH520" s="140">
        <f>IF(N520="sníž. přenesená",J520,0)</f>
        <v>0</v>
      </c>
      <c r="BI520" s="140">
        <f>IF(N520="nulová",J520,0)</f>
        <v>0</v>
      </c>
      <c r="BJ520" s="18" t="s">
        <v>79</v>
      </c>
      <c r="BK520" s="140">
        <f>ROUND(I520*H520,2)</f>
        <v>0</v>
      </c>
      <c r="BL520" s="18" t="s">
        <v>149</v>
      </c>
      <c r="BM520" s="139" t="s">
        <v>536</v>
      </c>
    </row>
    <row r="521" spans="2:65" s="1" customFormat="1" ht="29.25" x14ac:dyDescent="0.2">
      <c r="B521" s="33"/>
      <c r="D521" s="141" t="s">
        <v>151</v>
      </c>
      <c r="F521" s="142" t="s">
        <v>537</v>
      </c>
      <c r="I521" s="143"/>
      <c r="L521" s="33"/>
      <c r="M521" s="144"/>
      <c r="T521" s="54"/>
      <c r="AT521" s="18" t="s">
        <v>151</v>
      </c>
      <c r="AU521" s="18" t="s">
        <v>81</v>
      </c>
    </row>
    <row r="522" spans="2:65" s="12" customFormat="1" ht="11.25" x14ac:dyDescent="0.2">
      <c r="B522" s="147"/>
      <c r="D522" s="141" t="s">
        <v>155</v>
      </c>
      <c r="E522" s="148" t="s">
        <v>19</v>
      </c>
      <c r="F522" s="149" t="s">
        <v>530</v>
      </c>
      <c r="H522" s="148" t="s">
        <v>19</v>
      </c>
      <c r="I522" s="150"/>
      <c r="L522" s="147"/>
      <c r="M522" s="151"/>
      <c r="T522" s="152"/>
      <c r="AT522" s="148" t="s">
        <v>155</v>
      </c>
      <c r="AU522" s="148" t="s">
        <v>81</v>
      </c>
      <c r="AV522" s="12" t="s">
        <v>79</v>
      </c>
      <c r="AW522" s="12" t="s">
        <v>33</v>
      </c>
      <c r="AX522" s="12" t="s">
        <v>71</v>
      </c>
      <c r="AY522" s="148" t="s">
        <v>141</v>
      </c>
    </row>
    <row r="523" spans="2:65" s="13" customFormat="1" ht="22.5" x14ac:dyDescent="0.2">
      <c r="B523" s="153"/>
      <c r="D523" s="141" t="s">
        <v>155</v>
      </c>
      <c r="E523" s="154" t="s">
        <v>19</v>
      </c>
      <c r="F523" s="155" t="s">
        <v>538</v>
      </c>
      <c r="H523" s="156">
        <v>16.739999999999998</v>
      </c>
      <c r="I523" s="157"/>
      <c r="L523" s="153"/>
      <c r="M523" s="158"/>
      <c r="T523" s="159"/>
      <c r="AT523" s="154" t="s">
        <v>155</v>
      </c>
      <c r="AU523" s="154" t="s">
        <v>81</v>
      </c>
      <c r="AV523" s="13" t="s">
        <v>81</v>
      </c>
      <c r="AW523" s="13" t="s">
        <v>33</v>
      </c>
      <c r="AX523" s="13" t="s">
        <v>79</v>
      </c>
      <c r="AY523" s="154" t="s">
        <v>141</v>
      </c>
    </row>
    <row r="524" spans="2:65" s="1" customFormat="1" ht="24.2" customHeight="1" x14ac:dyDescent="0.2">
      <c r="B524" s="33"/>
      <c r="C524" s="128" t="s">
        <v>539</v>
      </c>
      <c r="D524" s="128" t="s">
        <v>144</v>
      </c>
      <c r="E524" s="129" t="s">
        <v>540</v>
      </c>
      <c r="F524" s="130" t="s">
        <v>541</v>
      </c>
      <c r="G524" s="131" t="s">
        <v>527</v>
      </c>
      <c r="H524" s="132">
        <v>3.6</v>
      </c>
      <c r="I524" s="133"/>
      <c r="J524" s="134">
        <f>ROUND(I524*H524,2)</f>
        <v>0</v>
      </c>
      <c r="K524" s="130" t="s">
        <v>148</v>
      </c>
      <c r="L524" s="33"/>
      <c r="M524" s="135" t="s">
        <v>19</v>
      </c>
      <c r="N524" s="136" t="s">
        <v>42</v>
      </c>
      <c r="P524" s="137">
        <f>O524*H524</f>
        <v>0</v>
      </c>
      <c r="Q524" s="137">
        <v>2.3010199999999998</v>
      </c>
      <c r="R524" s="137">
        <f>Q524*H524</f>
        <v>8.2836719999999993</v>
      </c>
      <c r="S524" s="137">
        <v>0</v>
      </c>
      <c r="T524" s="138">
        <f>S524*H524</f>
        <v>0</v>
      </c>
      <c r="AR524" s="139" t="s">
        <v>149</v>
      </c>
      <c r="AT524" s="139" t="s">
        <v>144</v>
      </c>
      <c r="AU524" s="139" t="s">
        <v>81</v>
      </c>
      <c r="AY524" s="18" t="s">
        <v>141</v>
      </c>
      <c r="BE524" s="140">
        <f>IF(N524="základní",J524,0)</f>
        <v>0</v>
      </c>
      <c r="BF524" s="140">
        <f>IF(N524="snížená",J524,0)</f>
        <v>0</v>
      </c>
      <c r="BG524" s="140">
        <f>IF(N524="zákl. přenesená",J524,0)</f>
        <v>0</v>
      </c>
      <c r="BH524" s="140">
        <f>IF(N524="sníž. přenesená",J524,0)</f>
        <v>0</v>
      </c>
      <c r="BI524" s="140">
        <f>IF(N524="nulová",J524,0)</f>
        <v>0</v>
      </c>
      <c r="BJ524" s="18" t="s">
        <v>79</v>
      </c>
      <c r="BK524" s="140">
        <f>ROUND(I524*H524,2)</f>
        <v>0</v>
      </c>
      <c r="BL524" s="18" t="s">
        <v>149</v>
      </c>
      <c r="BM524" s="139" t="s">
        <v>542</v>
      </c>
    </row>
    <row r="525" spans="2:65" s="1" customFormat="1" ht="19.5" x14ac:dyDescent="0.2">
      <c r="B525" s="33"/>
      <c r="D525" s="141" t="s">
        <v>151</v>
      </c>
      <c r="F525" s="142" t="s">
        <v>543</v>
      </c>
      <c r="I525" s="143"/>
      <c r="L525" s="33"/>
      <c r="M525" s="144"/>
      <c r="T525" s="54"/>
      <c r="AT525" s="18" t="s">
        <v>151</v>
      </c>
      <c r="AU525" s="18" t="s">
        <v>81</v>
      </c>
    </row>
    <row r="526" spans="2:65" s="1" customFormat="1" ht="11.25" x14ac:dyDescent="0.2">
      <c r="B526" s="33"/>
      <c r="D526" s="145" t="s">
        <v>153</v>
      </c>
      <c r="F526" s="146" t="s">
        <v>544</v>
      </c>
      <c r="I526" s="143"/>
      <c r="L526" s="33"/>
      <c r="M526" s="144"/>
      <c r="T526" s="54"/>
      <c r="AT526" s="18" t="s">
        <v>153</v>
      </c>
      <c r="AU526" s="18" t="s">
        <v>81</v>
      </c>
    </row>
    <row r="527" spans="2:65" s="12" customFormat="1" ht="11.25" x14ac:dyDescent="0.2">
      <c r="B527" s="147"/>
      <c r="D527" s="141" t="s">
        <v>155</v>
      </c>
      <c r="E527" s="148" t="s">
        <v>19</v>
      </c>
      <c r="F527" s="149" t="s">
        <v>545</v>
      </c>
      <c r="H527" s="148" t="s">
        <v>19</v>
      </c>
      <c r="I527" s="150"/>
      <c r="L527" s="147"/>
      <c r="M527" s="151"/>
      <c r="T527" s="152"/>
      <c r="AT527" s="148" t="s">
        <v>155</v>
      </c>
      <c r="AU527" s="148" t="s">
        <v>81</v>
      </c>
      <c r="AV527" s="12" t="s">
        <v>79</v>
      </c>
      <c r="AW527" s="12" t="s">
        <v>33</v>
      </c>
      <c r="AX527" s="12" t="s">
        <v>71</v>
      </c>
      <c r="AY527" s="148" t="s">
        <v>141</v>
      </c>
    </row>
    <row r="528" spans="2:65" s="12" customFormat="1" ht="11.25" x14ac:dyDescent="0.2">
      <c r="B528" s="147"/>
      <c r="D528" s="141" t="s">
        <v>155</v>
      </c>
      <c r="E528" s="148" t="s">
        <v>19</v>
      </c>
      <c r="F528" s="149" t="s">
        <v>546</v>
      </c>
      <c r="H528" s="148" t="s">
        <v>19</v>
      </c>
      <c r="I528" s="150"/>
      <c r="L528" s="147"/>
      <c r="M528" s="151"/>
      <c r="T528" s="152"/>
      <c r="AT528" s="148" t="s">
        <v>155</v>
      </c>
      <c r="AU528" s="148" t="s">
        <v>81</v>
      </c>
      <c r="AV528" s="12" t="s">
        <v>79</v>
      </c>
      <c r="AW528" s="12" t="s">
        <v>33</v>
      </c>
      <c r="AX528" s="12" t="s">
        <v>71</v>
      </c>
      <c r="AY528" s="148" t="s">
        <v>141</v>
      </c>
    </row>
    <row r="529" spans="2:65" s="13" customFormat="1" ht="11.25" x14ac:dyDescent="0.2">
      <c r="B529" s="153"/>
      <c r="D529" s="141" t="s">
        <v>155</v>
      </c>
      <c r="E529" s="154" t="s">
        <v>19</v>
      </c>
      <c r="F529" s="155" t="s">
        <v>547</v>
      </c>
      <c r="H529" s="156">
        <v>0.6</v>
      </c>
      <c r="I529" s="157"/>
      <c r="L529" s="153"/>
      <c r="M529" s="158"/>
      <c r="T529" s="159"/>
      <c r="AT529" s="154" t="s">
        <v>155</v>
      </c>
      <c r="AU529" s="154" t="s">
        <v>81</v>
      </c>
      <c r="AV529" s="13" t="s">
        <v>81</v>
      </c>
      <c r="AW529" s="13" t="s">
        <v>33</v>
      </c>
      <c r="AX529" s="13" t="s">
        <v>71</v>
      </c>
      <c r="AY529" s="154" t="s">
        <v>141</v>
      </c>
    </row>
    <row r="530" spans="2:65" s="13" customFormat="1" ht="11.25" x14ac:dyDescent="0.2">
      <c r="B530" s="153"/>
      <c r="D530" s="141" t="s">
        <v>155</v>
      </c>
      <c r="E530" s="154" t="s">
        <v>19</v>
      </c>
      <c r="F530" s="155" t="s">
        <v>548</v>
      </c>
      <c r="H530" s="156">
        <v>3</v>
      </c>
      <c r="I530" s="157"/>
      <c r="L530" s="153"/>
      <c r="M530" s="158"/>
      <c r="T530" s="159"/>
      <c r="AT530" s="154" t="s">
        <v>155</v>
      </c>
      <c r="AU530" s="154" t="s">
        <v>81</v>
      </c>
      <c r="AV530" s="13" t="s">
        <v>81</v>
      </c>
      <c r="AW530" s="13" t="s">
        <v>33</v>
      </c>
      <c r="AX530" s="13" t="s">
        <v>71</v>
      </c>
      <c r="AY530" s="154" t="s">
        <v>141</v>
      </c>
    </row>
    <row r="531" spans="2:65" s="14" customFormat="1" ht="11.25" x14ac:dyDescent="0.2">
      <c r="B531" s="170"/>
      <c r="D531" s="141" t="s">
        <v>155</v>
      </c>
      <c r="E531" s="171" t="s">
        <v>19</v>
      </c>
      <c r="F531" s="172" t="s">
        <v>188</v>
      </c>
      <c r="H531" s="173">
        <v>3.6</v>
      </c>
      <c r="I531" s="174"/>
      <c r="L531" s="170"/>
      <c r="M531" s="175"/>
      <c r="T531" s="176"/>
      <c r="AT531" s="171" t="s">
        <v>155</v>
      </c>
      <c r="AU531" s="171" t="s">
        <v>81</v>
      </c>
      <c r="AV531" s="14" t="s">
        <v>149</v>
      </c>
      <c r="AW531" s="14" t="s">
        <v>33</v>
      </c>
      <c r="AX531" s="14" t="s">
        <v>79</v>
      </c>
      <c r="AY531" s="171" t="s">
        <v>141</v>
      </c>
    </row>
    <row r="532" spans="2:65" s="11" customFormat="1" ht="22.9" customHeight="1" x14ac:dyDescent="0.2">
      <c r="B532" s="116"/>
      <c r="D532" s="117" t="s">
        <v>70</v>
      </c>
      <c r="E532" s="126" t="s">
        <v>549</v>
      </c>
      <c r="F532" s="126" t="s">
        <v>550</v>
      </c>
      <c r="I532" s="119"/>
      <c r="J532" s="127">
        <f>BK532</f>
        <v>0</v>
      </c>
      <c r="L532" s="116"/>
      <c r="M532" s="121"/>
      <c r="P532" s="122">
        <f>SUM(P533:P611)</f>
        <v>0</v>
      </c>
      <c r="R532" s="122">
        <f>SUM(R533:R611)</f>
        <v>4.72355E-2</v>
      </c>
      <c r="T532" s="123">
        <f>SUM(T533:T611)</f>
        <v>0</v>
      </c>
      <c r="AR532" s="117" t="s">
        <v>79</v>
      </c>
      <c r="AT532" s="124" t="s">
        <v>70</v>
      </c>
      <c r="AU532" s="124" t="s">
        <v>79</v>
      </c>
      <c r="AY532" s="117" t="s">
        <v>141</v>
      </c>
      <c r="BK532" s="125">
        <f>SUM(BK533:BK611)</f>
        <v>0</v>
      </c>
    </row>
    <row r="533" spans="2:65" s="1" customFormat="1" ht="37.9" customHeight="1" x14ac:dyDescent="0.2">
      <c r="B533" s="33"/>
      <c r="C533" s="128" t="s">
        <v>551</v>
      </c>
      <c r="D533" s="128" t="s">
        <v>144</v>
      </c>
      <c r="E533" s="129" t="s">
        <v>552</v>
      </c>
      <c r="F533" s="130" t="s">
        <v>553</v>
      </c>
      <c r="G533" s="131" t="s">
        <v>221</v>
      </c>
      <c r="H533" s="132">
        <v>568.21199999999999</v>
      </c>
      <c r="I533" s="133"/>
      <c r="J533" s="134">
        <f>ROUND(I533*H533,2)</f>
        <v>0</v>
      </c>
      <c r="K533" s="130" t="s">
        <v>148</v>
      </c>
      <c r="L533" s="33"/>
      <c r="M533" s="135" t="s">
        <v>19</v>
      </c>
      <c r="N533" s="136" t="s">
        <v>42</v>
      </c>
      <c r="P533" s="137">
        <f>O533*H533</f>
        <v>0</v>
      </c>
      <c r="Q533" s="137">
        <v>0</v>
      </c>
      <c r="R533" s="137">
        <f>Q533*H533</f>
        <v>0</v>
      </c>
      <c r="S533" s="137">
        <v>0</v>
      </c>
      <c r="T533" s="138">
        <f>S533*H533</f>
        <v>0</v>
      </c>
      <c r="AR533" s="139" t="s">
        <v>149</v>
      </c>
      <c r="AT533" s="139" t="s">
        <v>144</v>
      </c>
      <c r="AU533" s="139" t="s">
        <v>81</v>
      </c>
      <c r="AY533" s="18" t="s">
        <v>141</v>
      </c>
      <c r="BE533" s="140">
        <f>IF(N533="základní",J533,0)</f>
        <v>0</v>
      </c>
      <c r="BF533" s="140">
        <f>IF(N533="snížená",J533,0)</f>
        <v>0</v>
      </c>
      <c r="BG533" s="140">
        <f>IF(N533="zákl. přenesená",J533,0)</f>
        <v>0</v>
      </c>
      <c r="BH533" s="140">
        <f>IF(N533="sníž. přenesená",J533,0)</f>
        <v>0</v>
      </c>
      <c r="BI533" s="140">
        <f>IF(N533="nulová",J533,0)</f>
        <v>0</v>
      </c>
      <c r="BJ533" s="18" t="s">
        <v>79</v>
      </c>
      <c r="BK533" s="140">
        <f>ROUND(I533*H533,2)</f>
        <v>0</v>
      </c>
      <c r="BL533" s="18" t="s">
        <v>149</v>
      </c>
      <c r="BM533" s="139" t="s">
        <v>554</v>
      </c>
    </row>
    <row r="534" spans="2:65" s="1" customFormat="1" ht="29.25" x14ac:dyDescent="0.2">
      <c r="B534" s="33"/>
      <c r="D534" s="141" t="s">
        <v>151</v>
      </c>
      <c r="F534" s="142" t="s">
        <v>555</v>
      </c>
      <c r="I534" s="143"/>
      <c r="L534" s="33"/>
      <c r="M534" s="144"/>
      <c r="T534" s="54"/>
      <c r="AT534" s="18" t="s">
        <v>151</v>
      </c>
      <c r="AU534" s="18" t="s">
        <v>81</v>
      </c>
    </row>
    <row r="535" spans="2:65" s="1" customFormat="1" ht="11.25" x14ac:dyDescent="0.2">
      <c r="B535" s="33"/>
      <c r="D535" s="145" t="s">
        <v>153</v>
      </c>
      <c r="F535" s="146" t="s">
        <v>556</v>
      </c>
      <c r="I535" s="143"/>
      <c r="L535" s="33"/>
      <c r="M535" s="144"/>
      <c r="T535" s="54"/>
      <c r="AT535" s="18" t="s">
        <v>153</v>
      </c>
      <c r="AU535" s="18" t="s">
        <v>81</v>
      </c>
    </row>
    <row r="536" spans="2:65" s="12" customFormat="1" ht="11.25" x14ac:dyDescent="0.2">
      <c r="B536" s="147"/>
      <c r="D536" s="141" t="s">
        <v>155</v>
      </c>
      <c r="E536" s="148" t="s">
        <v>19</v>
      </c>
      <c r="F536" s="149" t="s">
        <v>156</v>
      </c>
      <c r="H536" s="148" t="s">
        <v>19</v>
      </c>
      <c r="I536" s="150"/>
      <c r="L536" s="147"/>
      <c r="M536" s="151"/>
      <c r="T536" s="152"/>
      <c r="AT536" s="148" t="s">
        <v>155</v>
      </c>
      <c r="AU536" s="148" t="s">
        <v>81</v>
      </c>
      <c r="AV536" s="12" t="s">
        <v>79</v>
      </c>
      <c r="AW536" s="12" t="s">
        <v>33</v>
      </c>
      <c r="AX536" s="12" t="s">
        <v>71</v>
      </c>
      <c r="AY536" s="148" t="s">
        <v>141</v>
      </c>
    </row>
    <row r="537" spans="2:65" s="12" customFormat="1" ht="11.25" x14ac:dyDescent="0.2">
      <c r="B537" s="147"/>
      <c r="D537" s="141" t="s">
        <v>155</v>
      </c>
      <c r="E537" s="148" t="s">
        <v>19</v>
      </c>
      <c r="F537" s="149" t="s">
        <v>557</v>
      </c>
      <c r="H537" s="148" t="s">
        <v>19</v>
      </c>
      <c r="I537" s="150"/>
      <c r="L537" s="147"/>
      <c r="M537" s="151"/>
      <c r="T537" s="152"/>
      <c r="AT537" s="148" t="s">
        <v>155</v>
      </c>
      <c r="AU537" s="148" t="s">
        <v>81</v>
      </c>
      <c r="AV537" s="12" t="s">
        <v>79</v>
      </c>
      <c r="AW537" s="12" t="s">
        <v>33</v>
      </c>
      <c r="AX537" s="12" t="s">
        <v>71</v>
      </c>
      <c r="AY537" s="148" t="s">
        <v>141</v>
      </c>
    </row>
    <row r="538" spans="2:65" s="13" customFormat="1" ht="11.25" x14ac:dyDescent="0.2">
      <c r="B538" s="153"/>
      <c r="D538" s="141" t="s">
        <v>155</v>
      </c>
      <c r="E538" s="154" t="s">
        <v>19</v>
      </c>
      <c r="F538" s="155" t="s">
        <v>558</v>
      </c>
      <c r="H538" s="156">
        <v>431.71199999999999</v>
      </c>
      <c r="I538" s="157"/>
      <c r="L538" s="153"/>
      <c r="M538" s="158"/>
      <c r="T538" s="159"/>
      <c r="AT538" s="154" t="s">
        <v>155</v>
      </c>
      <c r="AU538" s="154" t="s">
        <v>81</v>
      </c>
      <c r="AV538" s="13" t="s">
        <v>81</v>
      </c>
      <c r="AW538" s="13" t="s">
        <v>33</v>
      </c>
      <c r="AX538" s="13" t="s">
        <v>71</v>
      </c>
      <c r="AY538" s="154" t="s">
        <v>141</v>
      </c>
    </row>
    <row r="539" spans="2:65" s="13" customFormat="1" ht="22.5" x14ac:dyDescent="0.2">
      <c r="B539" s="153"/>
      <c r="D539" s="141" t="s">
        <v>155</v>
      </c>
      <c r="E539" s="154" t="s">
        <v>19</v>
      </c>
      <c r="F539" s="155" t="s">
        <v>559</v>
      </c>
      <c r="H539" s="156">
        <v>136.5</v>
      </c>
      <c r="I539" s="157"/>
      <c r="L539" s="153"/>
      <c r="M539" s="158"/>
      <c r="T539" s="159"/>
      <c r="AT539" s="154" t="s">
        <v>155</v>
      </c>
      <c r="AU539" s="154" t="s">
        <v>81</v>
      </c>
      <c r="AV539" s="13" t="s">
        <v>81</v>
      </c>
      <c r="AW539" s="13" t="s">
        <v>33</v>
      </c>
      <c r="AX539" s="13" t="s">
        <v>71</v>
      </c>
      <c r="AY539" s="154" t="s">
        <v>141</v>
      </c>
    </row>
    <row r="540" spans="2:65" s="14" customFormat="1" ht="11.25" x14ac:dyDescent="0.2">
      <c r="B540" s="170"/>
      <c r="D540" s="141" t="s">
        <v>155</v>
      </c>
      <c r="E540" s="171" t="s">
        <v>19</v>
      </c>
      <c r="F540" s="172" t="s">
        <v>188</v>
      </c>
      <c r="H540" s="173">
        <v>568.21199999999999</v>
      </c>
      <c r="I540" s="174"/>
      <c r="L540" s="170"/>
      <c r="M540" s="175"/>
      <c r="T540" s="176"/>
      <c r="AT540" s="171" t="s">
        <v>155</v>
      </c>
      <c r="AU540" s="171" t="s">
        <v>81</v>
      </c>
      <c r="AV540" s="14" t="s">
        <v>149</v>
      </c>
      <c r="AW540" s="14" t="s">
        <v>33</v>
      </c>
      <c r="AX540" s="14" t="s">
        <v>79</v>
      </c>
      <c r="AY540" s="171" t="s">
        <v>141</v>
      </c>
    </row>
    <row r="541" spans="2:65" s="1" customFormat="1" ht="37.9" customHeight="1" x14ac:dyDescent="0.2">
      <c r="B541" s="33"/>
      <c r="C541" s="128" t="s">
        <v>560</v>
      </c>
      <c r="D541" s="128" t="s">
        <v>144</v>
      </c>
      <c r="E541" s="129" t="s">
        <v>561</v>
      </c>
      <c r="F541" s="130" t="s">
        <v>562</v>
      </c>
      <c r="G541" s="131" t="s">
        <v>221</v>
      </c>
      <c r="H541" s="132">
        <v>68185.440000000002</v>
      </c>
      <c r="I541" s="133"/>
      <c r="J541" s="134">
        <f>ROUND(I541*H541,2)</f>
        <v>0</v>
      </c>
      <c r="K541" s="130" t="s">
        <v>148</v>
      </c>
      <c r="L541" s="33"/>
      <c r="M541" s="135" t="s">
        <v>19</v>
      </c>
      <c r="N541" s="136" t="s">
        <v>42</v>
      </c>
      <c r="P541" s="137">
        <f>O541*H541</f>
        <v>0</v>
      </c>
      <c r="Q541" s="137">
        <v>0</v>
      </c>
      <c r="R541" s="137">
        <f>Q541*H541</f>
        <v>0</v>
      </c>
      <c r="S541" s="137">
        <v>0</v>
      </c>
      <c r="T541" s="138">
        <f>S541*H541</f>
        <v>0</v>
      </c>
      <c r="AR541" s="139" t="s">
        <v>149</v>
      </c>
      <c r="AT541" s="139" t="s">
        <v>144</v>
      </c>
      <c r="AU541" s="139" t="s">
        <v>81</v>
      </c>
      <c r="AY541" s="18" t="s">
        <v>141</v>
      </c>
      <c r="BE541" s="140">
        <f>IF(N541="základní",J541,0)</f>
        <v>0</v>
      </c>
      <c r="BF541" s="140">
        <f>IF(N541="snížená",J541,0)</f>
        <v>0</v>
      </c>
      <c r="BG541" s="140">
        <f>IF(N541="zákl. přenesená",J541,0)</f>
        <v>0</v>
      </c>
      <c r="BH541" s="140">
        <f>IF(N541="sníž. přenesená",J541,0)</f>
        <v>0</v>
      </c>
      <c r="BI541" s="140">
        <f>IF(N541="nulová",J541,0)</f>
        <v>0</v>
      </c>
      <c r="BJ541" s="18" t="s">
        <v>79</v>
      </c>
      <c r="BK541" s="140">
        <f>ROUND(I541*H541,2)</f>
        <v>0</v>
      </c>
      <c r="BL541" s="18" t="s">
        <v>149</v>
      </c>
      <c r="BM541" s="139" t="s">
        <v>563</v>
      </c>
    </row>
    <row r="542" spans="2:65" s="1" customFormat="1" ht="29.25" x14ac:dyDescent="0.2">
      <c r="B542" s="33"/>
      <c r="D542" s="141" t="s">
        <v>151</v>
      </c>
      <c r="F542" s="142" t="s">
        <v>564</v>
      </c>
      <c r="I542" s="143"/>
      <c r="L542" s="33"/>
      <c r="M542" s="144"/>
      <c r="T542" s="54"/>
      <c r="AT542" s="18" t="s">
        <v>151</v>
      </c>
      <c r="AU542" s="18" t="s">
        <v>81</v>
      </c>
    </row>
    <row r="543" spans="2:65" s="1" customFormat="1" ht="11.25" x14ac:dyDescent="0.2">
      <c r="B543" s="33"/>
      <c r="D543" s="145" t="s">
        <v>153</v>
      </c>
      <c r="F543" s="146" t="s">
        <v>565</v>
      </c>
      <c r="I543" s="143"/>
      <c r="L543" s="33"/>
      <c r="M543" s="144"/>
      <c r="T543" s="54"/>
      <c r="AT543" s="18" t="s">
        <v>153</v>
      </c>
      <c r="AU543" s="18" t="s">
        <v>81</v>
      </c>
    </row>
    <row r="544" spans="2:65" s="12" customFormat="1" ht="11.25" x14ac:dyDescent="0.2">
      <c r="B544" s="147"/>
      <c r="D544" s="141" t="s">
        <v>155</v>
      </c>
      <c r="E544" s="148" t="s">
        <v>19</v>
      </c>
      <c r="F544" s="149" t="s">
        <v>156</v>
      </c>
      <c r="H544" s="148" t="s">
        <v>19</v>
      </c>
      <c r="I544" s="150"/>
      <c r="L544" s="147"/>
      <c r="M544" s="151"/>
      <c r="T544" s="152"/>
      <c r="AT544" s="148" t="s">
        <v>155</v>
      </c>
      <c r="AU544" s="148" t="s">
        <v>81</v>
      </c>
      <c r="AV544" s="12" t="s">
        <v>79</v>
      </c>
      <c r="AW544" s="12" t="s">
        <v>33</v>
      </c>
      <c r="AX544" s="12" t="s">
        <v>71</v>
      </c>
      <c r="AY544" s="148" t="s">
        <v>141</v>
      </c>
    </row>
    <row r="545" spans="2:65" s="12" customFormat="1" ht="11.25" x14ac:dyDescent="0.2">
      <c r="B545" s="147"/>
      <c r="D545" s="141" t="s">
        <v>155</v>
      </c>
      <c r="E545" s="148" t="s">
        <v>19</v>
      </c>
      <c r="F545" s="149" t="s">
        <v>566</v>
      </c>
      <c r="H545" s="148" t="s">
        <v>19</v>
      </c>
      <c r="I545" s="150"/>
      <c r="L545" s="147"/>
      <c r="M545" s="151"/>
      <c r="T545" s="152"/>
      <c r="AT545" s="148" t="s">
        <v>155</v>
      </c>
      <c r="AU545" s="148" t="s">
        <v>81</v>
      </c>
      <c r="AV545" s="12" t="s">
        <v>79</v>
      </c>
      <c r="AW545" s="12" t="s">
        <v>33</v>
      </c>
      <c r="AX545" s="12" t="s">
        <v>71</v>
      </c>
      <c r="AY545" s="148" t="s">
        <v>141</v>
      </c>
    </row>
    <row r="546" spans="2:65" s="13" customFormat="1" ht="11.25" x14ac:dyDescent="0.2">
      <c r="B546" s="153"/>
      <c r="D546" s="141" t="s">
        <v>155</v>
      </c>
      <c r="E546" s="154" t="s">
        <v>19</v>
      </c>
      <c r="F546" s="155" t="s">
        <v>567</v>
      </c>
      <c r="H546" s="156">
        <v>68185.440000000002</v>
      </c>
      <c r="I546" s="157"/>
      <c r="L546" s="153"/>
      <c r="M546" s="158"/>
      <c r="T546" s="159"/>
      <c r="AT546" s="154" t="s">
        <v>155</v>
      </c>
      <c r="AU546" s="154" t="s">
        <v>81</v>
      </c>
      <c r="AV546" s="13" t="s">
        <v>81</v>
      </c>
      <c r="AW546" s="13" t="s">
        <v>33</v>
      </c>
      <c r="AX546" s="13" t="s">
        <v>71</v>
      </c>
      <c r="AY546" s="154" t="s">
        <v>141</v>
      </c>
    </row>
    <row r="547" spans="2:65" s="12" customFormat="1" ht="22.5" x14ac:dyDescent="0.2">
      <c r="B547" s="147"/>
      <c r="D547" s="141" t="s">
        <v>155</v>
      </c>
      <c r="E547" s="148" t="s">
        <v>19</v>
      </c>
      <c r="F547" s="149" t="s">
        <v>568</v>
      </c>
      <c r="H547" s="148" t="s">
        <v>19</v>
      </c>
      <c r="I547" s="150"/>
      <c r="L547" s="147"/>
      <c r="M547" s="151"/>
      <c r="T547" s="152"/>
      <c r="AT547" s="148" t="s">
        <v>155</v>
      </c>
      <c r="AU547" s="148" t="s">
        <v>81</v>
      </c>
      <c r="AV547" s="12" t="s">
        <v>79</v>
      </c>
      <c r="AW547" s="12" t="s">
        <v>33</v>
      </c>
      <c r="AX547" s="12" t="s">
        <v>71</v>
      </c>
      <c r="AY547" s="148" t="s">
        <v>141</v>
      </c>
    </row>
    <row r="548" spans="2:65" s="15" customFormat="1" ht="11.25" x14ac:dyDescent="0.2">
      <c r="B548" s="177"/>
      <c r="D548" s="141" t="s">
        <v>155</v>
      </c>
      <c r="E548" s="178" t="s">
        <v>19</v>
      </c>
      <c r="F548" s="179" t="s">
        <v>470</v>
      </c>
      <c r="H548" s="180">
        <v>68185.440000000002</v>
      </c>
      <c r="I548" s="181"/>
      <c r="L548" s="177"/>
      <c r="M548" s="182"/>
      <c r="T548" s="183"/>
      <c r="AT548" s="178" t="s">
        <v>155</v>
      </c>
      <c r="AU548" s="178" t="s">
        <v>81</v>
      </c>
      <c r="AV548" s="15" t="s">
        <v>142</v>
      </c>
      <c r="AW548" s="15" t="s">
        <v>33</v>
      </c>
      <c r="AX548" s="15" t="s">
        <v>79</v>
      </c>
      <c r="AY548" s="178" t="s">
        <v>141</v>
      </c>
    </row>
    <row r="549" spans="2:65" s="1" customFormat="1" ht="37.9" customHeight="1" x14ac:dyDescent="0.2">
      <c r="B549" s="33"/>
      <c r="C549" s="128" t="s">
        <v>569</v>
      </c>
      <c r="D549" s="128" t="s">
        <v>144</v>
      </c>
      <c r="E549" s="129" t="s">
        <v>570</v>
      </c>
      <c r="F549" s="130" t="s">
        <v>571</v>
      </c>
      <c r="G549" s="131" t="s">
        <v>221</v>
      </c>
      <c r="H549" s="132">
        <v>568.21199999999999</v>
      </c>
      <c r="I549" s="133"/>
      <c r="J549" s="134">
        <f>ROUND(I549*H549,2)</f>
        <v>0</v>
      </c>
      <c r="K549" s="130" t="s">
        <v>148</v>
      </c>
      <c r="L549" s="33"/>
      <c r="M549" s="135" t="s">
        <v>19</v>
      </c>
      <c r="N549" s="136" t="s">
        <v>42</v>
      </c>
      <c r="P549" s="137">
        <f>O549*H549</f>
        <v>0</v>
      </c>
      <c r="Q549" s="137">
        <v>0</v>
      </c>
      <c r="R549" s="137">
        <f>Q549*H549</f>
        <v>0</v>
      </c>
      <c r="S549" s="137">
        <v>0</v>
      </c>
      <c r="T549" s="138">
        <f>S549*H549</f>
        <v>0</v>
      </c>
      <c r="AR549" s="139" t="s">
        <v>149</v>
      </c>
      <c r="AT549" s="139" t="s">
        <v>144</v>
      </c>
      <c r="AU549" s="139" t="s">
        <v>81</v>
      </c>
      <c r="AY549" s="18" t="s">
        <v>141</v>
      </c>
      <c r="BE549" s="140">
        <f>IF(N549="základní",J549,0)</f>
        <v>0</v>
      </c>
      <c r="BF549" s="140">
        <f>IF(N549="snížená",J549,0)</f>
        <v>0</v>
      </c>
      <c r="BG549" s="140">
        <f>IF(N549="zákl. přenesená",J549,0)</f>
        <v>0</v>
      </c>
      <c r="BH549" s="140">
        <f>IF(N549="sníž. přenesená",J549,0)</f>
        <v>0</v>
      </c>
      <c r="BI549" s="140">
        <f>IF(N549="nulová",J549,0)</f>
        <v>0</v>
      </c>
      <c r="BJ549" s="18" t="s">
        <v>79</v>
      </c>
      <c r="BK549" s="140">
        <f>ROUND(I549*H549,2)</f>
        <v>0</v>
      </c>
      <c r="BL549" s="18" t="s">
        <v>149</v>
      </c>
      <c r="BM549" s="139" t="s">
        <v>572</v>
      </c>
    </row>
    <row r="550" spans="2:65" s="1" customFormat="1" ht="29.25" x14ac:dyDescent="0.2">
      <c r="B550" s="33"/>
      <c r="D550" s="141" t="s">
        <v>151</v>
      </c>
      <c r="F550" s="142" t="s">
        <v>573</v>
      </c>
      <c r="I550" s="143"/>
      <c r="L550" s="33"/>
      <c r="M550" s="144"/>
      <c r="T550" s="54"/>
      <c r="AT550" s="18" t="s">
        <v>151</v>
      </c>
      <c r="AU550" s="18" t="s">
        <v>81</v>
      </c>
    </row>
    <row r="551" spans="2:65" s="1" customFormat="1" ht="11.25" x14ac:dyDescent="0.2">
      <c r="B551" s="33"/>
      <c r="D551" s="145" t="s">
        <v>153</v>
      </c>
      <c r="F551" s="146" t="s">
        <v>574</v>
      </c>
      <c r="I551" s="143"/>
      <c r="L551" s="33"/>
      <c r="M551" s="144"/>
      <c r="T551" s="54"/>
      <c r="AT551" s="18" t="s">
        <v>153</v>
      </c>
      <c r="AU551" s="18" t="s">
        <v>81</v>
      </c>
    </row>
    <row r="552" spans="2:65" s="12" customFormat="1" ht="11.25" x14ac:dyDescent="0.2">
      <c r="B552" s="147"/>
      <c r="D552" s="141" t="s">
        <v>155</v>
      </c>
      <c r="E552" s="148" t="s">
        <v>19</v>
      </c>
      <c r="F552" s="149" t="s">
        <v>156</v>
      </c>
      <c r="H552" s="148" t="s">
        <v>19</v>
      </c>
      <c r="I552" s="150"/>
      <c r="L552" s="147"/>
      <c r="M552" s="151"/>
      <c r="T552" s="152"/>
      <c r="AT552" s="148" t="s">
        <v>155</v>
      </c>
      <c r="AU552" s="148" t="s">
        <v>81</v>
      </c>
      <c r="AV552" s="12" t="s">
        <v>79</v>
      </c>
      <c r="AW552" s="12" t="s">
        <v>33</v>
      </c>
      <c r="AX552" s="12" t="s">
        <v>71</v>
      </c>
      <c r="AY552" s="148" t="s">
        <v>141</v>
      </c>
    </row>
    <row r="553" spans="2:65" s="12" customFormat="1" ht="11.25" x14ac:dyDescent="0.2">
      <c r="B553" s="147"/>
      <c r="D553" s="141" t="s">
        <v>155</v>
      </c>
      <c r="E553" s="148" t="s">
        <v>19</v>
      </c>
      <c r="F553" s="149" t="s">
        <v>557</v>
      </c>
      <c r="H553" s="148" t="s">
        <v>19</v>
      </c>
      <c r="I553" s="150"/>
      <c r="L553" s="147"/>
      <c r="M553" s="151"/>
      <c r="T553" s="152"/>
      <c r="AT553" s="148" t="s">
        <v>155</v>
      </c>
      <c r="AU553" s="148" t="s">
        <v>81</v>
      </c>
      <c r="AV553" s="12" t="s">
        <v>79</v>
      </c>
      <c r="AW553" s="12" t="s">
        <v>33</v>
      </c>
      <c r="AX553" s="12" t="s">
        <v>71</v>
      </c>
      <c r="AY553" s="148" t="s">
        <v>141</v>
      </c>
    </row>
    <row r="554" spans="2:65" s="13" customFormat="1" ht="11.25" x14ac:dyDescent="0.2">
      <c r="B554" s="153"/>
      <c r="D554" s="141" t="s">
        <v>155</v>
      </c>
      <c r="E554" s="154" t="s">
        <v>19</v>
      </c>
      <c r="F554" s="155" t="s">
        <v>558</v>
      </c>
      <c r="H554" s="156">
        <v>431.71199999999999</v>
      </c>
      <c r="I554" s="157"/>
      <c r="L554" s="153"/>
      <c r="M554" s="158"/>
      <c r="T554" s="159"/>
      <c r="AT554" s="154" t="s">
        <v>155</v>
      </c>
      <c r="AU554" s="154" t="s">
        <v>81</v>
      </c>
      <c r="AV554" s="13" t="s">
        <v>81</v>
      </c>
      <c r="AW554" s="13" t="s">
        <v>33</v>
      </c>
      <c r="AX554" s="13" t="s">
        <v>71</v>
      </c>
      <c r="AY554" s="154" t="s">
        <v>141</v>
      </c>
    </row>
    <row r="555" spans="2:65" s="13" customFormat="1" ht="22.5" x14ac:dyDescent="0.2">
      <c r="B555" s="153"/>
      <c r="D555" s="141" t="s">
        <v>155</v>
      </c>
      <c r="E555" s="154" t="s">
        <v>19</v>
      </c>
      <c r="F555" s="155" t="s">
        <v>559</v>
      </c>
      <c r="H555" s="156">
        <v>136.5</v>
      </c>
      <c r="I555" s="157"/>
      <c r="L555" s="153"/>
      <c r="M555" s="158"/>
      <c r="T555" s="159"/>
      <c r="AT555" s="154" t="s">
        <v>155</v>
      </c>
      <c r="AU555" s="154" t="s">
        <v>81</v>
      </c>
      <c r="AV555" s="13" t="s">
        <v>81</v>
      </c>
      <c r="AW555" s="13" t="s">
        <v>33</v>
      </c>
      <c r="AX555" s="13" t="s">
        <v>71</v>
      </c>
      <c r="AY555" s="154" t="s">
        <v>141</v>
      </c>
    </row>
    <row r="556" spans="2:65" s="14" customFormat="1" ht="11.25" x14ac:dyDescent="0.2">
      <c r="B556" s="170"/>
      <c r="D556" s="141" t="s">
        <v>155</v>
      </c>
      <c r="E556" s="171" t="s">
        <v>19</v>
      </c>
      <c r="F556" s="172" t="s">
        <v>188</v>
      </c>
      <c r="H556" s="173">
        <v>568.21199999999999</v>
      </c>
      <c r="I556" s="174"/>
      <c r="L556" s="170"/>
      <c r="M556" s="175"/>
      <c r="T556" s="176"/>
      <c r="AT556" s="171" t="s">
        <v>155</v>
      </c>
      <c r="AU556" s="171" t="s">
        <v>81</v>
      </c>
      <c r="AV556" s="14" t="s">
        <v>149</v>
      </c>
      <c r="AW556" s="14" t="s">
        <v>33</v>
      </c>
      <c r="AX556" s="14" t="s">
        <v>79</v>
      </c>
      <c r="AY556" s="171" t="s">
        <v>141</v>
      </c>
    </row>
    <row r="557" spans="2:65" s="1" customFormat="1" ht="16.5" customHeight="1" x14ac:dyDescent="0.2">
      <c r="B557" s="33"/>
      <c r="C557" s="128" t="s">
        <v>575</v>
      </c>
      <c r="D557" s="128" t="s">
        <v>144</v>
      </c>
      <c r="E557" s="129" t="s">
        <v>576</v>
      </c>
      <c r="F557" s="130" t="s">
        <v>577</v>
      </c>
      <c r="G557" s="131" t="s">
        <v>256</v>
      </c>
      <c r="H557" s="132">
        <v>9</v>
      </c>
      <c r="I557" s="133"/>
      <c r="J557" s="134">
        <f>ROUND(I557*H557,2)</f>
        <v>0</v>
      </c>
      <c r="K557" s="130" t="s">
        <v>148</v>
      </c>
      <c r="L557" s="33"/>
      <c r="M557" s="135" t="s">
        <v>19</v>
      </c>
      <c r="N557" s="136" t="s">
        <v>42</v>
      </c>
      <c r="P557" s="137">
        <f>O557*H557</f>
        <v>0</v>
      </c>
      <c r="Q557" s="137">
        <v>0</v>
      </c>
      <c r="R557" s="137">
        <f>Q557*H557</f>
        <v>0</v>
      </c>
      <c r="S557" s="137">
        <v>0</v>
      </c>
      <c r="T557" s="138">
        <f>S557*H557</f>
        <v>0</v>
      </c>
      <c r="AR557" s="139" t="s">
        <v>149</v>
      </c>
      <c r="AT557" s="139" t="s">
        <v>144</v>
      </c>
      <c r="AU557" s="139" t="s">
        <v>81</v>
      </c>
      <c r="AY557" s="18" t="s">
        <v>141</v>
      </c>
      <c r="BE557" s="140">
        <f>IF(N557="základní",J557,0)</f>
        <v>0</v>
      </c>
      <c r="BF557" s="140">
        <f>IF(N557="snížená",J557,0)</f>
        <v>0</v>
      </c>
      <c r="BG557" s="140">
        <f>IF(N557="zákl. přenesená",J557,0)</f>
        <v>0</v>
      </c>
      <c r="BH557" s="140">
        <f>IF(N557="sníž. přenesená",J557,0)</f>
        <v>0</v>
      </c>
      <c r="BI557" s="140">
        <f>IF(N557="nulová",J557,0)</f>
        <v>0</v>
      </c>
      <c r="BJ557" s="18" t="s">
        <v>79</v>
      </c>
      <c r="BK557" s="140">
        <f>ROUND(I557*H557,2)</f>
        <v>0</v>
      </c>
      <c r="BL557" s="18" t="s">
        <v>149</v>
      </c>
      <c r="BM557" s="139" t="s">
        <v>578</v>
      </c>
    </row>
    <row r="558" spans="2:65" s="1" customFormat="1" ht="19.5" x14ac:dyDescent="0.2">
      <c r="B558" s="33"/>
      <c r="D558" s="141" t="s">
        <v>151</v>
      </c>
      <c r="F558" s="142" t="s">
        <v>579</v>
      </c>
      <c r="I558" s="143"/>
      <c r="L558" s="33"/>
      <c r="M558" s="144"/>
      <c r="T558" s="54"/>
      <c r="AT558" s="18" t="s">
        <v>151</v>
      </c>
      <c r="AU558" s="18" t="s">
        <v>81</v>
      </c>
    </row>
    <row r="559" spans="2:65" s="1" customFormat="1" ht="11.25" x14ac:dyDescent="0.2">
      <c r="B559" s="33"/>
      <c r="D559" s="145" t="s">
        <v>153</v>
      </c>
      <c r="F559" s="146" t="s">
        <v>580</v>
      </c>
      <c r="I559" s="143"/>
      <c r="L559" s="33"/>
      <c r="M559" s="144"/>
      <c r="T559" s="54"/>
      <c r="AT559" s="18" t="s">
        <v>153</v>
      </c>
      <c r="AU559" s="18" t="s">
        <v>81</v>
      </c>
    </row>
    <row r="560" spans="2:65" s="12" customFormat="1" ht="11.25" x14ac:dyDescent="0.2">
      <c r="B560" s="147"/>
      <c r="D560" s="141" t="s">
        <v>155</v>
      </c>
      <c r="E560" s="148" t="s">
        <v>19</v>
      </c>
      <c r="F560" s="149" t="s">
        <v>156</v>
      </c>
      <c r="H560" s="148" t="s">
        <v>19</v>
      </c>
      <c r="I560" s="150"/>
      <c r="L560" s="147"/>
      <c r="M560" s="151"/>
      <c r="T560" s="152"/>
      <c r="AT560" s="148" t="s">
        <v>155</v>
      </c>
      <c r="AU560" s="148" t="s">
        <v>81</v>
      </c>
      <c r="AV560" s="12" t="s">
        <v>79</v>
      </c>
      <c r="AW560" s="12" t="s">
        <v>33</v>
      </c>
      <c r="AX560" s="12" t="s">
        <v>71</v>
      </c>
      <c r="AY560" s="148" t="s">
        <v>141</v>
      </c>
    </row>
    <row r="561" spans="2:65" s="13" customFormat="1" ht="11.25" x14ac:dyDescent="0.2">
      <c r="B561" s="153"/>
      <c r="D561" s="141" t="s">
        <v>155</v>
      </c>
      <c r="E561" s="154" t="s">
        <v>19</v>
      </c>
      <c r="F561" s="155" t="s">
        <v>581</v>
      </c>
      <c r="H561" s="156">
        <v>9</v>
      </c>
      <c r="I561" s="157"/>
      <c r="L561" s="153"/>
      <c r="M561" s="158"/>
      <c r="T561" s="159"/>
      <c r="AT561" s="154" t="s">
        <v>155</v>
      </c>
      <c r="AU561" s="154" t="s">
        <v>81</v>
      </c>
      <c r="AV561" s="13" t="s">
        <v>81</v>
      </c>
      <c r="AW561" s="13" t="s">
        <v>33</v>
      </c>
      <c r="AX561" s="13" t="s">
        <v>79</v>
      </c>
      <c r="AY561" s="154" t="s">
        <v>141</v>
      </c>
    </row>
    <row r="562" spans="2:65" s="1" customFormat="1" ht="24.2" customHeight="1" x14ac:dyDescent="0.2">
      <c r="B562" s="33"/>
      <c r="C562" s="128" t="s">
        <v>582</v>
      </c>
      <c r="D562" s="128" t="s">
        <v>144</v>
      </c>
      <c r="E562" s="129" t="s">
        <v>583</v>
      </c>
      <c r="F562" s="130" t="s">
        <v>584</v>
      </c>
      <c r="G562" s="131" t="s">
        <v>256</v>
      </c>
      <c r="H562" s="132">
        <v>1080</v>
      </c>
      <c r="I562" s="133"/>
      <c r="J562" s="134">
        <f>ROUND(I562*H562,2)</f>
        <v>0</v>
      </c>
      <c r="K562" s="130" t="s">
        <v>148</v>
      </c>
      <c r="L562" s="33"/>
      <c r="M562" s="135" t="s">
        <v>19</v>
      </c>
      <c r="N562" s="136" t="s">
        <v>42</v>
      </c>
      <c r="P562" s="137">
        <f>O562*H562</f>
        <v>0</v>
      </c>
      <c r="Q562" s="137">
        <v>0</v>
      </c>
      <c r="R562" s="137">
        <f>Q562*H562</f>
        <v>0</v>
      </c>
      <c r="S562" s="137">
        <v>0</v>
      </c>
      <c r="T562" s="138">
        <f>S562*H562</f>
        <v>0</v>
      </c>
      <c r="AR562" s="139" t="s">
        <v>149</v>
      </c>
      <c r="AT562" s="139" t="s">
        <v>144</v>
      </c>
      <c r="AU562" s="139" t="s">
        <v>81</v>
      </c>
      <c r="AY562" s="18" t="s">
        <v>141</v>
      </c>
      <c r="BE562" s="140">
        <f>IF(N562="základní",J562,0)</f>
        <v>0</v>
      </c>
      <c r="BF562" s="140">
        <f>IF(N562="snížená",J562,0)</f>
        <v>0</v>
      </c>
      <c r="BG562" s="140">
        <f>IF(N562="zákl. přenesená",J562,0)</f>
        <v>0</v>
      </c>
      <c r="BH562" s="140">
        <f>IF(N562="sníž. přenesená",J562,0)</f>
        <v>0</v>
      </c>
      <c r="BI562" s="140">
        <f>IF(N562="nulová",J562,0)</f>
        <v>0</v>
      </c>
      <c r="BJ562" s="18" t="s">
        <v>79</v>
      </c>
      <c r="BK562" s="140">
        <f>ROUND(I562*H562,2)</f>
        <v>0</v>
      </c>
      <c r="BL562" s="18" t="s">
        <v>149</v>
      </c>
      <c r="BM562" s="139" t="s">
        <v>585</v>
      </c>
    </row>
    <row r="563" spans="2:65" s="1" customFormat="1" ht="29.25" x14ac:dyDescent="0.2">
      <c r="B563" s="33"/>
      <c r="D563" s="141" t="s">
        <v>151</v>
      </c>
      <c r="F563" s="142" t="s">
        <v>586</v>
      </c>
      <c r="I563" s="143"/>
      <c r="L563" s="33"/>
      <c r="M563" s="144"/>
      <c r="T563" s="54"/>
      <c r="AT563" s="18" t="s">
        <v>151</v>
      </c>
      <c r="AU563" s="18" t="s">
        <v>81</v>
      </c>
    </row>
    <row r="564" spans="2:65" s="1" customFormat="1" ht="11.25" x14ac:dyDescent="0.2">
      <c r="B564" s="33"/>
      <c r="D564" s="145" t="s">
        <v>153</v>
      </c>
      <c r="F564" s="146" t="s">
        <v>587</v>
      </c>
      <c r="I564" s="143"/>
      <c r="L564" s="33"/>
      <c r="M564" s="144"/>
      <c r="T564" s="54"/>
      <c r="AT564" s="18" t="s">
        <v>153</v>
      </c>
      <c r="AU564" s="18" t="s">
        <v>81</v>
      </c>
    </row>
    <row r="565" spans="2:65" s="12" customFormat="1" ht="11.25" x14ac:dyDescent="0.2">
      <c r="B565" s="147"/>
      <c r="D565" s="141" t="s">
        <v>155</v>
      </c>
      <c r="E565" s="148" t="s">
        <v>19</v>
      </c>
      <c r="F565" s="149" t="s">
        <v>156</v>
      </c>
      <c r="H565" s="148" t="s">
        <v>19</v>
      </c>
      <c r="I565" s="150"/>
      <c r="L565" s="147"/>
      <c r="M565" s="151"/>
      <c r="T565" s="152"/>
      <c r="AT565" s="148" t="s">
        <v>155</v>
      </c>
      <c r="AU565" s="148" t="s">
        <v>81</v>
      </c>
      <c r="AV565" s="12" t="s">
        <v>79</v>
      </c>
      <c r="AW565" s="12" t="s">
        <v>33</v>
      </c>
      <c r="AX565" s="12" t="s">
        <v>71</v>
      </c>
      <c r="AY565" s="148" t="s">
        <v>141</v>
      </c>
    </row>
    <row r="566" spans="2:65" s="12" customFormat="1" ht="11.25" x14ac:dyDescent="0.2">
      <c r="B566" s="147"/>
      <c r="D566" s="141" t="s">
        <v>155</v>
      </c>
      <c r="E566" s="148" t="s">
        <v>19</v>
      </c>
      <c r="F566" s="149" t="s">
        <v>566</v>
      </c>
      <c r="H566" s="148" t="s">
        <v>19</v>
      </c>
      <c r="I566" s="150"/>
      <c r="L566" s="147"/>
      <c r="M566" s="151"/>
      <c r="T566" s="152"/>
      <c r="AT566" s="148" t="s">
        <v>155</v>
      </c>
      <c r="AU566" s="148" t="s">
        <v>81</v>
      </c>
      <c r="AV566" s="12" t="s">
        <v>79</v>
      </c>
      <c r="AW566" s="12" t="s">
        <v>33</v>
      </c>
      <c r="AX566" s="12" t="s">
        <v>71</v>
      </c>
      <c r="AY566" s="148" t="s">
        <v>141</v>
      </c>
    </row>
    <row r="567" spans="2:65" s="13" customFormat="1" ht="11.25" x14ac:dyDescent="0.2">
      <c r="B567" s="153"/>
      <c r="D567" s="141" t="s">
        <v>155</v>
      </c>
      <c r="E567" s="154" t="s">
        <v>19</v>
      </c>
      <c r="F567" s="155" t="s">
        <v>588</v>
      </c>
      <c r="H567" s="156">
        <v>1080</v>
      </c>
      <c r="I567" s="157"/>
      <c r="L567" s="153"/>
      <c r="M567" s="158"/>
      <c r="T567" s="159"/>
      <c r="AT567" s="154" t="s">
        <v>155</v>
      </c>
      <c r="AU567" s="154" t="s">
        <v>81</v>
      </c>
      <c r="AV567" s="13" t="s">
        <v>81</v>
      </c>
      <c r="AW567" s="13" t="s">
        <v>33</v>
      </c>
      <c r="AX567" s="13" t="s">
        <v>79</v>
      </c>
      <c r="AY567" s="154" t="s">
        <v>141</v>
      </c>
    </row>
    <row r="568" spans="2:65" s="12" customFormat="1" ht="22.5" x14ac:dyDescent="0.2">
      <c r="B568" s="147"/>
      <c r="D568" s="141" t="s">
        <v>155</v>
      </c>
      <c r="E568" s="148" t="s">
        <v>19</v>
      </c>
      <c r="F568" s="149" t="s">
        <v>568</v>
      </c>
      <c r="H568" s="148" t="s">
        <v>19</v>
      </c>
      <c r="I568" s="150"/>
      <c r="L568" s="147"/>
      <c r="M568" s="151"/>
      <c r="T568" s="152"/>
      <c r="AT568" s="148" t="s">
        <v>155</v>
      </c>
      <c r="AU568" s="148" t="s">
        <v>81</v>
      </c>
      <c r="AV568" s="12" t="s">
        <v>79</v>
      </c>
      <c r="AW568" s="12" t="s">
        <v>33</v>
      </c>
      <c r="AX568" s="12" t="s">
        <v>71</v>
      </c>
      <c r="AY568" s="148" t="s">
        <v>141</v>
      </c>
    </row>
    <row r="569" spans="2:65" s="1" customFormat="1" ht="16.5" customHeight="1" x14ac:dyDescent="0.2">
      <c r="B569" s="33"/>
      <c r="C569" s="128" t="s">
        <v>589</v>
      </c>
      <c r="D569" s="128" t="s">
        <v>144</v>
      </c>
      <c r="E569" s="129" t="s">
        <v>590</v>
      </c>
      <c r="F569" s="130" t="s">
        <v>591</v>
      </c>
      <c r="G569" s="131" t="s">
        <v>256</v>
      </c>
      <c r="H569" s="132">
        <v>9</v>
      </c>
      <c r="I569" s="133"/>
      <c r="J569" s="134">
        <f>ROUND(I569*H569,2)</f>
        <v>0</v>
      </c>
      <c r="K569" s="130" t="s">
        <v>148</v>
      </c>
      <c r="L569" s="33"/>
      <c r="M569" s="135" t="s">
        <v>19</v>
      </c>
      <c r="N569" s="136" t="s">
        <v>42</v>
      </c>
      <c r="P569" s="137">
        <f>O569*H569</f>
        <v>0</v>
      </c>
      <c r="Q569" s="137">
        <v>0</v>
      </c>
      <c r="R569" s="137">
        <f>Q569*H569</f>
        <v>0</v>
      </c>
      <c r="S569" s="137">
        <v>0</v>
      </c>
      <c r="T569" s="138">
        <f>S569*H569</f>
        <v>0</v>
      </c>
      <c r="AR569" s="139" t="s">
        <v>149</v>
      </c>
      <c r="AT569" s="139" t="s">
        <v>144</v>
      </c>
      <c r="AU569" s="139" t="s">
        <v>81</v>
      </c>
      <c r="AY569" s="18" t="s">
        <v>141</v>
      </c>
      <c r="BE569" s="140">
        <f>IF(N569="základní",J569,0)</f>
        <v>0</v>
      </c>
      <c r="BF569" s="140">
        <f>IF(N569="snížená",J569,0)</f>
        <v>0</v>
      </c>
      <c r="BG569" s="140">
        <f>IF(N569="zákl. přenesená",J569,0)</f>
        <v>0</v>
      </c>
      <c r="BH569" s="140">
        <f>IF(N569="sníž. přenesená",J569,0)</f>
        <v>0</v>
      </c>
      <c r="BI569" s="140">
        <f>IF(N569="nulová",J569,0)</f>
        <v>0</v>
      </c>
      <c r="BJ569" s="18" t="s">
        <v>79</v>
      </c>
      <c r="BK569" s="140">
        <f>ROUND(I569*H569,2)</f>
        <v>0</v>
      </c>
      <c r="BL569" s="18" t="s">
        <v>149</v>
      </c>
      <c r="BM569" s="139" t="s">
        <v>592</v>
      </c>
    </row>
    <row r="570" spans="2:65" s="1" customFormat="1" ht="19.5" x14ac:dyDescent="0.2">
      <c r="B570" s="33"/>
      <c r="D570" s="141" t="s">
        <v>151</v>
      </c>
      <c r="F570" s="142" t="s">
        <v>593</v>
      </c>
      <c r="I570" s="143"/>
      <c r="L570" s="33"/>
      <c r="M570" s="144"/>
      <c r="T570" s="54"/>
      <c r="AT570" s="18" t="s">
        <v>151</v>
      </c>
      <c r="AU570" s="18" t="s">
        <v>81</v>
      </c>
    </row>
    <row r="571" spans="2:65" s="1" customFormat="1" ht="11.25" x14ac:dyDescent="0.2">
      <c r="B571" s="33"/>
      <c r="D571" s="145" t="s">
        <v>153</v>
      </c>
      <c r="F571" s="146" t="s">
        <v>594</v>
      </c>
      <c r="I571" s="143"/>
      <c r="L571" s="33"/>
      <c r="M571" s="144"/>
      <c r="T571" s="54"/>
      <c r="AT571" s="18" t="s">
        <v>153</v>
      </c>
      <c r="AU571" s="18" t="s">
        <v>81</v>
      </c>
    </row>
    <row r="572" spans="2:65" s="12" customFormat="1" ht="11.25" x14ac:dyDescent="0.2">
      <c r="B572" s="147"/>
      <c r="D572" s="141" t="s">
        <v>155</v>
      </c>
      <c r="E572" s="148" t="s">
        <v>19</v>
      </c>
      <c r="F572" s="149" t="s">
        <v>156</v>
      </c>
      <c r="H572" s="148" t="s">
        <v>19</v>
      </c>
      <c r="I572" s="150"/>
      <c r="L572" s="147"/>
      <c r="M572" s="151"/>
      <c r="T572" s="152"/>
      <c r="AT572" s="148" t="s">
        <v>155</v>
      </c>
      <c r="AU572" s="148" t="s">
        <v>81</v>
      </c>
      <c r="AV572" s="12" t="s">
        <v>79</v>
      </c>
      <c r="AW572" s="12" t="s">
        <v>33</v>
      </c>
      <c r="AX572" s="12" t="s">
        <v>71</v>
      </c>
      <c r="AY572" s="148" t="s">
        <v>141</v>
      </c>
    </row>
    <row r="573" spans="2:65" s="13" customFormat="1" ht="11.25" x14ac:dyDescent="0.2">
      <c r="B573" s="153"/>
      <c r="D573" s="141" t="s">
        <v>155</v>
      </c>
      <c r="E573" s="154" t="s">
        <v>19</v>
      </c>
      <c r="F573" s="155" t="s">
        <v>581</v>
      </c>
      <c r="H573" s="156">
        <v>9</v>
      </c>
      <c r="I573" s="157"/>
      <c r="L573" s="153"/>
      <c r="M573" s="158"/>
      <c r="T573" s="159"/>
      <c r="AT573" s="154" t="s">
        <v>155</v>
      </c>
      <c r="AU573" s="154" t="s">
        <v>81</v>
      </c>
      <c r="AV573" s="13" t="s">
        <v>81</v>
      </c>
      <c r="AW573" s="13" t="s">
        <v>33</v>
      </c>
      <c r="AX573" s="13" t="s">
        <v>79</v>
      </c>
      <c r="AY573" s="154" t="s">
        <v>141</v>
      </c>
    </row>
    <row r="574" spans="2:65" s="1" customFormat="1" ht="33" customHeight="1" x14ac:dyDescent="0.2">
      <c r="B574" s="33"/>
      <c r="C574" s="128" t="s">
        <v>595</v>
      </c>
      <c r="D574" s="128" t="s">
        <v>144</v>
      </c>
      <c r="E574" s="129" t="s">
        <v>596</v>
      </c>
      <c r="F574" s="130" t="s">
        <v>597</v>
      </c>
      <c r="G574" s="131" t="s">
        <v>221</v>
      </c>
      <c r="H574" s="132">
        <v>363.35</v>
      </c>
      <c r="I574" s="133"/>
      <c r="J574" s="134">
        <f>ROUND(I574*H574,2)</f>
        <v>0</v>
      </c>
      <c r="K574" s="130" t="s">
        <v>148</v>
      </c>
      <c r="L574" s="33"/>
      <c r="M574" s="135" t="s">
        <v>19</v>
      </c>
      <c r="N574" s="136" t="s">
        <v>42</v>
      </c>
      <c r="P574" s="137">
        <f>O574*H574</f>
        <v>0</v>
      </c>
      <c r="Q574" s="137">
        <v>1.2999999999999999E-4</v>
      </c>
      <c r="R574" s="137">
        <f>Q574*H574</f>
        <v>4.72355E-2</v>
      </c>
      <c r="S574" s="137">
        <v>0</v>
      </c>
      <c r="T574" s="138">
        <f>S574*H574</f>
        <v>0</v>
      </c>
      <c r="AR574" s="139" t="s">
        <v>149</v>
      </c>
      <c r="AT574" s="139" t="s">
        <v>144</v>
      </c>
      <c r="AU574" s="139" t="s">
        <v>81</v>
      </c>
      <c r="AY574" s="18" t="s">
        <v>141</v>
      </c>
      <c r="BE574" s="140">
        <f>IF(N574="základní",J574,0)</f>
        <v>0</v>
      </c>
      <c r="BF574" s="140">
        <f>IF(N574="snížená",J574,0)</f>
        <v>0</v>
      </c>
      <c r="BG574" s="140">
        <f>IF(N574="zákl. přenesená",J574,0)</f>
        <v>0</v>
      </c>
      <c r="BH574" s="140">
        <f>IF(N574="sníž. přenesená",J574,0)</f>
        <v>0</v>
      </c>
      <c r="BI574" s="140">
        <f>IF(N574="nulová",J574,0)</f>
        <v>0</v>
      </c>
      <c r="BJ574" s="18" t="s">
        <v>79</v>
      </c>
      <c r="BK574" s="140">
        <f>ROUND(I574*H574,2)</f>
        <v>0</v>
      </c>
      <c r="BL574" s="18" t="s">
        <v>149</v>
      </c>
      <c r="BM574" s="139" t="s">
        <v>598</v>
      </c>
    </row>
    <row r="575" spans="2:65" s="1" customFormat="1" ht="19.5" x14ac:dyDescent="0.2">
      <c r="B575" s="33"/>
      <c r="D575" s="141" t="s">
        <v>151</v>
      </c>
      <c r="F575" s="142" t="s">
        <v>599</v>
      </c>
      <c r="I575" s="143"/>
      <c r="L575" s="33"/>
      <c r="M575" s="144"/>
      <c r="T575" s="54"/>
      <c r="AT575" s="18" t="s">
        <v>151</v>
      </c>
      <c r="AU575" s="18" t="s">
        <v>81</v>
      </c>
    </row>
    <row r="576" spans="2:65" s="1" customFormat="1" ht="11.25" x14ac:dyDescent="0.2">
      <c r="B576" s="33"/>
      <c r="D576" s="145" t="s">
        <v>153</v>
      </c>
      <c r="F576" s="146" t="s">
        <v>600</v>
      </c>
      <c r="I576" s="143"/>
      <c r="L576" s="33"/>
      <c r="M576" s="144"/>
      <c r="T576" s="54"/>
      <c r="AT576" s="18" t="s">
        <v>153</v>
      </c>
      <c r="AU576" s="18" t="s">
        <v>81</v>
      </c>
    </row>
    <row r="577" spans="2:65" s="12" customFormat="1" ht="11.25" x14ac:dyDescent="0.2">
      <c r="B577" s="147"/>
      <c r="D577" s="141" t="s">
        <v>155</v>
      </c>
      <c r="E577" s="148" t="s">
        <v>19</v>
      </c>
      <c r="F577" s="149" t="s">
        <v>156</v>
      </c>
      <c r="H577" s="148" t="s">
        <v>19</v>
      </c>
      <c r="I577" s="150"/>
      <c r="L577" s="147"/>
      <c r="M577" s="151"/>
      <c r="T577" s="152"/>
      <c r="AT577" s="148" t="s">
        <v>155</v>
      </c>
      <c r="AU577" s="148" t="s">
        <v>81</v>
      </c>
      <c r="AV577" s="12" t="s">
        <v>79</v>
      </c>
      <c r="AW577" s="12" t="s">
        <v>33</v>
      </c>
      <c r="AX577" s="12" t="s">
        <v>71</v>
      </c>
      <c r="AY577" s="148" t="s">
        <v>141</v>
      </c>
    </row>
    <row r="578" spans="2:65" s="13" customFormat="1" ht="11.25" x14ac:dyDescent="0.2">
      <c r="B578" s="153"/>
      <c r="D578" s="141" t="s">
        <v>155</v>
      </c>
      <c r="E578" s="154" t="s">
        <v>19</v>
      </c>
      <c r="F578" s="155" t="s">
        <v>601</v>
      </c>
      <c r="H578" s="156">
        <v>313.35000000000002</v>
      </c>
      <c r="I578" s="157"/>
      <c r="L578" s="153"/>
      <c r="M578" s="158"/>
      <c r="T578" s="159"/>
      <c r="AT578" s="154" t="s">
        <v>155</v>
      </c>
      <c r="AU578" s="154" t="s">
        <v>81</v>
      </c>
      <c r="AV578" s="13" t="s">
        <v>81</v>
      </c>
      <c r="AW578" s="13" t="s">
        <v>33</v>
      </c>
      <c r="AX578" s="13" t="s">
        <v>71</v>
      </c>
      <c r="AY578" s="154" t="s">
        <v>141</v>
      </c>
    </row>
    <row r="579" spans="2:65" s="13" customFormat="1" ht="11.25" x14ac:dyDescent="0.2">
      <c r="B579" s="153"/>
      <c r="D579" s="141" t="s">
        <v>155</v>
      </c>
      <c r="E579" s="154" t="s">
        <v>19</v>
      </c>
      <c r="F579" s="155" t="s">
        <v>602</v>
      </c>
      <c r="H579" s="156">
        <v>50</v>
      </c>
      <c r="I579" s="157"/>
      <c r="L579" s="153"/>
      <c r="M579" s="158"/>
      <c r="T579" s="159"/>
      <c r="AT579" s="154" t="s">
        <v>155</v>
      </c>
      <c r="AU579" s="154" t="s">
        <v>81</v>
      </c>
      <c r="AV579" s="13" t="s">
        <v>81</v>
      </c>
      <c r="AW579" s="13" t="s">
        <v>33</v>
      </c>
      <c r="AX579" s="13" t="s">
        <v>71</v>
      </c>
      <c r="AY579" s="154" t="s">
        <v>141</v>
      </c>
    </row>
    <row r="580" spans="2:65" s="14" customFormat="1" ht="11.25" x14ac:dyDescent="0.2">
      <c r="B580" s="170"/>
      <c r="D580" s="141" t="s">
        <v>155</v>
      </c>
      <c r="E580" s="171" t="s">
        <v>19</v>
      </c>
      <c r="F580" s="172" t="s">
        <v>188</v>
      </c>
      <c r="H580" s="173">
        <v>363.35</v>
      </c>
      <c r="I580" s="174"/>
      <c r="L580" s="170"/>
      <c r="M580" s="175"/>
      <c r="T580" s="176"/>
      <c r="AT580" s="171" t="s">
        <v>155</v>
      </c>
      <c r="AU580" s="171" t="s">
        <v>81</v>
      </c>
      <c r="AV580" s="14" t="s">
        <v>149</v>
      </c>
      <c r="AW580" s="14" t="s">
        <v>33</v>
      </c>
      <c r="AX580" s="14" t="s">
        <v>79</v>
      </c>
      <c r="AY580" s="171" t="s">
        <v>141</v>
      </c>
    </row>
    <row r="581" spans="2:65" s="1" customFormat="1" ht="21.75" customHeight="1" x14ac:dyDescent="0.2">
      <c r="B581" s="33"/>
      <c r="C581" s="128" t="s">
        <v>603</v>
      </c>
      <c r="D581" s="128" t="s">
        <v>144</v>
      </c>
      <c r="E581" s="129" t="s">
        <v>604</v>
      </c>
      <c r="F581" s="130" t="s">
        <v>605</v>
      </c>
      <c r="G581" s="131" t="s">
        <v>221</v>
      </c>
      <c r="H581" s="132">
        <v>568.21199999999999</v>
      </c>
      <c r="I581" s="133"/>
      <c r="J581" s="134">
        <f>ROUND(I581*H581,2)</f>
        <v>0</v>
      </c>
      <c r="K581" s="130" t="s">
        <v>148</v>
      </c>
      <c r="L581" s="33"/>
      <c r="M581" s="135" t="s">
        <v>19</v>
      </c>
      <c r="N581" s="136" t="s">
        <v>42</v>
      </c>
      <c r="P581" s="137">
        <f>O581*H581</f>
        <v>0</v>
      </c>
      <c r="Q581" s="137">
        <v>0</v>
      </c>
      <c r="R581" s="137">
        <f>Q581*H581</f>
        <v>0</v>
      </c>
      <c r="S581" s="137">
        <v>0</v>
      </c>
      <c r="T581" s="138">
        <f>S581*H581</f>
        <v>0</v>
      </c>
      <c r="AR581" s="139" t="s">
        <v>149</v>
      </c>
      <c r="AT581" s="139" t="s">
        <v>144</v>
      </c>
      <c r="AU581" s="139" t="s">
        <v>81</v>
      </c>
      <c r="AY581" s="18" t="s">
        <v>141</v>
      </c>
      <c r="BE581" s="140">
        <f>IF(N581="základní",J581,0)</f>
        <v>0</v>
      </c>
      <c r="BF581" s="140">
        <f>IF(N581="snížená",J581,0)</f>
        <v>0</v>
      </c>
      <c r="BG581" s="140">
        <f>IF(N581="zákl. přenesená",J581,0)</f>
        <v>0</v>
      </c>
      <c r="BH581" s="140">
        <f>IF(N581="sníž. přenesená",J581,0)</f>
        <v>0</v>
      </c>
      <c r="BI581" s="140">
        <f>IF(N581="nulová",J581,0)</f>
        <v>0</v>
      </c>
      <c r="BJ581" s="18" t="s">
        <v>79</v>
      </c>
      <c r="BK581" s="140">
        <f>ROUND(I581*H581,2)</f>
        <v>0</v>
      </c>
      <c r="BL581" s="18" t="s">
        <v>149</v>
      </c>
      <c r="BM581" s="139" t="s">
        <v>606</v>
      </c>
    </row>
    <row r="582" spans="2:65" s="1" customFormat="1" ht="19.5" x14ac:dyDescent="0.2">
      <c r="B582" s="33"/>
      <c r="D582" s="141" t="s">
        <v>151</v>
      </c>
      <c r="F582" s="142" t="s">
        <v>607</v>
      </c>
      <c r="I582" s="143"/>
      <c r="L582" s="33"/>
      <c r="M582" s="144"/>
      <c r="T582" s="54"/>
      <c r="AT582" s="18" t="s">
        <v>151</v>
      </c>
      <c r="AU582" s="18" t="s">
        <v>81</v>
      </c>
    </row>
    <row r="583" spans="2:65" s="1" customFormat="1" ht="11.25" x14ac:dyDescent="0.2">
      <c r="B583" s="33"/>
      <c r="D583" s="145" t="s">
        <v>153</v>
      </c>
      <c r="F583" s="146" t="s">
        <v>608</v>
      </c>
      <c r="I583" s="143"/>
      <c r="L583" s="33"/>
      <c r="M583" s="144"/>
      <c r="T583" s="54"/>
      <c r="AT583" s="18" t="s">
        <v>153</v>
      </c>
      <c r="AU583" s="18" t="s">
        <v>81</v>
      </c>
    </row>
    <row r="584" spans="2:65" s="12" customFormat="1" ht="11.25" x14ac:dyDescent="0.2">
      <c r="B584" s="147"/>
      <c r="D584" s="141" t="s">
        <v>155</v>
      </c>
      <c r="E584" s="148" t="s">
        <v>19</v>
      </c>
      <c r="F584" s="149" t="s">
        <v>156</v>
      </c>
      <c r="H584" s="148" t="s">
        <v>19</v>
      </c>
      <c r="I584" s="150"/>
      <c r="L584" s="147"/>
      <c r="M584" s="151"/>
      <c r="T584" s="152"/>
      <c r="AT584" s="148" t="s">
        <v>155</v>
      </c>
      <c r="AU584" s="148" t="s">
        <v>81</v>
      </c>
      <c r="AV584" s="12" t="s">
        <v>79</v>
      </c>
      <c r="AW584" s="12" t="s">
        <v>33</v>
      </c>
      <c r="AX584" s="12" t="s">
        <v>71</v>
      </c>
      <c r="AY584" s="148" t="s">
        <v>141</v>
      </c>
    </row>
    <row r="585" spans="2:65" s="12" customFormat="1" ht="11.25" x14ac:dyDescent="0.2">
      <c r="B585" s="147"/>
      <c r="D585" s="141" t="s">
        <v>155</v>
      </c>
      <c r="E585" s="148" t="s">
        <v>19</v>
      </c>
      <c r="F585" s="149" t="s">
        <v>557</v>
      </c>
      <c r="H585" s="148" t="s">
        <v>19</v>
      </c>
      <c r="I585" s="150"/>
      <c r="L585" s="147"/>
      <c r="M585" s="151"/>
      <c r="T585" s="152"/>
      <c r="AT585" s="148" t="s">
        <v>155</v>
      </c>
      <c r="AU585" s="148" t="s">
        <v>81</v>
      </c>
      <c r="AV585" s="12" t="s">
        <v>79</v>
      </c>
      <c r="AW585" s="12" t="s">
        <v>33</v>
      </c>
      <c r="AX585" s="12" t="s">
        <v>71</v>
      </c>
      <c r="AY585" s="148" t="s">
        <v>141</v>
      </c>
    </row>
    <row r="586" spans="2:65" s="13" customFormat="1" ht="11.25" x14ac:dyDescent="0.2">
      <c r="B586" s="153"/>
      <c r="D586" s="141" t="s">
        <v>155</v>
      </c>
      <c r="E586" s="154" t="s">
        <v>19</v>
      </c>
      <c r="F586" s="155" t="s">
        <v>558</v>
      </c>
      <c r="H586" s="156">
        <v>431.71199999999999</v>
      </c>
      <c r="I586" s="157"/>
      <c r="L586" s="153"/>
      <c r="M586" s="158"/>
      <c r="T586" s="159"/>
      <c r="AT586" s="154" t="s">
        <v>155</v>
      </c>
      <c r="AU586" s="154" t="s">
        <v>81</v>
      </c>
      <c r="AV586" s="13" t="s">
        <v>81</v>
      </c>
      <c r="AW586" s="13" t="s">
        <v>33</v>
      </c>
      <c r="AX586" s="13" t="s">
        <v>71</v>
      </c>
      <c r="AY586" s="154" t="s">
        <v>141</v>
      </c>
    </row>
    <row r="587" spans="2:65" s="13" customFormat="1" ht="22.5" x14ac:dyDescent="0.2">
      <c r="B587" s="153"/>
      <c r="D587" s="141" t="s">
        <v>155</v>
      </c>
      <c r="E587" s="154" t="s">
        <v>19</v>
      </c>
      <c r="F587" s="155" t="s">
        <v>559</v>
      </c>
      <c r="H587" s="156">
        <v>136.5</v>
      </c>
      <c r="I587" s="157"/>
      <c r="L587" s="153"/>
      <c r="M587" s="158"/>
      <c r="T587" s="159"/>
      <c r="AT587" s="154" t="s">
        <v>155</v>
      </c>
      <c r="AU587" s="154" t="s">
        <v>81</v>
      </c>
      <c r="AV587" s="13" t="s">
        <v>81</v>
      </c>
      <c r="AW587" s="13" t="s">
        <v>33</v>
      </c>
      <c r="AX587" s="13" t="s">
        <v>71</v>
      </c>
      <c r="AY587" s="154" t="s">
        <v>141</v>
      </c>
    </row>
    <row r="588" spans="2:65" s="14" customFormat="1" ht="11.25" x14ac:dyDescent="0.2">
      <c r="B588" s="170"/>
      <c r="D588" s="141" t="s">
        <v>155</v>
      </c>
      <c r="E588" s="171" t="s">
        <v>19</v>
      </c>
      <c r="F588" s="172" t="s">
        <v>188</v>
      </c>
      <c r="H588" s="173">
        <v>568.21199999999999</v>
      </c>
      <c r="I588" s="174"/>
      <c r="L588" s="170"/>
      <c r="M588" s="175"/>
      <c r="T588" s="176"/>
      <c r="AT588" s="171" t="s">
        <v>155</v>
      </c>
      <c r="AU588" s="171" t="s">
        <v>81</v>
      </c>
      <c r="AV588" s="14" t="s">
        <v>149</v>
      </c>
      <c r="AW588" s="14" t="s">
        <v>33</v>
      </c>
      <c r="AX588" s="14" t="s">
        <v>79</v>
      </c>
      <c r="AY588" s="171" t="s">
        <v>141</v>
      </c>
    </row>
    <row r="589" spans="2:65" s="1" customFormat="1" ht="21.75" customHeight="1" x14ac:dyDescent="0.2">
      <c r="B589" s="33"/>
      <c r="C589" s="128" t="s">
        <v>609</v>
      </c>
      <c r="D589" s="128" t="s">
        <v>144</v>
      </c>
      <c r="E589" s="129" t="s">
        <v>610</v>
      </c>
      <c r="F589" s="130" t="s">
        <v>611</v>
      </c>
      <c r="G589" s="131" t="s">
        <v>221</v>
      </c>
      <c r="H589" s="132">
        <v>68185.440000000002</v>
      </c>
      <c r="I589" s="133"/>
      <c r="J589" s="134">
        <f>ROUND(I589*H589,2)</f>
        <v>0</v>
      </c>
      <c r="K589" s="130" t="s">
        <v>148</v>
      </c>
      <c r="L589" s="33"/>
      <c r="M589" s="135" t="s">
        <v>19</v>
      </c>
      <c r="N589" s="136" t="s">
        <v>42</v>
      </c>
      <c r="P589" s="137">
        <f>O589*H589</f>
        <v>0</v>
      </c>
      <c r="Q589" s="137">
        <v>0</v>
      </c>
      <c r="R589" s="137">
        <f>Q589*H589</f>
        <v>0</v>
      </c>
      <c r="S589" s="137">
        <v>0</v>
      </c>
      <c r="T589" s="138">
        <f>S589*H589</f>
        <v>0</v>
      </c>
      <c r="AR589" s="139" t="s">
        <v>149</v>
      </c>
      <c r="AT589" s="139" t="s">
        <v>144</v>
      </c>
      <c r="AU589" s="139" t="s">
        <v>81</v>
      </c>
      <c r="AY589" s="18" t="s">
        <v>141</v>
      </c>
      <c r="BE589" s="140">
        <f>IF(N589="základní",J589,0)</f>
        <v>0</v>
      </c>
      <c r="BF589" s="140">
        <f>IF(N589="snížená",J589,0)</f>
        <v>0</v>
      </c>
      <c r="BG589" s="140">
        <f>IF(N589="zákl. přenesená",J589,0)</f>
        <v>0</v>
      </c>
      <c r="BH589" s="140">
        <f>IF(N589="sníž. přenesená",J589,0)</f>
        <v>0</v>
      </c>
      <c r="BI589" s="140">
        <f>IF(N589="nulová",J589,0)</f>
        <v>0</v>
      </c>
      <c r="BJ589" s="18" t="s">
        <v>79</v>
      </c>
      <c r="BK589" s="140">
        <f>ROUND(I589*H589,2)</f>
        <v>0</v>
      </c>
      <c r="BL589" s="18" t="s">
        <v>149</v>
      </c>
      <c r="BM589" s="139" t="s">
        <v>612</v>
      </c>
    </row>
    <row r="590" spans="2:65" s="1" customFormat="1" ht="19.5" x14ac:dyDescent="0.2">
      <c r="B590" s="33"/>
      <c r="D590" s="141" t="s">
        <v>151</v>
      </c>
      <c r="F590" s="142" t="s">
        <v>613</v>
      </c>
      <c r="I590" s="143"/>
      <c r="L590" s="33"/>
      <c r="M590" s="144"/>
      <c r="T590" s="54"/>
      <c r="AT590" s="18" t="s">
        <v>151</v>
      </c>
      <c r="AU590" s="18" t="s">
        <v>81</v>
      </c>
    </row>
    <row r="591" spans="2:65" s="1" customFormat="1" ht="11.25" x14ac:dyDescent="0.2">
      <c r="B591" s="33"/>
      <c r="D591" s="145" t="s">
        <v>153</v>
      </c>
      <c r="F591" s="146" t="s">
        <v>614</v>
      </c>
      <c r="I591" s="143"/>
      <c r="L591" s="33"/>
      <c r="M591" s="144"/>
      <c r="T591" s="54"/>
      <c r="AT591" s="18" t="s">
        <v>153</v>
      </c>
      <c r="AU591" s="18" t="s">
        <v>81</v>
      </c>
    </row>
    <row r="592" spans="2:65" s="12" customFormat="1" ht="11.25" x14ac:dyDescent="0.2">
      <c r="B592" s="147"/>
      <c r="D592" s="141" t="s">
        <v>155</v>
      </c>
      <c r="E592" s="148" t="s">
        <v>19</v>
      </c>
      <c r="F592" s="149" t="s">
        <v>156</v>
      </c>
      <c r="H592" s="148" t="s">
        <v>19</v>
      </c>
      <c r="I592" s="150"/>
      <c r="L592" s="147"/>
      <c r="M592" s="151"/>
      <c r="T592" s="152"/>
      <c r="AT592" s="148" t="s">
        <v>155</v>
      </c>
      <c r="AU592" s="148" t="s">
        <v>81</v>
      </c>
      <c r="AV592" s="12" t="s">
        <v>79</v>
      </c>
      <c r="AW592" s="12" t="s">
        <v>33</v>
      </c>
      <c r="AX592" s="12" t="s">
        <v>71</v>
      </c>
      <c r="AY592" s="148" t="s">
        <v>141</v>
      </c>
    </row>
    <row r="593" spans="2:65" s="12" customFormat="1" ht="11.25" x14ac:dyDescent="0.2">
      <c r="B593" s="147"/>
      <c r="D593" s="141" t="s">
        <v>155</v>
      </c>
      <c r="E593" s="148" t="s">
        <v>19</v>
      </c>
      <c r="F593" s="149" t="s">
        <v>566</v>
      </c>
      <c r="H593" s="148" t="s">
        <v>19</v>
      </c>
      <c r="I593" s="150"/>
      <c r="L593" s="147"/>
      <c r="M593" s="151"/>
      <c r="T593" s="152"/>
      <c r="AT593" s="148" t="s">
        <v>155</v>
      </c>
      <c r="AU593" s="148" t="s">
        <v>81</v>
      </c>
      <c r="AV593" s="12" t="s">
        <v>79</v>
      </c>
      <c r="AW593" s="12" t="s">
        <v>33</v>
      </c>
      <c r="AX593" s="12" t="s">
        <v>71</v>
      </c>
      <c r="AY593" s="148" t="s">
        <v>141</v>
      </c>
    </row>
    <row r="594" spans="2:65" s="13" customFormat="1" ht="11.25" x14ac:dyDescent="0.2">
      <c r="B594" s="153"/>
      <c r="D594" s="141" t="s">
        <v>155</v>
      </c>
      <c r="E594" s="154" t="s">
        <v>19</v>
      </c>
      <c r="F594" s="155" t="s">
        <v>615</v>
      </c>
      <c r="H594" s="156">
        <v>68185.440000000002</v>
      </c>
      <c r="I594" s="157"/>
      <c r="L594" s="153"/>
      <c r="M594" s="158"/>
      <c r="T594" s="159"/>
      <c r="AT594" s="154" t="s">
        <v>155</v>
      </c>
      <c r="AU594" s="154" t="s">
        <v>81</v>
      </c>
      <c r="AV594" s="13" t="s">
        <v>81</v>
      </c>
      <c r="AW594" s="13" t="s">
        <v>33</v>
      </c>
      <c r="AX594" s="13" t="s">
        <v>79</v>
      </c>
      <c r="AY594" s="154" t="s">
        <v>141</v>
      </c>
    </row>
    <row r="595" spans="2:65" s="12" customFormat="1" ht="22.5" x14ac:dyDescent="0.2">
      <c r="B595" s="147"/>
      <c r="D595" s="141" t="s">
        <v>155</v>
      </c>
      <c r="E595" s="148" t="s">
        <v>19</v>
      </c>
      <c r="F595" s="149" t="s">
        <v>568</v>
      </c>
      <c r="H595" s="148" t="s">
        <v>19</v>
      </c>
      <c r="I595" s="150"/>
      <c r="L595" s="147"/>
      <c r="M595" s="151"/>
      <c r="T595" s="152"/>
      <c r="AT595" s="148" t="s">
        <v>155</v>
      </c>
      <c r="AU595" s="148" t="s">
        <v>81</v>
      </c>
      <c r="AV595" s="12" t="s">
        <v>79</v>
      </c>
      <c r="AW595" s="12" t="s">
        <v>33</v>
      </c>
      <c r="AX595" s="12" t="s">
        <v>71</v>
      </c>
      <c r="AY595" s="148" t="s">
        <v>141</v>
      </c>
    </row>
    <row r="596" spans="2:65" s="1" customFormat="1" ht="21.75" customHeight="1" x14ac:dyDescent="0.2">
      <c r="B596" s="33"/>
      <c r="C596" s="128" t="s">
        <v>616</v>
      </c>
      <c r="D596" s="128" t="s">
        <v>144</v>
      </c>
      <c r="E596" s="129" t="s">
        <v>617</v>
      </c>
      <c r="F596" s="130" t="s">
        <v>618</v>
      </c>
      <c r="G596" s="131" t="s">
        <v>221</v>
      </c>
      <c r="H596" s="132">
        <v>568.21199999999999</v>
      </c>
      <c r="I596" s="133"/>
      <c r="J596" s="134">
        <f>ROUND(I596*H596,2)</f>
        <v>0</v>
      </c>
      <c r="K596" s="130" t="s">
        <v>148</v>
      </c>
      <c r="L596" s="33"/>
      <c r="M596" s="135" t="s">
        <v>19</v>
      </c>
      <c r="N596" s="136" t="s">
        <v>42</v>
      </c>
      <c r="P596" s="137">
        <f>O596*H596</f>
        <v>0</v>
      </c>
      <c r="Q596" s="137">
        <v>0</v>
      </c>
      <c r="R596" s="137">
        <f>Q596*H596</f>
        <v>0</v>
      </c>
      <c r="S596" s="137">
        <v>0</v>
      </c>
      <c r="T596" s="138">
        <f>S596*H596</f>
        <v>0</v>
      </c>
      <c r="AR596" s="139" t="s">
        <v>149</v>
      </c>
      <c r="AT596" s="139" t="s">
        <v>144</v>
      </c>
      <c r="AU596" s="139" t="s">
        <v>81</v>
      </c>
      <c r="AY596" s="18" t="s">
        <v>141</v>
      </c>
      <c r="BE596" s="140">
        <f>IF(N596="základní",J596,0)</f>
        <v>0</v>
      </c>
      <c r="BF596" s="140">
        <f>IF(N596="snížená",J596,0)</f>
        <v>0</v>
      </c>
      <c r="BG596" s="140">
        <f>IF(N596="zákl. přenesená",J596,0)</f>
        <v>0</v>
      </c>
      <c r="BH596" s="140">
        <f>IF(N596="sníž. přenesená",J596,0)</f>
        <v>0</v>
      </c>
      <c r="BI596" s="140">
        <f>IF(N596="nulová",J596,0)</f>
        <v>0</v>
      </c>
      <c r="BJ596" s="18" t="s">
        <v>79</v>
      </c>
      <c r="BK596" s="140">
        <f>ROUND(I596*H596,2)</f>
        <v>0</v>
      </c>
      <c r="BL596" s="18" t="s">
        <v>149</v>
      </c>
      <c r="BM596" s="139" t="s">
        <v>619</v>
      </c>
    </row>
    <row r="597" spans="2:65" s="1" customFormat="1" ht="19.5" x14ac:dyDescent="0.2">
      <c r="B597" s="33"/>
      <c r="D597" s="141" t="s">
        <v>151</v>
      </c>
      <c r="F597" s="142" t="s">
        <v>620</v>
      </c>
      <c r="I597" s="143"/>
      <c r="L597" s="33"/>
      <c r="M597" s="144"/>
      <c r="T597" s="54"/>
      <c r="AT597" s="18" t="s">
        <v>151</v>
      </c>
      <c r="AU597" s="18" t="s">
        <v>81</v>
      </c>
    </row>
    <row r="598" spans="2:65" s="1" customFormat="1" ht="11.25" x14ac:dyDescent="0.2">
      <c r="B598" s="33"/>
      <c r="D598" s="145" t="s">
        <v>153</v>
      </c>
      <c r="F598" s="146" t="s">
        <v>621</v>
      </c>
      <c r="I598" s="143"/>
      <c r="L598" s="33"/>
      <c r="M598" s="144"/>
      <c r="T598" s="54"/>
      <c r="AT598" s="18" t="s">
        <v>153</v>
      </c>
      <c r="AU598" s="18" t="s">
        <v>81</v>
      </c>
    </row>
    <row r="599" spans="2:65" s="12" customFormat="1" ht="11.25" x14ac:dyDescent="0.2">
      <c r="B599" s="147"/>
      <c r="D599" s="141" t="s">
        <v>155</v>
      </c>
      <c r="E599" s="148" t="s">
        <v>19</v>
      </c>
      <c r="F599" s="149" t="s">
        <v>156</v>
      </c>
      <c r="H599" s="148" t="s">
        <v>19</v>
      </c>
      <c r="I599" s="150"/>
      <c r="L599" s="147"/>
      <c r="M599" s="151"/>
      <c r="T599" s="152"/>
      <c r="AT599" s="148" t="s">
        <v>155</v>
      </c>
      <c r="AU599" s="148" t="s">
        <v>81</v>
      </c>
      <c r="AV599" s="12" t="s">
        <v>79</v>
      </c>
      <c r="AW599" s="12" t="s">
        <v>33</v>
      </c>
      <c r="AX599" s="12" t="s">
        <v>71</v>
      </c>
      <c r="AY599" s="148" t="s">
        <v>141</v>
      </c>
    </row>
    <row r="600" spans="2:65" s="12" customFormat="1" ht="11.25" x14ac:dyDescent="0.2">
      <c r="B600" s="147"/>
      <c r="D600" s="141" t="s">
        <v>155</v>
      </c>
      <c r="E600" s="148" t="s">
        <v>19</v>
      </c>
      <c r="F600" s="149" t="s">
        <v>557</v>
      </c>
      <c r="H600" s="148" t="s">
        <v>19</v>
      </c>
      <c r="I600" s="150"/>
      <c r="L600" s="147"/>
      <c r="M600" s="151"/>
      <c r="T600" s="152"/>
      <c r="AT600" s="148" t="s">
        <v>155</v>
      </c>
      <c r="AU600" s="148" t="s">
        <v>81</v>
      </c>
      <c r="AV600" s="12" t="s">
        <v>79</v>
      </c>
      <c r="AW600" s="12" t="s">
        <v>33</v>
      </c>
      <c r="AX600" s="12" t="s">
        <v>71</v>
      </c>
      <c r="AY600" s="148" t="s">
        <v>141</v>
      </c>
    </row>
    <row r="601" spans="2:65" s="13" customFormat="1" ht="11.25" x14ac:dyDescent="0.2">
      <c r="B601" s="153"/>
      <c r="D601" s="141" t="s">
        <v>155</v>
      </c>
      <c r="E601" s="154" t="s">
        <v>19</v>
      </c>
      <c r="F601" s="155" t="s">
        <v>558</v>
      </c>
      <c r="H601" s="156">
        <v>431.71199999999999</v>
      </c>
      <c r="I601" s="157"/>
      <c r="L601" s="153"/>
      <c r="M601" s="158"/>
      <c r="T601" s="159"/>
      <c r="AT601" s="154" t="s">
        <v>155</v>
      </c>
      <c r="AU601" s="154" t="s">
        <v>81</v>
      </c>
      <c r="AV601" s="13" t="s">
        <v>81</v>
      </c>
      <c r="AW601" s="13" t="s">
        <v>33</v>
      </c>
      <c r="AX601" s="13" t="s">
        <v>71</v>
      </c>
      <c r="AY601" s="154" t="s">
        <v>141</v>
      </c>
    </row>
    <row r="602" spans="2:65" s="13" customFormat="1" ht="22.5" x14ac:dyDescent="0.2">
      <c r="B602" s="153"/>
      <c r="D602" s="141" t="s">
        <v>155</v>
      </c>
      <c r="E602" s="154" t="s">
        <v>19</v>
      </c>
      <c r="F602" s="155" t="s">
        <v>559</v>
      </c>
      <c r="H602" s="156">
        <v>136.5</v>
      </c>
      <c r="I602" s="157"/>
      <c r="L602" s="153"/>
      <c r="M602" s="158"/>
      <c r="T602" s="159"/>
      <c r="AT602" s="154" t="s">
        <v>155</v>
      </c>
      <c r="AU602" s="154" t="s">
        <v>81</v>
      </c>
      <c r="AV602" s="13" t="s">
        <v>81</v>
      </c>
      <c r="AW602" s="13" t="s">
        <v>33</v>
      </c>
      <c r="AX602" s="13" t="s">
        <v>71</v>
      </c>
      <c r="AY602" s="154" t="s">
        <v>141</v>
      </c>
    </row>
    <row r="603" spans="2:65" s="14" customFormat="1" ht="11.25" x14ac:dyDescent="0.2">
      <c r="B603" s="170"/>
      <c r="D603" s="141" t="s">
        <v>155</v>
      </c>
      <c r="E603" s="171" t="s">
        <v>19</v>
      </c>
      <c r="F603" s="172" t="s">
        <v>188</v>
      </c>
      <c r="H603" s="173">
        <v>568.21199999999999</v>
      </c>
      <c r="I603" s="174"/>
      <c r="L603" s="170"/>
      <c r="M603" s="175"/>
      <c r="T603" s="176"/>
      <c r="AT603" s="171" t="s">
        <v>155</v>
      </c>
      <c r="AU603" s="171" t="s">
        <v>81</v>
      </c>
      <c r="AV603" s="14" t="s">
        <v>149</v>
      </c>
      <c r="AW603" s="14" t="s">
        <v>33</v>
      </c>
      <c r="AX603" s="14" t="s">
        <v>79</v>
      </c>
      <c r="AY603" s="171" t="s">
        <v>141</v>
      </c>
    </row>
    <row r="604" spans="2:65" s="1" customFormat="1" ht="24.2" customHeight="1" x14ac:dyDescent="0.2">
      <c r="B604" s="33"/>
      <c r="C604" s="128" t="s">
        <v>622</v>
      </c>
      <c r="D604" s="128" t="s">
        <v>144</v>
      </c>
      <c r="E604" s="129" t="s">
        <v>623</v>
      </c>
      <c r="F604" s="130" t="s">
        <v>624</v>
      </c>
      <c r="G604" s="131" t="s">
        <v>625</v>
      </c>
      <c r="H604" s="132">
        <v>120</v>
      </c>
      <c r="I604" s="133"/>
      <c r="J604" s="134">
        <f>ROUND(I604*H604,2)</f>
        <v>0</v>
      </c>
      <c r="K604" s="130" t="s">
        <v>148</v>
      </c>
      <c r="L604" s="33"/>
      <c r="M604" s="135" t="s">
        <v>19</v>
      </c>
      <c r="N604" s="136" t="s">
        <v>42</v>
      </c>
      <c r="P604" s="137">
        <f>O604*H604</f>
        <v>0</v>
      </c>
      <c r="Q604" s="137">
        <v>0</v>
      </c>
      <c r="R604" s="137">
        <f>Q604*H604</f>
        <v>0</v>
      </c>
      <c r="S604" s="137">
        <v>0</v>
      </c>
      <c r="T604" s="138">
        <f>S604*H604</f>
        <v>0</v>
      </c>
      <c r="AR604" s="139" t="s">
        <v>149</v>
      </c>
      <c r="AT604" s="139" t="s">
        <v>144</v>
      </c>
      <c r="AU604" s="139" t="s">
        <v>81</v>
      </c>
      <c r="AY604" s="18" t="s">
        <v>141</v>
      </c>
      <c r="BE604" s="140">
        <f>IF(N604="základní",J604,0)</f>
        <v>0</v>
      </c>
      <c r="BF604" s="140">
        <f>IF(N604="snížená",J604,0)</f>
        <v>0</v>
      </c>
      <c r="BG604" s="140">
        <f>IF(N604="zákl. přenesená",J604,0)</f>
        <v>0</v>
      </c>
      <c r="BH604" s="140">
        <f>IF(N604="sníž. přenesená",J604,0)</f>
        <v>0</v>
      </c>
      <c r="BI604" s="140">
        <f>IF(N604="nulová",J604,0)</f>
        <v>0</v>
      </c>
      <c r="BJ604" s="18" t="s">
        <v>79</v>
      </c>
      <c r="BK604" s="140">
        <f>ROUND(I604*H604,2)</f>
        <v>0</v>
      </c>
      <c r="BL604" s="18" t="s">
        <v>149</v>
      </c>
      <c r="BM604" s="139" t="s">
        <v>626</v>
      </c>
    </row>
    <row r="605" spans="2:65" s="1" customFormat="1" ht="29.25" x14ac:dyDescent="0.2">
      <c r="B605" s="33"/>
      <c r="D605" s="141" t="s">
        <v>151</v>
      </c>
      <c r="F605" s="142" t="s">
        <v>627</v>
      </c>
      <c r="I605" s="143"/>
      <c r="L605" s="33"/>
      <c r="M605" s="144"/>
      <c r="T605" s="54"/>
      <c r="AT605" s="18" t="s">
        <v>151</v>
      </c>
      <c r="AU605" s="18" t="s">
        <v>81</v>
      </c>
    </row>
    <row r="606" spans="2:65" s="1" customFormat="1" ht="11.25" x14ac:dyDescent="0.2">
      <c r="B606" s="33"/>
      <c r="D606" s="145" t="s">
        <v>153</v>
      </c>
      <c r="F606" s="146" t="s">
        <v>628</v>
      </c>
      <c r="I606" s="143"/>
      <c r="L606" s="33"/>
      <c r="M606" s="144"/>
      <c r="T606" s="54"/>
      <c r="AT606" s="18" t="s">
        <v>153</v>
      </c>
      <c r="AU606" s="18" t="s">
        <v>81</v>
      </c>
    </row>
    <row r="607" spans="2:65" s="12" customFormat="1" ht="11.25" x14ac:dyDescent="0.2">
      <c r="B607" s="147"/>
      <c r="D607" s="141" t="s">
        <v>155</v>
      </c>
      <c r="E607" s="148" t="s">
        <v>19</v>
      </c>
      <c r="F607" s="149" t="s">
        <v>629</v>
      </c>
      <c r="H607" s="148" t="s">
        <v>19</v>
      </c>
      <c r="I607" s="150"/>
      <c r="L607" s="147"/>
      <c r="M607" s="151"/>
      <c r="T607" s="152"/>
      <c r="AT607" s="148" t="s">
        <v>155</v>
      </c>
      <c r="AU607" s="148" t="s">
        <v>81</v>
      </c>
      <c r="AV607" s="12" t="s">
        <v>79</v>
      </c>
      <c r="AW607" s="12" t="s">
        <v>33</v>
      </c>
      <c r="AX607" s="12" t="s">
        <v>71</v>
      </c>
      <c r="AY607" s="148" t="s">
        <v>141</v>
      </c>
    </row>
    <row r="608" spans="2:65" s="12" customFormat="1" ht="11.25" x14ac:dyDescent="0.2">
      <c r="B608" s="147"/>
      <c r="D608" s="141" t="s">
        <v>155</v>
      </c>
      <c r="E608" s="148" t="s">
        <v>19</v>
      </c>
      <c r="F608" s="149" t="s">
        <v>566</v>
      </c>
      <c r="H608" s="148" t="s">
        <v>19</v>
      </c>
      <c r="I608" s="150"/>
      <c r="L608" s="147"/>
      <c r="M608" s="151"/>
      <c r="T608" s="152"/>
      <c r="AT608" s="148" t="s">
        <v>155</v>
      </c>
      <c r="AU608" s="148" t="s">
        <v>81</v>
      </c>
      <c r="AV608" s="12" t="s">
        <v>79</v>
      </c>
      <c r="AW608" s="12" t="s">
        <v>33</v>
      </c>
      <c r="AX608" s="12" t="s">
        <v>71</v>
      </c>
      <c r="AY608" s="148" t="s">
        <v>141</v>
      </c>
    </row>
    <row r="609" spans="2:65" s="12" customFormat="1" ht="11.25" x14ac:dyDescent="0.2">
      <c r="B609" s="147"/>
      <c r="D609" s="141" t="s">
        <v>155</v>
      </c>
      <c r="E609" s="148" t="s">
        <v>19</v>
      </c>
      <c r="F609" s="149" t="s">
        <v>630</v>
      </c>
      <c r="H609" s="148" t="s">
        <v>19</v>
      </c>
      <c r="I609" s="150"/>
      <c r="L609" s="147"/>
      <c r="M609" s="151"/>
      <c r="T609" s="152"/>
      <c r="AT609" s="148" t="s">
        <v>155</v>
      </c>
      <c r="AU609" s="148" t="s">
        <v>81</v>
      </c>
      <c r="AV609" s="12" t="s">
        <v>79</v>
      </c>
      <c r="AW609" s="12" t="s">
        <v>33</v>
      </c>
      <c r="AX609" s="12" t="s">
        <v>71</v>
      </c>
      <c r="AY609" s="148" t="s">
        <v>141</v>
      </c>
    </row>
    <row r="610" spans="2:65" s="13" customFormat="1" ht="11.25" x14ac:dyDescent="0.2">
      <c r="B610" s="153"/>
      <c r="D610" s="141" t="s">
        <v>155</v>
      </c>
      <c r="E610" s="154" t="s">
        <v>19</v>
      </c>
      <c r="F610" s="155" t="s">
        <v>631</v>
      </c>
      <c r="H610" s="156">
        <v>120</v>
      </c>
      <c r="I610" s="157"/>
      <c r="L610" s="153"/>
      <c r="M610" s="158"/>
      <c r="T610" s="159"/>
      <c r="AT610" s="154" t="s">
        <v>155</v>
      </c>
      <c r="AU610" s="154" t="s">
        <v>81</v>
      </c>
      <c r="AV610" s="13" t="s">
        <v>81</v>
      </c>
      <c r="AW610" s="13" t="s">
        <v>33</v>
      </c>
      <c r="AX610" s="13" t="s">
        <v>79</v>
      </c>
      <c r="AY610" s="154" t="s">
        <v>141</v>
      </c>
    </row>
    <row r="611" spans="2:65" s="12" customFormat="1" ht="22.5" x14ac:dyDescent="0.2">
      <c r="B611" s="147"/>
      <c r="D611" s="141" t="s">
        <v>155</v>
      </c>
      <c r="E611" s="148" t="s">
        <v>19</v>
      </c>
      <c r="F611" s="149" t="s">
        <v>568</v>
      </c>
      <c r="H611" s="148" t="s">
        <v>19</v>
      </c>
      <c r="I611" s="150"/>
      <c r="L611" s="147"/>
      <c r="M611" s="151"/>
      <c r="T611" s="152"/>
      <c r="AT611" s="148" t="s">
        <v>155</v>
      </c>
      <c r="AU611" s="148" t="s">
        <v>81</v>
      </c>
      <c r="AV611" s="12" t="s">
        <v>79</v>
      </c>
      <c r="AW611" s="12" t="s">
        <v>33</v>
      </c>
      <c r="AX611" s="12" t="s">
        <v>71</v>
      </c>
      <c r="AY611" s="148" t="s">
        <v>141</v>
      </c>
    </row>
    <row r="612" spans="2:65" s="11" customFormat="1" ht="22.9" customHeight="1" x14ac:dyDescent="0.2">
      <c r="B612" s="116"/>
      <c r="D612" s="117" t="s">
        <v>70</v>
      </c>
      <c r="E612" s="126" t="s">
        <v>632</v>
      </c>
      <c r="F612" s="126" t="s">
        <v>633</v>
      </c>
      <c r="I612" s="119"/>
      <c r="J612" s="127">
        <f>BK612</f>
        <v>0</v>
      </c>
      <c r="L612" s="116"/>
      <c r="M612" s="121"/>
      <c r="P612" s="122">
        <f>SUM(P613:P702)</f>
        <v>0</v>
      </c>
      <c r="R612" s="122">
        <f>SUM(R613:R702)</f>
        <v>0</v>
      </c>
      <c r="T612" s="123">
        <f>SUM(T613:T702)</f>
        <v>100.84007299999998</v>
      </c>
      <c r="AR612" s="117" t="s">
        <v>79</v>
      </c>
      <c r="AT612" s="124" t="s">
        <v>70</v>
      </c>
      <c r="AU612" s="124" t="s">
        <v>79</v>
      </c>
      <c r="AY612" s="117" t="s">
        <v>141</v>
      </c>
      <c r="BK612" s="125">
        <f>SUM(BK613:BK702)</f>
        <v>0</v>
      </c>
    </row>
    <row r="613" spans="2:65" s="1" customFormat="1" ht="24.2" customHeight="1" x14ac:dyDescent="0.2">
      <c r="B613" s="33"/>
      <c r="C613" s="128" t="s">
        <v>634</v>
      </c>
      <c r="D613" s="128" t="s">
        <v>144</v>
      </c>
      <c r="E613" s="129" t="s">
        <v>635</v>
      </c>
      <c r="F613" s="130" t="s">
        <v>636</v>
      </c>
      <c r="G613" s="131" t="s">
        <v>221</v>
      </c>
      <c r="H613" s="132">
        <v>55.896999999999998</v>
      </c>
      <c r="I613" s="133"/>
      <c r="J613" s="134">
        <f>ROUND(I613*H613,2)</f>
        <v>0</v>
      </c>
      <c r="K613" s="130" t="s">
        <v>148</v>
      </c>
      <c r="L613" s="33"/>
      <c r="M613" s="135" t="s">
        <v>19</v>
      </c>
      <c r="N613" s="136" t="s">
        <v>42</v>
      </c>
      <c r="P613" s="137">
        <f>O613*H613</f>
        <v>0</v>
      </c>
      <c r="Q613" s="137">
        <v>0</v>
      </c>
      <c r="R613" s="137">
        <f>Q613*H613</f>
        <v>0</v>
      </c>
      <c r="S613" s="137">
        <v>0.18099999999999999</v>
      </c>
      <c r="T613" s="138">
        <f>S613*H613</f>
        <v>10.117357</v>
      </c>
      <c r="AR613" s="139" t="s">
        <v>149</v>
      </c>
      <c r="AT613" s="139" t="s">
        <v>144</v>
      </c>
      <c r="AU613" s="139" t="s">
        <v>81</v>
      </c>
      <c r="AY613" s="18" t="s">
        <v>141</v>
      </c>
      <c r="BE613" s="140">
        <f>IF(N613="základní",J613,0)</f>
        <v>0</v>
      </c>
      <c r="BF613" s="140">
        <f>IF(N613="snížená",J613,0)</f>
        <v>0</v>
      </c>
      <c r="BG613" s="140">
        <f>IF(N613="zákl. přenesená",J613,0)</f>
        <v>0</v>
      </c>
      <c r="BH613" s="140">
        <f>IF(N613="sníž. přenesená",J613,0)</f>
        <v>0</v>
      </c>
      <c r="BI613" s="140">
        <f>IF(N613="nulová",J613,0)</f>
        <v>0</v>
      </c>
      <c r="BJ613" s="18" t="s">
        <v>79</v>
      </c>
      <c r="BK613" s="140">
        <f>ROUND(I613*H613,2)</f>
        <v>0</v>
      </c>
      <c r="BL613" s="18" t="s">
        <v>149</v>
      </c>
      <c r="BM613" s="139" t="s">
        <v>637</v>
      </c>
    </row>
    <row r="614" spans="2:65" s="1" customFormat="1" ht="19.5" x14ac:dyDescent="0.2">
      <c r="B614" s="33"/>
      <c r="D614" s="141" t="s">
        <v>151</v>
      </c>
      <c r="F614" s="142" t="s">
        <v>638</v>
      </c>
      <c r="I614" s="143"/>
      <c r="L614" s="33"/>
      <c r="M614" s="144"/>
      <c r="T614" s="54"/>
      <c r="AT614" s="18" t="s">
        <v>151</v>
      </c>
      <c r="AU614" s="18" t="s">
        <v>81</v>
      </c>
    </row>
    <row r="615" spans="2:65" s="1" customFormat="1" ht="11.25" x14ac:dyDescent="0.2">
      <c r="B615" s="33"/>
      <c r="D615" s="145" t="s">
        <v>153</v>
      </c>
      <c r="F615" s="146" t="s">
        <v>639</v>
      </c>
      <c r="I615" s="143"/>
      <c r="L615" s="33"/>
      <c r="M615" s="144"/>
      <c r="T615" s="54"/>
      <c r="AT615" s="18" t="s">
        <v>153</v>
      </c>
      <c r="AU615" s="18" t="s">
        <v>81</v>
      </c>
    </row>
    <row r="616" spans="2:65" s="12" customFormat="1" ht="11.25" x14ac:dyDescent="0.2">
      <c r="B616" s="147"/>
      <c r="D616" s="141" t="s">
        <v>155</v>
      </c>
      <c r="E616" s="148" t="s">
        <v>19</v>
      </c>
      <c r="F616" s="149" t="s">
        <v>640</v>
      </c>
      <c r="H616" s="148" t="s">
        <v>19</v>
      </c>
      <c r="I616" s="150"/>
      <c r="L616" s="147"/>
      <c r="M616" s="151"/>
      <c r="T616" s="152"/>
      <c r="AT616" s="148" t="s">
        <v>155</v>
      </c>
      <c r="AU616" s="148" t="s">
        <v>81</v>
      </c>
      <c r="AV616" s="12" t="s">
        <v>79</v>
      </c>
      <c r="AW616" s="12" t="s">
        <v>33</v>
      </c>
      <c r="AX616" s="12" t="s">
        <v>71</v>
      </c>
      <c r="AY616" s="148" t="s">
        <v>141</v>
      </c>
    </row>
    <row r="617" spans="2:65" s="12" customFormat="1" ht="11.25" x14ac:dyDescent="0.2">
      <c r="B617" s="147"/>
      <c r="D617" s="141" t="s">
        <v>155</v>
      </c>
      <c r="E617" s="148" t="s">
        <v>19</v>
      </c>
      <c r="F617" s="149" t="s">
        <v>641</v>
      </c>
      <c r="H617" s="148" t="s">
        <v>19</v>
      </c>
      <c r="I617" s="150"/>
      <c r="L617" s="147"/>
      <c r="M617" s="151"/>
      <c r="T617" s="152"/>
      <c r="AT617" s="148" t="s">
        <v>155</v>
      </c>
      <c r="AU617" s="148" t="s">
        <v>81</v>
      </c>
      <c r="AV617" s="12" t="s">
        <v>79</v>
      </c>
      <c r="AW617" s="12" t="s">
        <v>33</v>
      </c>
      <c r="AX617" s="12" t="s">
        <v>71</v>
      </c>
      <c r="AY617" s="148" t="s">
        <v>141</v>
      </c>
    </row>
    <row r="618" spans="2:65" s="13" customFormat="1" ht="33.75" x14ac:dyDescent="0.2">
      <c r="B618" s="153"/>
      <c r="D618" s="141" t="s">
        <v>155</v>
      </c>
      <c r="E618" s="154" t="s">
        <v>19</v>
      </c>
      <c r="F618" s="155" t="s">
        <v>642</v>
      </c>
      <c r="H618" s="156">
        <v>27.167000000000002</v>
      </c>
      <c r="I618" s="157"/>
      <c r="L618" s="153"/>
      <c r="M618" s="158"/>
      <c r="T618" s="159"/>
      <c r="AT618" s="154" t="s">
        <v>155</v>
      </c>
      <c r="AU618" s="154" t="s">
        <v>81</v>
      </c>
      <c r="AV618" s="13" t="s">
        <v>81</v>
      </c>
      <c r="AW618" s="13" t="s">
        <v>33</v>
      </c>
      <c r="AX618" s="13" t="s">
        <v>71</v>
      </c>
      <c r="AY618" s="154" t="s">
        <v>141</v>
      </c>
    </row>
    <row r="619" spans="2:65" s="13" customFormat="1" ht="33.75" x14ac:dyDescent="0.2">
      <c r="B619" s="153"/>
      <c r="D619" s="141" t="s">
        <v>155</v>
      </c>
      <c r="E619" s="154" t="s">
        <v>19</v>
      </c>
      <c r="F619" s="155" t="s">
        <v>643</v>
      </c>
      <c r="H619" s="156">
        <v>28.73</v>
      </c>
      <c r="I619" s="157"/>
      <c r="L619" s="153"/>
      <c r="M619" s="158"/>
      <c r="T619" s="159"/>
      <c r="AT619" s="154" t="s">
        <v>155</v>
      </c>
      <c r="AU619" s="154" t="s">
        <v>81</v>
      </c>
      <c r="AV619" s="13" t="s">
        <v>81</v>
      </c>
      <c r="AW619" s="13" t="s">
        <v>33</v>
      </c>
      <c r="AX619" s="13" t="s">
        <v>71</v>
      </c>
      <c r="AY619" s="154" t="s">
        <v>141</v>
      </c>
    </row>
    <row r="620" spans="2:65" s="14" customFormat="1" ht="11.25" x14ac:dyDescent="0.2">
      <c r="B620" s="170"/>
      <c r="D620" s="141" t="s">
        <v>155</v>
      </c>
      <c r="E620" s="171" t="s">
        <v>19</v>
      </c>
      <c r="F620" s="172" t="s">
        <v>188</v>
      </c>
      <c r="H620" s="173">
        <v>55.896999999999998</v>
      </c>
      <c r="I620" s="174"/>
      <c r="L620" s="170"/>
      <c r="M620" s="175"/>
      <c r="T620" s="176"/>
      <c r="AT620" s="171" t="s">
        <v>155</v>
      </c>
      <c r="AU620" s="171" t="s">
        <v>81</v>
      </c>
      <c r="AV620" s="14" t="s">
        <v>149</v>
      </c>
      <c r="AW620" s="14" t="s">
        <v>33</v>
      </c>
      <c r="AX620" s="14" t="s">
        <v>79</v>
      </c>
      <c r="AY620" s="171" t="s">
        <v>141</v>
      </c>
    </row>
    <row r="621" spans="2:65" s="1" customFormat="1" ht="24.2" customHeight="1" x14ac:dyDescent="0.2">
      <c r="B621" s="33"/>
      <c r="C621" s="128" t="s">
        <v>365</v>
      </c>
      <c r="D621" s="128" t="s">
        <v>144</v>
      </c>
      <c r="E621" s="129" t="s">
        <v>644</v>
      </c>
      <c r="F621" s="130" t="s">
        <v>645</v>
      </c>
      <c r="G621" s="131" t="s">
        <v>221</v>
      </c>
      <c r="H621" s="132">
        <v>188.28899999999999</v>
      </c>
      <c r="I621" s="133"/>
      <c r="J621" s="134">
        <f>ROUND(I621*H621,2)</f>
        <v>0</v>
      </c>
      <c r="K621" s="130" t="s">
        <v>148</v>
      </c>
      <c r="L621" s="33"/>
      <c r="M621" s="135" t="s">
        <v>19</v>
      </c>
      <c r="N621" s="136" t="s">
        <v>42</v>
      </c>
      <c r="P621" s="137">
        <f>O621*H621</f>
        <v>0</v>
      </c>
      <c r="Q621" s="137">
        <v>0</v>
      </c>
      <c r="R621" s="137">
        <f>Q621*H621</f>
        <v>0</v>
      </c>
      <c r="S621" s="137">
        <v>0.26100000000000001</v>
      </c>
      <c r="T621" s="138">
        <f>S621*H621</f>
        <v>49.143428999999998</v>
      </c>
      <c r="AR621" s="139" t="s">
        <v>149</v>
      </c>
      <c r="AT621" s="139" t="s">
        <v>144</v>
      </c>
      <c r="AU621" s="139" t="s">
        <v>81</v>
      </c>
      <c r="AY621" s="18" t="s">
        <v>141</v>
      </c>
      <c r="BE621" s="140">
        <f>IF(N621="základní",J621,0)</f>
        <v>0</v>
      </c>
      <c r="BF621" s="140">
        <f>IF(N621="snížená",J621,0)</f>
        <v>0</v>
      </c>
      <c r="BG621" s="140">
        <f>IF(N621="zákl. přenesená",J621,0)</f>
        <v>0</v>
      </c>
      <c r="BH621" s="140">
        <f>IF(N621="sníž. přenesená",J621,0)</f>
        <v>0</v>
      </c>
      <c r="BI621" s="140">
        <f>IF(N621="nulová",J621,0)</f>
        <v>0</v>
      </c>
      <c r="BJ621" s="18" t="s">
        <v>79</v>
      </c>
      <c r="BK621" s="140">
        <f>ROUND(I621*H621,2)</f>
        <v>0</v>
      </c>
      <c r="BL621" s="18" t="s">
        <v>149</v>
      </c>
      <c r="BM621" s="139" t="s">
        <v>646</v>
      </c>
    </row>
    <row r="622" spans="2:65" s="1" customFormat="1" ht="19.5" x14ac:dyDescent="0.2">
      <c r="B622" s="33"/>
      <c r="D622" s="141" t="s">
        <v>151</v>
      </c>
      <c r="F622" s="142" t="s">
        <v>647</v>
      </c>
      <c r="I622" s="143"/>
      <c r="L622" s="33"/>
      <c r="M622" s="144"/>
      <c r="T622" s="54"/>
      <c r="AT622" s="18" t="s">
        <v>151</v>
      </c>
      <c r="AU622" s="18" t="s">
        <v>81</v>
      </c>
    </row>
    <row r="623" spans="2:65" s="1" customFormat="1" ht="11.25" x14ac:dyDescent="0.2">
      <c r="B623" s="33"/>
      <c r="D623" s="145" t="s">
        <v>153</v>
      </c>
      <c r="F623" s="146" t="s">
        <v>648</v>
      </c>
      <c r="I623" s="143"/>
      <c r="L623" s="33"/>
      <c r="M623" s="144"/>
      <c r="T623" s="54"/>
      <c r="AT623" s="18" t="s">
        <v>153</v>
      </c>
      <c r="AU623" s="18" t="s">
        <v>81</v>
      </c>
    </row>
    <row r="624" spans="2:65" s="12" customFormat="1" ht="11.25" x14ac:dyDescent="0.2">
      <c r="B624" s="147"/>
      <c r="D624" s="141" t="s">
        <v>155</v>
      </c>
      <c r="E624" s="148" t="s">
        <v>19</v>
      </c>
      <c r="F624" s="149" t="s">
        <v>640</v>
      </c>
      <c r="H624" s="148" t="s">
        <v>19</v>
      </c>
      <c r="I624" s="150"/>
      <c r="L624" s="147"/>
      <c r="M624" s="151"/>
      <c r="T624" s="152"/>
      <c r="AT624" s="148" t="s">
        <v>155</v>
      </c>
      <c r="AU624" s="148" t="s">
        <v>81</v>
      </c>
      <c r="AV624" s="12" t="s">
        <v>79</v>
      </c>
      <c r="AW624" s="12" t="s">
        <v>33</v>
      </c>
      <c r="AX624" s="12" t="s">
        <v>71</v>
      </c>
      <c r="AY624" s="148" t="s">
        <v>141</v>
      </c>
    </row>
    <row r="625" spans="2:65" s="12" customFormat="1" ht="11.25" x14ac:dyDescent="0.2">
      <c r="B625" s="147"/>
      <c r="D625" s="141" t="s">
        <v>155</v>
      </c>
      <c r="E625" s="148" t="s">
        <v>19</v>
      </c>
      <c r="F625" s="149" t="s">
        <v>649</v>
      </c>
      <c r="H625" s="148" t="s">
        <v>19</v>
      </c>
      <c r="I625" s="150"/>
      <c r="L625" s="147"/>
      <c r="M625" s="151"/>
      <c r="T625" s="152"/>
      <c r="AT625" s="148" t="s">
        <v>155</v>
      </c>
      <c r="AU625" s="148" t="s">
        <v>81</v>
      </c>
      <c r="AV625" s="12" t="s">
        <v>79</v>
      </c>
      <c r="AW625" s="12" t="s">
        <v>33</v>
      </c>
      <c r="AX625" s="12" t="s">
        <v>71</v>
      </c>
      <c r="AY625" s="148" t="s">
        <v>141</v>
      </c>
    </row>
    <row r="626" spans="2:65" s="13" customFormat="1" ht="33.75" x14ac:dyDescent="0.2">
      <c r="B626" s="153"/>
      <c r="D626" s="141" t="s">
        <v>155</v>
      </c>
      <c r="E626" s="154" t="s">
        <v>19</v>
      </c>
      <c r="F626" s="155" t="s">
        <v>650</v>
      </c>
      <c r="H626" s="156">
        <v>41.222000000000001</v>
      </c>
      <c r="I626" s="157"/>
      <c r="L626" s="153"/>
      <c r="M626" s="158"/>
      <c r="T626" s="159"/>
      <c r="AT626" s="154" t="s">
        <v>155</v>
      </c>
      <c r="AU626" s="154" t="s">
        <v>81</v>
      </c>
      <c r="AV626" s="13" t="s">
        <v>81</v>
      </c>
      <c r="AW626" s="13" t="s">
        <v>33</v>
      </c>
      <c r="AX626" s="13" t="s">
        <v>71</v>
      </c>
      <c r="AY626" s="154" t="s">
        <v>141</v>
      </c>
    </row>
    <row r="627" spans="2:65" s="13" customFormat="1" ht="22.5" x14ac:dyDescent="0.2">
      <c r="B627" s="153"/>
      <c r="D627" s="141" t="s">
        <v>155</v>
      </c>
      <c r="E627" s="154" t="s">
        <v>19</v>
      </c>
      <c r="F627" s="155" t="s">
        <v>651</v>
      </c>
      <c r="H627" s="156">
        <v>40.962000000000003</v>
      </c>
      <c r="I627" s="157"/>
      <c r="L627" s="153"/>
      <c r="M627" s="158"/>
      <c r="T627" s="159"/>
      <c r="AT627" s="154" t="s">
        <v>155</v>
      </c>
      <c r="AU627" s="154" t="s">
        <v>81</v>
      </c>
      <c r="AV627" s="13" t="s">
        <v>81</v>
      </c>
      <c r="AW627" s="13" t="s">
        <v>33</v>
      </c>
      <c r="AX627" s="13" t="s">
        <v>71</v>
      </c>
      <c r="AY627" s="154" t="s">
        <v>141</v>
      </c>
    </row>
    <row r="628" spans="2:65" s="13" customFormat="1" ht="22.5" x14ac:dyDescent="0.2">
      <c r="B628" s="153"/>
      <c r="D628" s="141" t="s">
        <v>155</v>
      </c>
      <c r="E628" s="154" t="s">
        <v>19</v>
      </c>
      <c r="F628" s="155" t="s">
        <v>652</v>
      </c>
      <c r="H628" s="156">
        <v>41.5</v>
      </c>
      <c r="I628" s="157"/>
      <c r="L628" s="153"/>
      <c r="M628" s="158"/>
      <c r="T628" s="159"/>
      <c r="AT628" s="154" t="s">
        <v>155</v>
      </c>
      <c r="AU628" s="154" t="s">
        <v>81</v>
      </c>
      <c r="AV628" s="13" t="s">
        <v>81</v>
      </c>
      <c r="AW628" s="13" t="s">
        <v>33</v>
      </c>
      <c r="AX628" s="13" t="s">
        <v>71</v>
      </c>
      <c r="AY628" s="154" t="s">
        <v>141</v>
      </c>
    </row>
    <row r="629" spans="2:65" s="13" customFormat="1" ht="22.5" x14ac:dyDescent="0.2">
      <c r="B629" s="153"/>
      <c r="D629" s="141" t="s">
        <v>155</v>
      </c>
      <c r="E629" s="154" t="s">
        <v>19</v>
      </c>
      <c r="F629" s="155" t="s">
        <v>653</v>
      </c>
      <c r="H629" s="156">
        <v>52.823999999999998</v>
      </c>
      <c r="I629" s="157"/>
      <c r="L629" s="153"/>
      <c r="M629" s="158"/>
      <c r="T629" s="159"/>
      <c r="AT629" s="154" t="s">
        <v>155</v>
      </c>
      <c r="AU629" s="154" t="s">
        <v>81</v>
      </c>
      <c r="AV629" s="13" t="s">
        <v>81</v>
      </c>
      <c r="AW629" s="13" t="s">
        <v>33</v>
      </c>
      <c r="AX629" s="13" t="s">
        <v>71</v>
      </c>
      <c r="AY629" s="154" t="s">
        <v>141</v>
      </c>
    </row>
    <row r="630" spans="2:65" s="13" customFormat="1" ht="11.25" x14ac:dyDescent="0.2">
      <c r="B630" s="153"/>
      <c r="D630" s="141" t="s">
        <v>155</v>
      </c>
      <c r="E630" s="154" t="s">
        <v>19</v>
      </c>
      <c r="F630" s="155" t="s">
        <v>654</v>
      </c>
      <c r="H630" s="156">
        <v>11.781000000000001</v>
      </c>
      <c r="I630" s="157"/>
      <c r="L630" s="153"/>
      <c r="M630" s="158"/>
      <c r="T630" s="159"/>
      <c r="AT630" s="154" t="s">
        <v>155</v>
      </c>
      <c r="AU630" s="154" t="s">
        <v>81</v>
      </c>
      <c r="AV630" s="13" t="s">
        <v>81</v>
      </c>
      <c r="AW630" s="13" t="s">
        <v>33</v>
      </c>
      <c r="AX630" s="13" t="s">
        <v>71</v>
      </c>
      <c r="AY630" s="154" t="s">
        <v>141</v>
      </c>
    </row>
    <row r="631" spans="2:65" s="14" customFormat="1" ht="11.25" x14ac:dyDescent="0.2">
      <c r="B631" s="170"/>
      <c r="D631" s="141" t="s">
        <v>155</v>
      </c>
      <c r="E631" s="171" t="s">
        <v>19</v>
      </c>
      <c r="F631" s="172" t="s">
        <v>188</v>
      </c>
      <c r="H631" s="173">
        <v>188.28899999999999</v>
      </c>
      <c r="I631" s="174"/>
      <c r="L631" s="170"/>
      <c r="M631" s="175"/>
      <c r="T631" s="176"/>
      <c r="AT631" s="171" t="s">
        <v>155</v>
      </c>
      <c r="AU631" s="171" t="s">
        <v>81</v>
      </c>
      <c r="AV631" s="14" t="s">
        <v>149</v>
      </c>
      <c r="AW631" s="14" t="s">
        <v>33</v>
      </c>
      <c r="AX631" s="14" t="s">
        <v>79</v>
      </c>
      <c r="AY631" s="171" t="s">
        <v>141</v>
      </c>
    </row>
    <row r="632" spans="2:65" s="1" customFormat="1" ht="24.2" customHeight="1" x14ac:dyDescent="0.2">
      <c r="B632" s="33"/>
      <c r="C632" s="128" t="s">
        <v>287</v>
      </c>
      <c r="D632" s="128" t="s">
        <v>144</v>
      </c>
      <c r="E632" s="129" t="s">
        <v>655</v>
      </c>
      <c r="F632" s="130" t="s">
        <v>656</v>
      </c>
      <c r="G632" s="131" t="s">
        <v>221</v>
      </c>
      <c r="H632" s="132">
        <v>323.02</v>
      </c>
      <c r="I632" s="133"/>
      <c r="J632" s="134">
        <f>ROUND(I632*H632,2)</f>
        <v>0</v>
      </c>
      <c r="K632" s="130" t="s">
        <v>148</v>
      </c>
      <c r="L632" s="33"/>
      <c r="M632" s="135" t="s">
        <v>19</v>
      </c>
      <c r="N632" s="136" t="s">
        <v>42</v>
      </c>
      <c r="P632" s="137">
        <f>O632*H632</f>
        <v>0</v>
      </c>
      <c r="Q632" s="137">
        <v>0</v>
      </c>
      <c r="R632" s="137">
        <f>Q632*H632</f>
        <v>0</v>
      </c>
      <c r="S632" s="137">
        <v>0.09</v>
      </c>
      <c r="T632" s="138">
        <f>S632*H632</f>
        <v>29.071799999999996</v>
      </c>
      <c r="AR632" s="139" t="s">
        <v>149</v>
      </c>
      <c r="AT632" s="139" t="s">
        <v>144</v>
      </c>
      <c r="AU632" s="139" t="s">
        <v>81</v>
      </c>
      <c r="AY632" s="18" t="s">
        <v>141</v>
      </c>
      <c r="BE632" s="140">
        <f>IF(N632="základní",J632,0)</f>
        <v>0</v>
      </c>
      <c r="BF632" s="140">
        <f>IF(N632="snížená",J632,0)</f>
        <v>0</v>
      </c>
      <c r="BG632" s="140">
        <f>IF(N632="zákl. přenesená",J632,0)</f>
        <v>0</v>
      </c>
      <c r="BH632" s="140">
        <f>IF(N632="sníž. přenesená",J632,0)</f>
        <v>0</v>
      </c>
      <c r="BI632" s="140">
        <f>IF(N632="nulová",J632,0)</f>
        <v>0</v>
      </c>
      <c r="BJ632" s="18" t="s">
        <v>79</v>
      </c>
      <c r="BK632" s="140">
        <f>ROUND(I632*H632,2)</f>
        <v>0</v>
      </c>
      <c r="BL632" s="18" t="s">
        <v>149</v>
      </c>
      <c r="BM632" s="139" t="s">
        <v>657</v>
      </c>
    </row>
    <row r="633" spans="2:65" s="1" customFormat="1" ht="19.5" x14ac:dyDescent="0.2">
      <c r="B633" s="33"/>
      <c r="D633" s="141" t="s">
        <v>151</v>
      </c>
      <c r="F633" s="142" t="s">
        <v>658</v>
      </c>
      <c r="I633" s="143"/>
      <c r="L633" s="33"/>
      <c r="M633" s="144"/>
      <c r="T633" s="54"/>
      <c r="AT633" s="18" t="s">
        <v>151</v>
      </c>
      <c r="AU633" s="18" t="s">
        <v>81</v>
      </c>
    </row>
    <row r="634" spans="2:65" s="1" customFormat="1" ht="11.25" x14ac:dyDescent="0.2">
      <c r="B634" s="33"/>
      <c r="D634" s="145" t="s">
        <v>153</v>
      </c>
      <c r="F634" s="146" t="s">
        <v>659</v>
      </c>
      <c r="I634" s="143"/>
      <c r="L634" s="33"/>
      <c r="M634" s="144"/>
      <c r="T634" s="54"/>
      <c r="AT634" s="18" t="s">
        <v>153</v>
      </c>
      <c r="AU634" s="18" t="s">
        <v>81</v>
      </c>
    </row>
    <row r="635" spans="2:65" s="12" customFormat="1" ht="11.25" x14ac:dyDescent="0.2">
      <c r="B635" s="147"/>
      <c r="D635" s="141" t="s">
        <v>155</v>
      </c>
      <c r="E635" s="148" t="s">
        <v>19</v>
      </c>
      <c r="F635" s="149" t="s">
        <v>204</v>
      </c>
      <c r="H635" s="148" t="s">
        <v>19</v>
      </c>
      <c r="I635" s="150"/>
      <c r="L635" s="147"/>
      <c r="M635" s="151"/>
      <c r="T635" s="152"/>
      <c r="AT635" s="148" t="s">
        <v>155</v>
      </c>
      <c r="AU635" s="148" t="s">
        <v>81</v>
      </c>
      <c r="AV635" s="12" t="s">
        <v>79</v>
      </c>
      <c r="AW635" s="12" t="s">
        <v>33</v>
      </c>
      <c r="AX635" s="12" t="s">
        <v>71</v>
      </c>
      <c r="AY635" s="148" t="s">
        <v>141</v>
      </c>
    </row>
    <row r="636" spans="2:65" s="12" customFormat="1" ht="22.5" x14ac:dyDescent="0.2">
      <c r="B636" s="147"/>
      <c r="D636" s="141" t="s">
        <v>155</v>
      </c>
      <c r="E636" s="148" t="s">
        <v>19</v>
      </c>
      <c r="F636" s="149" t="s">
        <v>660</v>
      </c>
      <c r="H636" s="148" t="s">
        <v>19</v>
      </c>
      <c r="I636" s="150"/>
      <c r="L636" s="147"/>
      <c r="M636" s="151"/>
      <c r="T636" s="152"/>
      <c r="AT636" s="148" t="s">
        <v>155</v>
      </c>
      <c r="AU636" s="148" t="s">
        <v>81</v>
      </c>
      <c r="AV636" s="12" t="s">
        <v>79</v>
      </c>
      <c r="AW636" s="12" t="s">
        <v>33</v>
      </c>
      <c r="AX636" s="12" t="s">
        <v>71</v>
      </c>
      <c r="AY636" s="148" t="s">
        <v>141</v>
      </c>
    </row>
    <row r="637" spans="2:65" s="12" customFormat="1" ht="22.5" x14ac:dyDescent="0.2">
      <c r="B637" s="147"/>
      <c r="D637" s="141" t="s">
        <v>155</v>
      </c>
      <c r="E637" s="148" t="s">
        <v>19</v>
      </c>
      <c r="F637" s="149" t="s">
        <v>661</v>
      </c>
      <c r="H637" s="148" t="s">
        <v>19</v>
      </c>
      <c r="I637" s="150"/>
      <c r="L637" s="147"/>
      <c r="M637" s="151"/>
      <c r="T637" s="152"/>
      <c r="AT637" s="148" t="s">
        <v>155</v>
      </c>
      <c r="AU637" s="148" t="s">
        <v>81</v>
      </c>
      <c r="AV637" s="12" t="s">
        <v>79</v>
      </c>
      <c r="AW637" s="12" t="s">
        <v>33</v>
      </c>
      <c r="AX637" s="12" t="s">
        <v>71</v>
      </c>
      <c r="AY637" s="148" t="s">
        <v>141</v>
      </c>
    </row>
    <row r="638" spans="2:65" s="13" customFormat="1" ht="22.5" x14ac:dyDescent="0.2">
      <c r="B638" s="153"/>
      <c r="D638" s="141" t="s">
        <v>155</v>
      </c>
      <c r="E638" s="154" t="s">
        <v>19</v>
      </c>
      <c r="F638" s="155" t="s">
        <v>662</v>
      </c>
      <c r="H638" s="156">
        <v>115.86</v>
      </c>
      <c r="I638" s="157"/>
      <c r="L638" s="153"/>
      <c r="M638" s="158"/>
      <c r="T638" s="159"/>
      <c r="AT638" s="154" t="s">
        <v>155</v>
      </c>
      <c r="AU638" s="154" t="s">
        <v>81</v>
      </c>
      <c r="AV638" s="13" t="s">
        <v>81</v>
      </c>
      <c r="AW638" s="13" t="s">
        <v>33</v>
      </c>
      <c r="AX638" s="13" t="s">
        <v>71</v>
      </c>
      <c r="AY638" s="154" t="s">
        <v>141</v>
      </c>
    </row>
    <row r="639" spans="2:65" s="13" customFormat="1" ht="11.25" x14ac:dyDescent="0.2">
      <c r="B639" s="153"/>
      <c r="D639" s="141" t="s">
        <v>155</v>
      </c>
      <c r="E639" s="154" t="s">
        <v>19</v>
      </c>
      <c r="F639" s="155" t="s">
        <v>663</v>
      </c>
      <c r="H639" s="156">
        <v>138.06</v>
      </c>
      <c r="I639" s="157"/>
      <c r="L639" s="153"/>
      <c r="M639" s="158"/>
      <c r="T639" s="159"/>
      <c r="AT639" s="154" t="s">
        <v>155</v>
      </c>
      <c r="AU639" s="154" t="s">
        <v>81</v>
      </c>
      <c r="AV639" s="13" t="s">
        <v>81</v>
      </c>
      <c r="AW639" s="13" t="s">
        <v>33</v>
      </c>
      <c r="AX639" s="13" t="s">
        <v>71</v>
      </c>
      <c r="AY639" s="154" t="s">
        <v>141</v>
      </c>
    </row>
    <row r="640" spans="2:65" s="12" customFormat="1" ht="11.25" x14ac:dyDescent="0.2">
      <c r="B640" s="147"/>
      <c r="D640" s="141" t="s">
        <v>155</v>
      </c>
      <c r="E640" s="148" t="s">
        <v>19</v>
      </c>
      <c r="F640" s="149" t="s">
        <v>664</v>
      </c>
      <c r="H640" s="148" t="s">
        <v>19</v>
      </c>
      <c r="I640" s="150"/>
      <c r="L640" s="147"/>
      <c r="M640" s="151"/>
      <c r="T640" s="152"/>
      <c r="AT640" s="148" t="s">
        <v>155</v>
      </c>
      <c r="AU640" s="148" t="s">
        <v>81</v>
      </c>
      <c r="AV640" s="12" t="s">
        <v>79</v>
      </c>
      <c r="AW640" s="12" t="s">
        <v>33</v>
      </c>
      <c r="AX640" s="12" t="s">
        <v>71</v>
      </c>
      <c r="AY640" s="148" t="s">
        <v>141</v>
      </c>
    </row>
    <row r="641" spans="2:65" s="13" customFormat="1" ht="22.5" x14ac:dyDescent="0.2">
      <c r="B641" s="153"/>
      <c r="D641" s="141" t="s">
        <v>155</v>
      </c>
      <c r="E641" s="154" t="s">
        <v>19</v>
      </c>
      <c r="F641" s="155" t="s">
        <v>665</v>
      </c>
      <c r="H641" s="156">
        <v>69.099999999999994</v>
      </c>
      <c r="I641" s="157"/>
      <c r="L641" s="153"/>
      <c r="M641" s="158"/>
      <c r="T641" s="159"/>
      <c r="AT641" s="154" t="s">
        <v>155</v>
      </c>
      <c r="AU641" s="154" t="s">
        <v>81</v>
      </c>
      <c r="AV641" s="13" t="s">
        <v>81</v>
      </c>
      <c r="AW641" s="13" t="s">
        <v>33</v>
      </c>
      <c r="AX641" s="13" t="s">
        <v>71</v>
      </c>
      <c r="AY641" s="154" t="s">
        <v>141</v>
      </c>
    </row>
    <row r="642" spans="2:65" s="14" customFormat="1" ht="11.25" x14ac:dyDescent="0.2">
      <c r="B642" s="170"/>
      <c r="D642" s="141" t="s">
        <v>155</v>
      </c>
      <c r="E642" s="171" t="s">
        <v>19</v>
      </c>
      <c r="F642" s="172" t="s">
        <v>188</v>
      </c>
      <c r="H642" s="173">
        <v>323.02</v>
      </c>
      <c r="I642" s="174"/>
      <c r="L642" s="170"/>
      <c r="M642" s="175"/>
      <c r="T642" s="176"/>
      <c r="AT642" s="171" t="s">
        <v>155</v>
      </c>
      <c r="AU642" s="171" t="s">
        <v>81</v>
      </c>
      <c r="AV642" s="14" t="s">
        <v>149</v>
      </c>
      <c r="AW642" s="14" t="s">
        <v>33</v>
      </c>
      <c r="AX642" s="14" t="s">
        <v>79</v>
      </c>
      <c r="AY642" s="171" t="s">
        <v>141</v>
      </c>
    </row>
    <row r="643" spans="2:65" s="1" customFormat="1" ht="24.2" customHeight="1" x14ac:dyDescent="0.2">
      <c r="B643" s="33"/>
      <c r="C643" s="128" t="s">
        <v>522</v>
      </c>
      <c r="D643" s="128" t="s">
        <v>144</v>
      </c>
      <c r="E643" s="129" t="s">
        <v>666</v>
      </c>
      <c r="F643" s="130" t="s">
        <v>667</v>
      </c>
      <c r="G643" s="131" t="s">
        <v>221</v>
      </c>
      <c r="H643" s="132">
        <v>69.099999999999994</v>
      </c>
      <c r="I643" s="133"/>
      <c r="J643" s="134">
        <f>ROUND(I643*H643,2)</f>
        <v>0</v>
      </c>
      <c r="K643" s="130" t="s">
        <v>148</v>
      </c>
      <c r="L643" s="33"/>
      <c r="M643" s="135" t="s">
        <v>19</v>
      </c>
      <c r="N643" s="136" t="s">
        <v>42</v>
      </c>
      <c r="P643" s="137">
        <f>O643*H643</f>
        <v>0</v>
      </c>
      <c r="Q643" s="137">
        <v>0</v>
      </c>
      <c r="R643" s="137">
        <f>Q643*H643</f>
        <v>0</v>
      </c>
      <c r="S643" s="137">
        <v>3.5000000000000003E-2</v>
      </c>
      <c r="T643" s="138">
        <f>S643*H643</f>
        <v>2.4184999999999999</v>
      </c>
      <c r="AR643" s="139" t="s">
        <v>149</v>
      </c>
      <c r="AT643" s="139" t="s">
        <v>144</v>
      </c>
      <c r="AU643" s="139" t="s">
        <v>81</v>
      </c>
      <c r="AY643" s="18" t="s">
        <v>141</v>
      </c>
      <c r="BE643" s="140">
        <f>IF(N643="základní",J643,0)</f>
        <v>0</v>
      </c>
      <c r="BF643" s="140">
        <f>IF(N643="snížená",J643,0)</f>
        <v>0</v>
      </c>
      <c r="BG643" s="140">
        <f>IF(N643="zákl. přenesená",J643,0)</f>
        <v>0</v>
      </c>
      <c r="BH643" s="140">
        <f>IF(N643="sníž. přenesená",J643,0)</f>
        <v>0</v>
      </c>
      <c r="BI643" s="140">
        <f>IF(N643="nulová",J643,0)</f>
        <v>0</v>
      </c>
      <c r="BJ643" s="18" t="s">
        <v>79</v>
      </c>
      <c r="BK643" s="140">
        <f>ROUND(I643*H643,2)</f>
        <v>0</v>
      </c>
      <c r="BL643" s="18" t="s">
        <v>149</v>
      </c>
      <c r="BM643" s="139" t="s">
        <v>668</v>
      </c>
    </row>
    <row r="644" spans="2:65" s="1" customFormat="1" ht="29.25" x14ac:dyDescent="0.2">
      <c r="B644" s="33"/>
      <c r="D644" s="141" t="s">
        <v>151</v>
      </c>
      <c r="F644" s="142" t="s">
        <v>669</v>
      </c>
      <c r="I644" s="143"/>
      <c r="L644" s="33"/>
      <c r="M644" s="144"/>
      <c r="T644" s="54"/>
      <c r="AT644" s="18" t="s">
        <v>151</v>
      </c>
      <c r="AU644" s="18" t="s">
        <v>81</v>
      </c>
    </row>
    <row r="645" spans="2:65" s="1" customFormat="1" ht="11.25" x14ac:dyDescent="0.2">
      <c r="B645" s="33"/>
      <c r="D645" s="145" t="s">
        <v>153</v>
      </c>
      <c r="F645" s="146" t="s">
        <v>670</v>
      </c>
      <c r="I645" s="143"/>
      <c r="L645" s="33"/>
      <c r="M645" s="144"/>
      <c r="T645" s="54"/>
      <c r="AT645" s="18" t="s">
        <v>153</v>
      </c>
      <c r="AU645" s="18" t="s">
        <v>81</v>
      </c>
    </row>
    <row r="646" spans="2:65" s="12" customFormat="1" ht="11.25" x14ac:dyDescent="0.2">
      <c r="B646" s="147"/>
      <c r="D646" s="141" t="s">
        <v>155</v>
      </c>
      <c r="E646" s="148" t="s">
        <v>19</v>
      </c>
      <c r="F646" s="149" t="s">
        <v>275</v>
      </c>
      <c r="H646" s="148" t="s">
        <v>19</v>
      </c>
      <c r="I646" s="150"/>
      <c r="L646" s="147"/>
      <c r="M646" s="151"/>
      <c r="T646" s="152"/>
      <c r="AT646" s="148" t="s">
        <v>155</v>
      </c>
      <c r="AU646" s="148" t="s">
        <v>81</v>
      </c>
      <c r="AV646" s="12" t="s">
        <v>79</v>
      </c>
      <c r="AW646" s="12" t="s">
        <v>33</v>
      </c>
      <c r="AX646" s="12" t="s">
        <v>71</v>
      </c>
      <c r="AY646" s="148" t="s">
        <v>141</v>
      </c>
    </row>
    <row r="647" spans="2:65" s="12" customFormat="1" ht="11.25" x14ac:dyDescent="0.2">
      <c r="B647" s="147"/>
      <c r="D647" s="141" t="s">
        <v>155</v>
      </c>
      <c r="E647" s="148" t="s">
        <v>19</v>
      </c>
      <c r="F647" s="149" t="s">
        <v>664</v>
      </c>
      <c r="H647" s="148" t="s">
        <v>19</v>
      </c>
      <c r="I647" s="150"/>
      <c r="L647" s="147"/>
      <c r="M647" s="151"/>
      <c r="T647" s="152"/>
      <c r="AT647" s="148" t="s">
        <v>155</v>
      </c>
      <c r="AU647" s="148" t="s">
        <v>81</v>
      </c>
      <c r="AV647" s="12" t="s">
        <v>79</v>
      </c>
      <c r="AW647" s="12" t="s">
        <v>33</v>
      </c>
      <c r="AX647" s="12" t="s">
        <v>71</v>
      </c>
      <c r="AY647" s="148" t="s">
        <v>141</v>
      </c>
    </row>
    <row r="648" spans="2:65" s="13" customFormat="1" ht="22.5" x14ac:dyDescent="0.2">
      <c r="B648" s="153"/>
      <c r="D648" s="141" t="s">
        <v>155</v>
      </c>
      <c r="E648" s="154" t="s">
        <v>19</v>
      </c>
      <c r="F648" s="155" t="s">
        <v>665</v>
      </c>
      <c r="H648" s="156">
        <v>69.099999999999994</v>
      </c>
      <c r="I648" s="157"/>
      <c r="L648" s="153"/>
      <c r="M648" s="158"/>
      <c r="T648" s="159"/>
      <c r="AT648" s="154" t="s">
        <v>155</v>
      </c>
      <c r="AU648" s="154" t="s">
        <v>81</v>
      </c>
      <c r="AV648" s="13" t="s">
        <v>81</v>
      </c>
      <c r="AW648" s="13" t="s">
        <v>33</v>
      </c>
      <c r="AX648" s="13" t="s">
        <v>79</v>
      </c>
      <c r="AY648" s="154" t="s">
        <v>141</v>
      </c>
    </row>
    <row r="649" spans="2:65" s="1" customFormat="1" ht="24.2" customHeight="1" x14ac:dyDescent="0.2">
      <c r="B649" s="33"/>
      <c r="C649" s="128" t="s">
        <v>310</v>
      </c>
      <c r="D649" s="128" t="s">
        <v>144</v>
      </c>
      <c r="E649" s="129" t="s">
        <v>671</v>
      </c>
      <c r="F649" s="130" t="s">
        <v>672</v>
      </c>
      <c r="G649" s="131" t="s">
        <v>221</v>
      </c>
      <c r="H649" s="132">
        <v>29.908999999999999</v>
      </c>
      <c r="I649" s="133"/>
      <c r="J649" s="134">
        <f>ROUND(I649*H649,2)</f>
        <v>0</v>
      </c>
      <c r="K649" s="130" t="s">
        <v>148</v>
      </c>
      <c r="L649" s="33"/>
      <c r="M649" s="135" t="s">
        <v>19</v>
      </c>
      <c r="N649" s="136" t="s">
        <v>42</v>
      </c>
      <c r="P649" s="137">
        <f>O649*H649</f>
        <v>0</v>
      </c>
      <c r="Q649" s="137">
        <v>0</v>
      </c>
      <c r="R649" s="137">
        <f>Q649*H649</f>
        <v>0</v>
      </c>
      <c r="S649" s="137">
        <v>5.5E-2</v>
      </c>
      <c r="T649" s="138">
        <f>S649*H649</f>
        <v>1.644995</v>
      </c>
      <c r="AR649" s="139" t="s">
        <v>149</v>
      </c>
      <c r="AT649" s="139" t="s">
        <v>144</v>
      </c>
      <c r="AU649" s="139" t="s">
        <v>81</v>
      </c>
      <c r="AY649" s="18" t="s">
        <v>141</v>
      </c>
      <c r="BE649" s="140">
        <f>IF(N649="základní",J649,0)</f>
        <v>0</v>
      </c>
      <c r="BF649" s="140">
        <f>IF(N649="snížená",J649,0)</f>
        <v>0</v>
      </c>
      <c r="BG649" s="140">
        <f>IF(N649="zákl. přenesená",J649,0)</f>
        <v>0</v>
      </c>
      <c r="BH649" s="140">
        <f>IF(N649="sníž. přenesená",J649,0)</f>
        <v>0</v>
      </c>
      <c r="BI649" s="140">
        <f>IF(N649="nulová",J649,0)</f>
        <v>0</v>
      </c>
      <c r="BJ649" s="18" t="s">
        <v>79</v>
      </c>
      <c r="BK649" s="140">
        <f>ROUND(I649*H649,2)</f>
        <v>0</v>
      </c>
      <c r="BL649" s="18" t="s">
        <v>149</v>
      </c>
      <c r="BM649" s="139" t="s">
        <v>673</v>
      </c>
    </row>
    <row r="650" spans="2:65" s="1" customFormat="1" ht="29.25" x14ac:dyDescent="0.2">
      <c r="B650" s="33"/>
      <c r="D650" s="141" t="s">
        <v>151</v>
      </c>
      <c r="F650" s="142" t="s">
        <v>674</v>
      </c>
      <c r="I650" s="143"/>
      <c r="L650" s="33"/>
      <c r="M650" s="144"/>
      <c r="T650" s="54"/>
      <c r="AT650" s="18" t="s">
        <v>151</v>
      </c>
      <c r="AU650" s="18" t="s">
        <v>81</v>
      </c>
    </row>
    <row r="651" spans="2:65" s="1" customFormat="1" ht="11.25" x14ac:dyDescent="0.2">
      <c r="B651" s="33"/>
      <c r="D651" s="145" t="s">
        <v>153</v>
      </c>
      <c r="F651" s="146" t="s">
        <v>675</v>
      </c>
      <c r="I651" s="143"/>
      <c r="L651" s="33"/>
      <c r="M651" s="144"/>
      <c r="T651" s="54"/>
      <c r="AT651" s="18" t="s">
        <v>153</v>
      </c>
      <c r="AU651" s="18" t="s">
        <v>81</v>
      </c>
    </row>
    <row r="652" spans="2:65" s="12" customFormat="1" ht="11.25" x14ac:dyDescent="0.2">
      <c r="B652" s="147"/>
      <c r="D652" s="141" t="s">
        <v>155</v>
      </c>
      <c r="E652" s="148" t="s">
        <v>19</v>
      </c>
      <c r="F652" s="149" t="s">
        <v>204</v>
      </c>
      <c r="H652" s="148" t="s">
        <v>19</v>
      </c>
      <c r="I652" s="150"/>
      <c r="L652" s="147"/>
      <c r="M652" s="151"/>
      <c r="T652" s="152"/>
      <c r="AT652" s="148" t="s">
        <v>155</v>
      </c>
      <c r="AU652" s="148" t="s">
        <v>81</v>
      </c>
      <c r="AV652" s="12" t="s">
        <v>79</v>
      </c>
      <c r="AW652" s="12" t="s">
        <v>33</v>
      </c>
      <c r="AX652" s="12" t="s">
        <v>71</v>
      </c>
      <c r="AY652" s="148" t="s">
        <v>141</v>
      </c>
    </row>
    <row r="653" spans="2:65" s="13" customFormat="1" ht="22.5" x14ac:dyDescent="0.2">
      <c r="B653" s="153"/>
      <c r="D653" s="141" t="s">
        <v>155</v>
      </c>
      <c r="E653" s="154" t="s">
        <v>19</v>
      </c>
      <c r="F653" s="155" t="s">
        <v>676</v>
      </c>
      <c r="H653" s="156">
        <v>5.58</v>
      </c>
      <c r="I653" s="157"/>
      <c r="L653" s="153"/>
      <c r="M653" s="158"/>
      <c r="T653" s="159"/>
      <c r="AT653" s="154" t="s">
        <v>155</v>
      </c>
      <c r="AU653" s="154" t="s">
        <v>81</v>
      </c>
      <c r="AV653" s="13" t="s">
        <v>81</v>
      </c>
      <c r="AW653" s="13" t="s">
        <v>33</v>
      </c>
      <c r="AX653" s="13" t="s">
        <v>71</v>
      </c>
      <c r="AY653" s="154" t="s">
        <v>141</v>
      </c>
    </row>
    <row r="654" spans="2:65" s="12" customFormat="1" ht="11.25" x14ac:dyDescent="0.2">
      <c r="B654" s="147"/>
      <c r="D654" s="141" t="s">
        <v>155</v>
      </c>
      <c r="E654" s="148" t="s">
        <v>19</v>
      </c>
      <c r="F654" s="149" t="s">
        <v>677</v>
      </c>
      <c r="H654" s="148" t="s">
        <v>19</v>
      </c>
      <c r="I654" s="150"/>
      <c r="L654" s="147"/>
      <c r="M654" s="151"/>
      <c r="T654" s="152"/>
      <c r="AT654" s="148" t="s">
        <v>155</v>
      </c>
      <c r="AU654" s="148" t="s">
        <v>81</v>
      </c>
      <c r="AV654" s="12" t="s">
        <v>79</v>
      </c>
      <c r="AW654" s="12" t="s">
        <v>33</v>
      </c>
      <c r="AX654" s="12" t="s">
        <v>71</v>
      </c>
      <c r="AY654" s="148" t="s">
        <v>141</v>
      </c>
    </row>
    <row r="655" spans="2:65" s="13" customFormat="1" ht="22.5" x14ac:dyDescent="0.2">
      <c r="B655" s="153"/>
      <c r="D655" s="141" t="s">
        <v>155</v>
      </c>
      <c r="E655" s="154" t="s">
        <v>19</v>
      </c>
      <c r="F655" s="155" t="s">
        <v>678</v>
      </c>
      <c r="H655" s="156">
        <v>10.204000000000001</v>
      </c>
      <c r="I655" s="157"/>
      <c r="L655" s="153"/>
      <c r="M655" s="158"/>
      <c r="T655" s="159"/>
      <c r="AT655" s="154" t="s">
        <v>155</v>
      </c>
      <c r="AU655" s="154" t="s">
        <v>81</v>
      </c>
      <c r="AV655" s="13" t="s">
        <v>81</v>
      </c>
      <c r="AW655" s="13" t="s">
        <v>33</v>
      </c>
      <c r="AX655" s="13" t="s">
        <v>71</v>
      </c>
      <c r="AY655" s="154" t="s">
        <v>141</v>
      </c>
    </row>
    <row r="656" spans="2:65" s="13" customFormat="1" ht="22.5" x14ac:dyDescent="0.2">
      <c r="B656" s="153"/>
      <c r="D656" s="141" t="s">
        <v>155</v>
      </c>
      <c r="E656" s="154" t="s">
        <v>19</v>
      </c>
      <c r="F656" s="155" t="s">
        <v>679</v>
      </c>
      <c r="H656" s="156">
        <v>8.5839999999999996</v>
      </c>
      <c r="I656" s="157"/>
      <c r="L656" s="153"/>
      <c r="M656" s="158"/>
      <c r="T656" s="159"/>
      <c r="AT656" s="154" t="s">
        <v>155</v>
      </c>
      <c r="AU656" s="154" t="s">
        <v>81</v>
      </c>
      <c r="AV656" s="13" t="s">
        <v>81</v>
      </c>
      <c r="AW656" s="13" t="s">
        <v>33</v>
      </c>
      <c r="AX656" s="13" t="s">
        <v>71</v>
      </c>
      <c r="AY656" s="154" t="s">
        <v>141</v>
      </c>
    </row>
    <row r="657" spans="2:65" s="13" customFormat="1" ht="11.25" x14ac:dyDescent="0.2">
      <c r="B657" s="153"/>
      <c r="D657" s="141" t="s">
        <v>155</v>
      </c>
      <c r="E657" s="154" t="s">
        <v>19</v>
      </c>
      <c r="F657" s="155" t="s">
        <v>680</v>
      </c>
      <c r="H657" s="156">
        <v>5.5410000000000004</v>
      </c>
      <c r="I657" s="157"/>
      <c r="L657" s="153"/>
      <c r="M657" s="158"/>
      <c r="T657" s="159"/>
      <c r="AT657" s="154" t="s">
        <v>155</v>
      </c>
      <c r="AU657" s="154" t="s">
        <v>81</v>
      </c>
      <c r="AV657" s="13" t="s">
        <v>81</v>
      </c>
      <c r="AW657" s="13" t="s">
        <v>33</v>
      </c>
      <c r="AX657" s="13" t="s">
        <v>71</v>
      </c>
      <c r="AY657" s="154" t="s">
        <v>141</v>
      </c>
    </row>
    <row r="658" spans="2:65" s="14" customFormat="1" ht="11.25" x14ac:dyDescent="0.2">
      <c r="B658" s="170"/>
      <c r="D658" s="141" t="s">
        <v>155</v>
      </c>
      <c r="E658" s="171" t="s">
        <v>19</v>
      </c>
      <c r="F658" s="172" t="s">
        <v>188</v>
      </c>
      <c r="H658" s="173">
        <v>29.908999999999999</v>
      </c>
      <c r="I658" s="174"/>
      <c r="L658" s="170"/>
      <c r="M658" s="175"/>
      <c r="T658" s="176"/>
      <c r="AT658" s="171" t="s">
        <v>155</v>
      </c>
      <c r="AU658" s="171" t="s">
        <v>81</v>
      </c>
      <c r="AV658" s="14" t="s">
        <v>149</v>
      </c>
      <c r="AW658" s="14" t="s">
        <v>33</v>
      </c>
      <c r="AX658" s="14" t="s">
        <v>79</v>
      </c>
      <c r="AY658" s="171" t="s">
        <v>141</v>
      </c>
    </row>
    <row r="659" spans="2:65" s="1" customFormat="1" ht="16.5" customHeight="1" x14ac:dyDescent="0.2">
      <c r="B659" s="33"/>
      <c r="C659" s="128" t="s">
        <v>681</v>
      </c>
      <c r="D659" s="128" t="s">
        <v>144</v>
      </c>
      <c r="E659" s="129" t="s">
        <v>682</v>
      </c>
      <c r="F659" s="130" t="s">
        <v>683</v>
      </c>
      <c r="G659" s="131" t="s">
        <v>221</v>
      </c>
      <c r="H659" s="132">
        <v>43.353000000000002</v>
      </c>
      <c r="I659" s="133"/>
      <c r="J659" s="134">
        <f>ROUND(I659*H659,2)</f>
        <v>0</v>
      </c>
      <c r="K659" s="130" t="s">
        <v>148</v>
      </c>
      <c r="L659" s="33"/>
      <c r="M659" s="135" t="s">
        <v>19</v>
      </c>
      <c r="N659" s="136" t="s">
        <v>42</v>
      </c>
      <c r="P659" s="137">
        <f>O659*H659</f>
        <v>0</v>
      </c>
      <c r="Q659" s="137">
        <v>0</v>
      </c>
      <c r="R659" s="137">
        <f>Q659*H659</f>
        <v>0</v>
      </c>
      <c r="S659" s="137">
        <v>6.6000000000000003E-2</v>
      </c>
      <c r="T659" s="138">
        <f>S659*H659</f>
        <v>2.8612980000000001</v>
      </c>
      <c r="AR659" s="139" t="s">
        <v>149</v>
      </c>
      <c r="AT659" s="139" t="s">
        <v>144</v>
      </c>
      <c r="AU659" s="139" t="s">
        <v>81</v>
      </c>
      <c r="AY659" s="18" t="s">
        <v>141</v>
      </c>
      <c r="BE659" s="140">
        <f>IF(N659="základní",J659,0)</f>
        <v>0</v>
      </c>
      <c r="BF659" s="140">
        <f>IF(N659="snížená",J659,0)</f>
        <v>0</v>
      </c>
      <c r="BG659" s="140">
        <f>IF(N659="zákl. přenesená",J659,0)</f>
        <v>0</v>
      </c>
      <c r="BH659" s="140">
        <f>IF(N659="sníž. přenesená",J659,0)</f>
        <v>0</v>
      </c>
      <c r="BI659" s="140">
        <f>IF(N659="nulová",J659,0)</f>
        <v>0</v>
      </c>
      <c r="BJ659" s="18" t="s">
        <v>79</v>
      </c>
      <c r="BK659" s="140">
        <f>ROUND(I659*H659,2)</f>
        <v>0</v>
      </c>
      <c r="BL659" s="18" t="s">
        <v>149</v>
      </c>
      <c r="BM659" s="139" t="s">
        <v>684</v>
      </c>
    </row>
    <row r="660" spans="2:65" s="1" customFormat="1" ht="19.5" x14ac:dyDescent="0.2">
      <c r="B660" s="33"/>
      <c r="D660" s="141" t="s">
        <v>151</v>
      </c>
      <c r="F660" s="142" t="s">
        <v>685</v>
      </c>
      <c r="I660" s="143"/>
      <c r="L660" s="33"/>
      <c r="M660" s="144"/>
      <c r="T660" s="54"/>
      <c r="AT660" s="18" t="s">
        <v>151</v>
      </c>
      <c r="AU660" s="18" t="s">
        <v>81</v>
      </c>
    </row>
    <row r="661" spans="2:65" s="1" customFormat="1" ht="11.25" x14ac:dyDescent="0.2">
      <c r="B661" s="33"/>
      <c r="D661" s="145" t="s">
        <v>153</v>
      </c>
      <c r="F661" s="146" t="s">
        <v>686</v>
      </c>
      <c r="I661" s="143"/>
      <c r="L661" s="33"/>
      <c r="M661" s="144"/>
      <c r="T661" s="54"/>
      <c r="AT661" s="18" t="s">
        <v>153</v>
      </c>
      <c r="AU661" s="18" t="s">
        <v>81</v>
      </c>
    </row>
    <row r="662" spans="2:65" s="12" customFormat="1" ht="11.25" x14ac:dyDescent="0.2">
      <c r="B662" s="147"/>
      <c r="D662" s="141" t="s">
        <v>155</v>
      </c>
      <c r="E662" s="148" t="s">
        <v>19</v>
      </c>
      <c r="F662" s="149" t="s">
        <v>204</v>
      </c>
      <c r="H662" s="148" t="s">
        <v>19</v>
      </c>
      <c r="I662" s="150"/>
      <c r="L662" s="147"/>
      <c r="M662" s="151"/>
      <c r="T662" s="152"/>
      <c r="AT662" s="148" t="s">
        <v>155</v>
      </c>
      <c r="AU662" s="148" t="s">
        <v>81</v>
      </c>
      <c r="AV662" s="12" t="s">
        <v>79</v>
      </c>
      <c r="AW662" s="12" t="s">
        <v>33</v>
      </c>
      <c r="AX662" s="12" t="s">
        <v>71</v>
      </c>
      <c r="AY662" s="148" t="s">
        <v>141</v>
      </c>
    </row>
    <row r="663" spans="2:65" s="13" customFormat="1" ht="11.25" x14ac:dyDescent="0.2">
      <c r="B663" s="153"/>
      <c r="D663" s="141" t="s">
        <v>155</v>
      </c>
      <c r="E663" s="154" t="s">
        <v>19</v>
      </c>
      <c r="F663" s="155" t="s">
        <v>687</v>
      </c>
      <c r="H663" s="156">
        <v>26.5</v>
      </c>
      <c r="I663" s="157"/>
      <c r="L663" s="153"/>
      <c r="M663" s="158"/>
      <c r="T663" s="159"/>
      <c r="AT663" s="154" t="s">
        <v>155</v>
      </c>
      <c r="AU663" s="154" t="s">
        <v>81</v>
      </c>
      <c r="AV663" s="13" t="s">
        <v>81</v>
      </c>
      <c r="AW663" s="13" t="s">
        <v>33</v>
      </c>
      <c r="AX663" s="13" t="s">
        <v>71</v>
      </c>
      <c r="AY663" s="154" t="s">
        <v>141</v>
      </c>
    </row>
    <row r="664" spans="2:65" s="13" customFormat="1" ht="22.5" x14ac:dyDescent="0.2">
      <c r="B664" s="153"/>
      <c r="D664" s="141" t="s">
        <v>155</v>
      </c>
      <c r="E664" s="154" t="s">
        <v>19</v>
      </c>
      <c r="F664" s="155" t="s">
        <v>688</v>
      </c>
      <c r="H664" s="156">
        <v>16.853000000000002</v>
      </c>
      <c r="I664" s="157"/>
      <c r="L664" s="153"/>
      <c r="M664" s="158"/>
      <c r="T664" s="159"/>
      <c r="AT664" s="154" t="s">
        <v>155</v>
      </c>
      <c r="AU664" s="154" t="s">
        <v>81</v>
      </c>
      <c r="AV664" s="13" t="s">
        <v>81</v>
      </c>
      <c r="AW664" s="13" t="s">
        <v>33</v>
      </c>
      <c r="AX664" s="13" t="s">
        <v>71</v>
      </c>
      <c r="AY664" s="154" t="s">
        <v>141</v>
      </c>
    </row>
    <row r="665" spans="2:65" s="14" customFormat="1" ht="11.25" x14ac:dyDescent="0.2">
      <c r="B665" s="170"/>
      <c r="D665" s="141" t="s">
        <v>155</v>
      </c>
      <c r="E665" s="171" t="s">
        <v>19</v>
      </c>
      <c r="F665" s="172" t="s">
        <v>188</v>
      </c>
      <c r="H665" s="173">
        <v>43.353000000000002</v>
      </c>
      <c r="I665" s="174"/>
      <c r="L665" s="170"/>
      <c r="M665" s="175"/>
      <c r="T665" s="176"/>
      <c r="AT665" s="171" t="s">
        <v>155</v>
      </c>
      <c r="AU665" s="171" t="s">
        <v>81</v>
      </c>
      <c r="AV665" s="14" t="s">
        <v>149</v>
      </c>
      <c r="AW665" s="14" t="s">
        <v>33</v>
      </c>
      <c r="AX665" s="14" t="s">
        <v>79</v>
      </c>
      <c r="AY665" s="171" t="s">
        <v>141</v>
      </c>
    </row>
    <row r="666" spans="2:65" s="1" customFormat="1" ht="24.2" customHeight="1" x14ac:dyDescent="0.2">
      <c r="B666" s="33"/>
      <c r="C666" s="128" t="s">
        <v>689</v>
      </c>
      <c r="D666" s="128" t="s">
        <v>144</v>
      </c>
      <c r="E666" s="129" t="s">
        <v>690</v>
      </c>
      <c r="F666" s="130" t="s">
        <v>691</v>
      </c>
      <c r="G666" s="131" t="s">
        <v>221</v>
      </c>
      <c r="H666" s="132">
        <v>70.459999999999994</v>
      </c>
      <c r="I666" s="133"/>
      <c r="J666" s="134">
        <f>ROUND(I666*H666,2)</f>
        <v>0</v>
      </c>
      <c r="K666" s="130" t="s">
        <v>148</v>
      </c>
      <c r="L666" s="33"/>
      <c r="M666" s="135" t="s">
        <v>19</v>
      </c>
      <c r="N666" s="136" t="s">
        <v>42</v>
      </c>
      <c r="P666" s="137">
        <f>O666*H666</f>
        <v>0</v>
      </c>
      <c r="Q666" s="137">
        <v>0</v>
      </c>
      <c r="R666" s="137">
        <f>Q666*H666</f>
        <v>0</v>
      </c>
      <c r="S666" s="137">
        <v>3.4000000000000002E-2</v>
      </c>
      <c r="T666" s="138">
        <f>S666*H666</f>
        <v>2.3956399999999998</v>
      </c>
      <c r="AR666" s="139" t="s">
        <v>149</v>
      </c>
      <c r="AT666" s="139" t="s">
        <v>144</v>
      </c>
      <c r="AU666" s="139" t="s">
        <v>81</v>
      </c>
      <c r="AY666" s="18" t="s">
        <v>141</v>
      </c>
      <c r="BE666" s="140">
        <f>IF(N666="základní",J666,0)</f>
        <v>0</v>
      </c>
      <c r="BF666" s="140">
        <f>IF(N666="snížená",J666,0)</f>
        <v>0</v>
      </c>
      <c r="BG666" s="140">
        <f>IF(N666="zákl. přenesená",J666,0)</f>
        <v>0</v>
      </c>
      <c r="BH666" s="140">
        <f>IF(N666="sníž. přenesená",J666,0)</f>
        <v>0</v>
      </c>
      <c r="BI666" s="140">
        <f>IF(N666="nulová",J666,0)</f>
        <v>0</v>
      </c>
      <c r="BJ666" s="18" t="s">
        <v>79</v>
      </c>
      <c r="BK666" s="140">
        <f>ROUND(I666*H666,2)</f>
        <v>0</v>
      </c>
      <c r="BL666" s="18" t="s">
        <v>149</v>
      </c>
      <c r="BM666" s="139" t="s">
        <v>692</v>
      </c>
    </row>
    <row r="667" spans="2:65" s="1" customFormat="1" ht="29.25" x14ac:dyDescent="0.2">
      <c r="B667" s="33"/>
      <c r="D667" s="141" t="s">
        <v>151</v>
      </c>
      <c r="F667" s="142" t="s">
        <v>693</v>
      </c>
      <c r="I667" s="143"/>
      <c r="L667" s="33"/>
      <c r="M667" s="144"/>
      <c r="T667" s="54"/>
      <c r="AT667" s="18" t="s">
        <v>151</v>
      </c>
      <c r="AU667" s="18" t="s">
        <v>81</v>
      </c>
    </row>
    <row r="668" spans="2:65" s="1" customFormat="1" ht="11.25" x14ac:dyDescent="0.2">
      <c r="B668" s="33"/>
      <c r="D668" s="145" t="s">
        <v>153</v>
      </c>
      <c r="F668" s="146" t="s">
        <v>694</v>
      </c>
      <c r="I668" s="143"/>
      <c r="L668" s="33"/>
      <c r="M668" s="144"/>
      <c r="T668" s="54"/>
      <c r="AT668" s="18" t="s">
        <v>153</v>
      </c>
      <c r="AU668" s="18" t="s">
        <v>81</v>
      </c>
    </row>
    <row r="669" spans="2:65" s="12" customFormat="1" ht="11.25" x14ac:dyDescent="0.2">
      <c r="B669" s="147"/>
      <c r="D669" s="141" t="s">
        <v>155</v>
      </c>
      <c r="E669" s="148" t="s">
        <v>19</v>
      </c>
      <c r="F669" s="149" t="s">
        <v>275</v>
      </c>
      <c r="H669" s="148" t="s">
        <v>19</v>
      </c>
      <c r="I669" s="150"/>
      <c r="L669" s="147"/>
      <c r="M669" s="151"/>
      <c r="T669" s="152"/>
      <c r="AT669" s="148" t="s">
        <v>155</v>
      </c>
      <c r="AU669" s="148" t="s">
        <v>81</v>
      </c>
      <c r="AV669" s="12" t="s">
        <v>79</v>
      </c>
      <c r="AW669" s="12" t="s">
        <v>33</v>
      </c>
      <c r="AX669" s="12" t="s">
        <v>71</v>
      </c>
      <c r="AY669" s="148" t="s">
        <v>141</v>
      </c>
    </row>
    <row r="670" spans="2:65" s="13" customFormat="1" ht="11.25" x14ac:dyDescent="0.2">
      <c r="B670" s="153"/>
      <c r="D670" s="141" t="s">
        <v>155</v>
      </c>
      <c r="E670" s="154" t="s">
        <v>19</v>
      </c>
      <c r="F670" s="155" t="s">
        <v>695</v>
      </c>
      <c r="H670" s="156">
        <v>70.459999999999994</v>
      </c>
      <c r="I670" s="157"/>
      <c r="L670" s="153"/>
      <c r="M670" s="158"/>
      <c r="T670" s="159"/>
      <c r="AT670" s="154" t="s">
        <v>155</v>
      </c>
      <c r="AU670" s="154" t="s">
        <v>81</v>
      </c>
      <c r="AV670" s="13" t="s">
        <v>81</v>
      </c>
      <c r="AW670" s="13" t="s">
        <v>33</v>
      </c>
      <c r="AX670" s="13" t="s">
        <v>79</v>
      </c>
      <c r="AY670" s="154" t="s">
        <v>141</v>
      </c>
    </row>
    <row r="671" spans="2:65" s="1" customFormat="1" ht="24.2" customHeight="1" x14ac:dyDescent="0.2">
      <c r="B671" s="33"/>
      <c r="C671" s="128" t="s">
        <v>696</v>
      </c>
      <c r="D671" s="128" t="s">
        <v>144</v>
      </c>
      <c r="E671" s="129" t="s">
        <v>697</v>
      </c>
      <c r="F671" s="130" t="s">
        <v>698</v>
      </c>
      <c r="G671" s="131" t="s">
        <v>221</v>
      </c>
      <c r="H671" s="132">
        <v>5.25</v>
      </c>
      <c r="I671" s="133"/>
      <c r="J671" s="134">
        <f>ROUND(I671*H671,2)</f>
        <v>0</v>
      </c>
      <c r="K671" s="130" t="s">
        <v>148</v>
      </c>
      <c r="L671" s="33"/>
      <c r="M671" s="135" t="s">
        <v>19</v>
      </c>
      <c r="N671" s="136" t="s">
        <v>42</v>
      </c>
      <c r="P671" s="137">
        <f>O671*H671</f>
        <v>0</v>
      </c>
      <c r="Q671" s="137">
        <v>0</v>
      </c>
      <c r="R671" s="137">
        <f>Q671*H671</f>
        <v>0</v>
      </c>
      <c r="S671" s="137">
        <v>3.2000000000000001E-2</v>
      </c>
      <c r="T671" s="138">
        <f>S671*H671</f>
        <v>0.16800000000000001</v>
      </c>
      <c r="AR671" s="139" t="s">
        <v>149</v>
      </c>
      <c r="AT671" s="139" t="s">
        <v>144</v>
      </c>
      <c r="AU671" s="139" t="s">
        <v>81</v>
      </c>
      <c r="AY671" s="18" t="s">
        <v>141</v>
      </c>
      <c r="BE671" s="140">
        <f>IF(N671="základní",J671,0)</f>
        <v>0</v>
      </c>
      <c r="BF671" s="140">
        <f>IF(N671="snížená",J671,0)</f>
        <v>0</v>
      </c>
      <c r="BG671" s="140">
        <f>IF(N671="zákl. přenesená",J671,0)</f>
        <v>0</v>
      </c>
      <c r="BH671" s="140">
        <f>IF(N671="sníž. přenesená",J671,0)</f>
        <v>0</v>
      </c>
      <c r="BI671" s="140">
        <f>IF(N671="nulová",J671,0)</f>
        <v>0</v>
      </c>
      <c r="BJ671" s="18" t="s">
        <v>79</v>
      </c>
      <c r="BK671" s="140">
        <f>ROUND(I671*H671,2)</f>
        <v>0</v>
      </c>
      <c r="BL671" s="18" t="s">
        <v>149</v>
      </c>
      <c r="BM671" s="139" t="s">
        <v>699</v>
      </c>
    </row>
    <row r="672" spans="2:65" s="1" customFormat="1" ht="29.25" x14ac:dyDescent="0.2">
      <c r="B672" s="33"/>
      <c r="D672" s="141" t="s">
        <v>151</v>
      </c>
      <c r="F672" s="142" t="s">
        <v>700</v>
      </c>
      <c r="I672" s="143"/>
      <c r="L672" s="33"/>
      <c r="M672" s="144"/>
      <c r="T672" s="54"/>
      <c r="AT672" s="18" t="s">
        <v>151</v>
      </c>
      <c r="AU672" s="18" t="s">
        <v>81</v>
      </c>
    </row>
    <row r="673" spans="2:65" s="1" customFormat="1" ht="11.25" x14ac:dyDescent="0.2">
      <c r="B673" s="33"/>
      <c r="D673" s="145" t="s">
        <v>153</v>
      </c>
      <c r="F673" s="146" t="s">
        <v>701</v>
      </c>
      <c r="I673" s="143"/>
      <c r="L673" s="33"/>
      <c r="M673" s="144"/>
      <c r="T673" s="54"/>
      <c r="AT673" s="18" t="s">
        <v>153</v>
      </c>
      <c r="AU673" s="18" t="s">
        <v>81</v>
      </c>
    </row>
    <row r="674" spans="2:65" s="12" customFormat="1" ht="11.25" x14ac:dyDescent="0.2">
      <c r="B674" s="147"/>
      <c r="D674" s="141" t="s">
        <v>155</v>
      </c>
      <c r="E674" s="148" t="s">
        <v>19</v>
      </c>
      <c r="F674" s="149" t="s">
        <v>275</v>
      </c>
      <c r="H674" s="148" t="s">
        <v>19</v>
      </c>
      <c r="I674" s="150"/>
      <c r="L674" s="147"/>
      <c r="M674" s="151"/>
      <c r="T674" s="152"/>
      <c r="AT674" s="148" t="s">
        <v>155</v>
      </c>
      <c r="AU674" s="148" t="s">
        <v>81</v>
      </c>
      <c r="AV674" s="12" t="s">
        <v>79</v>
      </c>
      <c r="AW674" s="12" t="s">
        <v>33</v>
      </c>
      <c r="AX674" s="12" t="s">
        <v>71</v>
      </c>
      <c r="AY674" s="148" t="s">
        <v>141</v>
      </c>
    </row>
    <row r="675" spans="2:65" s="13" customFormat="1" ht="11.25" x14ac:dyDescent="0.2">
      <c r="B675" s="153"/>
      <c r="D675" s="141" t="s">
        <v>155</v>
      </c>
      <c r="E675" s="154" t="s">
        <v>19</v>
      </c>
      <c r="F675" s="155" t="s">
        <v>702</v>
      </c>
      <c r="H675" s="156">
        <v>5.25</v>
      </c>
      <c r="I675" s="157"/>
      <c r="L675" s="153"/>
      <c r="M675" s="158"/>
      <c r="T675" s="159"/>
      <c r="AT675" s="154" t="s">
        <v>155</v>
      </c>
      <c r="AU675" s="154" t="s">
        <v>81</v>
      </c>
      <c r="AV675" s="13" t="s">
        <v>81</v>
      </c>
      <c r="AW675" s="13" t="s">
        <v>33</v>
      </c>
      <c r="AX675" s="13" t="s">
        <v>79</v>
      </c>
      <c r="AY675" s="154" t="s">
        <v>141</v>
      </c>
    </row>
    <row r="676" spans="2:65" s="1" customFormat="1" ht="24.2" customHeight="1" x14ac:dyDescent="0.2">
      <c r="B676" s="33"/>
      <c r="C676" s="128" t="s">
        <v>703</v>
      </c>
      <c r="D676" s="128" t="s">
        <v>144</v>
      </c>
      <c r="E676" s="129" t="s">
        <v>704</v>
      </c>
      <c r="F676" s="130" t="s">
        <v>705</v>
      </c>
      <c r="G676" s="131" t="s">
        <v>221</v>
      </c>
      <c r="H676" s="132">
        <v>5.4</v>
      </c>
      <c r="I676" s="133"/>
      <c r="J676" s="134">
        <f>ROUND(I676*H676,2)</f>
        <v>0</v>
      </c>
      <c r="K676" s="130" t="s">
        <v>148</v>
      </c>
      <c r="L676" s="33"/>
      <c r="M676" s="135" t="s">
        <v>19</v>
      </c>
      <c r="N676" s="136" t="s">
        <v>42</v>
      </c>
      <c r="P676" s="137">
        <f>O676*H676</f>
        <v>0</v>
      </c>
      <c r="Q676" s="137">
        <v>0</v>
      </c>
      <c r="R676" s="137">
        <f>Q676*H676</f>
        <v>0</v>
      </c>
      <c r="S676" s="137">
        <v>5.2999999999999999E-2</v>
      </c>
      <c r="T676" s="138">
        <f>S676*H676</f>
        <v>0.28620000000000001</v>
      </c>
      <c r="AR676" s="139" t="s">
        <v>149</v>
      </c>
      <c r="AT676" s="139" t="s">
        <v>144</v>
      </c>
      <c r="AU676" s="139" t="s">
        <v>81</v>
      </c>
      <c r="AY676" s="18" t="s">
        <v>141</v>
      </c>
      <c r="BE676" s="140">
        <f>IF(N676="základní",J676,0)</f>
        <v>0</v>
      </c>
      <c r="BF676" s="140">
        <f>IF(N676="snížená",J676,0)</f>
        <v>0</v>
      </c>
      <c r="BG676" s="140">
        <f>IF(N676="zákl. přenesená",J676,0)</f>
        <v>0</v>
      </c>
      <c r="BH676" s="140">
        <f>IF(N676="sníž. přenesená",J676,0)</f>
        <v>0</v>
      </c>
      <c r="BI676" s="140">
        <f>IF(N676="nulová",J676,0)</f>
        <v>0</v>
      </c>
      <c r="BJ676" s="18" t="s">
        <v>79</v>
      </c>
      <c r="BK676" s="140">
        <f>ROUND(I676*H676,2)</f>
        <v>0</v>
      </c>
      <c r="BL676" s="18" t="s">
        <v>149</v>
      </c>
      <c r="BM676" s="139" t="s">
        <v>706</v>
      </c>
    </row>
    <row r="677" spans="2:65" s="1" customFormat="1" ht="29.25" x14ac:dyDescent="0.2">
      <c r="B677" s="33"/>
      <c r="D677" s="141" t="s">
        <v>151</v>
      </c>
      <c r="F677" s="142" t="s">
        <v>707</v>
      </c>
      <c r="I677" s="143"/>
      <c r="L677" s="33"/>
      <c r="M677" s="144"/>
      <c r="T677" s="54"/>
      <c r="AT677" s="18" t="s">
        <v>151</v>
      </c>
      <c r="AU677" s="18" t="s">
        <v>81</v>
      </c>
    </row>
    <row r="678" spans="2:65" s="1" customFormat="1" ht="11.25" x14ac:dyDescent="0.2">
      <c r="B678" s="33"/>
      <c r="D678" s="145" t="s">
        <v>153</v>
      </c>
      <c r="F678" s="146" t="s">
        <v>708</v>
      </c>
      <c r="I678" s="143"/>
      <c r="L678" s="33"/>
      <c r="M678" s="144"/>
      <c r="T678" s="54"/>
      <c r="AT678" s="18" t="s">
        <v>153</v>
      </c>
      <c r="AU678" s="18" t="s">
        <v>81</v>
      </c>
    </row>
    <row r="679" spans="2:65" s="12" customFormat="1" ht="11.25" x14ac:dyDescent="0.2">
      <c r="B679" s="147"/>
      <c r="D679" s="141" t="s">
        <v>155</v>
      </c>
      <c r="E679" s="148" t="s">
        <v>19</v>
      </c>
      <c r="F679" s="149" t="s">
        <v>545</v>
      </c>
      <c r="H679" s="148" t="s">
        <v>19</v>
      </c>
      <c r="I679" s="150"/>
      <c r="L679" s="147"/>
      <c r="M679" s="151"/>
      <c r="T679" s="152"/>
      <c r="AT679" s="148" t="s">
        <v>155</v>
      </c>
      <c r="AU679" s="148" t="s">
        <v>81</v>
      </c>
      <c r="AV679" s="12" t="s">
        <v>79</v>
      </c>
      <c r="AW679" s="12" t="s">
        <v>33</v>
      </c>
      <c r="AX679" s="12" t="s">
        <v>71</v>
      </c>
      <c r="AY679" s="148" t="s">
        <v>141</v>
      </c>
    </row>
    <row r="680" spans="2:65" s="12" customFormat="1" ht="11.25" x14ac:dyDescent="0.2">
      <c r="B680" s="147"/>
      <c r="D680" s="141" t="s">
        <v>155</v>
      </c>
      <c r="E680" s="148" t="s">
        <v>19</v>
      </c>
      <c r="F680" s="149" t="s">
        <v>709</v>
      </c>
      <c r="H680" s="148" t="s">
        <v>19</v>
      </c>
      <c r="I680" s="150"/>
      <c r="L680" s="147"/>
      <c r="M680" s="151"/>
      <c r="T680" s="152"/>
      <c r="AT680" s="148" t="s">
        <v>155</v>
      </c>
      <c r="AU680" s="148" t="s">
        <v>81</v>
      </c>
      <c r="AV680" s="12" t="s">
        <v>79</v>
      </c>
      <c r="AW680" s="12" t="s">
        <v>33</v>
      </c>
      <c r="AX680" s="12" t="s">
        <v>71</v>
      </c>
      <c r="AY680" s="148" t="s">
        <v>141</v>
      </c>
    </row>
    <row r="681" spans="2:65" s="13" customFormat="1" ht="11.25" x14ac:dyDescent="0.2">
      <c r="B681" s="153"/>
      <c r="D681" s="141" t="s">
        <v>155</v>
      </c>
      <c r="E681" s="154" t="s">
        <v>19</v>
      </c>
      <c r="F681" s="155" t="s">
        <v>710</v>
      </c>
      <c r="H681" s="156">
        <v>5.4</v>
      </c>
      <c r="I681" s="157"/>
      <c r="L681" s="153"/>
      <c r="M681" s="158"/>
      <c r="T681" s="159"/>
      <c r="AT681" s="154" t="s">
        <v>155</v>
      </c>
      <c r="AU681" s="154" t="s">
        <v>81</v>
      </c>
      <c r="AV681" s="13" t="s">
        <v>81</v>
      </c>
      <c r="AW681" s="13" t="s">
        <v>33</v>
      </c>
      <c r="AX681" s="13" t="s">
        <v>79</v>
      </c>
      <c r="AY681" s="154" t="s">
        <v>141</v>
      </c>
    </row>
    <row r="682" spans="2:65" s="1" customFormat="1" ht="21.75" customHeight="1" x14ac:dyDescent="0.2">
      <c r="B682" s="33"/>
      <c r="C682" s="128" t="s">
        <v>711</v>
      </c>
      <c r="D682" s="128" t="s">
        <v>144</v>
      </c>
      <c r="E682" s="129" t="s">
        <v>712</v>
      </c>
      <c r="F682" s="130" t="s">
        <v>713</v>
      </c>
      <c r="G682" s="131" t="s">
        <v>221</v>
      </c>
      <c r="H682" s="132">
        <v>24</v>
      </c>
      <c r="I682" s="133"/>
      <c r="J682" s="134">
        <f>ROUND(I682*H682,2)</f>
        <v>0</v>
      </c>
      <c r="K682" s="130" t="s">
        <v>148</v>
      </c>
      <c r="L682" s="33"/>
      <c r="M682" s="135" t="s">
        <v>19</v>
      </c>
      <c r="N682" s="136" t="s">
        <v>42</v>
      </c>
      <c r="P682" s="137">
        <f>O682*H682</f>
        <v>0</v>
      </c>
      <c r="Q682" s="137">
        <v>0</v>
      </c>
      <c r="R682" s="137">
        <f>Q682*H682</f>
        <v>0</v>
      </c>
      <c r="S682" s="137">
        <v>7.5999999999999998E-2</v>
      </c>
      <c r="T682" s="138">
        <f>S682*H682</f>
        <v>1.8239999999999998</v>
      </c>
      <c r="AR682" s="139" t="s">
        <v>149</v>
      </c>
      <c r="AT682" s="139" t="s">
        <v>144</v>
      </c>
      <c r="AU682" s="139" t="s">
        <v>81</v>
      </c>
      <c r="AY682" s="18" t="s">
        <v>141</v>
      </c>
      <c r="BE682" s="140">
        <f>IF(N682="základní",J682,0)</f>
        <v>0</v>
      </c>
      <c r="BF682" s="140">
        <f>IF(N682="snížená",J682,0)</f>
        <v>0</v>
      </c>
      <c r="BG682" s="140">
        <f>IF(N682="zákl. přenesená",J682,0)</f>
        <v>0</v>
      </c>
      <c r="BH682" s="140">
        <f>IF(N682="sníž. přenesená",J682,0)</f>
        <v>0</v>
      </c>
      <c r="BI682" s="140">
        <f>IF(N682="nulová",J682,0)</f>
        <v>0</v>
      </c>
      <c r="BJ682" s="18" t="s">
        <v>79</v>
      </c>
      <c r="BK682" s="140">
        <f>ROUND(I682*H682,2)</f>
        <v>0</v>
      </c>
      <c r="BL682" s="18" t="s">
        <v>149</v>
      </c>
      <c r="BM682" s="139" t="s">
        <v>714</v>
      </c>
    </row>
    <row r="683" spans="2:65" s="1" customFormat="1" ht="19.5" x14ac:dyDescent="0.2">
      <c r="B683" s="33"/>
      <c r="D683" s="141" t="s">
        <v>151</v>
      </c>
      <c r="F683" s="142" t="s">
        <v>715</v>
      </c>
      <c r="I683" s="143"/>
      <c r="L683" s="33"/>
      <c r="M683" s="144"/>
      <c r="T683" s="54"/>
      <c r="AT683" s="18" t="s">
        <v>151</v>
      </c>
      <c r="AU683" s="18" t="s">
        <v>81</v>
      </c>
    </row>
    <row r="684" spans="2:65" s="1" customFormat="1" ht="11.25" x14ac:dyDescent="0.2">
      <c r="B684" s="33"/>
      <c r="D684" s="145" t="s">
        <v>153</v>
      </c>
      <c r="F684" s="146" t="s">
        <v>716</v>
      </c>
      <c r="I684" s="143"/>
      <c r="L684" s="33"/>
      <c r="M684" s="144"/>
      <c r="T684" s="54"/>
      <c r="AT684" s="18" t="s">
        <v>153</v>
      </c>
      <c r="AU684" s="18" t="s">
        <v>81</v>
      </c>
    </row>
    <row r="685" spans="2:65" s="12" customFormat="1" ht="11.25" x14ac:dyDescent="0.2">
      <c r="B685" s="147"/>
      <c r="D685" s="141" t="s">
        <v>155</v>
      </c>
      <c r="E685" s="148" t="s">
        <v>19</v>
      </c>
      <c r="F685" s="149" t="s">
        <v>717</v>
      </c>
      <c r="H685" s="148" t="s">
        <v>19</v>
      </c>
      <c r="I685" s="150"/>
      <c r="L685" s="147"/>
      <c r="M685" s="151"/>
      <c r="T685" s="152"/>
      <c r="AT685" s="148" t="s">
        <v>155</v>
      </c>
      <c r="AU685" s="148" t="s">
        <v>81</v>
      </c>
      <c r="AV685" s="12" t="s">
        <v>79</v>
      </c>
      <c r="AW685" s="12" t="s">
        <v>33</v>
      </c>
      <c r="AX685" s="12" t="s">
        <v>71</v>
      </c>
      <c r="AY685" s="148" t="s">
        <v>141</v>
      </c>
    </row>
    <row r="686" spans="2:65" s="12" customFormat="1" ht="11.25" x14ac:dyDescent="0.2">
      <c r="B686" s="147"/>
      <c r="D686" s="141" t="s">
        <v>155</v>
      </c>
      <c r="E686" s="148" t="s">
        <v>19</v>
      </c>
      <c r="F686" s="149" t="s">
        <v>718</v>
      </c>
      <c r="H686" s="148" t="s">
        <v>19</v>
      </c>
      <c r="I686" s="150"/>
      <c r="L686" s="147"/>
      <c r="M686" s="151"/>
      <c r="T686" s="152"/>
      <c r="AT686" s="148" t="s">
        <v>155</v>
      </c>
      <c r="AU686" s="148" t="s">
        <v>81</v>
      </c>
      <c r="AV686" s="12" t="s">
        <v>79</v>
      </c>
      <c r="AW686" s="12" t="s">
        <v>33</v>
      </c>
      <c r="AX686" s="12" t="s">
        <v>71</v>
      </c>
      <c r="AY686" s="148" t="s">
        <v>141</v>
      </c>
    </row>
    <row r="687" spans="2:65" s="13" customFormat="1" ht="11.25" x14ac:dyDescent="0.2">
      <c r="B687" s="153"/>
      <c r="D687" s="141" t="s">
        <v>155</v>
      </c>
      <c r="E687" s="154" t="s">
        <v>19</v>
      </c>
      <c r="F687" s="155" t="s">
        <v>719</v>
      </c>
      <c r="H687" s="156">
        <v>13</v>
      </c>
      <c r="I687" s="157"/>
      <c r="L687" s="153"/>
      <c r="M687" s="158"/>
      <c r="T687" s="159"/>
      <c r="AT687" s="154" t="s">
        <v>155</v>
      </c>
      <c r="AU687" s="154" t="s">
        <v>81</v>
      </c>
      <c r="AV687" s="13" t="s">
        <v>81</v>
      </c>
      <c r="AW687" s="13" t="s">
        <v>33</v>
      </c>
      <c r="AX687" s="13" t="s">
        <v>71</v>
      </c>
      <c r="AY687" s="154" t="s">
        <v>141</v>
      </c>
    </row>
    <row r="688" spans="2:65" s="13" customFormat="1" ht="11.25" x14ac:dyDescent="0.2">
      <c r="B688" s="153"/>
      <c r="D688" s="141" t="s">
        <v>155</v>
      </c>
      <c r="E688" s="154" t="s">
        <v>19</v>
      </c>
      <c r="F688" s="155" t="s">
        <v>720</v>
      </c>
      <c r="H688" s="156">
        <v>4</v>
      </c>
      <c r="I688" s="157"/>
      <c r="L688" s="153"/>
      <c r="M688" s="158"/>
      <c r="T688" s="159"/>
      <c r="AT688" s="154" t="s">
        <v>155</v>
      </c>
      <c r="AU688" s="154" t="s">
        <v>81</v>
      </c>
      <c r="AV688" s="13" t="s">
        <v>81</v>
      </c>
      <c r="AW688" s="13" t="s">
        <v>33</v>
      </c>
      <c r="AX688" s="13" t="s">
        <v>71</v>
      </c>
      <c r="AY688" s="154" t="s">
        <v>141</v>
      </c>
    </row>
    <row r="689" spans="2:65" s="13" customFormat="1" ht="11.25" x14ac:dyDescent="0.2">
      <c r="B689" s="153"/>
      <c r="D689" s="141" t="s">
        <v>155</v>
      </c>
      <c r="E689" s="154" t="s">
        <v>19</v>
      </c>
      <c r="F689" s="155" t="s">
        <v>721</v>
      </c>
      <c r="H689" s="156">
        <v>7</v>
      </c>
      <c r="I689" s="157"/>
      <c r="L689" s="153"/>
      <c r="M689" s="158"/>
      <c r="T689" s="159"/>
      <c r="AT689" s="154" t="s">
        <v>155</v>
      </c>
      <c r="AU689" s="154" t="s">
        <v>81</v>
      </c>
      <c r="AV689" s="13" t="s">
        <v>81</v>
      </c>
      <c r="AW689" s="13" t="s">
        <v>33</v>
      </c>
      <c r="AX689" s="13" t="s">
        <v>71</v>
      </c>
      <c r="AY689" s="154" t="s">
        <v>141</v>
      </c>
    </row>
    <row r="690" spans="2:65" s="14" customFormat="1" ht="11.25" x14ac:dyDescent="0.2">
      <c r="B690" s="170"/>
      <c r="D690" s="141" t="s">
        <v>155</v>
      </c>
      <c r="E690" s="171" t="s">
        <v>19</v>
      </c>
      <c r="F690" s="172" t="s">
        <v>188</v>
      </c>
      <c r="H690" s="173">
        <v>24</v>
      </c>
      <c r="I690" s="174"/>
      <c r="L690" s="170"/>
      <c r="M690" s="175"/>
      <c r="T690" s="176"/>
      <c r="AT690" s="171" t="s">
        <v>155</v>
      </c>
      <c r="AU690" s="171" t="s">
        <v>81</v>
      </c>
      <c r="AV690" s="14" t="s">
        <v>149</v>
      </c>
      <c r="AW690" s="14" t="s">
        <v>33</v>
      </c>
      <c r="AX690" s="14" t="s">
        <v>79</v>
      </c>
      <c r="AY690" s="171" t="s">
        <v>141</v>
      </c>
    </row>
    <row r="691" spans="2:65" s="1" customFormat="1" ht="24.2" customHeight="1" x14ac:dyDescent="0.2">
      <c r="B691" s="33"/>
      <c r="C691" s="128" t="s">
        <v>722</v>
      </c>
      <c r="D691" s="128" t="s">
        <v>144</v>
      </c>
      <c r="E691" s="129" t="s">
        <v>723</v>
      </c>
      <c r="F691" s="130" t="s">
        <v>724</v>
      </c>
      <c r="G691" s="131" t="s">
        <v>221</v>
      </c>
      <c r="H691" s="132">
        <v>10.178000000000001</v>
      </c>
      <c r="I691" s="133"/>
      <c r="J691" s="134">
        <f>ROUND(I691*H691,2)</f>
        <v>0</v>
      </c>
      <c r="K691" s="130" t="s">
        <v>148</v>
      </c>
      <c r="L691" s="33"/>
      <c r="M691" s="135" t="s">
        <v>19</v>
      </c>
      <c r="N691" s="136" t="s">
        <v>42</v>
      </c>
      <c r="P691" s="137">
        <f>O691*H691</f>
        <v>0</v>
      </c>
      <c r="Q691" s="137">
        <v>0</v>
      </c>
      <c r="R691" s="137">
        <f>Q691*H691</f>
        <v>0</v>
      </c>
      <c r="S691" s="137">
        <v>4.2999999999999997E-2</v>
      </c>
      <c r="T691" s="138">
        <f>S691*H691</f>
        <v>0.43765399999999999</v>
      </c>
      <c r="AR691" s="139" t="s">
        <v>149</v>
      </c>
      <c r="AT691" s="139" t="s">
        <v>144</v>
      </c>
      <c r="AU691" s="139" t="s">
        <v>81</v>
      </c>
      <c r="AY691" s="18" t="s">
        <v>141</v>
      </c>
      <c r="BE691" s="140">
        <f>IF(N691="základní",J691,0)</f>
        <v>0</v>
      </c>
      <c r="BF691" s="140">
        <f>IF(N691="snížená",J691,0)</f>
        <v>0</v>
      </c>
      <c r="BG691" s="140">
        <f>IF(N691="zákl. přenesená",J691,0)</f>
        <v>0</v>
      </c>
      <c r="BH691" s="140">
        <f>IF(N691="sníž. přenesená",J691,0)</f>
        <v>0</v>
      </c>
      <c r="BI691" s="140">
        <f>IF(N691="nulová",J691,0)</f>
        <v>0</v>
      </c>
      <c r="BJ691" s="18" t="s">
        <v>79</v>
      </c>
      <c r="BK691" s="140">
        <f>ROUND(I691*H691,2)</f>
        <v>0</v>
      </c>
      <c r="BL691" s="18" t="s">
        <v>149</v>
      </c>
      <c r="BM691" s="139" t="s">
        <v>725</v>
      </c>
    </row>
    <row r="692" spans="2:65" s="1" customFormat="1" ht="19.5" x14ac:dyDescent="0.2">
      <c r="B692" s="33"/>
      <c r="D692" s="141" t="s">
        <v>151</v>
      </c>
      <c r="F692" s="142" t="s">
        <v>726</v>
      </c>
      <c r="I692" s="143"/>
      <c r="L692" s="33"/>
      <c r="M692" s="144"/>
      <c r="T692" s="54"/>
      <c r="AT692" s="18" t="s">
        <v>151</v>
      </c>
      <c r="AU692" s="18" t="s">
        <v>81</v>
      </c>
    </row>
    <row r="693" spans="2:65" s="1" customFormat="1" ht="11.25" x14ac:dyDescent="0.2">
      <c r="B693" s="33"/>
      <c r="D693" s="145" t="s">
        <v>153</v>
      </c>
      <c r="F693" s="146" t="s">
        <v>727</v>
      </c>
      <c r="I693" s="143"/>
      <c r="L693" s="33"/>
      <c r="M693" s="144"/>
      <c r="T693" s="54"/>
      <c r="AT693" s="18" t="s">
        <v>153</v>
      </c>
      <c r="AU693" s="18" t="s">
        <v>81</v>
      </c>
    </row>
    <row r="694" spans="2:65" s="12" customFormat="1" ht="11.25" x14ac:dyDescent="0.2">
      <c r="B694" s="147"/>
      <c r="D694" s="141" t="s">
        <v>155</v>
      </c>
      <c r="E694" s="148" t="s">
        <v>19</v>
      </c>
      <c r="F694" s="149" t="s">
        <v>275</v>
      </c>
      <c r="H694" s="148" t="s">
        <v>19</v>
      </c>
      <c r="I694" s="150"/>
      <c r="L694" s="147"/>
      <c r="M694" s="151"/>
      <c r="T694" s="152"/>
      <c r="AT694" s="148" t="s">
        <v>155</v>
      </c>
      <c r="AU694" s="148" t="s">
        <v>81</v>
      </c>
      <c r="AV694" s="12" t="s">
        <v>79</v>
      </c>
      <c r="AW694" s="12" t="s">
        <v>33</v>
      </c>
      <c r="AX694" s="12" t="s">
        <v>71</v>
      </c>
      <c r="AY694" s="148" t="s">
        <v>141</v>
      </c>
    </row>
    <row r="695" spans="2:65" s="13" customFormat="1" ht="11.25" x14ac:dyDescent="0.2">
      <c r="B695" s="153"/>
      <c r="D695" s="141" t="s">
        <v>155</v>
      </c>
      <c r="E695" s="154" t="s">
        <v>19</v>
      </c>
      <c r="F695" s="155" t="s">
        <v>728</v>
      </c>
      <c r="H695" s="156">
        <v>7.6680000000000001</v>
      </c>
      <c r="I695" s="157"/>
      <c r="L695" s="153"/>
      <c r="M695" s="158"/>
      <c r="T695" s="159"/>
      <c r="AT695" s="154" t="s">
        <v>155</v>
      </c>
      <c r="AU695" s="154" t="s">
        <v>81</v>
      </c>
      <c r="AV695" s="13" t="s">
        <v>81</v>
      </c>
      <c r="AW695" s="13" t="s">
        <v>33</v>
      </c>
      <c r="AX695" s="13" t="s">
        <v>71</v>
      </c>
      <c r="AY695" s="154" t="s">
        <v>141</v>
      </c>
    </row>
    <row r="696" spans="2:65" s="13" customFormat="1" ht="11.25" x14ac:dyDescent="0.2">
      <c r="B696" s="153"/>
      <c r="D696" s="141" t="s">
        <v>155</v>
      </c>
      <c r="E696" s="154" t="s">
        <v>19</v>
      </c>
      <c r="F696" s="155" t="s">
        <v>729</v>
      </c>
      <c r="H696" s="156">
        <v>2.5099999999999998</v>
      </c>
      <c r="I696" s="157"/>
      <c r="L696" s="153"/>
      <c r="M696" s="158"/>
      <c r="T696" s="159"/>
      <c r="AT696" s="154" t="s">
        <v>155</v>
      </c>
      <c r="AU696" s="154" t="s">
        <v>81</v>
      </c>
      <c r="AV696" s="13" t="s">
        <v>81</v>
      </c>
      <c r="AW696" s="13" t="s">
        <v>33</v>
      </c>
      <c r="AX696" s="13" t="s">
        <v>71</v>
      </c>
      <c r="AY696" s="154" t="s">
        <v>141</v>
      </c>
    </row>
    <row r="697" spans="2:65" s="14" customFormat="1" ht="11.25" x14ac:dyDescent="0.2">
      <c r="B697" s="170"/>
      <c r="D697" s="141" t="s">
        <v>155</v>
      </c>
      <c r="E697" s="171" t="s">
        <v>19</v>
      </c>
      <c r="F697" s="172" t="s">
        <v>188</v>
      </c>
      <c r="H697" s="173">
        <v>10.178000000000001</v>
      </c>
      <c r="I697" s="174"/>
      <c r="L697" s="170"/>
      <c r="M697" s="175"/>
      <c r="T697" s="176"/>
      <c r="AT697" s="171" t="s">
        <v>155</v>
      </c>
      <c r="AU697" s="171" t="s">
        <v>81</v>
      </c>
      <c r="AV697" s="14" t="s">
        <v>149</v>
      </c>
      <c r="AW697" s="14" t="s">
        <v>33</v>
      </c>
      <c r="AX697" s="14" t="s">
        <v>79</v>
      </c>
      <c r="AY697" s="171" t="s">
        <v>141</v>
      </c>
    </row>
    <row r="698" spans="2:65" s="1" customFormat="1" ht="21.75" customHeight="1" x14ac:dyDescent="0.2">
      <c r="B698" s="33"/>
      <c r="C698" s="128" t="s">
        <v>730</v>
      </c>
      <c r="D698" s="128" t="s">
        <v>144</v>
      </c>
      <c r="E698" s="129" t="s">
        <v>731</v>
      </c>
      <c r="F698" s="130" t="s">
        <v>732</v>
      </c>
      <c r="G698" s="131" t="s">
        <v>221</v>
      </c>
      <c r="H698" s="132">
        <v>7.6</v>
      </c>
      <c r="I698" s="133"/>
      <c r="J698" s="134">
        <f>ROUND(I698*H698,2)</f>
        <v>0</v>
      </c>
      <c r="K698" s="130" t="s">
        <v>148</v>
      </c>
      <c r="L698" s="33"/>
      <c r="M698" s="135" t="s">
        <v>19</v>
      </c>
      <c r="N698" s="136" t="s">
        <v>42</v>
      </c>
      <c r="P698" s="137">
        <f>O698*H698</f>
        <v>0</v>
      </c>
      <c r="Q698" s="137">
        <v>0</v>
      </c>
      <c r="R698" s="137">
        <f>Q698*H698</f>
        <v>0</v>
      </c>
      <c r="S698" s="137">
        <v>6.2E-2</v>
      </c>
      <c r="T698" s="138">
        <f>S698*H698</f>
        <v>0.47119999999999995</v>
      </c>
      <c r="AR698" s="139" t="s">
        <v>149</v>
      </c>
      <c r="AT698" s="139" t="s">
        <v>144</v>
      </c>
      <c r="AU698" s="139" t="s">
        <v>81</v>
      </c>
      <c r="AY698" s="18" t="s">
        <v>141</v>
      </c>
      <c r="BE698" s="140">
        <f>IF(N698="základní",J698,0)</f>
        <v>0</v>
      </c>
      <c r="BF698" s="140">
        <f>IF(N698="snížená",J698,0)</f>
        <v>0</v>
      </c>
      <c r="BG698" s="140">
        <f>IF(N698="zákl. přenesená",J698,0)</f>
        <v>0</v>
      </c>
      <c r="BH698" s="140">
        <f>IF(N698="sníž. přenesená",J698,0)</f>
        <v>0</v>
      </c>
      <c r="BI698" s="140">
        <f>IF(N698="nulová",J698,0)</f>
        <v>0</v>
      </c>
      <c r="BJ698" s="18" t="s">
        <v>79</v>
      </c>
      <c r="BK698" s="140">
        <f>ROUND(I698*H698,2)</f>
        <v>0</v>
      </c>
      <c r="BL698" s="18" t="s">
        <v>149</v>
      </c>
      <c r="BM698" s="139" t="s">
        <v>733</v>
      </c>
    </row>
    <row r="699" spans="2:65" s="1" customFormat="1" ht="19.5" x14ac:dyDescent="0.2">
      <c r="B699" s="33"/>
      <c r="D699" s="141" t="s">
        <v>151</v>
      </c>
      <c r="F699" s="142" t="s">
        <v>734</v>
      </c>
      <c r="I699" s="143"/>
      <c r="L699" s="33"/>
      <c r="M699" s="144"/>
      <c r="T699" s="54"/>
      <c r="AT699" s="18" t="s">
        <v>151</v>
      </c>
      <c r="AU699" s="18" t="s">
        <v>81</v>
      </c>
    </row>
    <row r="700" spans="2:65" s="1" customFormat="1" ht="11.25" x14ac:dyDescent="0.2">
      <c r="B700" s="33"/>
      <c r="D700" s="145" t="s">
        <v>153</v>
      </c>
      <c r="F700" s="146" t="s">
        <v>735</v>
      </c>
      <c r="I700" s="143"/>
      <c r="L700" s="33"/>
      <c r="M700" s="144"/>
      <c r="T700" s="54"/>
      <c r="AT700" s="18" t="s">
        <v>153</v>
      </c>
      <c r="AU700" s="18" t="s">
        <v>81</v>
      </c>
    </row>
    <row r="701" spans="2:65" s="12" customFormat="1" ht="11.25" x14ac:dyDescent="0.2">
      <c r="B701" s="147"/>
      <c r="D701" s="141" t="s">
        <v>155</v>
      </c>
      <c r="E701" s="148" t="s">
        <v>19</v>
      </c>
      <c r="F701" s="149" t="s">
        <v>275</v>
      </c>
      <c r="H701" s="148" t="s">
        <v>19</v>
      </c>
      <c r="I701" s="150"/>
      <c r="L701" s="147"/>
      <c r="M701" s="151"/>
      <c r="T701" s="152"/>
      <c r="AT701" s="148" t="s">
        <v>155</v>
      </c>
      <c r="AU701" s="148" t="s">
        <v>81</v>
      </c>
      <c r="AV701" s="12" t="s">
        <v>79</v>
      </c>
      <c r="AW701" s="12" t="s">
        <v>33</v>
      </c>
      <c r="AX701" s="12" t="s">
        <v>71</v>
      </c>
      <c r="AY701" s="148" t="s">
        <v>141</v>
      </c>
    </row>
    <row r="702" spans="2:65" s="13" customFormat="1" ht="11.25" x14ac:dyDescent="0.2">
      <c r="B702" s="153"/>
      <c r="D702" s="141" t="s">
        <v>155</v>
      </c>
      <c r="E702" s="154" t="s">
        <v>19</v>
      </c>
      <c r="F702" s="155" t="s">
        <v>736</v>
      </c>
      <c r="H702" s="156">
        <v>7.6</v>
      </c>
      <c r="I702" s="157"/>
      <c r="L702" s="153"/>
      <c r="M702" s="158"/>
      <c r="T702" s="159"/>
      <c r="AT702" s="154" t="s">
        <v>155</v>
      </c>
      <c r="AU702" s="154" t="s">
        <v>81</v>
      </c>
      <c r="AV702" s="13" t="s">
        <v>81</v>
      </c>
      <c r="AW702" s="13" t="s">
        <v>33</v>
      </c>
      <c r="AX702" s="13" t="s">
        <v>79</v>
      </c>
      <c r="AY702" s="154" t="s">
        <v>141</v>
      </c>
    </row>
    <row r="703" spans="2:65" s="11" customFormat="1" ht="22.9" customHeight="1" x14ac:dyDescent="0.2">
      <c r="B703" s="116"/>
      <c r="D703" s="117" t="s">
        <v>70</v>
      </c>
      <c r="E703" s="126" t="s">
        <v>737</v>
      </c>
      <c r="F703" s="126" t="s">
        <v>738</v>
      </c>
      <c r="I703" s="119"/>
      <c r="J703" s="127">
        <f>BK703</f>
        <v>0</v>
      </c>
      <c r="L703" s="116"/>
      <c r="M703" s="121"/>
      <c r="P703" s="122">
        <f>SUM(P704:P849)</f>
        <v>0</v>
      </c>
      <c r="R703" s="122">
        <f>SUM(R704:R849)</f>
        <v>2.5948439999999997</v>
      </c>
      <c r="T703" s="123">
        <f>SUM(T704:T849)</f>
        <v>56.767769200000004</v>
      </c>
      <c r="AR703" s="117" t="s">
        <v>79</v>
      </c>
      <c r="AT703" s="124" t="s">
        <v>70</v>
      </c>
      <c r="AU703" s="124" t="s">
        <v>79</v>
      </c>
      <c r="AY703" s="117" t="s">
        <v>141</v>
      </c>
      <c r="BK703" s="125">
        <f>SUM(BK704:BK849)</f>
        <v>0</v>
      </c>
    </row>
    <row r="704" spans="2:65" s="1" customFormat="1" ht="24.2" customHeight="1" x14ac:dyDescent="0.2">
      <c r="B704" s="33"/>
      <c r="C704" s="128" t="s">
        <v>739</v>
      </c>
      <c r="D704" s="128" t="s">
        <v>144</v>
      </c>
      <c r="E704" s="129" t="s">
        <v>740</v>
      </c>
      <c r="F704" s="130" t="s">
        <v>741</v>
      </c>
      <c r="G704" s="131" t="s">
        <v>221</v>
      </c>
      <c r="H704" s="132">
        <v>2.867</v>
      </c>
      <c r="I704" s="133"/>
      <c r="J704" s="134">
        <f>ROUND(I704*H704,2)</f>
        <v>0</v>
      </c>
      <c r="K704" s="130" t="s">
        <v>148</v>
      </c>
      <c r="L704" s="33"/>
      <c r="M704" s="135" t="s">
        <v>19</v>
      </c>
      <c r="N704" s="136" t="s">
        <v>42</v>
      </c>
      <c r="P704" s="137">
        <f>O704*H704</f>
        <v>0</v>
      </c>
      <c r="Q704" s="137">
        <v>0</v>
      </c>
      <c r="R704" s="137">
        <f>Q704*H704</f>
        <v>0</v>
      </c>
      <c r="S704" s="137">
        <v>0.18</v>
      </c>
      <c r="T704" s="138">
        <f>S704*H704</f>
        <v>0.51605999999999996</v>
      </c>
      <c r="AR704" s="139" t="s">
        <v>149</v>
      </c>
      <c r="AT704" s="139" t="s">
        <v>144</v>
      </c>
      <c r="AU704" s="139" t="s">
        <v>81</v>
      </c>
      <c r="AY704" s="18" t="s">
        <v>141</v>
      </c>
      <c r="BE704" s="140">
        <f>IF(N704="základní",J704,0)</f>
        <v>0</v>
      </c>
      <c r="BF704" s="140">
        <f>IF(N704="snížená",J704,0)</f>
        <v>0</v>
      </c>
      <c r="BG704" s="140">
        <f>IF(N704="zákl. přenesená",J704,0)</f>
        <v>0</v>
      </c>
      <c r="BH704" s="140">
        <f>IF(N704="sníž. přenesená",J704,0)</f>
        <v>0</v>
      </c>
      <c r="BI704" s="140">
        <f>IF(N704="nulová",J704,0)</f>
        <v>0</v>
      </c>
      <c r="BJ704" s="18" t="s">
        <v>79</v>
      </c>
      <c r="BK704" s="140">
        <f>ROUND(I704*H704,2)</f>
        <v>0</v>
      </c>
      <c r="BL704" s="18" t="s">
        <v>149</v>
      </c>
      <c r="BM704" s="139" t="s">
        <v>742</v>
      </c>
    </row>
    <row r="705" spans="2:65" s="1" customFormat="1" ht="29.25" x14ac:dyDescent="0.2">
      <c r="B705" s="33"/>
      <c r="D705" s="141" t="s">
        <v>151</v>
      </c>
      <c r="F705" s="142" t="s">
        <v>743</v>
      </c>
      <c r="I705" s="143"/>
      <c r="L705" s="33"/>
      <c r="M705" s="144"/>
      <c r="T705" s="54"/>
      <c r="AT705" s="18" t="s">
        <v>151</v>
      </c>
      <c r="AU705" s="18" t="s">
        <v>81</v>
      </c>
    </row>
    <row r="706" spans="2:65" s="1" customFormat="1" ht="11.25" x14ac:dyDescent="0.2">
      <c r="B706" s="33"/>
      <c r="D706" s="145" t="s">
        <v>153</v>
      </c>
      <c r="F706" s="146" t="s">
        <v>744</v>
      </c>
      <c r="I706" s="143"/>
      <c r="L706" s="33"/>
      <c r="M706" s="144"/>
      <c r="T706" s="54"/>
      <c r="AT706" s="18" t="s">
        <v>153</v>
      </c>
      <c r="AU706" s="18" t="s">
        <v>81</v>
      </c>
    </row>
    <row r="707" spans="2:65" s="12" customFormat="1" ht="11.25" x14ac:dyDescent="0.2">
      <c r="B707" s="147"/>
      <c r="D707" s="141" t="s">
        <v>155</v>
      </c>
      <c r="E707" s="148" t="s">
        <v>19</v>
      </c>
      <c r="F707" s="149" t="s">
        <v>640</v>
      </c>
      <c r="H707" s="148" t="s">
        <v>19</v>
      </c>
      <c r="I707" s="150"/>
      <c r="L707" s="147"/>
      <c r="M707" s="151"/>
      <c r="T707" s="152"/>
      <c r="AT707" s="148" t="s">
        <v>155</v>
      </c>
      <c r="AU707" s="148" t="s">
        <v>81</v>
      </c>
      <c r="AV707" s="12" t="s">
        <v>79</v>
      </c>
      <c r="AW707" s="12" t="s">
        <v>33</v>
      </c>
      <c r="AX707" s="12" t="s">
        <v>71</v>
      </c>
      <c r="AY707" s="148" t="s">
        <v>141</v>
      </c>
    </row>
    <row r="708" spans="2:65" s="12" customFormat="1" ht="11.25" x14ac:dyDescent="0.2">
      <c r="B708" s="147"/>
      <c r="D708" s="141" t="s">
        <v>155</v>
      </c>
      <c r="E708" s="148" t="s">
        <v>19</v>
      </c>
      <c r="F708" s="149" t="s">
        <v>641</v>
      </c>
      <c r="H708" s="148" t="s">
        <v>19</v>
      </c>
      <c r="I708" s="150"/>
      <c r="L708" s="147"/>
      <c r="M708" s="151"/>
      <c r="T708" s="152"/>
      <c r="AT708" s="148" t="s">
        <v>155</v>
      </c>
      <c r="AU708" s="148" t="s">
        <v>81</v>
      </c>
      <c r="AV708" s="12" t="s">
        <v>79</v>
      </c>
      <c r="AW708" s="12" t="s">
        <v>33</v>
      </c>
      <c r="AX708" s="12" t="s">
        <v>71</v>
      </c>
      <c r="AY708" s="148" t="s">
        <v>141</v>
      </c>
    </row>
    <row r="709" spans="2:65" s="13" customFormat="1" ht="11.25" x14ac:dyDescent="0.2">
      <c r="B709" s="153"/>
      <c r="D709" s="141" t="s">
        <v>155</v>
      </c>
      <c r="E709" s="154" t="s">
        <v>19</v>
      </c>
      <c r="F709" s="155" t="s">
        <v>745</v>
      </c>
      <c r="H709" s="156">
        <v>2.867</v>
      </c>
      <c r="I709" s="157"/>
      <c r="L709" s="153"/>
      <c r="M709" s="158"/>
      <c r="T709" s="159"/>
      <c r="AT709" s="154" t="s">
        <v>155</v>
      </c>
      <c r="AU709" s="154" t="s">
        <v>81</v>
      </c>
      <c r="AV709" s="13" t="s">
        <v>81</v>
      </c>
      <c r="AW709" s="13" t="s">
        <v>33</v>
      </c>
      <c r="AX709" s="13" t="s">
        <v>79</v>
      </c>
      <c r="AY709" s="154" t="s">
        <v>141</v>
      </c>
    </row>
    <row r="710" spans="2:65" s="1" customFormat="1" ht="24.2" customHeight="1" x14ac:dyDescent="0.2">
      <c r="B710" s="33"/>
      <c r="C710" s="128" t="s">
        <v>746</v>
      </c>
      <c r="D710" s="128" t="s">
        <v>144</v>
      </c>
      <c r="E710" s="129" t="s">
        <v>747</v>
      </c>
      <c r="F710" s="130" t="s">
        <v>748</v>
      </c>
      <c r="G710" s="131" t="s">
        <v>221</v>
      </c>
      <c r="H710" s="132">
        <v>12.888999999999999</v>
      </c>
      <c r="I710" s="133"/>
      <c r="J710" s="134">
        <f>ROUND(I710*H710,2)</f>
        <v>0</v>
      </c>
      <c r="K710" s="130" t="s">
        <v>148</v>
      </c>
      <c r="L710" s="33"/>
      <c r="M710" s="135" t="s">
        <v>19</v>
      </c>
      <c r="N710" s="136" t="s">
        <v>42</v>
      </c>
      <c r="P710" s="137">
        <f>O710*H710</f>
        <v>0</v>
      </c>
      <c r="Q710" s="137">
        <v>0</v>
      </c>
      <c r="R710" s="137">
        <f>Q710*H710</f>
        <v>0</v>
      </c>
      <c r="S710" s="137">
        <v>0.27</v>
      </c>
      <c r="T710" s="138">
        <f>S710*H710</f>
        <v>3.4800300000000002</v>
      </c>
      <c r="AR710" s="139" t="s">
        <v>149</v>
      </c>
      <c r="AT710" s="139" t="s">
        <v>144</v>
      </c>
      <c r="AU710" s="139" t="s">
        <v>81</v>
      </c>
      <c r="AY710" s="18" t="s">
        <v>141</v>
      </c>
      <c r="BE710" s="140">
        <f>IF(N710="základní",J710,0)</f>
        <v>0</v>
      </c>
      <c r="BF710" s="140">
        <f>IF(N710="snížená",J710,0)</f>
        <v>0</v>
      </c>
      <c r="BG710" s="140">
        <f>IF(N710="zákl. přenesená",J710,0)</f>
        <v>0</v>
      </c>
      <c r="BH710" s="140">
        <f>IF(N710="sníž. přenesená",J710,0)</f>
        <v>0</v>
      </c>
      <c r="BI710" s="140">
        <f>IF(N710="nulová",J710,0)</f>
        <v>0</v>
      </c>
      <c r="BJ710" s="18" t="s">
        <v>79</v>
      </c>
      <c r="BK710" s="140">
        <f>ROUND(I710*H710,2)</f>
        <v>0</v>
      </c>
      <c r="BL710" s="18" t="s">
        <v>149</v>
      </c>
      <c r="BM710" s="139" t="s">
        <v>749</v>
      </c>
    </row>
    <row r="711" spans="2:65" s="1" customFormat="1" ht="29.25" x14ac:dyDescent="0.2">
      <c r="B711" s="33"/>
      <c r="D711" s="141" t="s">
        <v>151</v>
      </c>
      <c r="F711" s="142" t="s">
        <v>750</v>
      </c>
      <c r="I711" s="143"/>
      <c r="L711" s="33"/>
      <c r="M711" s="144"/>
      <c r="T711" s="54"/>
      <c r="AT711" s="18" t="s">
        <v>151</v>
      </c>
      <c r="AU711" s="18" t="s">
        <v>81</v>
      </c>
    </row>
    <row r="712" spans="2:65" s="1" customFormat="1" ht="11.25" x14ac:dyDescent="0.2">
      <c r="B712" s="33"/>
      <c r="D712" s="145" t="s">
        <v>153</v>
      </c>
      <c r="F712" s="146" t="s">
        <v>751</v>
      </c>
      <c r="I712" s="143"/>
      <c r="L712" s="33"/>
      <c r="M712" s="144"/>
      <c r="T712" s="54"/>
      <c r="AT712" s="18" t="s">
        <v>153</v>
      </c>
      <c r="AU712" s="18" t="s">
        <v>81</v>
      </c>
    </row>
    <row r="713" spans="2:65" s="12" customFormat="1" ht="11.25" x14ac:dyDescent="0.2">
      <c r="B713" s="147"/>
      <c r="D713" s="141" t="s">
        <v>155</v>
      </c>
      <c r="E713" s="148" t="s">
        <v>19</v>
      </c>
      <c r="F713" s="149" t="s">
        <v>640</v>
      </c>
      <c r="H713" s="148" t="s">
        <v>19</v>
      </c>
      <c r="I713" s="150"/>
      <c r="L713" s="147"/>
      <c r="M713" s="151"/>
      <c r="T713" s="152"/>
      <c r="AT713" s="148" t="s">
        <v>155</v>
      </c>
      <c r="AU713" s="148" t="s">
        <v>81</v>
      </c>
      <c r="AV713" s="12" t="s">
        <v>79</v>
      </c>
      <c r="AW713" s="12" t="s">
        <v>33</v>
      </c>
      <c r="AX713" s="12" t="s">
        <v>71</v>
      </c>
      <c r="AY713" s="148" t="s">
        <v>141</v>
      </c>
    </row>
    <row r="714" spans="2:65" s="12" customFormat="1" ht="11.25" x14ac:dyDescent="0.2">
      <c r="B714" s="147"/>
      <c r="D714" s="141" t="s">
        <v>155</v>
      </c>
      <c r="E714" s="148" t="s">
        <v>19</v>
      </c>
      <c r="F714" s="149" t="s">
        <v>649</v>
      </c>
      <c r="H714" s="148" t="s">
        <v>19</v>
      </c>
      <c r="I714" s="150"/>
      <c r="L714" s="147"/>
      <c r="M714" s="151"/>
      <c r="T714" s="152"/>
      <c r="AT714" s="148" t="s">
        <v>155</v>
      </c>
      <c r="AU714" s="148" t="s">
        <v>81</v>
      </c>
      <c r="AV714" s="12" t="s">
        <v>79</v>
      </c>
      <c r="AW714" s="12" t="s">
        <v>33</v>
      </c>
      <c r="AX714" s="12" t="s">
        <v>71</v>
      </c>
      <c r="AY714" s="148" t="s">
        <v>141</v>
      </c>
    </row>
    <row r="715" spans="2:65" s="13" customFormat="1" ht="22.5" x14ac:dyDescent="0.2">
      <c r="B715" s="153"/>
      <c r="D715" s="141" t="s">
        <v>155</v>
      </c>
      <c r="E715" s="154" t="s">
        <v>19</v>
      </c>
      <c r="F715" s="155" t="s">
        <v>752</v>
      </c>
      <c r="H715" s="156">
        <v>11.869</v>
      </c>
      <c r="I715" s="157"/>
      <c r="L715" s="153"/>
      <c r="M715" s="158"/>
      <c r="T715" s="159"/>
      <c r="AT715" s="154" t="s">
        <v>155</v>
      </c>
      <c r="AU715" s="154" t="s">
        <v>81</v>
      </c>
      <c r="AV715" s="13" t="s">
        <v>81</v>
      </c>
      <c r="AW715" s="13" t="s">
        <v>33</v>
      </c>
      <c r="AX715" s="13" t="s">
        <v>71</v>
      </c>
      <c r="AY715" s="154" t="s">
        <v>141</v>
      </c>
    </row>
    <row r="716" spans="2:65" s="13" customFormat="1" ht="11.25" x14ac:dyDescent="0.2">
      <c r="B716" s="153"/>
      <c r="D716" s="141" t="s">
        <v>155</v>
      </c>
      <c r="E716" s="154" t="s">
        <v>19</v>
      </c>
      <c r="F716" s="155" t="s">
        <v>753</v>
      </c>
      <c r="H716" s="156">
        <v>1.02</v>
      </c>
      <c r="I716" s="157"/>
      <c r="L716" s="153"/>
      <c r="M716" s="158"/>
      <c r="T716" s="159"/>
      <c r="AT716" s="154" t="s">
        <v>155</v>
      </c>
      <c r="AU716" s="154" t="s">
        <v>81</v>
      </c>
      <c r="AV716" s="13" t="s">
        <v>81</v>
      </c>
      <c r="AW716" s="13" t="s">
        <v>33</v>
      </c>
      <c r="AX716" s="13" t="s">
        <v>71</v>
      </c>
      <c r="AY716" s="154" t="s">
        <v>141</v>
      </c>
    </row>
    <row r="717" spans="2:65" s="14" customFormat="1" ht="11.25" x14ac:dyDescent="0.2">
      <c r="B717" s="170"/>
      <c r="D717" s="141" t="s">
        <v>155</v>
      </c>
      <c r="E717" s="171" t="s">
        <v>19</v>
      </c>
      <c r="F717" s="172" t="s">
        <v>188</v>
      </c>
      <c r="H717" s="173">
        <v>12.888999999999999</v>
      </c>
      <c r="I717" s="174"/>
      <c r="L717" s="170"/>
      <c r="M717" s="175"/>
      <c r="T717" s="176"/>
      <c r="AT717" s="171" t="s">
        <v>155</v>
      </c>
      <c r="AU717" s="171" t="s">
        <v>81</v>
      </c>
      <c r="AV717" s="14" t="s">
        <v>149</v>
      </c>
      <c r="AW717" s="14" t="s">
        <v>33</v>
      </c>
      <c r="AX717" s="14" t="s">
        <v>79</v>
      </c>
      <c r="AY717" s="171" t="s">
        <v>141</v>
      </c>
    </row>
    <row r="718" spans="2:65" s="1" customFormat="1" ht="24.2" customHeight="1" x14ac:dyDescent="0.2">
      <c r="B718" s="33"/>
      <c r="C718" s="128" t="s">
        <v>754</v>
      </c>
      <c r="D718" s="128" t="s">
        <v>144</v>
      </c>
      <c r="E718" s="129" t="s">
        <v>755</v>
      </c>
      <c r="F718" s="130" t="s">
        <v>756</v>
      </c>
      <c r="G718" s="131" t="s">
        <v>527</v>
      </c>
      <c r="H718" s="132">
        <v>0.495</v>
      </c>
      <c r="I718" s="133"/>
      <c r="J718" s="134">
        <f>ROUND(I718*H718,2)</f>
        <v>0</v>
      </c>
      <c r="K718" s="130" t="s">
        <v>148</v>
      </c>
      <c r="L718" s="33"/>
      <c r="M718" s="135" t="s">
        <v>19</v>
      </c>
      <c r="N718" s="136" t="s">
        <v>42</v>
      </c>
      <c r="P718" s="137">
        <f>O718*H718</f>
        <v>0</v>
      </c>
      <c r="Q718" s="137">
        <v>0</v>
      </c>
      <c r="R718" s="137">
        <f>Q718*H718</f>
        <v>0</v>
      </c>
      <c r="S718" s="137">
        <v>1.8</v>
      </c>
      <c r="T718" s="138">
        <f>S718*H718</f>
        <v>0.89100000000000001</v>
      </c>
      <c r="AR718" s="139" t="s">
        <v>149</v>
      </c>
      <c r="AT718" s="139" t="s">
        <v>144</v>
      </c>
      <c r="AU718" s="139" t="s">
        <v>81</v>
      </c>
      <c r="AY718" s="18" t="s">
        <v>141</v>
      </c>
      <c r="BE718" s="140">
        <f>IF(N718="základní",J718,0)</f>
        <v>0</v>
      </c>
      <c r="BF718" s="140">
        <f>IF(N718="snížená",J718,0)</f>
        <v>0</v>
      </c>
      <c r="BG718" s="140">
        <f>IF(N718="zákl. přenesená",J718,0)</f>
        <v>0</v>
      </c>
      <c r="BH718" s="140">
        <f>IF(N718="sníž. přenesená",J718,0)</f>
        <v>0</v>
      </c>
      <c r="BI718" s="140">
        <f>IF(N718="nulová",J718,0)</f>
        <v>0</v>
      </c>
      <c r="BJ718" s="18" t="s">
        <v>79</v>
      </c>
      <c r="BK718" s="140">
        <f>ROUND(I718*H718,2)</f>
        <v>0</v>
      </c>
      <c r="BL718" s="18" t="s">
        <v>149</v>
      </c>
      <c r="BM718" s="139" t="s">
        <v>757</v>
      </c>
    </row>
    <row r="719" spans="2:65" s="1" customFormat="1" ht="29.25" x14ac:dyDescent="0.2">
      <c r="B719" s="33"/>
      <c r="D719" s="141" t="s">
        <v>151</v>
      </c>
      <c r="F719" s="142" t="s">
        <v>758</v>
      </c>
      <c r="I719" s="143"/>
      <c r="L719" s="33"/>
      <c r="M719" s="144"/>
      <c r="T719" s="54"/>
      <c r="AT719" s="18" t="s">
        <v>151</v>
      </c>
      <c r="AU719" s="18" t="s">
        <v>81</v>
      </c>
    </row>
    <row r="720" spans="2:65" s="1" customFormat="1" ht="11.25" x14ac:dyDescent="0.2">
      <c r="B720" s="33"/>
      <c r="D720" s="145" t="s">
        <v>153</v>
      </c>
      <c r="F720" s="146" t="s">
        <v>759</v>
      </c>
      <c r="I720" s="143"/>
      <c r="L720" s="33"/>
      <c r="M720" s="144"/>
      <c r="T720" s="54"/>
      <c r="AT720" s="18" t="s">
        <v>153</v>
      </c>
      <c r="AU720" s="18" t="s">
        <v>81</v>
      </c>
    </row>
    <row r="721" spans="2:65" s="12" customFormat="1" ht="11.25" x14ac:dyDescent="0.2">
      <c r="B721" s="147"/>
      <c r="D721" s="141" t="s">
        <v>155</v>
      </c>
      <c r="E721" s="148" t="s">
        <v>19</v>
      </c>
      <c r="F721" s="149" t="s">
        <v>640</v>
      </c>
      <c r="H721" s="148" t="s">
        <v>19</v>
      </c>
      <c r="I721" s="150"/>
      <c r="L721" s="147"/>
      <c r="M721" s="151"/>
      <c r="T721" s="152"/>
      <c r="AT721" s="148" t="s">
        <v>155</v>
      </c>
      <c r="AU721" s="148" t="s">
        <v>81</v>
      </c>
      <c r="AV721" s="12" t="s">
        <v>79</v>
      </c>
      <c r="AW721" s="12" t="s">
        <v>33</v>
      </c>
      <c r="AX721" s="12" t="s">
        <v>71</v>
      </c>
      <c r="AY721" s="148" t="s">
        <v>141</v>
      </c>
    </row>
    <row r="722" spans="2:65" s="13" customFormat="1" ht="11.25" x14ac:dyDescent="0.2">
      <c r="B722" s="153"/>
      <c r="D722" s="141" t="s">
        <v>155</v>
      </c>
      <c r="E722" s="154" t="s">
        <v>19</v>
      </c>
      <c r="F722" s="155" t="s">
        <v>760</v>
      </c>
      <c r="H722" s="156">
        <v>0.495</v>
      </c>
      <c r="I722" s="157"/>
      <c r="L722" s="153"/>
      <c r="M722" s="158"/>
      <c r="T722" s="159"/>
      <c r="AT722" s="154" t="s">
        <v>155</v>
      </c>
      <c r="AU722" s="154" t="s">
        <v>81</v>
      </c>
      <c r="AV722" s="13" t="s">
        <v>81</v>
      </c>
      <c r="AW722" s="13" t="s">
        <v>33</v>
      </c>
      <c r="AX722" s="13" t="s">
        <v>79</v>
      </c>
      <c r="AY722" s="154" t="s">
        <v>141</v>
      </c>
    </row>
    <row r="723" spans="2:65" s="1" customFormat="1" ht="24.2" customHeight="1" x14ac:dyDescent="0.2">
      <c r="B723" s="33"/>
      <c r="C723" s="128" t="s">
        <v>761</v>
      </c>
      <c r="D723" s="128" t="s">
        <v>144</v>
      </c>
      <c r="E723" s="129" t="s">
        <v>762</v>
      </c>
      <c r="F723" s="130" t="s">
        <v>763</v>
      </c>
      <c r="G723" s="131" t="s">
        <v>147</v>
      </c>
      <c r="H723" s="132">
        <v>4</v>
      </c>
      <c r="I723" s="133"/>
      <c r="J723" s="134">
        <f>ROUND(I723*H723,2)</f>
        <v>0</v>
      </c>
      <c r="K723" s="130" t="s">
        <v>148</v>
      </c>
      <c r="L723" s="33"/>
      <c r="M723" s="135" t="s">
        <v>19</v>
      </c>
      <c r="N723" s="136" t="s">
        <v>42</v>
      </c>
      <c r="P723" s="137">
        <f>O723*H723</f>
        <v>0</v>
      </c>
      <c r="Q723" s="137">
        <v>0</v>
      </c>
      <c r="R723" s="137">
        <f>Q723*H723</f>
        <v>0</v>
      </c>
      <c r="S723" s="137">
        <v>3.1E-2</v>
      </c>
      <c r="T723" s="138">
        <f>S723*H723</f>
        <v>0.124</v>
      </c>
      <c r="AR723" s="139" t="s">
        <v>149</v>
      </c>
      <c r="AT723" s="139" t="s">
        <v>144</v>
      </c>
      <c r="AU723" s="139" t="s">
        <v>81</v>
      </c>
      <c r="AY723" s="18" t="s">
        <v>141</v>
      </c>
      <c r="BE723" s="140">
        <f>IF(N723="základní",J723,0)</f>
        <v>0</v>
      </c>
      <c r="BF723" s="140">
        <f>IF(N723="snížená",J723,0)</f>
        <v>0</v>
      </c>
      <c r="BG723" s="140">
        <f>IF(N723="zákl. přenesená",J723,0)</f>
        <v>0</v>
      </c>
      <c r="BH723" s="140">
        <f>IF(N723="sníž. přenesená",J723,0)</f>
        <v>0</v>
      </c>
      <c r="BI723" s="140">
        <f>IF(N723="nulová",J723,0)</f>
        <v>0</v>
      </c>
      <c r="BJ723" s="18" t="s">
        <v>79</v>
      </c>
      <c r="BK723" s="140">
        <f>ROUND(I723*H723,2)</f>
        <v>0</v>
      </c>
      <c r="BL723" s="18" t="s">
        <v>149</v>
      </c>
      <c r="BM723" s="139" t="s">
        <v>764</v>
      </c>
    </row>
    <row r="724" spans="2:65" s="1" customFormat="1" ht="19.5" x14ac:dyDescent="0.2">
      <c r="B724" s="33"/>
      <c r="D724" s="141" t="s">
        <v>151</v>
      </c>
      <c r="F724" s="142" t="s">
        <v>765</v>
      </c>
      <c r="I724" s="143"/>
      <c r="L724" s="33"/>
      <c r="M724" s="144"/>
      <c r="T724" s="54"/>
      <c r="AT724" s="18" t="s">
        <v>151</v>
      </c>
      <c r="AU724" s="18" t="s">
        <v>81</v>
      </c>
    </row>
    <row r="725" spans="2:65" s="1" customFormat="1" ht="11.25" x14ac:dyDescent="0.2">
      <c r="B725" s="33"/>
      <c r="D725" s="145" t="s">
        <v>153</v>
      </c>
      <c r="F725" s="146" t="s">
        <v>766</v>
      </c>
      <c r="I725" s="143"/>
      <c r="L725" s="33"/>
      <c r="M725" s="144"/>
      <c r="T725" s="54"/>
      <c r="AT725" s="18" t="s">
        <v>153</v>
      </c>
      <c r="AU725" s="18" t="s">
        <v>81</v>
      </c>
    </row>
    <row r="726" spans="2:65" s="12" customFormat="1" ht="11.25" x14ac:dyDescent="0.2">
      <c r="B726" s="147"/>
      <c r="D726" s="141" t="s">
        <v>155</v>
      </c>
      <c r="E726" s="148" t="s">
        <v>19</v>
      </c>
      <c r="F726" s="149" t="s">
        <v>275</v>
      </c>
      <c r="H726" s="148" t="s">
        <v>19</v>
      </c>
      <c r="I726" s="150"/>
      <c r="L726" s="147"/>
      <c r="M726" s="151"/>
      <c r="T726" s="152"/>
      <c r="AT726" s="148" t="s">
        <v>155</v>
      </c>
      <c r="AU726" s="148" t="s">
        <v>81</v>
      </c>
      <c r="AV726" s="12" t="s">
        <v>79</v>
      </c>
      <c r="AW726" s="12" t="s">
        <v>33</v>
      </c>
      <c r="AX726" s="12" t="s">
        <v>71</v>
      </c>
      <c r="AY726" s="148" t="s">
        <v>141</v>
      </c>
    </row>
    <row r="727" spans="2:65" s="13" customFormat="1" ht="11.25" x14ac:dyDescent="0.2">
      <c r="B727" s="153"/>
      <c r="D727" s="141" t="s">
        <v>155</v>
      </c>
      <c r="E727" s="154" t="s">
        <v>19</v>
      </c>
      <c r="F727" s="155" t="s">
        <v>767</v>
      </c>
      <c r="H727" s="156">
        <v>4</v>
      </c>
      <c r="I727" s="157"/>
      <c r="L727" s="153"/>
      <c r="M727" s="158"/>
      <c r="T727" s="159"/>
      <c r="AT727" s="154" t="s">
        <v>155</v>
      </c>
      <c r="AU727" s="154" t="s">
        <v>81</v>
      </c>
      <c r="AV727" s="13" t="s">
        <v>81</v>
      </c>
      <c r="AW727" s="13" t="s">
        <v>33</v>
      </c>
      <c r="AX727" s="13" t="s">
        <v>79</v>
      </c>
      <c r="AY727" s="154" t="s">
        <v>141</v>
      </c>
    </row>
    <row r="728" spans="2:65" s="1" customFormat="1" ht="24.2" customHeight="1" x14ac:dyDescent="0.2">
      <c r="B728" s="33"/>
      <c r="C728" s="128" t="s">
        <v>768</v>
      </c>
      <c r="D728" s="128" t="s">
        <v>144</v>
      </c>
      <c r="E728" s="129" t="s">
        <v>769</v>
      </c>
      <c r="F728" s="130" t="s">
        <v>770</v>
      </c>
      <c r="G728" s="131" t="s">
        <v>527</v>
      </c>
      <c r="H728" s="132">
        <v>2.7E-2</v>
      </c>
      <c r="I728" s="133"/>
      <c r="J728" s="134">
        <f>ROUND(I728*H728,2)</f>
        <v>0</v>
      </c>
      <c r="K728" s="130" t="s">
        <v>148</v>
      </c>
      <c r="L728" s="33"/>
      <c r="M728" s="135" t="s">
        <v>19</v>
      </c>
      <c r="N728" s="136" t="s">
        <v>42</v>
      </c>
      <c r="P728" s="137">
        <f>O728*H728</f>
        <v>0</v>
      </c>
      <c r="Q728" s="137">
        <v>0</v>
      </c>
      <c r="R728" s="137">
        <f>Q728*H728</f>
        <v>0</v>
      </c>
      <c r="S728" s="137">
        <v>1.8</v>
      </c>
      <c r="T728" s="138">
        <f>S728*H728</f>
        <v>4.8599999999999997E-2</v>
      </c>
      <c r="AR728" s="139" t="s">
        <v>149</v>
      </c>
      <c r="AT728" s="139" t="s">
        <v>144</v>
      </c>
      <c r="AU728" s="139" t="s">
        <v>81</v>
      </c>
      <c r="AY728" s="18" t="s">
        <v>141</v>
      </c>
      <c r="BE728" s="140">
        <f>IF(N728="základní",J728,0)</f>
        <v>0</v>
      </c>
      <c r="BF728" s="140">
        <f>IF(N728="snížená",J728,0)</f>
        <v>0</v>
      </c>
      <c r="BG728" s="140">
        <f>IF(N728="zákl. přenesená",J728,0)</f>
        <v>0</v>
      </c>
      <c r="BH728" s="140">
        <f>IF(N728="sníž. přenesená",J728,0)</f>
        <v>0</v>
      </c>
      <c r="BI728" s="140">
        <f>IF(N728="nulová",J728,0)</f>
        <v>0</v>
      </c>
      <c r="BJ728" s="18" t="s">
        <v>79</v>
      </c>
      <c r="BK728" s="140">
        <f>ROUND(I728*H728,2)</f>
        <v>0</v>
      </c>
      <c r="BL728" s="18" t="s">
        <v>149</v>
      </c>
      <c r="BM728" s="139" t="s">
        <v>771</v>
      </c>
    </row>
    <row r="729" spans="2:65" s="1" customFormat="1" ht="29.25" x14ac:dyDescent="0.2">
      <c r="B729" s="33"/>
      <c r="D729" s="141" t="s">
        <v>151</v>
      </c>
      <c r="F729" s="142" t="s">
        <v>772</v>
      </c>
      <c r="I729" s="143"/>
      <c r="L729" s="33"/>
      <c r="M729" s="144"/>
      <c r="T729" s="54"/>
      <c r="AT729" s="18" t="s">
        <v>151</v>
      </c>
      <c r="AU729" s="18" t="s">
        <v>81</v>
      </c>
    </row>
    <row r="730" spans="2:65" s="1" customFormat="1" ht="11.25" x14ac:dyDescent="0.2">
      <c r="B730" s="33"/>
      <c r="D730" s="145" t="s">
        <v>153</v>
      </c>
      <c r="F730" s="146" t="s">
        <v>773</v>
      </c>
      <c r="I730" s="143"/>
      <c r="L730" s="33"/>
      <c r="M730" s="144"/>
      <c r="T730" s="54"/>
      <c r="AT730" s="18" t="s">
        <v>153</v>
      </c>
      <c r="AU730" s="18" t="s">
        <v>81</v>
      </c>
    </row>
    <row r="731" spans="2:65" s="12" customFormat="1" ht="11.25" x14ac:dyDescent="0.2">
      <c r="B731" s="147"/>
      <c r="D731" s="141" t="s">
        <v>155</v>
      </c>
      <c r="E731" s="148" t="s">
        <v>19</v>
      </c>
      <c r="F731" s="149" t="s">
        <v>640</v>
      </c>
      <c r="H731" s="148" t="s">
        <v>19</v>
      </c>
      <c r="I731" s="150"/>
      <c r="L731" s="147"/>
      <c r="M731" s="151"/>
      <c r="T731" s="152"/>
      <c r="AT731" s="148" t="s">
        <v>155</v>
      </c>
      <c r="AU731" s="148" t="s">
        <v>81</v>
      </c>
      <c r="AV731" s="12" t="s">
        <v>79</v>
      </c>
      <c r="AW731" s="12" t="s">
        <v>33</v>
      </c>
      <c r="AX731" s="12" t="s">
        <v>71</v>
      </c>
      <c r="AY731" s="148" t="s">
        <v>141</v>
      </c>
    </row>
    <row r="732" spans="2:65" s="13" customFormat="1" ht="11.25" x14ac:dyDescent="0.2">
      <c r="B732" s="153"/>
      <c r="D732" s="141" t="s">
        <v>155</v>
      </c>
      <c r="E732" s="154" t="s">
        <v>19</v>
      </c>
      <c r="F732" s="155" t="s">
        <v>774</v>
      </c>
      <c r="H732" s="156">
        <v>2.7E-2</v>
      </c>
      <c r="I732" s="157"/>
      <c r="L732" s="153"/>
      <c r="M732" s="158"/>
      <c r="T732" s="159"/>
      <c r="AT732" s="154" t="s">
        <v>155</v>
      </c>
      <c r="AU732" s="154" t="s">
        <v>81</v>
      </c>
      <c r="AV732" s="13" t="s">
        <v>81</v>
      </c>
      <c r="AW732" s="13" t="s">
        <v>33</v>
      </c>
      <c r="AX732" s="13" t="s">
        <v>79</v>
      </c>
      <c r="AY732" s="154" t="s">
        <v>141</v>
      </c>
    </row>
    <row r="733" spans="2:65" s="1" customFormat="1" ht="24.2" customHeight="1" x14ac:dyDescent="0.2">
      <c r="B733" s="33"/>
      <c r="C733" s="128" t="s">
        <v>775</v>
      </c>
      <c r="D733" s="128" t="s">
        <v>144</v>
      </c>
      <c r="E733" s="129" t="s">
        <v>776</v>
      </c>
      <c r="F733" s="130" t="s">
        <v>777</v>
      </c>
      <c r="G733" s="131" t="s">
        <v>256</v>
      </c>
      <c r="H733" s="132">
        <v>26.85</v>
      </c>
      <c r="I733" s="133"/>
      <c r="J733" s="134">
        <f>ROUND(I733*H733,2)</f>
        <v>0</v>
      </c>
      <c r="K733" s="130" t="s">
        <v>148</v>
      </c>
      <c r="L733" s="33"/>
      <c r="M733" s="135" t="s">
        <v>19</v>
      </c>
      <c r="N733" s="136" t="s">
        <v>42</v>
      </c>
      <c r="P733" s="137">
        <f>O733*H733</f>
        <v>0</v>
      </c>
      <c r="Q733" s="137">
        <v>0</v>
      </c>
      <c r="R733" s="137">
        <f>Q733*H733</f>
        <v>0</v>
      </c>
      <c r="S733" s="137">
        <v>5.3999999999999999E-2</v>
      </c>
      <c r="T733" s="138">
        <f>S733*H733</f>
        <v>1.4499</v>
      </c>
      <c r="AR733" s="139" t="s">
        <v>149</v>
      </c>
      <c r="AT733" s="139" t="s">
        <v>144</v>
      </c>
      <c r="AU733" s="139" t="s">
        <v>81</v>
      </c>
      <c r="AY733" s="18" t="s">
        <v>141</v>
      </c>
      <c r="BE733" s="140">
        <f>IF(N733="základní",J733,0)</f>
        <v>0</v>
      </c>
      <c r="BF733" s="140">
        <f>IF(N733="snížená",J733,0)</f>
        <v>0</v>
      </c>
      <c r="BG733" s="140">
        <f>IF(N733="zákl. přenesená",J733,0)</f>
        <v>0</v>
      </c>
      <c r="BH733" s="140">
        <f>IF(N733="sníž. přenesená",J733,0)</f>
        <v>0</v>
      </c>
      <c r="BI733" s="140">
        <f>IF(N733="nulová",J733,0)</f>
        <v>0</v>
      </c>
      <c r="BJ733" s="18" t="s">
        <v>79</v>
      </c>
      <c r="BK733" s="140">
        <f>ROUND(I733*H733,2)</f>
        <v>0</v>
      </c>
      <c r="BL733" s="18" t="s">
        <v>149</v>
      </c>
      <c r="BM733" s="139" t="s">
        <v>778</v>
      </c>
    </row>
    <row r="734" spans="2:65" s="1" customFormat="1" ht="19.5" x14ac:dyDescent="0.2">
      <c r="B734" s="33"/>
      <c r="D734" s="141" t="s">
        <v>151</v>
      </c>
      <c r="F734" s="142" t="s">
        <v>779</v>
      </c>
      <c r="I734" s="143"/>
      <c r="L734" s="33"/>
      <c r="M734" s="144"/>
      <c r="T734" s="54"/>
      <c r="AT734" s="18" t="s">
        <v>151</v>
      </c>
      <c r="AU734" s="18" t="s">
        <v>81</v>
      </c>
    </row>
    <row r="735" spans="2:65" s="1" customFormat="1" ht="11.25" x14ac:dyDescent="0.2">
      <c r="B735" s="33"/>
      <c r="D735" s="145" t="s">
        <v>153</v>
      </c>
      <c r="F735" s="146" t="s">
        <v>780</v>
      </c>
      <c r="I735" s="143"/>
      <c r="L735" s="33"/>
      <c r="M735" s="144"/>
      <c r="T735" s="54"/>
      <c r="AT735" s="18" t="s">
        <v>153</v>
      </c>
      <c r="AU735" s="18" t="s">
        <v>81</v>
      </c>
    </row>
    <row r="736" spans="2:65" s="12" customFormat="1" ht="11.25" x14ac:dyDescent="0.2">
      <c r="B736" s="147"/>
      <c r="D736" s="141" t="s">
        <v>155</v>
      </c>
      <c r="E736" s="148" t="s">
        <v>19</v>
      </c>
      <c r="F736" s="149" t="s">
        <v>275</v>
      </c>
      <c r="H736" s="148" t="s">
        <v>19</v>
      </c>
      <c r="I736" s="150"/>
      <c r="L736" s="147"/>
      <c r="M736" s="151"/>
      <c r="T736" s="152"/>
      <c r="AT736" s="148" t="s">
        <v>155</v>
      </c>
      <c r="AU736" s="148" t="s">
        <v>81</v>
      </c>
      <c r="AV736" s="12" t="s">
        <v>79</v>
      </c>
      <c r="AW736" s="12" t="s">
        <v>33</v>
      </c>
      <c r="AX736" s="12" t="s">
        <v>71</v>
      </c>
      <c r="AY736" s="148" t="s">
        <v>141</v>
      </c>
    </row>
    <row r="737" spans="2:65" s="13" customFormat="1" ht="22.5" x14ac:dyDescent="0.2">
      <c r="B737" s="153"/>
      <c r="D737" s="141" t="s">
        <v>155</v>
      </c>
      <c r="E737" s="154" t="s">
        <v>19</v>
      </c>
      <c r="F737" s="155" t="s">
        <v>781</v>
      </c>
      <c r="H737" s="156">
        <v>26.85</v>
      </c>
      <c r="I737" s="157"/>
      <c r="L737" s="153"/>
      <c r="M737" s="158"/>
      <c r="T737" s="159"/>
      <c r="AT737" s="154" t="s">
        <v>155</v>
      </c>
      <c r="AU737" s="154" t="s">
        <v>81</v>
      </c>
      <c r="AV737" s="13" t="s">
        <v>81</v>
      </c>
      <c r="AW737" s="13" t="s">
        <v>33</v>
      </c>
      <c r="AX737" s="13" t="s">
        <v>79</v>
      </c>
      <c r="AY737" s="154" t="s">
        <v>141</v>
      </c>
    </row>
    <row r="738" spans="2:65" s="1" customFormat="1" ht="24.2" customHeight="1" x14ac:dyDescent="0.2">
      <c r="B738" s="33"/>
      <c r="C738" s="128" t="s">
        <v>782</v>
      </c>
      <c r="D738" s="128" t="s">
        <v>144</v>
      </c>
      <c r="E738" s="129" t="s">
        <v>783</v>
      </c>
      <c r="F738" s="130" t="s">
        <v>784</v>
      </c>
      <c r="G738" s="131" t="s">
        <v>256</v>
      </c>
      <c r="H738" s="132">
        <v>10.199999999999999</v>
      </c>
      <c r="I738" s="133"/>
      <c r="J738" s="134">
        <f>ROUND(I738*H738,2)</f>
        <v>0</v>
      </c>
      <c r="K738" s="130" t="s">
        <v>148</v>
      </c>
      <c r="L738" s="33"/>
      <c r="M738" s="135" t="s">
        <v>19</v>
      </c>
      <c r="N738" s="136" t="s">
        <v>42</v>
      </c>
      <c r="P738" s="137">
        <f>O738*H738</f>
        <v>0</v>
      </c>
      <c r="Q738" s="137">
        <v>0</v>
      </c>
      <c r="R738" s="137">
        <f>Q738*H738</f>
        <v>0</v>
      </c>
      <c r="S738" s="137">
        <v>8.1000000000000003E-2</v>
      </c>
      <c r="T738" s="138">
        <f>S738*H738</f>
        <v>0.82619999999999993</v>
      </c>
      <c r="AR738" s="139" t="s">
        <v>149</v>
      </c>
      <c r="AT738" s="139" t="s">
        <v>144</v>
      </c>
      <c r="AU738" s="139" t="s">
        <v>81</v>
      </c>
      <c r="AY738" s="18" t="s">
        <v>141</v>
      </c>
      <c r="BE738" s="140">
        <f>IF(N738="základní",J738,0)</f>
        <v>0</v>
      </c>
      <c r="BF738" s="140">
        <f>IF(N738="snížená",J738,0)</f>
        <v>0</v>
      </c>
      <c r="BG738" s="140">
        <f>IF(N738="zákl. přenesená",J738,0)</f>
        <v>0</v>
      </c>
      <c r="BH738" s="140">
        <f>IF(N738="sníž. přenesená",J738,0)</f>
        <v>0</v>
      </c>
      <c r="BI738" s="140">
        <f>IF(N738="nulová",J738,0)</f>
        <v>0</v>
      </c>
      <c r="BJ738" s="18" t="s">
        <v>79</v>
      </c>
      <c r="BK738" s="140">
        <f>ROUND(I738*H738,2)</f>
        <v>0</v>
      </c>
      <c r="BL738" s="18" t="s">
        <v>149</v>
      </c>
      <c r="BM738" s="139" t="s">
        <v>785</v>
      </c>
    </row>
    <row r="739" spans="2:65" s="1" customFormat="1" ht="19.5" x14ac:dyDescent="0.2">
      <c r="B739" s="33"/>
      <c r="D739" s="141" t="s">
        <v>151</v>
      </c>
      <c r="F739" s="142" t="s">
        <v>786</v>
      </c>
      <c r="I739" s="143"/>
      <c r="L739" s="33"/>
      <c r="M739" s="144"/>
      <c r="T739" s="54"/>
      <c r="AT739" s="18" t="s">
        <v>151</v>
      </c>
      <c r="AU739" s="18" t="s">
        <v>81</v>
      </c>
    </row>
    <row r="740" spans="2:65" s="1" customFormat="1" ht="11.25" x14ac:dyDescent="0.2">
      <c r="B740" s="33"/>
      <c r="D740" s="145" t="s">
        <v>153</v>
      </c>
      <c r="F740" s="146" t="s">
        <v>787</v>
      </c>
      <c r="I740" s="143"/>
      <c r="L740" s="33"/>
      <c r="M740" s="144"/>
      <c r="T740" s="54"/>
      <c r="AT740" s="18" t="s">
        <v>153</v>
      </c>
      <c r="AU740" s="18" t="s">
        <v>81</v>
      </c>
    </row>
    <row r="741" spans="2:65" s="12" customFormat="1" ht="11.25" x14ac:dyDescent="0.2">
      <c r="B741" s="147"/>
      <c r="D741" s="141" t="s">
        <v>155</v>
      </c>
      <c r="E741" s="148" t="s">
        <v>19</v>
      </c>
      <c r="F741" s="149" t="s">
        <v>275</v>
      </c>
      <c r="H741" s="148" t="s">
        <v>19</v>
      </c>
      <c r="I741" s="150"/>
      <c r="L741" s="147"/>
      <c r="M741" s="151"/>
      <c r="T741" s="152"/>
      <c r="AT741" s="148" t="s">
        <v>155</v>
      </c>
      <c r="AU741" s="148" t="s">
        <v>81</v>
      </c>
      <c r="AV741" s="12" t="s">
        <v>79</v>
      </c>
      <c r="AW741" s="12" t="s">
        <v>33</v>
      </c>
      <c r="AX741" s="12" t="s">
        <v>71</v>
      </c>
      <c r="AY741" s="148" t="s">
        <v>141</v>
      </c>
    </row>
    <row r="742" spans="2:65" s="13" customFormat="1" ht="11.25" x14ac:dyDescent="0.2">
      <c r="B742" s="153"/>
      <c r="D742" s="141" t="s">
        <v>155</v>
      </c>
      <c r="E742" s="154" t="s">
        <v>19</v>
      </c>
      <c r="F742" s="155" t="s">
        <v>788</v>
      </c>
      <c r="H742" s="156">
        <v>10.199999999999999</v>
      </c>
      <c r="I742" s="157"/>
      <c r="L742" s="153"/>
      <c r="M742" s="158"/>
      <c r="T742" s="159"/>
      <c r="AT742" s="154" t="s">
        <v>155</v>
      </c>
      <c r="AU742" s="154" t="s">
        <v>81</v>
      </c>
      <c r="AV742" s="13" t="s">
        <v>81</v>
      </c>
      <c r="AW742" s="13" t="s">
        <v>33</v>
      </c>
      <c r="AX742" s="13" t="s">
        <v>79</v>
      </c>
      <c r="AY742" s="154" t="s">
        <v>141</v>
      </c>
    </row>
    <row r="743" spans="2:65" s="1" customFormat="1" ht="33" customHeight="1" x14ac:dyDescent="0.2">
      <c r="B743" s="33"/>
      <c r="C743" s="128" t="s">
        <v>789</v>
      </c>
      <c r="D743" s="128" t="s">
        <v>144</v>
      </c>
      <c r="E743" s="129" t="s">
        <v>790</v>
      </c>
      <c r="F743" s="130" t="s">
        <v>791</v>
      </c>
      <c r="G743" s="131" t="s">
        <v>256</v>
      </c>
      <c r="H743" s="132">
        <v>109.4</v>
      </c>
      <c r="I743" s="133"/>
      <c r="J743" s="134">
        <f>ROUND(I743*H743,2)</f>
        <v>0</v>
      </c>
      <c r="K743" s="130" t="s">
        <v>148</v>
      </c>
      <c r="L743" s="33"/>
      <c r="M743" s="135" t="s">
        <v>19</v>
      </c>
      <c r="N743" s="136" t="s">
        <v>42</v>
      </c>
      <c r="P743" s="137">
        <f>O743*H743</f>
        <v>0</v>
      </c>
      <c r="Q743" s="137">
        <v>2.3619999999999999E-2</v>
      </c>
      <c r="R743" s="137">
        <f>Q743*H743</f>
        <v>2.584028</v>
      </c>
      <c r="S743" s="137">
        <v>0</v>
      </c>
      <c r="T743" s="138">
        <f>S743*H743</f>
        <v>0</v>
      </c>
      <c r="AR743" s="139" t="s">
        <v>149</v>
      </c>
      <c r="AT743" s="139" t="s">
        <v>144</v>
      </c>
      <c r="AU743" s="139" t="s">
        <v>81</v>
      </c>
      <c r="AY743" s="18" t="s">
        <v>141</v>
      </c>
      <c r="BE743" s="140">
        <f>IF(N743="základní",J743,0)</f>
        <v>0</v>
      </c>
      <c r="BF743" s="140">
        <f>IF(N743="snížená",J743,0)</f>
        <v>0</v>
      </c>
      <c r="BG743" s="140">
        <f>IF(N743="zákl. přenesená",J743,0)</f>
        <v>0</v>
      </c>
      <c r="BH743" s="140">
        <f>IF(N743="sníž. přenesená",J743,0)</f>
        <v>0</v>
      </c>
      <c r="BI743" s="140">
        <f>IF(N743="nulová",J743,0)</f>
        <v>0</v>
      </c>
      <c r="BJ743" s="18" t="s">
        <v>79</v>
      </c>
      <c r="BK743" s="140">
        <f>ROUND(I743*H743,2)</f>
        <v>0</v>
      </c>
      <c r="BL743" s="18" t="s">
        <v>149</v>
      </c>
      <c r="BM743" s="139" t="s">
        <v>792</v>
      </c>
    </row>
    <row r="744" spans="2:65" s="1" customFormat="1" ht="29.25" x14ac:dyDescent="0.2">
      <c r="B744" s="33"/>
      <c r="D744" s="141" t="s">
        <v>151</v>
      </c>
      <c r="F744" s="142" t="s">
        <v>793</v>
      </c>
      <c r="I744" s="143"/>
      <c r="L744" s="33"/>
      <c r="M744" s="144"/>
      <c r="T744" s="54"/>
      <c r="AT744" s="18" t="s">
        <v>151</v>
      </c>
      <c r="AU744" s="18" t="s">
        <v>81</v>
      </c>
    </row>
    <row r="745" spans="2:65" s="1" customFormat="1" ht="11.25" x14ac:dyDescent="0.2">
      <c r="B745" s="33"/>
      <c r="D745" s="145" t="s">
        <v>153</v>
      </c>
      <c r="F745" s="146" t="s">
        <v>794</v>
      </c>
      <c r="I745" s="143"/>
      <c r="L745" s="33"/>
      <c r="M745" s="144"/>
      <c r="T745" s="54"/>
      <c r="AT745" s="18" t="s">
        <v>153</v>
      </c>
      <c r="AU745" s="18" t="s">
        <v>81</v>
      </c>
    </row>
    <row r="746" spans="2:65" s="12" customFormat="1" ht="11.25" x14ac:dyDescent="0.2">
      <c r="B746" s="147"/>
      <c r="D746" s="141" t="s">
        <v>155</v>
      </c>
      <c r="E746" s="148" t="s">
        <v>19</v>
      </c>
      <c r="F746" s="149" t="s">
        <v>204</v>
      </c>
      <c r="H746" s="148" t="s">
        <v>19</v>
      </c>
      <c r="I746" s="150"/>
      <c r="L746" s="147"/>
      <c r="M746" s="151"/>
      <c r="T746" s="152"/>
      <c r="AT746" s="148" t="s">
        <v>155</v>
      </c>
      <c r="AU746" s="148" t="s">
        <v>81</v>
      </c>
      <c r="AV746" s="12" t="s">
        <v>79</v>
      </c>
      <c r="AW746" s="12" t="s">
        <v>33</v>
      </c>
      <c r="AX746" s="12" t="s">
        <v>71</v>
      </c>
      <c r="AY746" s="148" t="s">
        <v>141</v>
      </c>
    </row>
    <row r="747" spans="2:65" s="13" customFormat="1" ht="22.5" x14ac:dyDescent="0.2">
      <c r="B747" s="153"/>
      <c r="D747" s="141" t="s">
        <v>155</v>
      </c>
      <c r="E747" s="154" t="s">
        <v>19</v>
      </c>
      <c r="F747" s="155" t="s">
        <v>795</v>
      </c>
      <c r="H747" s="156">
        <v>60.6</v>
      </c>
      <c r="I747" s="157"/>
      <c r="L747" s="153"/>
      <c r="M747" s="158"/>
      <c r="T747" s="159"/>
      <c r="AT747" s="154" t="s">
        <v>155</v>
      </c>
      <c r="AU747" s="154" t="s">
        <v>81</v>
      </c>
      <c r="AV747" s="13" t="s">
        <v>81</v>
      </c>
      <c r="AW747" s="13" t="s">
        <v>33</v>
      </c>
      <c r="AX747" s="13" t="s">
        <v>71</v>
      </c>
      <c r="AY747" s="154" t="s">
        <v>141</v>
      </c>
    </row>
    <row r="748" spans="2:65" s="13" customFormat="1" ht="11.25" x14ac:dyDescent="0.2">
      <c r="B748" s="153"/>
      <c r="D748" s="141" t="s">
        <v>155</v>
      </c>
      <c r="E748" s="154" t="s">
        <v>19</v>
      </c>
      <c r="F748" s="155" t="s">
        <v>796</v>
      </c>
      <c r="H748" s="156">
        <v>48.8</v>
      </c>
      <c r="I748" s="157"/>
      <c r="L748" s="153"/>
      <c r="M748" s="158"/>
      <c r="T748" s="159"/>
      <c r="AT748" s="154" t="s">
        <v>155</v>
      </c>
      <c r="AU748" s="154" t="s">
        <v>81</v>
      </c>
      <c r="AV748" s="13" t="s">
        <v>81</v>
      </c>
      <c r="AW748" s="13" t="s">
        <v>33</v>
      </c>
      <c r="AX748" s="13" t="s">
        <v>71</v>
      </c>
      <c r="AY748" s="154" t="s">
        <v>141</v>
      </c>
    </row>
    <row r="749" spans="2:65" s="14" customFormat="1" ht="11.25" x14ac:dyDescent="0.2">
      <c r="B749" s="170"/>
      <c r="D749" s="141" t="s">
        <v>155</v>
      </c>
      <c r="E749" s="171" t="s">
        <v>19</v>
      </c>
      <c r="F749" s="172" t="s">
        <v>188</v>
      </c>
      <c r="H749" s="173">
        <v>109.4</v>
      </c>
      <c r="I749" s="174"/>
      <c r="L749" s="170"/>
      <c r="M749" s="175"/>
      <c r="T749" s="176"/>
      <c r="AT749" s="171" t="s">
        <v>155</v>
      </c>
      <c r="AU749" s="171" t="s">
        <v>81</v>
      </c>
      <c r="AV749" s="14" t="s">
        <v>149</v>
      </c>
      <c r="AW749" s="14" t="s">
        <v>33</v>
      </c>
      <c r="AX749" s="14" t="s">
        <v>79</v>
      </c>
      <c r="AY749" s="171" t="s">
        <v>141</v>
      </c>
    </row>
    <row r="750" spans="2:65" s="1" customFormat="1" ht="37.9" customHeight="1" x14ac:dyDescent="0.2">
      <c r="B750" s="33"/>
      <c r="C750" s="128" t="s">
        <v>797</v>
      </c>
      <c r="D750" s="128" t="s">
        <v>144</v>
      </c>
      <c r="E750" s="129" t="s">
        <v>798</v>
      </c>
      <c r="F750" s="130" t="s">
        <v>799</v>
      </c>
      <c r="G750" s="131" t="s">
        <v>221</v>
      </c>
      <c r="H750" s="132">
        <v>618.21500000000003</v>
      </c>
      <c r="I750" s="133"/>
      <c r="J750" s="134">
        <f>ROUND(I750*H750,2)</f>
        <v>0</v>
      </c>
      <c r="K750" s="130" t="s">
        <v>148</v>
      </c>
      <c r="L750" s="33"/>
      <c r="M750" s="135" t="s">
        <v>19</v>
      </c>
      <c r="N750" s="136" t="s">
        <v>42</v>
      </c>
      <c r="P750" s="137">
        <f>O750*H750</f>
        <v>0</v>
      </c>
      <c r="Q750" s="137">
        <v>0</v>
      </c>
      <c r="R750" s="137">
        <f>Q750*H750</f>
        <v>0</v>
      </c>
      <c r="S750" s="137">
        <v>4.5999999999999999E-2</v>
      </c>
      <c r="T750" s="138">
        <f>S750*H750</f>
        <v>28.437889999999999</v>
      </c>
      <c r="AR750" s="139" t="s">
        <v>149</v>
      </c>
      <c r="AT750" s="139" t="s">
        <v>144</v>
      </c>
      <c r="AU750" s="139" t="s">
        <v>81</v>
      </c>
      <c r="AY750" s="18" t="s">
        <v>141</v>
      </c>
      <c r="BE750" s="140">
        <f>IF(N750="základní",J750,0)</f>
        <v>0</v>
      </c>
      <c r="BF750" s="140">
        <f>IF(N750="snížená",J750,0)</f>
        <v>0</v>
      </c>
      <c r="BG750" s="140">
        <f>IF(N750="zákl. přenesená",J750,0)</f>
        <v>0</v>
      </c>
      <c r="BH750" s="140">
        <f>IF(N750="sníž. přenesená",J750,0)</f>
        <v>0</v>
      </c>
      <c r="BI750" s="140">
        <f>IF(N750="nulová",J750,0)</f>
        <v>0</v>
      </c>
      <c r="BJ750" s="18" t="s">
        <v>79</v>
      </c>
      <c r="BK750" s="140">
        <f>ROUND(I750*H750,2)</f>
        <v>0</v>
      </c>
      <c r="BL750" s="18" t="s">
        <v>149</v>
      </c>
      <c r="BM750" s="139" t="s">
        <v>800</v>
      </c>
    </row>
    <row r="751" spans="2:65" s="1" customFormat="1" ht="29.25" x14ac:dyDescent="0.2">
      <c r="B751" s="33"/>
      <c r="D751" s="141" t="s">
        <v>151</v>
      </c>
      <c r="F751" s="142" t="s">
        <v>801</v>
      </c>
      <c r="I751" s="143"/>
      <c r="L751" s="33"/>
      <c r="M751" s="144"/>
      <c r="T751" s="54"/>
      <c r="AT751" s="18" t="s">
        <v>151</v>
      </c>
      <c r="AU751" s="18" t="s">
        <v>81</v>
      </c>
    </row>
    <row r="752" spans="2:65" s="1" customFormat="1" ht="11.25" x14ac:dyDescent="0.2">
      <c r="B752" s="33"/>
      <c r="D752" s="145" t="s">
        <v>153</v>
      </c>
      <c r="F752" s="146" t="s">
        <v>802</v>
      </c>
      <c r="I752" s="143"/>
      <c r="L752" s="33"/>
      <c r="M752" s="144"/>
      <c r="T752" s="54"/>
      <c r="AT752" s="18" t="s">
        <v>153</v>
      </c>
      <c r="AU752" s="18" t="s">
        <v>81</v>
      </c>
    </row>
    <row r="753" spans="2:51" s="12" customFormat="1" ht="22.5" x14ac:dyDescent="0.2">
      <c r="B753" s="147"/>
      <c r="D753" s="141" t="s">
        <v>155</v>
      </c>
      <c r="E753" s="148" t="s">
        <v>19</v>
      </c>
      <c r="F753" s="149" t="s">
        <v>803</v>
      </c>
      <c r="H753" s="148" t="s">
        <v>19</v>
      </c>
      <c r="I753" s="150"/>
      <c r="L753" s="147"/>
      <c r="M753" s="151"/>
      <c r="T753" s="152"/>
      <c r="AT753" s="148" t="s">
        <v>155</v>
      </c>
      <c r="AU753" s="148" t="s">
        <v>81</v>
      </c>
      <c r="AV753" s="12" t="s">
        <v>79</v>
      </c>
      <c r="AW753" s="12" t="s">
        <v>33</v>
      </c>
      <c r="AX753" s="12" t="s">
        <v>71</v>
      </c>
      <c r="AY753" s="148" t="s">
        <v>141</v>
      </c>
    </row>
    <row r="754" spans="2:51" s="12" customFormat="1" ht="11.25" x14ac:dyDescent="0.2">
      <c r="B754" s="147"/>
      <c r="D754" s="141" t="s">
        <v>155</v>
      </c>
      <c r="E754" s="148" t="s">
        <v>19</v>
      </c>
      <c r="F754" s="149" t="s">
        <v>225</v>
      </c>
      <c r="H754" s="148" t="s">
        <v>19</v>
      </c>
      <c r="I754" s="150"/>
      <c r="L754" s="147"/>
      <c r="M754" s="151"/>
      <c r="T754" s="152"/>
      <c r="AT754" s="148" t="s">
        <v>155</v>
      </c>
      <c r="AU754" s="148" t="s">
        <v>81</v>
      </c>
      <c r="AV754" s="12" t="s">
        <v>79</v>
      </c>
      <c r="AW754" s="12" t="s">
        <v>33</v>
      </c>
      <c r="AX754" s="12" t="s">
        <v>71</v>
      </c>
      <c r="AY754" s="148" t="s">
        <v>141</v>
      </c>
    </row>
    <row r="755" spans="2:51" s="13" customFormat="1" ht="11.25" x14ac:dyDescent="0.2">
      <c r="B755" s="153"/>
      <c r="D755" s="141" t="s">
        <v>155</v>
      </c>
      <c r="E755" s="154" t="s">
        <v>19</v>
      </c>
      <c r="F755" s="155" t="s">
        <v>804</v>
      </c>
      <c r="H755" s="156">
        <v>5.16</v>
      </c>
      <c r="I755" s="157"/>
      <c r="L755" s="153"/>
      <c r="M755" s="158"/>
      <c r="T755" s="159"/>
      <c r="AT755" s="154" t="s">
        <v>155</v>
      </c>
      <c r="AU755" s="154" t="s">
        <v>81</v>
      </c>
      <c r="AV755" s="13" t="s">
        <v>81</v>
      </c>
      <c r="AW755" s="13" t="s">
        <v>33</v>
      </c>
      <c r="AX755" s="13" t="s">
        <v>71</v>
      </c>
      <c r="AY755" s="154" t="s">
        <v>141</v>
      </c>
    </row>
    <row r="756" spans="2:51" s="13" customFormat="1" ht="11.25" x14ac:dyDescent="0.2">
      <c r="B756" s="153"/>
      <c r="D756" s="141" t="s">
        <v>155</v>
      </c>
      <c r="E756" s="154" t="s">
        <v>19</v>
      </c>
      <c r="F756" s="155" t="s">
        <v>805</v>
      </c>
      <c r="H756" s="156">
        <v>16.62</v>
      </c>
      <c r="I756" s="157"/>
      <c r="L756" s="153"/>
      <c r="M756" s="158"/>
      <c r="T756" s="159"/>
      <c r="AT756" s="154" t="s">
        <v>155</v>
      </c>
      <c r="AU756" s="154" t="s">
        <v>81</v>
      </c>
      <c r="AV756" s="13" t="s">
        <v>81</v>
      </c>
      <c r="AW756" s="13" t="s">
        <v>33</v>
      </c>
      <c r="AX756" s="13" t="s">
        <v>71</v>
      </c>
      <c r="AY756" s="154" t="s">
        <v>141</v>
      </c>
    </row>
    <row r="757" spans="2:51" s="13" customFormat="1" ht="11.25" x14ac:dyDescent="0.2">
      <c r="B757" s="153"/>
      <c r="D757" s="141" t="s">
        <v>155</v>
      </c>
      <c r="E757" s="154" t="s">
        <v>19</v>
      </c>
      <c r="F757" s="155" t="s">
        <v>806</v>
      </c>
      <c r="H757" s="156">
        <v>11.26</v>
      </c>
      <c r="I757" s="157"/>
      <c r="L757" s="153"/>
      <c r="M757" s="158"/>
      <c r="T757" s="159"/>
      <c r="AT757" s="154" t="s">
        <v>155</v>
      </c>
      <c r="AU757" s="154" t="s">
        <v>81</v>
      </c>
      <c r="AV757" s="13" t="s">
        <v>81</v>
      </c>
      <c r="AW757" s="13" t="s">
        <v>33</v>
      </c>
      <c r="AX757" s="13" t="s">
        <v>71</v>
      </c>
      <c r="AY757" s="154" t="s">
        <v>141</v>
      </c>
    </row>
    <row r="758" spans="2:51" s="13" customFormat="1" ht="11.25" x14ac:dyDescent="0.2">
      <c r="B758" s="153"/>
      <c r="D758" s="141" t="s">
        <v>155</v>
      </c>
      <c r="E758" s="154" t="s">
        <v>19</v>
      </c>
      <c r="F758" s="155" t="s">
        <v>807</v>
      </c>
      <c r="H758" s="156">
        <v>12.98</v>
      </c>
      <c r="I758" s="157"/>
      <c r="L758" s="153"/>
      <c r="M758" s="158"/>
      <c r="T758" s="159"/>
      <c r="AT758" s="154" t="s">
        <v>155</v>
      </c>
      <c r="AU758" s="154" t="s">
        <v>81</v>
      </c>
      <c r="AV758" s="13" t="s">
        <v>81</v>
      </c>
      <c r="AW758" s="13" t="s">
        <v>33</v>
      </c>
      <c r="AX758" s="13" t="s">
        <v>71</v>
      </c>
      <c r="AY758" s="154" t="s">
        <v>141</v>
      </c>
    </row>
    <row r="759" spans="2:51" s="13" customFormat="1" ht="11.25" x14ac:dyDescent="0.2">
      <c r="B759" s="153"/>
      <c r="D759" s="141" t="s">
        <v>155</v>
      </c>
      <c r="E759" s="154" t="s">
        <v>19</v>
      </c>
      <c r="F759" s="155" t="s">
        <v>808</v>
      </c>
      <c r="H759" s="156">
        <v>16.52</v>
      </c>
      <c r="I759" s="157"/>
      <c r="L759" s="153"/>
      <c r="M759" s="158"/>
      <c r="T759" s="159"/>
      <c r="AT759" s="154" t="s">
        <v>155</v>
      </c>
      <c r="AU759" s="154" t="s">
        <v>81</v>
      </c>
      <c r="AV759" s="13" t="s">
        <v>81</v>
      </c>
      <c r="AW759" s="13" t="s">
        <v>33</v>
      </c>
      <c r="AX759" s="13" t="s">
        <v>71</v>
      </c>
      <c r="AY759" s="154" t="s">
        <v>141</v>
      </c>
    </row>
    <row r="760" spans="2:51" s="13" customFormat="1" ht="11.25" x14ac:dyDescent="0.2">
      <c r="B760" s="153"/>
      <c r="D760" s="141" t="s">
        <v>155</v>
      </c>
      <c r="E760" s="154" t="s">
        <v>19</v>
      </c>
      <c r="F760" s="155" t="s">
        <v>809</v>
      </c>
      <c r="H760" s="156">
        <v>26.68</v>
      </c>
      <c r="I760" s="157"/>
      <c r="L760" s="153"/>
      <c r="M760" s="158"/>
      <c r="T760" s="159"/>
      <c r="AT760" s="154" t="s">
        <v>155</v>
      </c>
      <c r="AU760" s="154" t="s">
        <v>81</v>
      </c>
      <c r="AV760" s="13" t="s">
        <v>81</v>
      </c>
      <c r="AW760" s="13" t="s">
        <v>33</v>
      </c>
      <c r="AX760" s="13" t="s">
        <v>71</v>
      </c>
      <c r="AY760" s="154" t="s">
        <v>141</v>
      </c>
    </row>
    <row r="761" spans="2:51" s="13" customFormat="1" ht="11.25" x14ac:dyDescent="0.2">
      <c r="B761" s="153"/>
      <c r="D761" s="141" t="s">
        <v>155</v>
      </c>
      <c r="E761" s="154" t="s">
        <v>19</v>
      </c>
      <c r="F761" s="155" t="s">
        <v>810</v>
      </c>
      <c r="H761" s="156">
        <v>14.195</v>
      </c>
      <c r="I761" s="157"/>
      <c r="L761" s="153"/>
      <c r="M761" s="158"/>
      <c r="T761" s="159"/>
      <c r="AT761" s="154" t="s">
        <v>155</v>
      </c>
      <c r="AU761" s="154" t="s">
        <v>81</v>
      </c>
      <c r="AV761" s="13" t="s">
        <v>81</v>
      </c>
      <c r="AW761" s="13" t="s">
        <v>33</v>
      </c>
      <c r="AX761" s="13" t="s">
        <v>71</v>
      </c>
      <c r="AY761" s="154" t="s">
        <v>141</v>
      </c>
    </row>
    <row r="762" spans="2:51" s="13" customFormat="1" ht="11.25" x14ac:dyDescent="0.2">
      <c r="B762" s="153"/>
      <c r="D762" s="141" t="s">
        <v>155</v>
      </c>
      <c r="E762" s="154" t="s">
        <v>19</v>
      </c>
      <c r="F762" s="155" t="s">
        <v>811</v>
      </c>
      <c r="H762" s="156">
        <v>71.405000000000001</v>
      </c>
      <c r="I762" s="157"/>
      <c r="L762" s="153"/>
      <c r="M762" s="158"/>
      <c r="T762" s="159"/>
      <c r="AT762" s="154" t="s">
        <v>155</v>
      </c>
      <c r="AU762" s="154" t="s">
        <v>81</v>
      </c>
      <c r="AV762" s="13" t="s">
        <v>81</v>
      </c>
      <c r="AW762" s="13" t="s">
        <v>33</v>
      </c>
      <c r="AX762" s="13" t="s">
        <v>71</v>
      </c>
      <c r="AY762" s="154" t="s">
        <v>141</v>
      </c>
    </row>
    <row r="763" spans="2:51" s="13" customFormat="1" ht="11.25" x14ac:dyDescent="0.2">
      <c r="B763" s="153"/>
      <c r="D763" s="141" t="s">
        <v>155</v>
      </c>
      <c r="E763" s="154" t="s">
        <v>19</v>
      </c>
      <c r="F763" s="155" t="s">
        <v>812</v>
      </c>
      <c r="H763" s="156">
        <v>17.100000000000001</v>
      </c>
      <c r="I763" s="157"/>
      <c r="L763" s="153"/>
      <c r="M763" s="158"/>
      <c r="T763" s="159"/>
      <c r="AT763" s="154" t="s">
        <v>155</v>
      </c>
      <c r="AU763" s="154" t="s">
        <v>81</v>
      </c>
      <c r="AV763" s="13" t="s">
        <v>81</v>
      </c>
      <c r="AW763" s="13" t="s">
        <v>33</v>
      </c>
      <c r="AX763" s="13" t="s">
        <v>71</v>
      </c>
      <c r="AY763" s="154" t="s">
        <v>141</v>
      </c>
    </row>
    <row r="764" spans="2:51" s="13" customFormat="1" ht="11.25" x14ac:dyDescent="0.2">
      <c r="B764" s="153"/>
      <c r="D764" s="141" t="s">
        <v>155</v>
      </c>
      <c r="E764" s="154" t="s">
        <v>19</v>
      </c>
      <c r="F764" s="155" t="s">
        <v>813</v>
      </c>
      <c r="H764" s="156">
        <v>51.91</v>
      </c>
      <c r="I764" s="157"/>
      <c r="L764" s="153"/>
      <c r="M764" s="158"/>
      <c r="T764" s="159"/>
      <c r="AT764" s="154" t="s">
        <v>155</v>
      </c>
      <c r="AU764" s="154" t="s">
        <v>81</v>
      </c>
      <c r="AV764" s="13" t="s">
        <v>81</v>
      </c>
      <c r="AW764" s="13" t="s">
        <v>33</v>
      </c>
      <c r="AX764" s="13" t="s">
        <v>71</v>
      </c>
      <c r="AY764" s="154" t="s">
        <v>141</v>
      </c>
    </row>
    <row r="765" spans="2:51" s="13" customFormat="1" ht="11.25" x14ac:dyDescent="0.2">
      <c r="B765" s="153"/>
      <c r="D765" s="141" t="s">
        <v>155</v>
      </c>
      <c r="E765" s="154" t="s">
        <v>19</v>
      </c>
      <c r="F765" s="155" t="s">
        <v>814</v>
      </c>
      <c r="H765" s="156">
        <v>14.64</v>
      </c>
      <c r="I765" s="157"/>
      <c r="L765" s="153"/>
      <c r="M765" s="158"/>
      <c r="T765" s="159"/>
      <c r="AT765" s="154" t="s">
        <v>155</v>
      </c>
      <c r="AU765" s="154" t="s">
        <v>81</v>
      </c>
      <c r="AV765" s="13" t="s">
        <v>81</v>
      </c>
      <c r="AW765" s="13" t="s">
        <v>33</v>
      </c>
      <c r="AX765" s="13" t="s">
        <v>71</v>
      </c>
      <c r="AY765" s="154" t="s">
        <v>141</v>
      </c>
    </row>
    <row r="766" spans="2:51" s="13" customFormat="1" ht="11.25" x14ac:dyDescent="0.2">
      <c r="B766" s="153"/>
      <c r="D766" s="141" t="s">
        <v>155</v>
      </c>
      <c r="E766" s="154" t="s">
        <v>19</v>
      </c>
      <c r="F766" s="155" t="s">
        <v>815</v>
      </c>
      <c r="H766" s="156">
        <v>17.64</v>
      </c>
      <c r="I766" s="157"/>
      <c r="L766" s="153"/>
      <c r="M766" s="158"/>
      <c r="T766" s="159"/>
      <c r="AT766" s="154" t="s">
        <v>155</v>
      </c>
      <c r="AU766" s="154" t="s">
        <v>81</v>
      </c>
      <c r="AV766" s="13" t="s">
        <v>81</v>
      </c>
      <c r="AW766" s="13" t="s">
        <v>33</v>
      </c>
      <c r="AX766" s="13" t="s">
        <v>71</v>
      </c>
      <c r="AY766" s="154" t="s">
        <v>141</v>
      </c>
    </row>
    <row r="767" spans="2:51" s="13" customFormat="1" ht="11.25" x14ac:dyDescent="0.2">
      <c r="B767" s="153"/>
      <c r="D767" s="141" t="s">
        <v>155</v>
      </c>
      <c r="E767" s="154" t="s">
        <v>19</v>
      </c>
      <c r="F767" s="155" t="s">
        <v>816</v>
      </c>
      <c r="H767" s="156">
        <v>72.525000000000006</v>
      </c>
      <c r="I767" s="157"/>
      <c r="L767" s="153"/>
      <c r="M767" s="158"/>
      <c r="T767" s="159"/>
      <c r="AT767" s="154" t="s">
        <v>155</v>
      </c>
      <c r="AU767" s="154" t="s">
        <v>81</v>
      </c>
      <c r="AV767" s="13" t="s">
        <v>81</v>
      </c>
      <c r="AW767" s="13" t="s">
        <v>33</v>
      </c>
      <c r="AX767" s="13" t="s">
        <v>71</v>
      </c>
      <c r="AY767" s="154" t="s">
        <v>141</v>
      </c>
    </row>
    <row r="768" spans="2:51" s="13" customFormat="1" ht="11.25" x14ac:dyDescent="0.2">
      <c r="B768" s="153"/>
      <c r="D768" s="141" t="s">
        <v>155</v>
      </c>
      <c r="E768" s="154" t="s">
        <v>19</v>
      </c>
      <c r="F768" s="155" t="s">
        <v>817</v>
      </c>
      <c r="H768" s="156">
        <v>14.9</v>
      </c>
      <c r="I768" s="157"/>
      <c r="L768" s="153"/>
      <c r="M768" s="158"/>
      <c r="T768" s="159"/>
      <c r="AT768" s="154" t="s">
        <v>155</v>
      </c>
      <c r="AU768" s="154" t="s">
        <v>81</v>
      </c>
      <c r="AV768" s="13" t="s">
        <v>81</v>
      </c>
      <c r="AW768" s="13" t="s">
        <v>33</v>
      </c>
      <c r="AX768" s="13" t="s">
        <v>71</v>
      </c>
      <c r="AY768" s="154" t="s">
        <v>141</v>
      </c>
    </row>
    <row r="769" spans="2:65" s="13" customFormat="1" ht="11.25" x14ac:dyDescent="0.2">
      <c r="B769" s="153"/>
      <c r="D769" s="141" t="s">
        <v>155</v>
      </c>
      <c r="E769" s="154" t="s">
        <v>19</v>
      </c>
      <c r="F769" s="155" t="s">
        <v>818</v>
      </c>
      <c r="H769" s="156">
        <v>17.36</v>
      </c>
      <c r="I769" s="157"/>
      <c r="L769" s="153"/>
      <c r="M769" s="158"/>
      <c r="T769" s="159"/>
      <c r="AT769" s="154" t="s">
        <v>155</v>
      </c>
      <c r="AU769" s="154" t="s">
        <v>81</v>
      </c>
      <c r="AV769" s="13" t="s">
        <v>81</v>
      </c>
      <c r="AW769" s="13" t="s">
        <v>33</v>
      </c>
      <c r="AX769" s="13" t="s">
        <v>71</v>
      </c>
      <c r="AY769" s="154" t="s">
        <v>141</v>
      </c>
    </row>
    <row r="770" spans="2:65" s="13" customFormat="1" ht="11.25" x14ac:dyDescent="0.2">
      <c r="B770" s="153"/>
      <c r="D770" s="141" t="s">
        <v>155</v>
      </c>
      <c r="E770" s="154" t="s">
        <v>19</v>
      </c>
      <c r="F770" s="155" t="s">
        <v>819</v>
      </c>
      <c r="H770" s="156">
        <v>73.605000000000004</v>
      </c>
      <c r="I770" s="157"/>
      <c r="L770" s="153"/>
      <c r="M770" s="158"/>
      <c r="T770" s="159"/>
      <c r="AT770" s="154" t="s">
        <v>155</v>
      </c>
      <c r="AU770" s="154" t="s">
        <v>81</v>
      </c>
      <c r="AV770" s="13" t="s">
        <v>81</v>
      </c>
      <c r="AW770" s="13" t="s">
        <v>33</v>
      </c>
      <c r="AX770" s="13" t="s">
        <v>71</v>
      </c>
      <c r="AY770" s="154" t="s">
        <v>141</v>
      </c>
    </row>
    <row r="771" spans="2:65" s="13" customFormat="1" ht="11.25" x14ac:dyDescent="0.2">
      <c r="B771" s="153"/>
      <c r="D771" s="141" t="s">
        <v>155</v>
      </c>
      <c r="E771" s="154" t="s">
        <v>19</v>
      </c>
      <c r="F771" s="155" t="s">
        <v>820</v>
      </c>
      <c r="H771" s="156">
        <v>12.04</v>
      </c>
      <c r="I771" s="157"/>
      <c r="L771" s="153"/>
      <c r="M771" s="158"/>
      <c r="T771" s="159"/>
      <c r="AT771" s="154" t="s">
        <v>155</v>
      </c>
      <c r="AU771" s="154" t="s">
        <v>81</v>
      </c>
      <c r="AV771" s="13" t="s">
        <v>81</v>
      </c>
      <c r="AW771" s="13" t="s">
        <v>33</v>
      </c>
      <c r="AX771" s="13" t="s">
        <v>71</v>
      </c>
      <c r="AY771" s="154" t="s">
        <v>141</v>
      </c>
    </row>
    <row r="772" spans="2:65" s="13" customFormat="1" ht="11.25" x14ac:dyDescent="0.2">
      <c r="B772" s="153"/>
      <c r="D772" s="141" t="s">
        <v>155</v>
      </c>
      <c r="E772" s="154" t="s">
        <v>19</v>
      </c>
      <c r="F772" s="155" t="s">
        <v>821</v>
      </c>
      <c r="H772" s="156">
        <v>10.7</v>
      </c>
      <c r="I772" s="157"/>
      <c r="L772" s="153"/>
      <c r="M772" s="158"/>
      <c r="T772" s="159"/>
      <c r="AT772" s="154" t="s">
        <v>155</v>
      </c>
      <c r="AU772" s="154" t="s">
        <v>81</v>
      </c>
      <c r="AV772" s="13" t="s">
        <v>81</v>
      </c>
      <c r="AW772" s="13" t="s">
        <v>33</v>
      </c>
      <c r="AX772" s="13" t="s">
        <v>71</v>
      </c>
      <c r="AY772" s="154" t="s">
        <v>141</v>
      </c>
    </row>
    <row r="773" spans="2:65" s="13" customFormat="1" ht="22.5" x14ac:dyDescent="0.2">
      <c r="B773" s="153"/>
      <c r="D773" s="141" t="s">
        <v>155</v>
      </c>
      <c r="E773" s="154" t="s">
        <v>19</v>
      </c>
      <c r="F773" s="155" t="s">
        <v>822</v>
      </c>
      <c r="H773" s="156">
        <v>110.535</v>
      </c>
      <c r="I773" s="157"/>
      <c r="L773" s="153"/>
      <c r="M773" s="158"/>
      <c r="T773" s="159"/>
      <c r="AT773" s="154" t="s">
        <v>155</v>
      </c>
      <c r="AU773" s="154" t="s">
        <v>81</v>
      </c>
      <c r="AV773" s="13" t="s">
        <v>81</v>
      </c>
      <c r="AW773" s="13" t="s">
        <v>33</v>
      </c>
      <c r="AX773" s="13" t="s">
        <v>71</v>
      </c>
      <c r="AY773" s="154" t="s">
        <v>141</v>
      </c>
    </row>
    <row r="774" spans="2:65" s="13" customFormat="1" ht="11.25" x14ac:dyDescent="0.2">
      <c r="B774" s="153"/>
      <c r="D774" s="141" t="s">
        <v>155</v>
      </c>
      <c r="E774" s="154" t="s">
        <v>19</v>
      </c>
      <c r="F774" s="155" t="s">
        <v>823</v>
      </c>
      <c r="H774" s="156">
        <v>13.86</v>
      </c>
      <c r="I774" s="157"/>
      <c r="L774" s="153"/>
      <c r="M774" s="158"/>
      <c r="T774" s="159"/>
      <c r="AT774" s="154" t="s">
        <v>155</v>
      </c>
      <c r="AU774" s="154" t="s">
        <v>81</v>
      </c>
      <c r="AV774" s="13" t="s">
        <v>81</v>
      </c>
      <c r="AW774" s="13" t="s">
        <v>33</v>
      </c>
      <c r="AX774" s="13" t="s">
        <v>71</v>
      </c>
      <c r="AY774" s="154" t="s">
        <v>141</v>
      </c>
    </row>
    <row r="775" spans="2:65" s="13" customFormat="1" ht="11.25" x14ac:dyDescent="0.2">
      <c r="B775" s="153"/>
      <c r="D775" s="141" t="s">
        <v>155</v>
      </c>
      <c r="E775" s="154" t="s">
        <v>19</v>
      </c>
      <c r="F775" s="155" t="s">
        <v>824</v>
      </c>
      <c r="H775" s="156">
        <v>16.579999999999998</v>
      </c>
      <c r="I775" s="157"/>
      <c r="L775" s="153"/>
      <c r="M775" s="158"/>
      <c r="T775" s="159"/>
      <c r="AT775" s="154" t="s">
        <v>155</v>
      </c>
      <c r="AU775" s="154" t="s">
        <v>81</v>
      </c>
      <c r="AV775" s="13" t="s">
        <v>81</v>
      </c>
      <c r="AW775" s="13" t="s">
        <v>33</v>
      </c>
      <c r="AX775" s="13" t="s">
        <v>71</v>
      </c>
      <c r="AY775" s="154" t="s">
        <v>141</v>
      </c>
    </row>
    <row r="776" spans="2:65" s="14" customFormat="1" ht="11.25" x14ac:dyDescent="0.2">
      <c r="B776" s="170"/>
      <c r="D776" s="141" t="s">
        <v>155</v>
      </c>
      <c r="E776" s="171" t="s">
        <v>19</v>
      </c>
      <c r="F776" s="172" t="s">
        <v>188</v>
      </c>
      <c r="H776" s="173">
        <v>618.21500000000003</v>
      </c>
      <c r="I776" s="174"/>
      <c r="L776" s="170"/>
      <c r="M776" s="175"/>
      <c r="T776" s="176"/>
      <c r="AT776" s="171" t="s">
        <v>155</v>
      </c>
      <c r="AU776" s="171" t="s">
        <v>81</v>
      </c>
      <c r="AV776" s="14" t="s">
        <v>149</v>
      </c>
      <c r="AW776" s="14" t="s">
        <v>33</v>
      </c>
      <c r="AX776" s="14" t="s">
        <v>79</v>
      </c>
      <c r="AY776" s="171" t="s">
        <v>141</v>
      </c>
    </row>
    <row r="777" spans="2:65" s="1" customFormat="1" ht="24.2" customHeight="1" x14ac:dyDescent="0.2">
      <c r="B777" s="33"/>
      <c r="C777" s="128" t="s">
        <v>825</v>
      </c>
      <c r="D777" s="128" t="s">
        <v>144</v>
      </c>
      <c r="E777" s="129" t="s">
        <v>826</v>
      </c>
      <c r="F777" s="130" t="s">
        <v>827</v>
      </c>
      <c r="G777" s="131" t="s">
        <v>221</v>
      </c>
      <c r="H777" s="132">
        <v>593.99199999999996</v>
      </c>
      <c r="I777" s="133"/>
      <c r="J777" s="134">
        <f>ROUND(I777*H777,2)</f>
        <v>0</v>
      </c>
      <c r="K777" s="130" t="s">
        <v>148</v>
      </c>
      <c r="L777" s="33"/>
      <c r="M777" s="135" t="s">
        <v>19</v>
      </c>
      <c r="N777" s="136" t="s">
        <v>42</v>
      </c>
      <c r="P777" s="137">
        <f>O777*H777</f>
        <v>0</v>
      </c>
      <c r="Q777" s="137">
        <v>0</v>
      </c>
      <c r="R777" s="137">
        <f>Q777*H777</f>
        <v>0</v>
      </c>
      <c r="S777" s="137">
        <v>2.5999999999999999E-3</v>
      </c>
      <c r="T777" s="138">
        <f>S777*H777</f>
        <v>1.5443791999999998</v>
      </c>
      <c r="AR777" s="139" t="s">
        <v>149</v>
      </c>
      <c r="AT777" s="139" t="s">
        <v>144</v>
      </c>
      <c r="AU777" s="139" t="s">
        <v>81</v>
      </c>
      <c r="AY777" s="18" t="s">
        <v>141</v>
      </c>
      <c r="BE777" s="140">
        <f>IF(N777="základní",J777,0)</f>
        <v>0</v>
      </c>
      <c r="BF777" s="140">
        <f>IF(N777="snížená",J777,0)</f>
        <v>0</v>
      </c>
      <c r="BG777" s="140">
        <f>IF(N777="zákl. přenesená",J777,0)</f>
        <v>0</v>
      </c>
      <c r="BH777" s="140">
        <f>IF(N777="sníž. přenesená",J777,0)</f>
        <v>0</v>
      </c>
      <c r="BI777" s="140">
        <f>IF(N777="nulová",J777,0)</f>
        <v>0</v>
      </c>
      <c r="BJ777" s="18" t="s">
        <v>79</v>
      </c>
      <c r="BK777" s="140">
        <f>ROUND(I777*H777,2)</f>
        <v>0</v>
      </c>
      <c r="BL777" s="18" t="s">
        <v>149</v>
      </c>
      <c r="BM777" s="139" t="s">
        <v>828</v>
      </c>
    </row>
    <row r="778" spans="2:65" s="1" customFormat="1" ht="19.5" x14ac:dyDescent="0.2">
      <c r="B778" s="33"/>
      <c r="D778" s="141" t="s">
        <v>151</v>
      </c>
      <c r="F778" s="142" t="s">
        <v>829</v>
      </c>
      <c r="I778" s="143"/>
      <c r="L778" s="33"/>
      <c r="M778" s="144"/>
      <c r="T778" s="54"/>
      <c r="AT778" s="18" t="s">
        <v>151</v>
      </c>
      <c r="AU778" s="18" t="s">
        <v>81</v>
      </c>
    </row>
    <row r="779" spans="2:65" s="1" customFormat="1" ht="11.25" x14ac:dyDescent="0.2">
      <c r="B779" s="33"/>
      <c r="D779" s="145" t="s">
        <v>153</v>
      </c>
      <c r="F779" s="146" t="s">
        <v>830</v>
      </c>
      <c r="I779" s="143"/>
      <c r="L779" s="33"/>
      <c r="M779" s="144"/>
      <c r="T779" s="54"/>
      <c r="AT779" s="18" t="s">
        <v>153</v>
      </c>
      <c r="AU779" s="18" t="s">
        <v>81</v>
      </c>
    </row>
    <row r="780" spans="2:65" s="12" customFormat="1" ht="11.25" x14ac:dyDescent="0.2">
      <c r="B780" s="147"/>
      <c r="D780" s="141" t="s">
        <v>155</v>
      </c>
      <c r="E780" s="148" t="s">
        <v>19</v>
      </c>
      <c r="F780" s="149" t="s">
        <v>156</v>
      </c>
      <c r="H780" s="148" t="s">
        <v>19</v>
      </c>
      <c r="I780" s="150"/>
      <c r="L780" s="147"/>
      <c r="M780" s="151"/>
      <c r="T780" s="152"/>
      <c r="AT780" s="148" t="s">
        <v>155</v>
      </c>
      <c r="AU780" s="148" t="s">
        <v>81</v>
      </c>
      <c r="AV780" s="12" t="s">
        <v>79</v>
      </c>
      <c r="AW780" s="12" t="s">
        <v>33</v>
      </c>
      <c r="AX780" s="12" t="s">
        <v>71</v>
      </c>
      <c r="AY780" s="148" t="s">
        <v>141</v>
      </c>
    </row>
    <row r="781" spans="2:65" s="12" customFormat="1" ht="22.5" x14ac:dyDescent="0.2">
      <c r="B781" s="147"/>
      <c r="D781" s="141" t="s">
        <v>155</v>
      </c>
      <c r="E781" s="148" t="s">
        <v>19</v>
      </c>
      <c r="F781" s="149" t="s">
        <v>831</v>
      </c>
      <c r="H781" s="148" t="s">
        <v>19</v>
      </c>
      <c r="I781" s="150"/>
      <c r="L781" s="147"/>
      <c r="M781" s="151"/>
      <c r="T781" s="152"/>
      <c r="AT781" s="148" t="s">
        <v>155</v>
      </c>
      <c r="AU781" s="148" t="s">
        <v>81</v>
      </c>
      <c r="AV781" s="12" t="s">
        <v>79</v>
      </c>
      <c r="AW781" s="12" t="s">
        <v>33</v>
      </c>
      <c r="AX781" s="12" t="s">
        <v>71</v>
      </c>
      <c r="AY781" s="148" t="s">
        <v>141</v>
      </c>
    </row>
    <row r="782" spans="2:65" s="13" customFormat="1" ht="22.5" x14ac:dyDescent="0.2">
      <c r="B782" s="153"/>
      <c r="D782" s="141" t="s">
        <v>155</v>
      </c>
      <c r="E782" s="154" t="s">
        <v>19</v>
      </c>
      <c r="F782" s="155" t="s">
        <v>431</v>
      </c>
      <c r="H782" s="156">
        <v>27.611999999999998</v>
      </c>
      <c r="I782" s="157"/>
      <c r="L782" s="153"/>
      <c r="M782" s="158"/>
      <c r="T782" s="159"/>
      <c r="AT782" s="154" t="s">
        <v>155</v>
      </c>
      <c r="AU782" s="154" t="s">
        <v>81</v>
      </c>
      <c r="AV782" s="13" t="s">
        <v>81</v>
      </c>
      <c r="AW782" s="13" t="s">
        <v>33</v>
      </c>
      <c r="AX782" s="13" t="s">
        <v>71</v>
      </c>
      <c r="AY782" s="154" t="s">
        <v>141</v>
      </c>
    </row>
    <row r="783" spans="2:65" s="13" customFormat="1" ht="11.25" x14ac:dyDescent="0.2">
      <c r="B783" s="153"/>
      <c r="D783" s="141" t="s">
        <v>155</v>
      </c>
      <c r="E783" s="154" t="s">
        <v>19</v>
      </c>
      <c r="F783" s="155" t="s">
        <v>432</v>
      </c>
      <c r="H783" s="156">
        <v>7.59</v>
      </c>
      <c r="I783" s="157"/>
      <c r="L783" s="153"/>
      <c r="M783" s="158"/>
      <c r="T783" s="159"/>
      <c r="AT783" s="154" t="s">
        <v>155</v>
      </c>
      <c r="AU783" s="154" t="s">
        <v>81</v>
      </c>
      <c r="AV783" s="13" t="s">
        <v>81</v>
      </c>
      <c r="AW783" s="13" t="s">
        <v>33</v>
      </c>
      <c r="AX783" s="13" t="s">
        <v>71</v>
      </c>
      <c r="AY783" s="154" t="s">
        <v>141</v>
      </c>
    </row>
    <row r="784" spans="2:65" s="13" customFormat="1" ht="11.25" x14ac:dyDescent="0.2">
      <c r="B784" s="153"/>
      <c r="D784" s="141" t="s">
        <v>155</v>
      </c>
      <c r="E784" s="154" t="s">
        <v>19</v>
      </c>
      <c r="F784" s="155" t="s">
        <v>433</v>
      </c>
      <c r="H784" s="156">
        <v>35.104999999999997</v>
      </c>
      <c r="I784" s="157"/>
      <c r="L784" s="153"/>
      <c r="M784" s="158"/>
      <c r="T784" s="159"/>
      <c r="AT784" s="154" t="s">
        <v>155</v>
      </c>
      <c r="AU784" s="154" t="s">
        <v>81</v>
      </c>
      <c r="AV784" s="13" t="s">
        <v>81</v>
      </c>
      <c r="AW784" s="13" t="s">
        <v>33</v>
      </c>
      <c r="AX784" s="13" t="s">
        <v>71</v>
      </c>
      <c r="AY784" s="154" t="s">
        <v>141</v>
      </c>
    </row>
    <row r="785" spans="2:65" s="13" customFormat="1" ht="11.25" x14ac:dyDescent="0.2">
      <c r="B785" s="153"/>
      <c r="D785" s="141" t="s">
        <v>155</v>
      </c>
      <c r="E785" s="154" t="s">
        <v>19</v>
      </c>
      <c r="F785" s="155" t="s">
        <v>434</v>
      </c>
      <c r="H785" s="156">
        <v>11.055</v>
      </c>
      <c r="I785" s="157"/>
      <c r="L785" s="153"/>
      <c r="M785" s="158"/>
      <c r="T785" s="159"/>
      <c r="AT785" s="154" t="s">
        <v>155</v>
      </c>
      <c r="AU785" s="154" t="s">
        <v>81</v>
      </c>
      <c r="AV785" s="13" t="s">
        <v>81</v>
      </c>
      <c r="AW785" s="13" t="s">
        <v>33</v>
      </c>
      <c r="AX785" s="13" t="s">
        <v>71</v>
      </c>
      <c r="AY785" s="154" t="s">
        <v>141</v>
      </c>
    </row>
    <row r="786" spans="2:65" s="13" customFormat="1" ht="11.25" x14ac:dyDescent="0.2">
      <c r="B786" s="153"/>
      <c r="D786" s="141" t="s">
        <v>155</v>
      </c>
      <c r="E786" s="154" t="s">
        <v>19</v>
      </c>
      <c r="F786" s="155" t="s">
        <v>435</v>
      </c>
      <c r="H786" s="156">
        <v>24.701000000000001</v>
      </c>
      <c r="I786" s="157"/>
      <c r="L786" s="153"/>
      <c r="M786" s="158"/>
      <c r="T786" s="159"/>
      <c r="AT786" s="154" t="s">
        <v>155</v>
      </c>
      <c r="AU786" s="154" t="s">
        <v>81</v>
      </c>
      <c r="AV786" s="13" t="s">
        <v>81</v>
      </c>
      <c r="AW786" s="13" t="s">
        <v>33</v>
      </c>
      <c r="AX786" s="13" t="s">
        <v>71</v>
      </c>
      <c r="AY786" s="154" t="s">
        <v>141</v>
      </c>
    </row>
    <row r="787" spans="2:65" s="13" customFormat="1" ht="22.5" x14ac:dyDescent="0.2">
      <c r="B787" s="153"/>
      <c r="D787" s="141" t="s">
        <v>155</v>
      </c>
      <c r="E787" s="154" t="s">
        <v>19</v>
      </c>
      <c r="F787" s="155" t="s">
        <v>436</v>
      </c>
      <c r="H787" s="156">
        <v>38.679000000000002</v>
      </c>
      <c r="I787" s="157"/>
      <c r="L787" s="153"/>
      <c r="M787" s="158"/>
      <c r="T787" s="159"/>
      <c r="AT787" s="154" t="s">
        <v>155</v>
      </c>
      <c r="AU787" s="154" t="s">
        <v>81</v>
      </c>
      <c r="AV787" s="13" t="s">
        <v>81</v>
      </c>
      <c r="AW787" s="13" t="s">
        <v>33</v>
      </c>
      <c r="AX787" s="13" t="s">
        <v>71</v>
      </c>
      <c r="AY787" s="154" t="s">
        <v>141</v>
      </c>
    </row>
    <row r="788" spans="2:65" s="13" customFormat="1" ht="11.25" x14ac:dyDescent="0.2">
      <c r="B788" s="153"/>
      <c r="D788" s="141" t="s">
        <v>155</v>
      </c>
      <c r="E788" s="154" t="s">
        <v>19</v>
      </c>
      <c r="F788" s="155" t="s">
        <v>832</v>
      </c>
      <c r="H788" s="156">
        <v>313.35000000000002</v>
      </c>
      <c r="I788" s="157"/>
      <c r="L788" s="153"/>
      <c r="M788" s="158"/>
      <c r="T788" s="159"/>
      <c r="AT788" s="154" t="s">
        <v>155</v>
      </c>
      <c r="AU788" s="154" t="s">
        <v>81</v>
      </c>
      <c r="AV788" s="13" t="s">
        <v>81</v>
      </c>
      <c r="AW788" s="13" t="s">
        <v>33</v>
      </c>
      <c r="AX788" s="13" t="s">
        <v>71</v>
      </c>
      <c r="AY788" s="154" t="s">
        <v>141</v>
      </c>
    </row>
    <row r="789" spans="2:65" s="13" customFormat="1" ht="11.25" x14ac:dyDescent="0.2">
      <c r="B789" s="153"/>
      <c r="D789" s="141" t="s">
        <v>155</v>
      </c>
      <c r="E789" s="154" t="s">
        <v>19</v>
      </c>
      <c r="F789" s="155" t="s">
        <v>833</v>
      </c>
      <c r="H789" s="156">
        <v>135.9</v>
      </c>
      <c r="I789" s="157"/>
      <c r="L789" s="153"/>
      <c r="M789" s="158"/>
      <c r="T789" s="159"/>
      <c r="AT789" s="154" t="s">
        <v>155</v>
      </c>
      <c r="AU789" s="154" t="s">
        <v>81</v>
      </c>
      <c r="AV789" s="13" t="s">
        <v>81</v>
      </c>
      <c r="AW789" s="13" t="s">
        <v>33</v>
      </c>
      <c r="AX789" s="13" t="s">
        <v>71</v>
      </c>
      <c r="AY789" s="154" t="s">
        <v>141</v>
      </c>
    </row>
    <row r="790" spans="2:65" s="14" customFormat="1" ht="11.25" x14ac:dyDescent="0.2">
      <c r="B790" s="170"/>
      <c r="D790" s="141" t="s">
        <v>155</v>
      </c>
      <c r="E790" s="171" t="s">
        <v>19</v>
      </c>
      <c r="F790" s="172" t="s">
        <v>188</v>
      </c>
      <c r="H790" s="173">
        <v>593.99199999999996</v>
      </c>
      <c r="I790" s="174"/>
      <c r="L790" s="170"/>
      <c r="M790" s="175"/>
      <c r="T790" s="176"/>
      <c r="AT790" s="171" t="s">
        <v>155</v>
      </c>
      <c r="AU790" s="171" t="s">
        <v>81</v>
      </c>
      <c r="AV790" s="14" t="s">
        <v>149</v>
      </c>
      <c r="AW790" s="14" t="s">
        <v>33</v>
      </c>
      <c r="AX790" s="14" t="s">
        <v>79</v>
      </c>
      <c r="AY790" s="171" t="s">
        <v>141</v>
      </c>
    </row>
    <row r="791" spans="2:65" s="1" customFormat="1" ht="24.2" customHeight="1" x14ac:dyDescent="0.2">
      <c r="B791" s="33"/>
      <c r="C791" s="128" t="s">
        <v>834</v>
      </c>
      <c r="D791" s="128" t="s">
        <v>144</v>
      </c>
      <c r="E791" s="129" t="s">
        <v>835</v>
      </c>
      <c r="F791" s="130" t="s">
        <v>836</v>
      </c>
      <c r="G791" s="131" t="s">
        <v>221</v>
      </c>
      <c r="H791" s="132">
        <v>267.59500000000003</v>
      </c>
      <c r="I791" s="133"/>
      <c r="J791" s="134">
        <f>ROUND(I791*H791,2)</f>
        <v>0</v>
      </c>
      <c r="K791" s="130" t="s">
        <v>148</v>
      </c>
      <c r="L791" s="33"/>
      <c r="M791" s="135" t="s">
        <v>19</v>
      </c>
      <c r="N791" s="136" t="s">
        <v>42</v>
      </c>
      <c r="P791" s="137">
        <f>O791*H791</f>
        <v>0</v>
      </c>
      <c r="Q791" s="137">
        <v>0</v>
      </c>
      <c r="R791" s="137">
        <f>Q791*H791</f>
        <v>0</v>
      </c>
      <c r="S791" s="137">
        <v>6.8000000000000005E-2</v>
      </c>
      <c r="T791" s="138">
        <f>S791*H791</f>
        <v>18.196460000000002</v>
      </c>
      <c r="AR791" s="139" t="s">
        <v>149</v>
      </c>
      <c r="AT791" s="139" t="s">
        <v>144</v>
      </c>
      <c r="AU791" s="139" t="s">
        <v>81</v>
      </c>
      <c r="AY791" s="18" t="s">
        <v>141</v>
      </c>
      <c r="BE791" s="140">
        <f>IF(N791="základní",J791,0)</f>
        <v>0</v>
      </c>
      <c r="BF791" s="140">
        <f>IF(N791="snížená",J791,0)</f>
        <v>0</v>
      </c>
      <c r="BG791" s="140">
        <f>IF(N791="zákl. přenesená",J791,0)</f>
        <v>0</v>
      </c>
      <c r="BH791" s="140">
        <f>IF(N791="sníž. přenesená",J791,0)</f>
        <v>0</v>
      </c>
      <c r="BI791" s="140">
        <f>IF(N791="nulová",J791,0)</f>
        <v>0</v>
      </c>
      <c r="BJ791" s="18" t="s">
        <v>79</v>
      </c>
      <c r="BK791" s="140">
        <f>ROUND(I791*H791,2)</f>
        <v>0</v>
      </c>
      <c r="BL791" s="18" t="s">
        <v>149</v>
      </c>
      <c r="BM791" s="139" t="s">
        <v>837</v>
      </c>
    </row>
    <row r="792" spans="2:65" s="1" customFormat="1" ht="29.25" x14ac:dyDescent="0.2">
      <c r="B792" s="33"/>
      <c r="D792" s="141" t="s">
        <v>151</v>
      </c>
      <c r="F792" s="142" t="s">
        <v>838</v>
      </c>
      <c r="I792" s="143"/>
      <c r="L792" s="33"/>
      <c r="M792" s="144"/>
      <c r="T792" s="54"/>
      <c r="AT792" s="18" t="s">
        <v>151</v>
      </c>
      <c r="AU792" s="18" t="s">
        <v>81</v>
      </c>
    </row>
    <row r="793" spans="2:65" s="1" customFormat="1" ht="11.25" x14ac:dyDescent="0.2">
      <c r="B793" s="33"/>
      <c r="D793" s="145" t="s">
        <v>153</v>
      </c>
      <c r="F793" s="146" t="s">
        <v>839</v>
      </c>
      <c r="I793" s="143"/>
      <c r="L793" s="33"/>
      <c r="M793" s="144"/>
      <c r="T793" s="54"/>
      <c r="AT793" s="18" t="s">
        <v>153</v>
      </c>
      <c r="AU793" s="18" t="s">
        <v>81</v>
      </c>
    </row>
    <row r="794" spans="2:65" s="12" customFormat="1" ht="11.25" x14ac:dyDescent="0.2">
      <c r="B794" s="147"/>
      <c r="D794" s="141" t="s">
        <v>155</v>
      </c>
      <c r="E794" s="148" t="s">
        <v>19</v>
      </c>
      <c r="F794" s="149" t="s">
        <v>204</v>
      </c>
      <c r="H794" s="148" t="s">
        <v>19</v>
      </c>
      <c r="I794" s="150"/>
      <c r="L794" s="147"/>
      <c r="M794" s="151"/>
      <c r="T794" s="152"/>
      <c r="AT794" s="148" t="s">
        <v>155</v>
      </c>
      <c r="AU794" s="148" t="s">
        <v>81</v>
      </c>
      <c r="AV794" s="12" t="s">
        <v>79</v>
      </c>
      <c r="AW794" s="12" t="s">
        <v>33</v>
      </c>
      <c r="AX794" s="12" t="s">
        <v>71</v>
      </c>
      <c r="AY794" s="148" t="s">
        <v>141</v>
      </c>
    </row>
    <row r="795" spans="2:65" s="13" customFormat="1" ht="33.75" x14ac:dyDescent="0.2">
      <c r="B795" s="153"/>
      <c r="D795" s="141" t="s">
        <v>155</v>
      </c>
      <c r="E795" s="154" t="s">
        <v>19</v>
      </c>
      <c r="F795" s="155" t="s">
        <v>840</v>
      </c>
      <c r="H795" s="156">
        <v>29.936</v>
      </c>
      <c r="I795" s="157"/>
      <c r="L795" s="153"/>
      <c r="M795" s="158"/>
      <c r="T795" s="159"/>
      <c r="AT795" s="154" t="s">
        <v>155</v>
      </c>
      <c r="AU795" s="154" t="s">
        <v>81</v>
      </c>
      <c r="AV795" s="13" t="s">
        <v>81</v>
      </c>
      <c r="AW795" s="13" t="s">
        <v>33</v>
      </c>
      <c r="AX795" s="13" t="s">
        <v>71</v>
      </c>
      <c r="AY795" s="154" t="s">
        <v>141</v>
      </c>
    </row>
    <row r="796" spans="2:65" s="13" customFormat="1" ht="11.25" x14ac:dyDescent="0.2">
      <c r="B796" s="153"/>
      <c r="D796" s="141" t="s">
        <v>155</v>
      </c>
      <c r="E796" s="154" t="s">
        <v>19</v>
      </c>
      <c r="F796" s="155" t="s">
        <v>841</v>
      </c>
      <c r="H796" s="156">
        <v>60.292999999999999</v>
      </c>
      <c r="I796" s="157"/>
      <c r="L796" s="153"/>
      <c r="M796" s="158"/>
      <c r="T796" s="159"/>
      <c r="AT796" s="154" t="s">
        <v>155</v>
      </c>
      <c r="AU796" s="154" t="s">
        <v>81</v>
      </c>
      <c r="AV796" s="13" t="s">
        <v>81</v>
      </c>
      <c r="AW796" s="13" t="s">
        <v>33</v>
      </c>
      <c r="AX796" s="13" t="s">
        <v>71</v>
      </c>
      <c r="AY796" s="154" t="s">
        <v>141</v>
      </c>
    </row>
    <row r="797" spans="2:65" s="13" customFormat="1" ht="22.5" x14ac:dyDescent="0.2">
      <c r="B797" s="153"/>
      <c r="D797" s="141" t="s">
        <v>155</v>
      </c>
      <c r="E797" s="154" t="s">
        <v>19</v>
      </c>
      <c r="F797" s="155" t="s">
        <v>842</v>
      </c>
      <c r="H797" s="156">
        <v>44.462000000000003</v>
      </c>
      <c r="I797" s="157"/>
      <c r="L797" s="153"/>
      <c r="M797" s="158"/>
      <c r="T797" s="159"/>
      <c r="AT797" s="154" t="s">
        <v>155</v>
      </c>
      <c r="AU797" s="154" t="s">
        <v>81</v>
      </c>
      <c r="AV797" s="13" t="s">
        <v>81</v>
      </c>
      <c r="AW797" s="13" t="s">
        <v>33</v>
      </c>
      <c r="AX797" s="13" t="s">
        <v>71</v>
      </c>
      <c r="AY797" s="154" t="s">
        <v>141</v>
      </c>
    </row>
    <row r="798" spans="2:65" s="13" customFormat="1" ht="22.5" x14ac:dyDescent="0.2">
      <c r="B798" s="153"/>
      <c r="D798" s="141" t="s">
        <v>155</v>
      </c>
      <c r="E798" s="154" t="s">
        <v>19</v>
      </c>
      <c r="F798" s="155" t="s">
        <v>843</v>
      </c>
      <c r="H798" s="156">
        <v>60.649000000000001</v>
      </c>
      <c r="I798" s="157"/>
      <c r="L798" s="153"/>
      <c r="M798" s="158"/>
      <c r="T798" s="159"/>
      <c r="AT798" s="154" t="s">
        <v>155</v>
      </c>
      <c r="AU798" s="154" t="s">
        <v>81</v>
      </c>
      <c r="AV798" s="13" t="s">
        <v>81</v>
      </c>
      <c r="AW798" s="13" t="s">
        <v>33</v>
      </c>
      <c r="AX798" s="13" t="s">
        <v>71</v>
      </c>
      <c r="AY798" s="154" t="s">
        <v>141</v>
      </c>
    </row>
    <row r="799" spans="2:65" s="13" customFormat="1" ht="22.5" x14ac:dyDescent="0.2">
      <c r="B799" s="153"/>
      <c r="D799" s="141" t="s">
        <v>155</v>
      </c>
      <c r="E799" s="154" t="s">
        <v>19</v>
      </c>
      <c r="F799" s="155" t="s">
        <v>844</v>
      </c>
      <c r="H799" s="156">
        <v>28.16</v>
      </c>
      <c r="I799" s="157"/>
      <c r="L799" s="153"/>
      <c r="M799" s="158"/>
      <c r="T799" s="159"/>
      <c r="AT799" s="154" t="s">
        <v>155</v>
      </c>
      <c r="AU799" s="154" t="s">
        <v>81</v>
      </c>
      <c r="AV799" s="13" t="s">
        <v>81</v>
      </c>
      <c r="AW799" s="13" t="s">
        <v>33</v>
      </c>
      <c r="AX799" s="13" t="s">
        <v>71</v>
      </c>
      <c r="AY799" s="154" t="s">
        <v>141</v>
      </c>
    </row>
    <row r="800" spans="2:65" s="13" customFormat="1" ht="11.25" x14ac:dyDescent="0.2">
      <c r="B800" s="153"/>
      <c r="D800" s="141" t="s">
        <v>155</v>
      </c>
      <c r="E800" s="154" t="s">
        <v>19</v>
      </c>
      <c r="F800" s="155" t="s">
        <v>845</v>
      </c>
      <c r="H800" s="156">
        <v>44.094999999999999</v>
      </c>
      <c r="I800" s="157"/>
      <c r="L800" s="153"/>
      <c r="M800" s="158"/>
      <c r="T800" s="159"/>
      <c r="AT800" s="154" t="s">
        <v>155</v>
      </c>
      <c r="AU800" s="154" t="s">
        <v>81</v>
      </c>
      <c r="AV800" s="13" t="s">
        <v>81</v>
      </c>
      <c r="AW800" s="13" t="s">
        <v>33</v>
      </c>
      <c r="AX800" s="13" t="s">
        <v>71</v>
      </c>
      <c r="AY800" s="154" t="s">
        <v>141</v>
      </c>
    </row>
    <row r="801" spans="2:65" s="14" customFormat="1" ht="11.25" x14ac:dyDescent="0.2">
      <c r="B801" s="170"/>
      <c r="D801" s="141" t="s">
        <v>155</v>
      </c>
      <c r="E801" s="171" t="s">
        <v>19</v>
      </c>
      <c r="F801" s="172" t="s">
        <v>188</v>
      </c>
      <c r="H801" s="173">
        <v>267.59500000000003</v>
      </c>
      <c r="I801" s="174"/>
      <c r="L801" s="170"/>
      <c r="M801" s="175"/>
      <c r="T801" s="176"/>
      <c r="AT801" s="171" t="s">
        <v>155</v>
      </c>
      <c r="AU801" s="171" t="s">
        <v>81</v>
      </c>
      <c r="AV801" s="14" t="s">
        <v>149</v>
      </c>
      <c r="AW801" s="14" t="s">
        <v>33</v>
      </c>
      <c r="AX801" s="14" t="s">
        <v>79</v>
      </c>
      <c r="AY801" s="171" t="s">
        <v>141</v>
      </c>
    </row>
    <row r="802" spans="2:65" s="1" customFormat="1" ht="24.2" customHeight="1" x14ac:dyDescent="0.2">
      <c r="B802" s="33"/>
      <c r="C802" s="128" t="s">
        <v>846</v>
      </c>
      <c r="D802" s="128" t="s">
        <v>144</v>
      </c>
      <c r="E802" s="129" t="s">
        <v>847</v>
      </c>
      <c r="F802" s="130" t="s">
        <v>848</v>
      </c>
      <c r="G802" s="131" t="s">
        <v>256</v>
      </c>
      <c r="H802" s="132">
        <v>0.55000000000000004</v>
      </c>
      <c r="I802" s="133"/>
      <c r="J802" s="134">
        <f>ROUND(I802*H802,2)</f>
        <v>0</v>
      </c>
      <c r="K802" s="130" t="s">
        <v>148</v>
      </c>
      <c r="L802" s="33"/>
      <c r="M802" s="135" t="s">
        <v>19</v>
      </c>
      <c r="N802" s="136" t="s">
        <v>42</v>
      </c>
      <c r="P802" s="137">
        <f>O802*H802</f>
        <v>0</v>
      </c>
      <c r="Q802" s="137">
        <v>1.23E-3</v>
      </c>
      <c r="R802" s="137">
        <f>Q802*H802</f>
        <v>6.7650000000000002E-4</v>
      </c>
      <c r="S802" s="137">
        <v>1.7000000000000001E-2</v>
      </c>
      <c r="T802" s="138">
        <f>S802*H802</f>
        <v>9.3500000000000007E-3</v>
      </c>
      <c r="AR802" s="139" t="s">
        <v>149</v>
      </c>
      <c r="AT802" s="139" t="s">
        <v>144</v>
      </c>
      <c r="AU802" s="139" t="s">
        <v>81</v>
      </c>
      <c r="AY802" s="18" t="s">
        <v>141</v>
      </c>
      <c r="BE802" s="140">
        <f>IF(N802="základní",J802,0)</f>
        <v>0</v>
      </c>
      <c r="BF802" s="140">
        <f>IF(N802="snížená",J802,0)</f>
        <v>0</v>
      </c>
      <c r="BG802" s="140">
        <f>IF(N802="zákl. přenesená",J802,0)</f>
        <v>0</v>
      </c>
      <c r="BH802" s="140">
        <f>IF(N802="sníž. přenesená",J802,0)</f>
        <v>0</v>
      </c>
      <c r="BI802" s="140">
        <f>IF(N802="nulová",J802,0)</f>
        <v>0</v>
      </c>
      <c r="BJ802" s="18" t="s">
        <v>79</v>
      </c>
      <c r="BK802" s="140">
        <f>ROUND(I802*H802,2)</f>
        <v>0</v>
      </c>
      <c r="BL802" s="18" t="s">
        <v>149</v>
      </c>
      <c r="BM802" s="139" t="s">
        <v>849</v>
      </c>
    </row>
    <row r="803" spans="2:65" s="1" customFormat="1" ht="29.25" x14ac:dyDescent="0.2">
      <c r="B803" s="33"/>
      <c r="D803" s="141" t="s">
        <v>151</v>
      </c>
      <c r="F803" s="142" t="s">
        <v>850</v>
      </c>
      <c r="I803" s="143"/>
      <c r="L803" s="33"/>
      <c r="M803" s="144"/>
      <c r="T803" s="54"/>
      <c r="AT803" s="18" t="s">
        <v>151</v>
      </c>
      <c r="AU803" s="18" t="s">
        <v>81</v>
      </c>
    </row>
    <row r="804" spans="2:65" s="1" customFormat="1" ht="11.25" x14ac:dyDescent="0.2">
      <c r="B804" s="33"/>
      <c r="D804" s="145" t="s">
        <v>153</v>
      </c>
      <c r="F804" s="146" t="s">
        <v>851</v>
      </c>
      <c r="I804" s="143"/>
      <c r="L804" s="33"/>
      <c r="M804" s="144"/>
      <c r="T804" s="54"/>
      <c r="AT804" s="18" t="s">
        <v>153</v>
      </c>
      <c r="AU804" s="18" t="s">
        <v>81</v>
      </c>
    </row>
    <row r="805" spans="2:65" s="12" customFormat="1" ht="11.25" x14ac:dyDescent="0.2">
      <c r="B805" s="147"/>
      <c r="D805" s="141" t="s">
        <v>155</v>
      </c>
      <c r="E805" s="148" t="s">
        <v>19</v>
      </c>
      <c r="F805" s="149" t="s">
        <v>545</v>
      </c>
      <c r="H805" s="148" t="s">
        <v>19</v>
      </c>
      <c r="I805" s="150"/>
      <c r="L805" s="147"/>
      <c r="M805" s="151"/>
      <c r="T805" s="152"/>
      <c r="AT805" s="148" t="s">
        <v>155</v>
      </c>
      <c r="AU805" s="148" t="s">
        <v>81</v>
      </c>
      <c r="AV805" s="12" t="s">
        <v>79</v>
      </c>
      <c r="AW805" s="12" t="s">
        <v>33</v>
      </c>
      <c r="AX805" s="12" t="s">
        <v>71</v>
      </c>
      <c r="AY805" s="148" t="s">
        <v>141</v>
      </c>
    </row>
    <row r="806" spans="2:65" s="13" customFormat="1" ht="11.25" x14ac:dyDescent="0.2">
      <c r="B806" s="153"/>
      <c r="D806" s="141" t="s">
        <v>155</v>
      </c>
      <c r="E806" s="154" t="s">
        <v>19</v>
      </c>
      <c r="F806" s="155" t="s">
        <v>852</v>
      </c>
      <c r="H806" s="156">
        <v>0.55000000000000004</v>
      </c>
      <c r="I806" s="157"/>
      <c r="L806" s="153"/>
      <c r="M806" s="158"/>
      <c r="T806" s="159"/>
      <c r="AT806" s="154" t="s">
        <v>155</v>
      </c>
      <c r="AU806" s="154" t="s">
        <v>81</v>
      </c>
      <c r="AV806" s="13" t="s">
        <v>81</v>
      </c>
      <c r="AW806" s="13" t="s">
        <v>33</v>
      </c>
      <c r="AX806" s="13" t="s">
        <v>79</v>
      </c>
      <c r="AY806" s="154" t="s">
        <v>141</v>
      </c>
    </row>
    <row r="807" spans="2:65" s="1" customFormat="1" ht="24.2" customHeight="1" x14ac:dyDescent="0.2">
      <c r="B807" s="33"/>
      <c r="C807" s="128" t="s">
        <v>853</v>
      </c>
      <c r="D807" s="128" t="s">
        <v>144</v>
      </c>
      <c r="E807" s="129" t="s">
        <v>854</v>
      </c>
      <c r="F807" s="130" t="s">
        <v>855</v>
      </c>
      <c r="G807" s="131" t="s">
        <v>147</v>
      </c>
      <c r="H807" s="132">
        <v>2</v>
      </c>
      <c r="I807" s="133"/>
      <c r="J807" s="134">
        <f>ROUND(I807*H807,2)</f>
        <v>0</v>
      </c>
      <c r="K807" s="130" t="s">
        <v>148</v>
      </c>
      <c r="L807" s="33"/>
      <c r="M807" s="135" t="s">
        <v>19</v>
      </c>
      <c r="N807" s="136" t="s">
        <v>42</v>
      </c>
      <c r="P807" s="137">
        <f>O807*H807</f>
        <v>0</v>
      </c>
      <c r="Q807" s="137">
        <v>0</v>
      </c>
      <c r="R807" s="137">
        <f>Q807*H807</f>
        <v>0</v>
      </c>
      <c r="S807" s="137">
        <v>3.6999999999999998E-2</v>
      </c>
      <c r="T807" s="138">
        <f>S807*H807</f>
        <v>7.3999999999999996E-2</v>
      </c>
      <c r="AR807" s="139" t="s">
        <v>149</v>
      </c>
      <c r="AT807" s="139" t="s">
        <v>144</v>
      </c>
      <c r="AU807" s="139" t="s">
        <v>81</v>
      </c>
      <c r="AY807" s="18" t="s">
        <v>141</v>
      </c>
      <c r="BE807" s="140">
        <f>IF(N807="základní",J807,0)</f>
        <v>0</v>
      </c>
      <c r="BF807" s="140">
        <f>IF(N807="snížená",J807,0)</f>
        <v>0</v>
      </c>
      <c r="BG807" s="140">
        <f>IF(N807="zákl. přenesená",J807,0)</f>
        <v>0</v>
      </c>
      <c r="BH807" s="140">
        <f>IF(N807="sníž. přenesená",J807,0)</f>
        <v>0</v>
      </c>
      <c r="BI807" s="140">
        <f>IF(N807="nulová",J807,0)</f>
        <v>0</v>
      </c>
      <c r="BJ807" s="18" t="s">
        <v>79</v>
      </c>
      <c r="BK807" s="140">
        <f>ROUND(I807*H807,2)</f>
        <v>0</v>
      </c>
      <c r="BL807" s="18" t="s">
        <v>149</v>
      </c>
      <c r="BM807" s="139" t="s">
        <v>856</v>
      </c>
    </row>
    <row r="808" spans="2:65" s="1" customFormat="1" ht="19.5" x14ac:dyDescent="0.2">
      <c r="B808" s="33"/>
      <c r="D808" s="141" t="s">
        <v>151</v>
      </c>
      <c r="F808" s="142" t="s">
        <v>857</v>
      </c>
      <c r="I808" s="143"/>
      <c r="L808" s="33"/>
      <c r="M808" s="144"/>
      <c r="T808" s="54"/>
      <c r="AT808" s="18" t="s">
        <v>151</v>
      </c>
      <c r="AU808" s="18" t="s">
        <v>81</v>
      </c>
    </row>
    <row r="809" spans="2:65" s="1" customFormat="1" ht="11.25" x14ac:dyDescent="0.2">
      <c r="B809" s="33"/>
      <c r="D809" s="145" t="s">
        <v>153</v>
      </c>
      <c r="F809" s="146" t="s">
        <v>858</v>
      </c>
      <c r="I809" s="143"/>
      <c r="L809" s="33"/>
      <c r="M809" s="144"/>
      <c r="T809" s="54"/>
      <c r="AT809" s="18" t="s">
        <v>153</v>
      </c>
      <c r="AU809" s="18" t="s">
        <v>81</v>
      </c>
    </row>
    <row r="810" spans="2:65" s="12" customFormat="1" ht="11.25" x14ac:dyDescent="0.2">
      <c r="B810" s="147"/>
      <c r="D810" s="141" t="s">
        <v>155</v>
      </c>
      <c r="E810" s="148" t="s">
        <v>19</v>
      </c>
      <c r="F810" s="149" t="s">
        <v>156</v>
      </c>
      <c r="H810" s="148" t="s">
        <v>19</v>
      </c>
      <c r="I810" s="150"/>
      <c r="L810" s="147"/>
      <c r="M810" s="151"/>
      <c r="T810" s="152"/>
      <c r="AT810" s="148" t="s">
        <v>155</v>
      </c>
      <c r="AU810" s="148" t="s">
        <v>81</v>
      </c>
      <c r="AV810" s="12" t="s">
        <v>79</v>
      </c>
      <c r="AW810" s="12" t="s">
        <v>33</v>
      </c>
      <c r="AX810" s="12" t="s">
        <v>71</v>
      </c>
      <c r="AY810" s="148" t="s">
        <v>141</v>
      </c>
    </row>
    <row r="811" spans="2:65" s="13" customFormat="1" ht="11.25" x14ac:dyDescent="0.2">
      <c r="B811" s="153"/>
      <c r="D811" s="141" t="s">
        <v>155</v>
      </c>
      <c r="E811" s="154" t="s">
        <v>19</v>
      </c>
      <c r="F811" s="155" t="s">
        <v>859</v>
      </c>
      <c r="H811" s="156">
        <v>2</v>
      </c>
      <c r="I811" s="157"/>
      <c r="L811" s="153"/>
      <c r="M811" s="158"/>
      <c r="T811" s="159"/>
      <c r="AT811" s="154" t="s">
        <v>155</v>
      </c>
      <c r="AU811" s="154" t="s">
        <v>81</v>
      </c>
      <c r="AV811" s="13" t="s">
        <v>81</v>
      </c>
      <c r="AW811" s="13" t="s">
        <v>33</v>
      </c>
      <c r="AX811" s="13" t="s">
        <v>79</v>
      </c>
      <c r="AY811" s="154" t="s">
        <v>141</v>
      </c>
    </row>
    <row r="812" spans="2:65" s="1" customFormat="1" ht="33" customHeight="1" x14ac:dyDescent="0.2">
      <c r="B812" s="33"/>
      <c r="C812" s="128" t="s">
        <v>860</v>
      </c>
      <c r="D812" s="128" t="s">
        <v>144</v>
      </c>
      <c r="E812" s="129" t="s">
        <v>861</v>
      </c>
      <c r="F812" s="130" t="s">
        <v>862</v>
      </c>
      <c r="G812" s="131" t="s">
        <v>256</v>
      </c>
      <c r="H812" s="132">
        <v>38.1</v>
      </c>
      <c r="I812" s="133"/>
      <c r="J812" s="134">
        <f>ROUND(I812*H812,2)</f>
        <v>0</v>
      </c>
      <c r="K812" s="130" t="s">
        <v>148</v>
      </c>
      <c r="L812" s="33"/>
      <c r="M812" s="135" t="s">
        <v>19</v>
      </c>
      <c r="N812" s="136" t="s">
        <v>42</v>
      </c>
      <c r="P812" s="137">
        <f>O812*H812</f>
        <v>0</v>
      </c>
      <c r="Q812" s="137">
        <v>0</v>
      </c>
      <c r="R812" s="137">
        <f>Q812*H812</f>
        <v>0</v>
      </c>
      <c r="S812" s="137">
        <v>1.4999999999999999E-2</v>
      </c>
      <c r="T812" s="138">
        <f>S812*H812</f>
        <v>0.57150000000000001</v>
      </c>
      <c r="AR812" s="139" t="s">
        <v>149</v>
      </c>
      <c r="AT812" s="139" t="s">
        <v>144</v>
      </c>
      <c r="AU812" s="139" t="s">
        <v>81</v>
      </c>
      <c r="AY812" s="18" t="s">
        <v>141</v>
      </c>
      <c r="BE812" s="140">
        <f>IF(N812="základní",J812,0)</f>
        <v>0</v>
      </c>
      <c r="BF812" s="140">
        <f>IF(N812="snížená",J812,0)</f>
        <v>0</v>
      </c>
      <c r="BG812" s="140">
        <f>IF(N812="zákl. přenesená",J812,0)</f>
        <v>0</v>
      </c>
      <c r="BH812" s="140">
        <f>IF(N812="sníž. přenesená",J812,0)</f>
        <v>0</v>
      </c>
      <c r="BI812" s="140">
        <f>IF(N812="nulová",J812,0)</f>
        <v>0</v>
      </c>
      <c r="BJ812" s="18" t="s">
        <v>79</v>
      </c>
      <c r="BK812" s="140">
        <f>ROUND(I812*H812,2)</f>
        <v>0</v>
      </c>
      <c r="BL812" s="18" t="s">
        <v>149</v>
      </c>
      <c r="BM812" s="139" t="s">
        <v>863</v>
      </c>
    </row>
    <row r="813" spans="2:65" s="1" customFormat="1" ht="19.5" x14ac:dyDescent="0.2">
      <c r="B813" s="33"/>
      <c r="D813" s="141" t="s">
        <v>151</v>
      </c>
      <c r="F813" s="142" t="s">
        <v>864</v>
      </c>
      <c r="I813" s="143"/>
      <c r="L813" s="33"/>
      <c r="M813" s="144"/>
      <c r="T813" s="54"/>
      <c r="AT813" s="18" t="s">
        <v>151</v>
      </c>
      <c r="AU813" s="18" t="s">
        <v>81</v>
      </c>
    </row>
    <row r="814" spans="2:65" s="1" customFormat="1" ht="11.25" x14ac:dyDescent="0.2">
      <c r="B814" s="33"/>
      <c r="D814" s="145" t="s">
        <v>153</v>
      </c>
      <c r="F814" s="146" t="s">
        <v>865</v>
      </c>
      <c r="I814" s="143"/>
      <c r="L814" s="33"/>
      <c r="M814" s="144"/>
      <c r="T814" s="54"/>
      <c r="AT814" s="18" t="s">
        <v>153</v>
      </c>
      <c r="AU814" s="18" t="s">
        <v>81</v>
      </c>
    </row>
    <row r="815" spans="2:65" s="12" customFormat="1" ht="11.25" x14ac:dyDescent="0.2">
      <c r="B815" s="147"/>
      <c r="D815" s="141" t="s">
        <v>155</v>
      </c>
      <c r="E815" s="148" t="s">
        <v>19</v>
      </c>
      <c r="F815" s="149" t="s">
        <v>156</v>
      </c>
      <c r="H815" s="148" t="s">
        <v>19</v>
      </c>
      <c r="I815" s="150"/>
      <c r="L815" s="147"/>
      <c r="M815" s="151"/>
      <c r="T815" s="152"/>
      <c r="AT815" s="148" t="s">
        <v>155</v>
      </c>
      <c r="AU815" s="148" t="s">
        <v>81</v>
      </c>
      <c r="AV815" s="12" t="s">
        <v>79</v>
      </c>
      <c r="AW815" s="12" t="s">
        <v>33</v>
      </c>
      <c r="AX815" s="12" t="s">
        <v>71</v>
      </c>
      <c r="AY815" s="148" t="s">
        <v>141</v>
      </c>
    </row>
    <row r="816" spans="2:65" s="13" customFormat="1" ht="11.25" x14ac:dyDescent="0.2">
      <c r="B816" s="153"/>
      <c r="D816" s="141" t="s">
        <v>155</v>
      </c>
      <c r="E816" s="154" t="s">
        <v>19</v>
      </c>
      <c r="F816" s="155" t="s">
        <v>866</v>
      </c>
      <c r="H816" s="156">
        <v>10.5</v>
      </c>
      <c r="I816" s="157"/>
      <c r="L816" s="153"/>
      <c r="M816" s="158"/>
      <c r="T816" s="159"/>
      <c r="AT816" s="154" t="s">
        <v>155</v>
      </c>
      <c r="AU816" s="154" t="s">
        <v>81</v>
      </c>
      <c r="AV816" s="13" t="s">
        <v>81</v>
      </c>
      <c r="AW816" s="13" t="s">
        <v>33</v>
      </c>
      <c r="AX816" s="13" t="s">
        <v>71</v>
      </c>
      <c r="AY816" s="154" t="s">
        <v>141</v>
      </c>
    </row>
    <row r="817" spans="2:65" s="13" customFormat="1" ht="11.25" x14ac:dyDescent="0.2">
      <c r="B817" s="153"/>
      <c r="D817" s="141" t="s">
        <v>155</v>
      </c>
      <c r="E817" s="154" t="s">
        <v>19</v>
      </c>
      <c r="F817" s="155" t="s">
        <v>867</v>
      </c>
      <c r="H817" s="156">
        <v>27.6</v>
      </c>
      <c r="I817" s="157"/>
      <c r="L817" s="153"/>
      <c r="M817" s="158"/>
      <c r="T817" s="159"/>
      <c r="AT817" s="154" t="s">
        <v>155</v>
      </c>
      <c r="AU817" s="154" t="s">
        <v>81</v>
      </c>
      <c r="AV817" s="13" t="s">
        <v>81</v>
      </c>
      <c r="AW817" s="13" t="s">
        <v>33</v>
      </c>
      <c r="AX817" s="13" t="s">
        <v>71</v>
      </c>
      <c r="AY817" s="154" t="s">
        <v>141</v>
      </c>
    </row>
    <row r="818" spans="2:65" s="14" customFormat="1" ht="11.25" x14ac:dyDescent="0.2">
      <c r="B818" s="170"/>
      <c r="D818" s="141" t="s">
        <v>155</v>
      </c>
      <c r="E818" s="171" t="s">
        <v>19</v>
      </c>
      <c r="F818" s="172" t="s">
        <v>188</v>
      </c>
      <c r="H818" s="173">
        <v>38.1</v>
      </c>
      <c r="I818" s="174"/>
      <c r="L818" s="170"/>
      <c r="M818" s="175"/>
      <c r="T818" s="176"/>
      <c r="AT818" s="171" t="s">
        <v>155</v>
      </c>
      <c r="AU818" s="171" t="s">
        <v>81</v>
      </c>
      <c r="AV818" s="14" t="s">
        <v>149</v>
      </c>
      <c r="AW818" s="14" t="s">
        <v>33</v>
      </c>
      <c r="AX818" s="14" t="s">
        <v>79</v>
      </c>
      <c r="AY818" s="171" t="s">
        <v>141</v>
      </c>
    </row>
    <row r="819" spans="2:65" s="1" customFormat="1" ht="33" customHeight="1" x14ac:dyDescent="0.2">
      <c r="B819" s="33"/>
      <c r="C819" s="128" t="s">
        <v>868</v>
      </c>
      <c r="D819" s="128" t="s">
        <v>144</v>
      </c>
      <c r="E819" s="129" t="s">
        <v>869</v>
      </c>
      <c r="F819" s="130" t="s">
        <v>870</v>
      </c>
      <c r="G819" s="131" t="s">
        <v>256</v>
      </c>
      <c r="H819" s="132">
        <v>3</v>
      </c>
      <c r="I819" s="133"/>
      <c r="J819" s="134">
        <f>ROUND(I819*H819,2)</f>
        <v>0</v>
      </c>
      <c r="K819" s="130" t="s">
        <v>148</v>
      </c>
      <c r="L819" s="33"/>
      <c r="M819" s="135" t="s">
        <v>19</v>
      </c>
      <c r="N819" s="136" t="s">
        <v>42</v>
      </c>
      <c r="P819" s="137">
        <f>O819*H819</f>
        <v>0</v>
      </c>
      <c r="Q819" s="137">
        <v>0</v>
      </c>
      <c r="R819" s="137">
        <f>Q819*H819</f>
        <v>0</v>
      </c>
      <c r="S819" s="137">
        <v>4.4999999999999998E-2</v>
      </c>
      <c r="T819" s="138">
        <f>S819*H819</f>
        <v>0.13500000000000001</v>
      </c>
      <c r="AR819" s="139" t="s">
        <v>149</v>
      </c>
      <c r="AT819" s="139" t="s">
        <v>144</v>
      </c>
      <c r="AU819" s="139" t="s">
        <v>81</v>
      </c>
      <c r="AY819" s="18" t="s">
        <v>141</v>
      </c>
      <c r="BE819" s="140">
        <f>IF(N819="základní",J819,0)</f>
        <v>0</v>
      </c>
      <c r="BF819" s="140">
        <f>IF(N819="snížená",J819,0)</f>
        <v>0</v>
      </c>
      <c r="BG819" s="140">
        <f>IF(N819="zákl. přenesená",J819,0)</f>
        <v>0</v>
      </c>
      <c r="BH819" s="140">
        <f>IF(N819="sníž. přenesená",J819,0)</f>
        <v>0</v>
      </c>
      <c r="BI819" s="140">
        <f>IF(N819="nulová",J819,0)</f>
        <v>0</v>
      </c>
      <c r="BJ819" s="18" t="s">
        <v>79</v>
      </c>
      <c r="BK819" s="140">
        <f>ROUND(I819*H819,2)</f>
        <v>0</v>
      </c>
      <c r="BL819" s="18" t="s">
        <v>149</v>
      </c>
      <c r="BM819" s="139" t="s">
        <v>871</v>
      </c>
    </row>
    <row r="820" spans="2:65" s="1" customFormat="1" ht="19.5" x14ac:dyDescent="0.2">
      <c r="B820" s="33"/>
      <c r="D820" s="141" t="s">
        <v>151</v>
      </c>
      <c r="F820" s="142" t="s">
        <v>872</v>
      </c>
      <c r="I820" s="143"/>
      <c r="L820" s="33"/>
      <c r="M820" s="144"/>
      <c r="T820" s="54"/>
      <c r="AT820" s="18" t="s">
        <v>151</v>
      </c>
      <c r="AU820" s="18" t="s">
        <v>81</v>
      </c>
    </row>
    <row r="821" spans="2:65" s="1" customFormat="1" ht="11.25" x14ac:dyDescent="0.2">
      <c r="B821" s="33"/>
      <c r="D821" s="145" t="s">
        <v>153</v>
      </c>
      <c r="F821" s="146" t="s">
        <v>873</v>
      </c>
      <c r="I821" s="143"/>
      <c r="L821" s="33"/>
      <c r="M821" s="144"/>
      <c r="T821" s="54"/>
      <c r="AT821" s="18" t="s">
        <v>153</v>
      </c>
      <c r="AU821" s="18" t="s">
        <v>81</v>
      </c>
    </row>
    <row r="822" spans="2:65" s="12" customFormat="1" ht="11.25" x14ac:dyDescent="0.2">
      <c r="B822" s="147"/>
      <c r="D822" s="141" t="s">
        <v>155</v>
      </c>
      <c r="E822" s="148" t="s">
        <v>19</v>
      </c>
      <c r="F822" s="149" t="s">
        <v>156</v>
      </c>
      <c r="H822" s="148" t="s">
        <v>19</v>
      </c>
      <c r="I822" s="150"/>
      <c r="L822" s="147"/>
      <c r="M822" s="151"/>
      <c r="T822" s="152"/>
      <c r="AT822" s="148" t="s">
        <v>155</v>
      </c>
      <c r="AU822" s="148" t="s">
        <v>81</v>
      </c>
      <c r="AV822" s="12" t="s">
        <v>79</v>
      </c>
      <c r="AW822" s="12" t="s">
        <v>33</v>
      </c>
      <c r="AX822" s="12" t="s">
        <v>71</v>
      </c>
      <c r="AY822" s="148" t="s">
        <v>141</v>
      </c>
    </row>
    <row r="823" spans="2:65" s="13" customFormat="1" ht="11.25" x14ac:dyDescent="0.2">
      <c r="B823" s="153"/>
      <c r="D823" s="141" t="s">
        <v>155</v>
      </c>
      <c r="E823" s="154" t="s">
        <v>19</v>
      </c>
      <c r="F823" s="155" t="s">
        <v>874</v>
      </c>
      <c r="H823" s="156">
        <v>3</v>
      </c>
      <c r="I823" s="157"/>
      <c r="L823" s="153"/>
      <c r="M823" s="158"/>
      <c r="T823" s="159"/>
      <c r="AT823" s="154" t="s">
        <v>155</v>
      </c>
      <c r="AU823" s="154" t="s">
        <v>81</v>
      </c>
      <c r="AV823" s="13" t="s">
        <v>81</v>
      </c>
      <c r="AW823" s="13" t="s">
        <v>33</v>
      </c>
      <c r="AX823" s="13" t="s">
        <v>79</v>
      </c>
      <c r="AY823" s="154" t="s">
        <v>141</v>
      </c>
    </row>
    <row r="824" spans="2:65" s="1" customFormat="1" ht="24.2" customHeight="1" x14ac:dyDescent="0.2">
      <c r="B824" s="33"/>
      <c r="C824" s="128" t="s">
        <v>875</v>
      </c>
      <c r="D824" s="128" t="s">
        <v>144</v>
      </c>
      <c r="E824" s="129" t="s">
        <v>876</v>
      </c>
      <c r="F824" s="130" t="s">
        <v>877</v>
      </c>
      <c r="G824" s="131" t="s">
        <v>256</v>
      </c>
      <c r="H824" s="132">
        <v>4</v>
      </c>
      <c r="I824" s="133"/>
      <c r="J824" s="134">
        <f>ROUND(I824*H824,2)</f>
        <v>0</v>
      </c>
      <c r="K824" s="130" t="s">
        <v>148</v>
      </c>
      <c r="L824" s="33"/>
      <c r="M824" s="135" t="s">
        <v>19</v>
      </c>
      <c r="N824" s="136" t="s">
        <v>42</v>
      </c>
      <c r="P824" s="137">
        <f>O824*H824</f>
        <v>0</v>
      </c>
      <c r="Q824" s="137">
        <v>0</v>
      </c>
      <c r="R824" s="137">
        <f>Q824*H824</f>
        <v>0</v>
      </c>
      <c r="S824" s="137">
        <v>0.05</v>
      </c>
      <c r="T824" s="138">
        <f>S824*H824</f>
        <v>0.2</v>
      </c>
      <c r="AR824" s="139" t="s">
        <v>149</v>
      </c>
      <c r="AT824" s="139" t="s">
        <v>144</v>
      </c>
      <c r="AU824" s="139" t="s">
        <v>81</v>
      </c>
      <c r="AY824" s="18" t="s">
        <v>141</v>
      </c>
      <c r="BE824" s="140">
        <f>IF(N824="základní",J824,0)</f>
        <v>0</v>
      </c>
      <c r="BF824" s="140">
        <f>IF(N824="snížená",J824,0)</f>
        <v>0</v>
      </c>
      <c r="BG824" s="140">
        <f>IF(N824="zákl. přenesená",J824,0)</f>
        <v>0</v>
      </c>
      <c r="BH824" s="140">
        <f>IF(N824="sníž. přenesená",J824,0)</f>
        <v>0</v>
      </c>
      <c r="BI824" s="140">
        <f>IF(N824="nulová",J824,0)</f>
        <v>0</v>
      </c>
      <c r="BJ824" s="18" t="s">
        <v>79</v>
      </c>
      <c r="BK824" s="140">
        <f>ROUND(I824*H824,2)</f>
        <v>0</v>
      </c>
      <c r="BL824" s="18" t="s">
        <v>149</v>
      </c>
      <c r="BM824" s="139" t="s">
        <v>878</v>
      </c>
    </row>
    <row r="825" spans="2:65" s="1" customFormat="1" ht="19.5" x14ac:dyDescent="0.2">
      <c r="B825" s="33"/>
      <c r="D825" s="141" t="s">
        <v>151</v>
      </c>
      <c r="F825" s="142" t="s">
        <v>879</v>
      </c>
      <c r="I825" s="143"/>
      <c r="L825" s="33"/>
      <c r="M825" s="144"/>
      <c r="T825" s="54"/>
      <c r="AT825" s="18" t="s">
        <v>151</v>
      </c>
      <c r="AU825" s="18" t="s">
        <v>81</v>
      </c>
    </row>
    <row r="826" spans="2:65" s="1" customFormat="1" ht="11.25" x14ac:dyDescent="0.2">
      <c r="B826" s="33"/>
      <c r="D826" s="145" t="s">
        <v>153</v>
      </c>
      <c r="F826" s="146" t="s">
        <v>880</v>
      </c>
      <c r="I826" s="143"/>
      <c r="L826" s="33"/>
      <c r="M826" s="144"/>
      <c r="T826" s="54"/>
      <c r="AT826" s="18" t="s">
        <v>153</v>
      </c>
      <c r="AU826" s="18" t="s">
        <v>81</v>
      </c>
    </row>
    <row r="827" spans="2:65" s="12" customFormat="1" ht="11.25" x14ac:dyDescent="0.2">
      <c r="B827" s="147"/>
      <c r="D827" s="141" t="s">
        <v>155</v>
      </c>
      <c r="E827" s="148" t="s">
        <v>19</v>
      </c>
      <c r="F827" s="149" t="s">
        <v>545</v>
      </c>
      <c r="H827" s="148" t="s">
        <v>19</v>
      </c>
      <c r="I827" s="150"/>
      <c r="L827" s="147"/>
      <c r="M827" s="151"/>
      <c r="T827" s="152"/>
      <c r="AT827" s="148" t="s">
        <v>155</v>
      </c>
      <c r="AU827" s="148" t="s">
        <v>81</v>
      </c>
      <c r="AV827" s="12" t="s">
        <v>79</v>
      </c>
      <c r="AW827" s="12" t="s">
        <v>33</v>
      </c>
      <c r="AX827" s="12" t="s">
        <v>71</v>
      </c>
      <c r="AY827" s="148" t="s">
        <v>141</v>
      </c>
    </row>
    <row r="828" spans="2:65" s="12" customFormat="1" ht="11.25" x14ac:dyDescent="0.2">
      <c r="B828" s="147"/>
      <c r="D828" s="141" t="s">
        <v>155</v>
      </c>
      <c r="E828" s="148" t="s">
        <v>19</v>
      </c>
      <c r="F828" s="149" t="s">
        <v>546</v>
      </c>
      <c r="H828" s="148" t="s">
        <v>19</v>
      </c>
      <c r="I828" s="150"/>
      <c r="L828" s="147"/>
      <c r="M828" s="151"/>
      <c r="T828" s="152"/>
      <c r="AT828" s="148" t="s">
        <v>155</v>
      </c>
      <c r="AU828" s="148" t="s">
        <v>81</v>
      </c>
      <c r="AV828" s="12" t="s">
        <v>79</v>
      </c>
      <c r="AW828" s="12" t="s">
        <v>33</v>
      </c>
      <c r="AX828" s="12" t="s">
        <v>71</v>
      </c>
      <c r="AY828" s="148" t="s">
        <v>141</v>
      </c>
    </row>
    <row r="829" spans="2:65" s="13" customFormat="1" ht="11.25" x14ac:dyDescent="0.2">
      <c r="B829" s="153"/>
      <c r="D829" s="141" t="s">
        <v>155</v>
      </c>
      <c r="E829" s="154" t="s">
        <v>19</v>
      </c>
      <c r="F829" s="155" t="s">
        <v>881</v>
      </c>
      <c r="H829" s="156">
        <v>4</v>
      </c>
      <c r="I829" s="157"/>
      <c r="L829" s="153"/>
      <c r="M829" s="158"/>
      <c r="T829" s="159"/>
      <c r="AT829" s="154" t="s">
        <v>155</v>
      </c>
      <c r="AU829" s="154" t="s">
        <v>81</v>
      </c>
      <c r="AV829" s="13" t="s">
        <v>81</v>
      </c>
      <c r="AW829" s="13" t="s">
        <v>33</v>
      </c>
      <c r="AX829" s="13" t="s">
        <v>79</v>
      </c>
      <c r="AY829" s="154" t="s">
        <v>141</v>
      </c>
    </row>
    <row r="830" spans="2:65" s="1" customFormat="1" ht="24.2" customHeight="1" x14ac:dyDescent="0.2">
      <c r="B830" s="33"/>
      <c r="C830" s="128" t="s">
        <v>882</v>
      </c>
      <c r="D830" s="128" t="s">
        <v>144</v>
      </c>
      <c r="E830" s="129" t="s">
        <v>883</v>
      </c>
      <c r="F830" s="130" t="s">
        <v>884</v>
      </c>
      <c r="G830" s="131" t="s">
        <v>256</v>
      </c>
      <c r="H830" s="132">
        <v>1.8</v>
      </c>
      <c r="I830" s="133"/>
      <c r="J830" s="134">
        <f>ROUND(I830*H830,2)</f>
        <v>0</v>
      </c>
      <c r="K830" s="130" t="s">
        <v>148</v>
      </c>
      <c r="L830" s="33"/>
      <c r="M830" s="135" t="s">
        <v>19</v>
      </c>
      <c r="N830" s="136" t="s">
        <v>42</v>
      </c>
      <c r="P830" s="137">
        <f>O830*H830</f>
        <v>0</v>
      </c>
      <c r="Q830" s="137">
        <v>1.42E-3</v>
      </c>
      <c r="R830" s="137">
        <f>Q830*H830</f>
        <v>2.5560000000000001E-3</v>
      </c>
      <c r="S830" s="137">
        <v>2.9000000000000001E-2</v>
      </c>
      <c r="T830" s="138">
        <f>S830*H830</f>
        <v>5.2200000000000003E-2</v>
      </c>
      <c r="AR830" s="139" t="s">
        <v>149</v>
      </c>
      <c r="AT830" s="139" t="s">
        <v>144</v>
      </c>
      <c r="AU830" s="139" t="s">
        <v>81</v>
      </c>
      <c r="AY830" s="18" t="s">
        <v>141</v>
      </c>
      <c r="BE830" s="140">
        <f>IF(N830="základní",J830,0)</f>
        <v>0</v>
      </c>
      <c r="BF830" s="140">
        <f>IF(N830="snížená",J830,0)</f>
        <v>0</v>
      </c>
      <c r="BG830" s="140">
        <f>IF(N830="zákl. přenesená",J830,0)</f>
        <v>0</v>
      </c>
      <c r="BH830" s="140">
        <f>IF(N830="sníž. přenesená",J830,0)</f>
        <v>0</v>
      </c>
      <c r="BI830" s="140">
        <f>IF(N830="nulová",J830,0)</f>
        <v>0</v>
      </c>
      <c r="BJ830" s="18" t="s">
        <v>79</v>
      </c>
      <c r="BK830" s="140">
        <f>ROUND(I830*H830,2)</f>
        <v>0</v>
      </c>
      <c r="BL830" s="18" t="s">
        <v>149</v>
      </c>
      <c r="BM830" s="139" t="s">
        <v>885</v>
      </c>
    </row>
    <row r="831" spans="2:65" s="1" customFormat="1" ht="29.25" x14ac:dyDescent="0.2">
      <c r="B831" s="33"/>
      <c r="D831" s="141" t="s">
        <v>151</v>
      </c>
      <c r="F831" s="142" t="s">
        <v>886</v>
      </c>
      <c r="I831" s="143"/>
      <c r="L831" s="33"/>
      <c r="M831" s="144"/>
      <c r="T831" s="54"/>
      <c r="AT831" s="18" t="s">
        <v>151</v>
      </c>
      <c r="AU831" s="18" t="s">
        <v>81</v>
      </c>
    </row>
    <row r="832" spans="2:65" s="1" customFormat="1" ht="11.25" x14ac:dyDescent="0.2">
      <c r="B832" s="33"/>
      <c r="D832" s="145" t="s">
        <v>153</v>
      </c>
      <c r="F832" s="146" t="s">
        <v>887</v>
      </c>
      <c r="I832" s="143"/>
      <c r="L832" s="33"/>
      <c r="M832" s="144"/>
      <c r="T832" s="54"/>
      <c r="AT832" s="18" t="s">
        <v>153</v>
      </c>
      <c r="AU832" s="18" t="s">
        <v>81</v>
      </c>
    </row>
    <row r="833" spans="2:65" s="12" customFormat="1" ht="11.25" x14ac:dyDescent="0.2">
      <c r="B833" s="147"/>
      <c r="D833" s="141" t="s">
        <v>155</v>
      </c>
      <c r="E833" s="148" t="s">
        <v>19</v>
      </c>
      <c r="F833" s="149" t="s">
        <v>888</v>
      </c>
      <c r="H833" s="148" t="s">
        <v>19</v>
      </c>
      <c r="I833" s="150"/>
      <c r="L833" s="147"/>
      <c r="M833" s="151"/>
      <c r="T833" s="152"/>
      <c r="AT833" s="148" t="s">
        <v>155</v>
      </c>
      <c r="AU833" s="148" t="s">
        <v>81</v>
      </c>
      <c r="AV833" s="12" t="s">
        <v>79</v>
      </c>
      <c r="AW833" s="12" t="s">
        <v>33</v>
      </c>
      <c r="AX833" s="12" t="s">
        <v>71</v>
      </c>
      <c r="AY833" s="148" t="s">
        <v>141</v>
      </c>
    </row>
    <row r="834" spans="2:65" s="13" customFormat="1" ht="11.25" x14ac:dyDescent="0.2">
      <c r="B834" s="153"/>
      <c r="D834" s="141" t="s">
        <v>155</v>
      </c>
      <c r="E834" s="154" t="s">
        <v>19</v>
      </c>
      <c r="F834" s="155" t="s">
        <v>889</v>
      </c>
      <c r="H834" s="156">
        <v>1.8</v>
      </c>
      <c r="I834" s="157"/>
      <c r="L834" s="153"/>
      <c r="M834" s="158"/>
      <c r="T834" s="159"/>
      <c r="AT834" s="154" t="s">
        <v>155</v>
      </c>
      <c r="AU834" s="154" t="s">
        <v>81</v>
      </c>
      <c r="AV834" s="13" t="s">
        <v>81</v>
      </c>
      <c r="AW834" s="13" t="s">
        <v>33</v>
      </c>
      <c r="AX834" s="13" t="s">
        <v>79</v>
      </c>
      <c r="AY834" s="154" t="s">
        <v>141</v>
      </c>
    </row>
    <row r="835" spans="2:65" s="1" customFormat="1" ht="24.2" customHeight="1" x14ac:dyDescent="0.2">
      <c r="B835" s="33"/>
      <c r="C835" s="128" t="s">
        <v>890</v>
      </c>
      <c r="D835" s="128" t="s">
        <v>144</v>
      </c>
      <c r="E835" s="129" t="s">
        <v>891</v>
      </c>
      <c r="F835" s="130" t="s">
        <v>892</v>
      </c>
      <c r="G835" s="131" t="s">
        <v>256</v>
      </c>
      <c r="H835" s="132">
        <v>1.8</v>
      </c>
      <c r="I835" s="133"/>
      <c r="J835" s="134">
        <f>ROUND(I835*H835,2)</f>
        <v>0</v>
      </c>
      <c r="K835" s="130" t="s">
        <v>148</v>
      </c>
      <c r="L835" s="33"/>
      <c r="M835" s="135" t="s">
        <v>19</v>
      </c>
      <c r="N835" s="136" t="s">
        <v>42</v>
      </c>
      <c r="P835" s="137">
        <f>O835*H835</f>
        <v>0</v>
      </c>
      <c r="Q835" s="137">
        <v>1.47E-3</v>
      </c>
      <c r="R835" s="137">
        <f>Q835*H835</f>
        <v>2.6459999999999999E-3</v>
      </c>
      <c r="S835" s="137">
        <v>3.9E-2</v>
      </c>
      <c r="T835" s="138">
        <f>S835*H835</f>
        <v>7.0199999999999999E-2</v>
      </c>
      <c r="AR835" s="139" t="s">
        <v>149</v>
      </c>
      <c r="AT835" s="139" t="s">
        <v>144</v>
      </c>
      <c r="AU835" s="139" t="s">
        <v>81</v>
      </c>
      <c r="AY835" s="18" t="s">
        <v>141</v>
      </c>
      <c r="BE835" s="140">
        <f>IF(N835="základní",J835,0)</f>
        <v>0</v>
      </c>
      <c r="BF835" s="140">
        <f>IF(N835="snížená",J835,0)</f>
        <v>0</v>
      </c>
      <c r="BG835" s="140">
        <f>IF(N835="zákl. přenesená",J835,0)</f>
        <v>0</v>
      </c>
      <c r="BH835" s="140">
        <f>IF(N835="sníž. přenesená",J835,0)</f>
        <v>0</v>
      </c>
      <c r="BI835" s="140">
        <f>IF(N835="nulová",J835,0)</f>
        <v>0</v>
      </c>
      <c r="BJ835" s="18" t="s">
        <v>79</v>
      </c>
      <c r="BK835" s="140">
        <f>ROUND(I835*H835,2)</f>
        <v>0</v>
      </c>
      <c r="BL835" s="18" t="s">
        <v>149</v>
      </c>
      <c r="BM835" s="139" t="s">
        <v>893</v>
      </c>
    </row>
    <row r="836" spans="2:65" s="1" customFormat="1" ht="29.25" x14ac:dyDescent="0.2">
      <c r="B836" s="33"/>
      <c r="D836" s="141" t="s">
        <v>151</v>
      </c>
      <c r="F836" s="142" t="s">
        <v>894</v>
      </c>
      <c r="I836" s="143"/>
      <c r="L836" s="33"/>
      <c r="M836" s="144"/>
      <c r="T836" s="54"/>
      <c r="AT836" s="18" t="s">
        <v>151</v>
      </c>
      <c r="AU836" s="18" t="s">
        <v>81</v>
      </c>
    </row>
    <row r="837" spans="2:65" s="1" customFormat="1" ht="11.25" x14ac:dyDescent="0.2">
      <c r="B837" s="33"/>
      <c r="D837" s="145" t="s">
        <v>153</v>
      </c>
      <c r="F837" s="146" t="s">
        <v>895</v>
      </c>
      <c r="I837" s="143"/>
      <c r="L837" s="33"/>
      <c r="M837" s="144"/>
      <c r="T837" s="54"/>
      <c r="AT837" s="18" t="s">
        <v>153</v>
      </c>
      <c r="AU837" s="18" t="s">
        <v>81</v>
      </c>
    </row>
    <row r="838" spans="2:65" s="12" customFormat="1" ht="11.25" x14ac:dyDescent="0.2">
      <c r="B838" s="147"/>
      <c r="D838" s="141" t="s">
        <v>155</v>
      </c>
      <c r="E838" s="148" t="s">
        <v>19</v>
      </c>
      <c r="F838" s="149" t="s">
        <v>888</v>
      </c>
      <c r="H838" s="148" t="s">
        <v>19</v>
      </c>
      <c r="I838" s="150"/>
      <c r="L838" s="147"/>
      <c r="M838" s="151"/>
      <c r="T838" s="152"/>
      <c r="AT838" s="148" t="s">
        <v>155</v>
      </c>
      <c r="AU838" s="148" t="s">
        <v>81</v>
      </c>
      <c r="AV838" s="12" t="s">
        <v>79</v>
      </c>
      <c r="AW838" s="12" t="s">
        <v>33</v>
      </c>
      <c r="AX838" s="12" t="s">
        <v>71</v>
      </c>
      <c r="AY838" s="148" t="s">
        <v>141</v>
      </c>
    </row>
    <row r="839" spans="2:65" s="13" customFormat="1" ht="11.25" x14ac:dyDescent="0.2">
      <c r="B839" s="153"/>
      <c r="D839" s="141" t="s">
        <v>155</v>
      </c>
      <c r="E839" s="154" t="s">
        <v>19</v>
      </c>
      <c r="F839" s="155" t="s">
        <v>896</v>
      </c>
      <c r="H839" s="156">
        <v>1.8</v>
      </c>
      <c r="I839" s="157"/>
      <c r="L839" s="153"/>
      <c r="M839" s="158"/>
      <c r="T839" s="159"/>
      <c r="AT839" s="154" t="s">
        <v>155</v>
      </c>
      <c r="AU839" s="154" t="s">
        <v>81</v>
      </c>
      <c r="AV839" s="13" t="s">
        <v>81</v>
      </c>
      <c r="AW839" s="13" t="s">
        <v>33</v>
      </c>
      <c r="AX839" s="13" t="s">
        <v>79</v>
      </c>
      <c r="AY839" s="154" t="s">
        <v>141</v>
      </c>
    </row>
    <row r="840" spans="2:65" s="1" customFormat="1" ht="24.2" customHeight="1" x14ac:dyDescent="0.2">
      <c r="B840" s="33"/>
      <c r="C840" s="128" t="s">
        <v>897</v>
      </c>
      <c r="D840" s="128" t="s">
        <v>144</v>
      </c>
      <c r="E840" s="129" t="s">
        <v>898</v>
      </c>
      <c r="F840" s="130" t="s">
        <v>899</v>
      </c>
      <c r="G840" s="131" t="s">
        <v>256</v>
      </c>
      <c r="H840" s="132">
        <v>1</v>
      </c>
      <c r="I840" s="133"/>
      <c r="J840" s="134">
        <f>ROUND(I840*H840,2)</f>
        <v>0</v>
      </c>
      <c r="K840" s="130" t="s">
        <v>148</v>
      </c>
      <c r="L840" s="33"/>
      <c r="M840" s="135" t="s">
        <v>19</v>
      </c>
      <c r="N840" s="136" t="s">
        <v>42</v>
      </c>
      <c r="P840" s="137">
        <f>O840*H840</f>
        <v>0</v>
      </c>
      <c r="Q840" s="137">
        <v>3.16E-3</v>
      </c>
      <c r="R840" s="137">
        <f>Q840*H840</f>
        <v>3.16E-3</v>
      </c>
      <c r="S840" s="137">
        <v>6.9000000000000006E-2</v>
      </c>
      <c r="T840" s="138">
        <f>S840*H840</f>
        <v>6.9000000000000006E-2</v>
      </c>
      <c r="AR840" s="139" t="s">
        <v>149</v>
      </c>
      <c r="AT840" s="139" t="s">
        <v>144</v>
      </c>
      <c r="AU840" s="139" t="s">
        <v>81</v>
      </c>
      <c r="AY840" s="18" t="s">
        <v>141</v>
      </c>
      <c r="BE840" s="140">
        <f>IF(N840="základní",J840,0)</f>
        <v>0</v>
      </c>
      <c r="BF840" s="140">
        <f>IF(N840="snížená",J840,0)</f>
        <v>0</v>
      </c>
      <c r="BG840" s="140">
        <f>IF(N840="zákl. přenesená",J840,0)</f>
        <v>0</v>
      </c>
      <c r="BH840" s="140">
        <f>IF(N840="sníž. přenesená",J840,0)</f>
        <v>0</v>
      </c>
      <c r="BI840" s="140">
        <f>IF(N840="nulová",J840,0)</f>
        <v>0</v>
      </c>
      <c r="BJ840" s="18" t="s">
        <v>79</v>
      </c>
      <c r="BK840" s="140">
        <f>ROUND(I840*H840,2)</f>
        <v>0</v>
      </c>
      <c r="BL840" s="18" t="s">
        <v>149</v>
      </c>
      <c r="BM840" s="139" t="s">
        <v>900</v>
      </c>
    </row>
    <row r="841" spans="2:65" s="1" customFormat="1" ht="29.25" x14ac:dyDescent="0.2">
      <c r="B841" s="33"/>
      <c r="D841" s="141" t="s">
        <v>151</v>
      </c>
      <c r="F841" s="142" t="s">
        <v>901</v>
      </c>
      <c r="I841" s="143"/>
      <c r="L841" s="33"/>
      <c r="M841" s="144"/>
      <c r="T841" s="54"/>
      <c r="AT841" s="18" t="s">
        <v>151</v>
      </c>
      <c r="AU841" s="18" t="s">
        <v>81</v>
      </c>
    </row>
    <row r="842" spans="2:65" s="1" customFormat="1" ht="11.25" x14ac:dyDescent="0.2">
      <c r="B842" s="33"/>
      <c r="D842" s="145" t="s">
        <v>153</v>
      </c>
      <c r="F842" s="146" t="s">
        <v>902</v>
      </c>
      <c r="I842" s="143"/>
      <c r="L842" s="33"/>
      <c r="M842" s="144"/>
      <c r="T842" s="54"/>
      <c r="AT842" s="18" t="s">
        <v>153</v>
      </c>
      <c r="AU842" s="18" t="s">
        <v>81</v>
      </c>
    </row>
    <row r="843" spans="2:65" s="12" customFormat="1" ht="11.25" x14ac:dyDescent="0.2">
      <c r="B843" s="147"/>
      <c r="D843" s="141" t="s">
        <v>155</v>
      </c>
      <c r="E843" s="148" t="s">
        <v>19</v>
      </c>
      <c r="F843" s="149" t="s">
        <v>888</v>
      </c>
      <c r="H843" s="148" t="s">
        <v>19</v>
      </c>
      <c r="I843" s="150"/>
      <c r="L843" s="147"/>
      <c r="M843" s="151"/>
      <c r="T843" s="152"/>
      <c r="AT843" s="148" t="s">
        <v>155</v>
      </c>
      <c r="AU843" s="148" t="s">
        <v>81</v>
      </c>
      <c r="AV843" s="12" t="s">
        <v>79</v>
      </c>
      <c r="AW843" s="12" t="s">
        <v>33</v>
      </c>
      <c r="AX843" s="12" t="s">
        <v>71</v>
      </c>
      <c r="AY843" s="148" t="s">
        <v>141</v>
      </c>
    </row>
    <row r="844" spans="2:65" s="13" customFormat="1" ht="11.25" x14ac:dyDescent="0.2">
      <c r="B844" s="153"/>
      <c r="D844" s="141" t="s">
        <v>155</v>
      </c>
      <c r="E844" s="154" t="s">
        <v>19</v>
      </c>
      <c r="F844" s="155" t="s">
        <v>903</v>
      </c>
      <c r="H844" s="156">
        <v>1</v>
      </c>
      <c r="I844" s="157"/>
      <c r="L844" s="153"/>
      <c r="M844" s="158"/>
      <c r="T844" s="159"/>
      <c r="AT844" s="154" t="s">
        <v>155</v>
      </c>
      <c r="AU844" s="154" t="s">
        <v>81</v>
      </c>
      <c r="AV844" s="13" t="s">
        <v>81</v>
      </c>
      <c r="AW844" s="13" t="s">
        <v>33</v>
      </c>
      <c r="AX844" s="13" t="s">
        <v>79</v>
      </c>
      <c r="AY844" s="154" t="s">
        <v>141</v>
      </c>
    </row>
    <row r="845" spans="2:65" s="1" customFormat="1" ht="24.2" customHeight="1" x14ac:dyDescent="0.2">
      <c r="B845" s="33"/>
      <c r="C845" s="128" t="s">
        <v>904</v>
      </c>
      <c r="D845" s="128" t="s">
        <v>144</v>
      </c>
      <c r="E845" s="129" t="s">
        <v>905</v>
      </c>
      <c r="F845" s="130" t="s">
        <v>906</v>
      </c>
      <c r="G845" s="131" t="s">
        <v>256</v>
      </c>
      <c r="H845" s="132">
        <v>0.45</v>
      </c>
      <c r="I845" s="133"/>
      <c r="J845" s="134">
        <f>ROUND(I845*H845,2)</f>
        <v>0</v>
      </c>
      <c r="K845" s="130" t="s">
        <v>148</v>
      </c>
      <c r="L845" s="33"/>
      <c r="M845" s="135" t="s">
        <v>19</v>
      </c>
      <c r="N845" s="136" t="s">
        <v>42</v>
      </c>
      <c r="P845" s="137">
        <f>O845*H845</f>
        <v>0</v>
      </c>
      <c r="Q845" s="137">
        <v>3.9500000000000004E-3</v>
      </c>
      <c r="R845" s="137">
        <f>Q845*H845</f>
        <v>1.7775000000000002E-3</v>
      </c>
      <c r="S845" s="137">
        <v>0.16</v>
      </c>
      <c r="T845" s="138">
        <f>S845*H845</f>
        <v>7.2000000000000008E-2</v>
      </c>
      <c r="AR845" s="139" t="s">
        <v>149</v>
      </c>
      <c r="AT845" s="139" t="s">
        <v>144</v>
      </c>
      <c r="AU845" s="139" t="s">
        <v>81</v>
      </c>
      <c r="AY845" s="18" t="s">
        <v>141</v>
      </c>
      <c r="BE845" s="140">
        <f>IF(N845="základní",J845,0)</f>
        <v>0</v>
      </c>
      <c r="BF845" s="140">
        <f>IF(N845="snížená",J845,0)</f>
        <v>0</v>
      </c>
      <c r="BG845" s="140">
        <f>IF(N845="zákl. přenesená",J845,0)</f>
        <v>0</v>
      </c>
      <c r="BH845" s="140">
        <f>IF(N845="sníž. přenesená",J845,0)</f>
        <v>0</v>
      </c>
      <c r="BI845" s="140">
        <f>IF(N845="nulová",J845,0)</f>
        <v>0</v>
      </c>
      <c r="BJ845" s="18" t="s">
        <v>79</v>
      </c>
      <c r="BK845" s="140">
        <f>ROUND(I845*H845,2)</f>
        <v>0</v>
      </c>
      <c r="BL845" s="18" t="s">
        <v>149</v>
      </c>
      <c r="BM845" s="139" t="s">
        <v>907</v>
      </c>
    </row>
    <row r="846" spans="2:65" s="1" customFormat="1" ht="29.25" x14ac:dyDescent="0.2">
      <c r="B846" s="33"/>
      <c r="D846" s="141" t="s">
        <v>151</v>
      </c>
      <c r="F846" s="142" t="s">
        <v>908</v>
      </c>
      <c r="I846" s="143"/>
      <c r="L846" s="33"/>
      <c r="M846" s="144"/>
      <c r="T846" s="54"/>
      <c r="AT846" s="18" t="s">
        <v>151</v>
      </c>
      <c r="AU846" s="18" t="s">
        <v>81</v>
      </c>
    </row>
    <row r="847" spans="2:65" s="1" customFormat="1" ht="11.25" x14ac:dyDescent="0.2">
      <c r="B847" s="33"/>
      <c r="D847" s="145" t="s">
        <v>153</v>
      </c>
      <c r="F847" s="146" t="s">
        <v>909</v>
      </c>
      <c r="I847" s="143"/>
      <c r="L847" s="33"/>
      <c r="M847" s="144"/>
      <c r="T847" s="54"/>
      <c r="AT847" s="18" t="s">
        <v>153</v>
      </c>
      <c r="AU847" s="18" t="s">
        <v>81</v>
      </c>
    </row>
    <row r="848" spans="2:65" s="12" customFormat="1" ht="11.25" x14ac:dyDescent="0.2">
      <c r="B848" s="147"/>
      <c r="D848" s="141" t="s">
        <v>155</v>
      </c>
      <c r="E848" s="148" t="s">
        <v>19</v>
      </c>
      <c r="F848" s="149" t="s">
        <v>888</v>
      </c>
      <c r="H848" s="148" t="s">
        <v>19</v>
      </c>
      <c r="I848" s="150"/>
      <c r="L848" s="147"/>
      <c r="M848" s="151"/>
      <c r="T848" s="152"/>
      <c r="AT848" s="148" t="s">
        <v>155</v>
      </c>
      <c r="AU848" s="148" t="s">
        <v>81</v>
      </c>
      <c r="AV848" s="12" t="s">
        <v>79</v>
      </c>
      <c r="AW848" s="12" t="s">
        <v>33</v>
      </c>
      <c r="AX848" s="12" t="s">
        <v>71</v>
      </c>
      <c r="AY848" s="148" t="s">
        <v>141</v>
      </c>
    </row>
    <row r="849" spans="2:65" s="13" customFormat="1" ht="11.25" x14ac:dyDescent="0.2">
      <c r="B849" s="153"/>
      <c r="D849" s="141" t="s">
        <v>155</v>
      </c>
      <c r="E849" s="154" t="s">
        <v>19</v>
      </c>
      <c r="F849" s="155" t="s">
        <v>910</v>
      </c>
      <c r="H849" s="156">
        <v>0.45</v>
      </c>
      <c r="I849" s="157"/>
      <c r="L849" s="153"/>
      <c r="M849" s="158"/>
      <c r="T849" s="159"/>
      <c r="AT849" s="154" t="s">
        <v>155</v>
      </c>
      <c r="AU849" s="154" t="s">
        <v>81</v>
      </c>
      <c r="AV849" s="13" t="s">
        <v>81</v>
      </c>
      <c r="AW849" s="13" t="s">
        <v>33</v>
      </c>
      <c r="AX849" s="13" t="s">
        <v>79</v>
      </c>
      <c r="AY849" s="154" t="s">
        <v>141</v>
      </c>
    </row>
    <row r="850" spans="2:65" s="11" customFormat="1" ht="22.9" customHeight="1" x14ac:dyDescent="0.2">
      <c r="B850" s="116"/>
      <c r="D850" s="117" t="s">
        <v>70</v>
      </c>
      <c r="E850" s="126" t="s">
        <v>911</v>
      </c>
      <c r="F850" s="126" t="s">
        <v>912</v>
      </c>
      <c r="I850" s="119"/>
      <c r="J850" s="127">
        <f>BK850</f>
        <v>0</v>
      </c>
      <c r="L850" s="116"/>
      <c r="M850" s="121"/>
      <c r="P850" s="122">
        <f>SUM(P851:P885)</f>
        <v>0</v>
      </c>
      <c r="R850" s="122">
        <f>SUM(R851:R885)</f>
        <v>3.8533999999999999E-2</v>
      </c>
      <c r="T850" s="123">
        <f>SUM(T851:T885)</f>
        <v>0</v>
      </c>
      <c r="AR850" s="117" t="s">
        <v>79</v>
      </c>
      <c r="AT850" s="124" t="s">
        <v>70</v>
      </c>
      <c r="AU850" s="124" t="s">
        <v>79</v>
      </c>
      <c r="AY850" s="117" t="s">
        <v>141</v>
      </c>
      <c r="BK850" s="125">
        <f>SUM(BK851:BK885)</f>
        <v>0</v>
      </c>
    </row>
    <row r="851" spans="2:65" s="1" customFormat="1" ht="24.2" customHeight="1" x14ac:dyDescent="0.2">
      <c r="B851" s="33"/>
      <c r="C851" s="128" t="s">
        <v>913</v>
      </c>
      <c r="D851" s="128" t="s">
        <v>144</v>
      </c>
      <c r="E851" s="129" t="s">
        <v>914</v>
      </c>
      <c r="F851" s="130" t="s">
        <v>915</v>
      </c>
      <c r="G851" s="131" t="s">
        <v>147</v>
      </c>
      <c r="H851" s="132">
        <v>1</v>
      </c>
      <c r="I851" s="133"/>
      <c r="J851" s="134">
        <f>ROUND(I851*H851,2)</f>
        <v>0</v>
      </c>
      <c r="K851" s="130" t="s">
        <v>292</v>
      </c>
      <c r="L851" s="33"/>
      <c r="M851" s="135" t="s">
        <v>19</v>
      </c>
      <c r="N851" s="136" t="s">
        <v>42</v>
      </c>
      <c r="P851" s="137">
        <f>O851*H851</f>
        <v>0</v>
      </c>
      <c r="Q851" s="137">
        <v>0</v>
      </c>
      <c r="R851" s="137">
        <f>Q851*H851</f>
        <v>0</v>
      </c>
      <c r="S851" s="137">
        <v>0</v>
      </c>
      <c r="T851" s="138">
        <f>S851*H851</f>
        <v>0</v>
      </c>
      <c r="AR851" s="139" t="s">
        <v>149</v>
      </c>
      <c r="AT851" s="139" t="s">
        <v>144</v>
      </c>
      <c r="AU851" s="139" t="s">
        <v>81</v>
      </c>
      <c r="AY851" s="18" t="s">
        <v>141</v>
      </c>
      <c r="BE851" s="140">
        <f>IF(N851="základní",J851,0)</f>
        <v>0</v>
      </c>
      <c r="BF851" s="140">
        <f>IF(N851="snížená",J851,0)</f>
        <v>0</v>
      </c>
      <c r="BG851" s="140">
        <f>IF(N851="zákl. přenesená",J851,0)</f>
        <v>0</v>
      </c>
      <c r="BH851" s="140">
        <f>IF(N851="sníž. přenesená",J851,0)</f>
        <v>0</v>
      </c>
      <c r="BI851" s="140">
        <f>IF(N851="nulová",J851,0)</f>
        <v>0</v>
      </c>
      <c r="BJ851" s="18" t="s">
        <v>79</v>
      </c>
      <c r="BK851" s="140">
        <f>ROUND(I851*H851,2)</f>
        <v>0</v>
      </c>
      <c r="BL851" s="18" t="s">
        <v>149</v>
      </c>
      <c r="BM851" s="139" t="s">
        <v>916</v>
      </c>
    </row>
    <row r="852" spans="2:65" s="1" customFormat="1" ht="11.25" x14ac:dyDescent="0.2">
      <c r="B852" s="33"/>
      <c r="D852" s="141" t="s">
        <v>151</v>
      </c>
      <c r="F852" s="142" t="s">
        <v>915</v>
      </c>
      <c r="I852" s="143"/>
      <c r="L852" s="33"/>
      <c r="M852" s="144"/>
      <c r="T852" s="54"/>
      <c r="AT852" s="18" t="s">
        <v>151</v>
      </c>
      <c r="AU852" s="18" t="s">
        <v>81</v>
      </c>
    </row>
    <row r="853" spans="2:65" s="12" customFormat="1" ht="11.25" x14ac:dyDescent="0.2">
      <c r="B853" s="147"/>
      <c r="D853" s="141" t="s">
        <v>155</v>
      </c>
      <c r="E853" s="148" t="s">
        <v>19</v>
      </c>
      <c r="F853" s="149" t="s">
        <v>917</v>
      </c>
      <c r="H853" s="148" t="s">
        <v>19</v>
      </c>
      <c r="I853" s="150"/>
      <c r="L853" s="147"/>
      <c r="M853" s="151"/>
      <c r="T853" s="152"/>
      <c r="AT853" s="148" t="s">
        <v>155</v>
      </c>
      <c r="AU853" s="148" t="s">
        <v>81</v>
      </c>
      <c r="AV853" s="12" t="s">
        <v>79</v>
      </c>
      <c r="AW853" s="12" t="s">
        <v>33</v>
      </c>
      <c r="AX853" s="12" t="s">
        <v>71</v>
      </c>
      <c r="AY853" s="148" t="s">
        <v>141</v>
      </c>
    </row>
    <row r="854" spans="2:65" s="12" customFormat="1" ht="33.75" x14ac:dyDescent="0.2">
      <c r="B854" s="147"/>
      <c r="D854" s="141" t="s">
        <v>155</v>
      </c>
      <c r="E854" s="148" t="s">
        <v>19</v>
      </c>
      <c r="F854" s="149" t="s">
        <v>918</v>
      </c>
      <c r="H854" s="148" t="s">
        <v>19</v>
      </c>
      <c r="I854" s="150"/>
      <c r="L854" s="147"/>
      <c r="M854" s="151"/>
      <c r="T854" s="152"/>
      <c r="AT854" s="148" t="s">
        <v>155</v>
      </c>
      <c r="AU854" s="148" t="s">
        <v>81</v>
      </c>
      <c r="AV854" s="12" t="s">
        <v>79</v>
      </c>
      <c r="AW854" s="12" t="s">
        <v>33</v>
      </c>
      <c r="AX854" s="12" t="s">
        <v>71</v>
      </c>
      <c r="AY854" s="148" t="s">
        <v>141</v>
      </c>
    </row>
    <row r="855" spans="2:65" s="13" customFormat="1" ht="11.25" x14ac:dyDescent="0.2">
      <c r="B855" s="153"/>
      <c r="D855" s="141" t="s">
        <v>155</v>
      </c>
      <c r="E855" s="154" t="s">
        <v>19</v>
      </c>
      <c r="F855" s="155" t="s">
        <v>919</v>
      </c>
      <c r="H855" s="156">
        <v>1</v>
      </c>
      <c r="I855" s="157"/>
      <c r="L855" s="153"/>
      <c r="M855" s="158"/>
      <c r="T855" s="159"/>
      <c r="AT855" s="154" t="s">
        <v>155</v>
      </c>
      <c r="AU855" s="154" t="s">
        <v>81</v>
      </c>
      <c r="AV855" s="13" t="s">
        <v>81</v>
      </c>
      <c r="AW855" s="13" t="s">
        <v>33</v>
      </c>
      <c r="AX855" s="13" t="s">
        <v>79</v>
      </c>
      <c r="AY855" s="154" t="s">
        <v>141</v>
      </c>
    </row>
    <row r="856" spans="2:65" s="1" customFormat="1" ht="24.2" customHeight="1" x14ac:dyDescent="0.2">
      <c r="B856" s="33"/>
      <c r="C856" s="128" t="s">
        <v>920</v>
      </c>
      <c r="D856" s="128" t="s">
        <v>144</v>
      </c>
      <c r="E856" s="129" t="s">
        <v>921</v>
      </c>
      <c r="F856" s="130" t="s">
        <v>922</v>
      </c>
      <c r="G856" s="131" t="s">
        <v>147</v>
      </c>
      <c r="H856" s="132">
        <v>64</v>
      </c>
      <c r="I856" s="133"/>
      <c r="J856" s="134">
        <f>ROUND(I856*H856,2)</f>
        <v>0</v>
      </c>
      <c r="K856" s="130" t="s">
        <v>292</v>
      </c>
      <c r="L856" s="33"/>
      <c r="M856" s="135" t="s">
        <v>19</v>
      </c>
      <c r="N856" s="136" t="s">
        <v>42</v>
      </c>
      <c r="P856" s="137">
        <f>O856*H856</f>
        <v>0</v>
      </c>
      <c r="Q856" s="137">
        <v>9.0000000000000006E-5</v>
      </c>
      <c r="R856" s="137">
        <f>Q856*H856</f>
        <v>5.7600000000000004E-3</v>
      </c>
      <c r="S856" s="137">
        <v>0</v>
      </c>
      <c r="T856" s="138">
        <f>S856*H856</f>
        <v>0</v>
      </c>
      <c r="AR856" s="139" t="s">
        <v>149</v>
      </c>
      <c r="AT856" s="139" t="s">
        <v>144</v>
      </c>
      <c r="AU856" s="139" t="s">
        <v>81</v>
      </c>
      <c r="AY856" s="18" t="s">
        <v>141</v>
      </c>
      <c r="BE856" s="140">
        <f>IF(N856="základní",J856,0)</f>
        <v>0</v>
      </c>
      <c r="BF856" s="140">
        <f>IF(N856="snížená",J856,0)</f>
        <v>0</v>
      </c>
      <c r="BG856" s="140">
        <f>IF(N856="zákl. přenesená",J856,0)</f>
        <v>0</v>
      </c>
      <c r="BH856" s="140">
        <f>IF(N856="sníž. přenesená",J856,0)</f>
        <v>0</v>
      </c>
      <c r="BI856" s="140">
        <f>IF(N856="nulová",J856,0)</f>
        <v>0</v>
      </c>
      <c r="BJ856" s="18" t="s">
        <v>79</v>
      </c>
      <c r="BK856" s="140">
        <f>ROUND(I856*H856,2)</f>
        <v>0</v>
      </c>
      <c r="BL856" s="18" t="s">
        <v>149</v>
      </c>
      <c r="BM856" s="139" t="s">
        <v>923</v>
      </c>
    </row>
    <row r="857" spans="2:65" s="1" customFormat="1" ht="19.5" x14ac:dyDescent="0.2">
      <c r="B857" s="33"/>
      <c r="D857" s="141" t="s">
        <v>151</v>
      </c>
      <c r="F857" s="142" t="s">
        <v>924</v>
      </c>
      <c r="I857" s="143"/>
      <c r="L857" s="33"/>
      <c r="M857" s="144"/>
      <c r="T857" s="54"/>
      <c r="AT857" s="18" t="s">
        <v>151</v>
      </c>
      <c r="AU857" s="18" t="s">
        <v>81</v>
      </c>
    </row>
    <row r="858" spans="2:65" s="12" customFormat="1" ht="11.25" x14ac:dyDescent="0.2">
      <c r="B858" s="147"/>
      <c r="D858" s="141" t="s">
        <v>155</v>
      </c>
      <c r="E858" s="148" t="s">
        <v>19</v>
      </c>
      <c r="F858" s="149" t="s">
        <v>925</v>
      </c>
      <c r="H858" s="148" t="s">
        <v>19</v>
      </c>
      <c r="I858" s="150"/>
      <c r="L858" s="147"/>
      <c r="M858" s="151"/>
      <c r="T858" s="152"/>
      <c r="AT858" s="148" t="s">
        <v>155</v>
      </c>
      <c r="AU858" s="148" t="s">
        <v>81</v>
      </c>
      <c r="AV858" s="12" t="s">
        <v>79</v>
      </c>
      <c r="AW858" s="12" t="s">
        <v>33</v>
      </c>
      <c r="AX858" s="12" t="s">
        <v>71</v>
      </c>
      <c r="AY858" s="148" t="s">
        <v>141</v>
      </c>
    </row>
    <row r="859" spans="2:65" s="13" customFormat="1" ht="11.25" x14ac:dyDescent="0.2">
      <c r="B859" s="153"/>
      <c r="D859" s="141" t="s">
        <v>155</v>
      </c>
      <c r="E859" s="154" t="s">
        <v>19</v>
      </c>
      <c r="F859" s="155" t="s">
        <v>926</v>
      </c>
      <c r="H859" s="156">
        <v>40</v>
      </c>
      <c r="I859" s="157"/>
      <c r="L859" s="153"/>
      <c r="M859" s="158"/>
      <c r="T859" s="159"/>
      <c r="AT859" s="154" t="s">
        <v>155</v>
      </c>
      <c r="AU859" s="154" t="s">
        <v>81</v>
      </c>
      <c r="AV859" s="13" t="s">
        <v>81</v>
      </c>
      <c r="AW859" s="13" t="s">
        <v>33</v>
      </c>
      <c r="AX859" s="13" t="s">
        <v>71</v>
      </c>
      <c r="AY859" s="154" t="s">
        <v>141</v>
      </c>
    </row>
    <row r="860" spans="2:65" s="13" customFormat="1" ht="11.25" x14ac:dyDescent="0.2">
      <c r="B860" s="153"/>
      <c r="D860" s="141" t="s">
        <v>155</v>
      </c>
      <c r="E860" s="154" t="s">
        <v>19</v>
      </c>
      <c r="F860" s="155" t="s">
        <v>927</v>
      </c>
      <c r="H860" s="156">
        <v>24</v>
      </c>
      <c r="I860" s="157"/>
      <c r="L860" s="153"/>
      <c r="M860" s="158"/>
      <c r="T860" s="159"/>
      <c r="AT860" s="154" t="s">
        <v>155</v>
      </c>
      <c r="AU860" s="154" t="s">
        <v>81</v>
      </c>
      <c r="AV860" s="13" t="s">
        <v>81</v>
      </c>
      <c r="AW860" s="13" t="s">
        <v>33</v>
      </c>
      <c r="AX860" s="13" t="s">
        <v>71</v>
      </c>
      <c r="AY860" s="154" t="s">
        <v>141</v>
      </c>
    </row>
    <row r="861" spans="2:65" s="14" customFormat="1" ht="11.25" x14ac:dyDescent="0.2">
      <c r="B861" s="170"/>
      <c r="D861" s="141" t="s">
        <v>155</v>
      </c>
      <c r="E861" s="171" t="s">
        <v>19</v>
      </c>
      <c r="F861" s="172" t="s">
        <v>188</v>
      </c>
      <c r="H861" s="173">
        <v>64</v>
      </c>
      <c r="I861" s="174"/>
      <c r="L861" s="170"/>
      <c r="M861" s="175"/>
      <c r="T861" s="176"/>
      <c r="AT861" s="171" t="s">
        <v>155</v>
      </c>
      <c r="AU861" s="171" t="s">
        <v>81</v>
      </c>
      <c r="AV861" s="14" t="s">
        <v>149</v>
      </c>
      <c r="AW861" s="14" t="s">
        <v>33</v>
      </c>
      <c r="AX861" s="14" t="s">
        <v>79</v>
      </c>
      <c r="AY861" s="171" t="s">
        <v>141</v>
      </c>
    </row>
    <row r="862" spans="2:65" s="1" customFormat="1" ht="21.75" customHeight="1" x14ac:dyDescent="0.2">
      <c r="B862" s="33"/>
      <c r="C862" s="128" t="s">
        <v>549</v>
      </c>
      <c r="D862" s="128" t="s">
        <v>144</v>
      </c>
      <c r="E862" s="129" t="s">
        <v>928</v>
      </c>
      <c r="F862" s="130" t="s">
        <v>929</v>
      </c>
      <c r="G862" s="131" t="s">
        <v>147</v>
      </c>
      <c r="H862" s="132">
        <v>64</v>
      </c>
      <c r="I862" s="133"/>
      <c r="J862" s="134">
        <f>ROUND(I862*H862,2)</f>
        <v>0</v>
      </c>
      <c r="K862" s="130" t="s">
        <v>292</v>
      </c>
      <c r="L862" s="33"/>
      <c r="M862" s="135" t="s">
        <v>19</v>
      </c>
      <c r="N862" s="136" t="s">
        <v>42</v>
      </c>
      <c r="P862" s="137">
        <f>O862*H862</f>
        <v>0</v>
      </c>
      <c r="Q862" s="137">
        <v>1.8000000000000001E-4</v>
      </c>
      <c r="R862" s="137">
        <f>Q862*H862</f>
        <v>1.1520000000000001E-2</v>
      </c>
      <c r="S862" s="137">
        <v>0</v>
      </c>
      <c r="T862" s="138">
        <f>S862*H862</f>
        <v>0</v>
      </c>
      <c r="AR862" s="139" t="s">
        <v>149</v>
      </c>
      <c r="AT862" s="139" t="s">
        <v>144</v>
      </c>
      <c r="AU862" s="139" t="s">
        <v>81</v>
      </c>
      <c r="AY862" s="18" t="s">
        <v>141</v>
      </c>
      <c r="BE862" s="140">
        <f>IF(N862="základní",J862,0)</f>
        <v>0</v>
      </c>
      <c r="BF862" s="140">
        <f>IF(N862="snížená",J862,0)</f>
        <v>0</v>
      </c>
      <c r="BG862" s="140">
        <f>IF(N862="zákl. přenesená",J862,0)</f>
        <v>0</v>
      </c>
      <c r="BH862" s="140">
        <f>IF(N862="sníž. přenesená",J862,0)</f>
        <v>0</v>
      </c>
      <c r="BI862" s="140">
        <f>IF(N862="nulová",J862,0)</f>
        <v>0</v>
      </c>
      <c r="BJ862" s="18" t="s">
        <v>79</v>
      </c>
      <c r="BK862" s="140">
        <f>ROUND(I862*H862,2)</f>
        <v>0</v>
      </c>
      <c r="BL862" s="18" t="s">
        <v>149</v>
      </c>
      <c r="BM862" s="139" t="s">
        <v>930</v>
      </c>
    </row>
    <row r="863" spans="2:65" s="1" customFormat="1" ht="19.5" x14ac:dyDescent="0.2">
      <c r="B863" s="33"/>
      <c r="D863" s="141" t="s">
        <v>151</v>
      </c>
      <c r="F863" s="142" t="s">
        <v>931</v>
      </c>
      <c r="I863" s="143"/>
      <c r="L863" s="33"/>
      <c r="M863" s="144"/>
      <c r="T863" s="54"/>
      <c r="AT863" s="18" t="s">
        <v>151</v>
      </c>
      <c r="AU863" s="18" t="s">
        <v>81</v>
      </c>
    </row>
    <row r="864" spans="2:65" s="12" customFormat="1" ht="11.25" x14ac:dyDescent="0.2">
      <c r="B864" s="147"/>
      <c r="D864" s="141" t="s">
        <v>155</v>
      </c>
      <c r="E864" s="148" t="s">
        <v>19</v>
      </c>
      <c r="F864" s="149" t="s">
        <v>925</v>
      </c>
      <c r="H864" s="148" t="s">
        <v>19</v>
      </c>
      <c r="I864" s="150"/>
      <c r="L864" s="147"/>
      <c r="M864" s="151"/>
      <c r="T864" s="152"/>
      <c r="AT864" s="148" t="s">
        <v>155</v>
      </c>
      <c r="AU864" s="148" t="s">
        <v>81</v>
      </c>
      <c r="AV864" s="12" t="s">
        <v>79</v>
      </c>
      <c r="AW864" s="12" t="s">
        <v>33</v>
      </c>
      <c r="AX864" s="12" t="s">
        <v>71</v>
      </c>
      <c r="AY864" s="148" t="s">
        <v>141</v>
      </c>
    </row>
    <row r="865" spans="2:65" s="13" customFormat="1" ht="11.25" x14ac:dyDescent="0.2">
      <c r="B865" s="153"/>
      <c r="D865" s="141" t="s">
        <v>155</v>
      </c>
      <c r="E865" s="154" t="s">
        <v>19</v>
      </c>
      <c r="F865" s="155" t="s">
        <v>926</v>
      </c>
      <c r="H865" s="156">
        <v>40</v>
      </c>
      <c r="I865" s="157"/>
      <c r="L865" s="153"/>
      <c r="M865" s="158"/>
      <c r="T865" s="159"/>
      <c r="AT865" s="154" t="s">
        <v>155</v>
      </c>
      <c r="AU865" s="154" t="s">
        <v>81</v>
      </c>
      <c r="AV865" s="13" t="s">
        <v>81</v>
      </c>
      <c r="AW865" s="13" t="s">
        <v>33</v>
      </c>
      <c r="AX865" s="13" t="s">
        <v>71</v>
      </c>
      <c r="AY865" s="154" t="s">
        <v>141</v>
      </c>
    </row>
    <row r="866" spans="2:65" s="13" customFormat="1" ht="11.25" x14ac:dyDescent="0.2">
      <c r="B866" s="153"/>
      <c r="D866" s="141" t="s">
        <v>155</v>
      </c>
      <c r="E866" s="154" t="s">
        <v>19</v>
      </c>
      <c r="F866" s="155" t="s">
        <v>927</v>
      </c>
      <c r="H866" s="156">
        <v>24</v>
      </c>
      <c r="I866" s="157"/>
      <c r="L866" s="153"/>
      <c r="M866" s="158"/>
      <c r="T866" s="159"/>
      <c r="AT866" s="154" t="s">
        <v>155</v>
      </c>
      <c r="AU866" s="154" t="s">
        <v>81</v>
      </c>
      <c r="AV866" s="13" t="s">
        <v>81</v>
      </c>
      <c r="AW866" s="13" t="s">
        <v>33</v>
      </c>
      <c r="AX866" s="13" t="s">
        <v>71</v>
      </c>
      <c r="AY866" s="154" t="s">
        <v>141</v>
      </c>
    </row>
    <row r="867" spans="2:65" s="14" customFormat="1" ht="11.25" x14ac:dyDescent="0.2">
      <c r="B867" s="170"/>
      <c r="D867" s="141" t="s">
        <v>155</v>
      </c>
      <c r="E867" s="171" t="s">
        <v>19</v>
      </c>
      <c r="F867" s="172" t="s">
        <v>188</v>
      </c>
      <c r="H867" s="173">
        <v>64</v>
      </c>
      <c r="I867" s="174"/>
      <c r="L867" s="170"/>
      <c r="M867" s="175"/>
      <c r="T867" s="176"/>
      <c r="AT867" s="171" t="s">
        <v>155</v>
      </c>
      <c r="AU867" s="171" t="s">
        <v>81</v>
      </c>
      <c r="AV867" s="14" t="s">
        <v>149</v>
      </c>
      <c r="AW867" s="14" t="s">
        <v>33</v>
      </c>
      <c r="AX867" s="14" t="s">
        <v>79</v>
      </c>
      <c r="AY867" s="171" t="s">
        <v>141</v>
      </c>
    </row>
    <row r="868" spans="2:65" s="1" customFormat="1" ht="24.2" customHeight="1" x14ac:dyDescent="0.2">
      <c r="B868" s="33"/>
      <c r="C868" s="128" t="s">
        <v>911</v>
      </c>
      <c r="D868" s="128" t="s">
        <v>144</v>
      </c>
      <c r="E868" s="129" t="s">
        <v>932</v>
      </c>
      <c r="F868" s="130" t="s">
        <v>933</v>
      </c>
      <c r="G868" s="131" t="s">
        <v>147</v>
      </c>
      <c r="H868" s="132">
        <v>24</v>
      </c>
      <c r="I868" s="133"/>
      <c r="J868" s="134">
        <f>ROUND(I868*H868,2)</f>
        <v>0</v>
      </c>
      <c r="K868" s="130" t="s">
        <v>292</v>
      </c>
      <c r="L868" s="33"/>
      <c r="M868" s="135" t="s">
        <v>19</v>
      </c>
      <c r="N868" s="136" t="s">
        <v>42</v>
      </c>
      <c r="P868" s="137">
        <f>O868*H868</f>
        <v>0</v>
      </c>
      <c r="Q868" s="137">
        <v>1.8000000000000001E-4</v>
      </c>
      <c r="R868" s="137">
        <f>Q868*H868</f>
        <v>4.3200000000000001E-3</v>
      </c>
      <c r="S868" s="137">
        <v>0</v>
      </c>
      <c r="T868" s="138">
        <f>S868*H868</f>
        <v>0</v>
      </c>
      <c r="AR868" s="139" t="s">
        <v>149</v>
      </c>
      <c r="AT868" s="139" t="s">
        <v>144</v>
      </c>
      <c r="AU868" s="139" t="s">
        <v>81</v>
      </c>
      <c r="AY868" s="18" t="s">
        <v>141</v>
      </c>
      <c r="BE868" s="140">
        <f>IF(N868="základní",J868,0)</f>
        <v>0</v>
      </c>
      <c r="BF868" s="140">
        <f>IF(N868="snížená",J868,0)</f>
        <v>0</v>
      </c>
      <c r="BG868" s="140">
        <f>IF(N868="zákl. přenesená",J868,0)</f>
        <v>0</v>
      </c>
      <c r="BH868" s="140">
        <f>IF(N868="sníž. přenesená",J868,0)</f>
        <v>0</v>
      </c>
      <c r="BI868" s="140">
        <f>IF(N868="nulová",J868,0)</f>
        <v>0</v>
      </c>
      <c r="BJ868" s="18" t="s">
        <v>79</v>
      </c>
      <c r="BK868" s="140">
        <f>ROUND(I868*H868,2)</f>
        <v>0</v>
      </c>
      <c r="BL868" s="18" t="s">
        <v>149</v>
      </c>
      <c r="BM868" s="139" t="s">
        <v>934</v>
      </c>
    </row>
    <row r="869" spans="2:65" s="1" customFormat="1" ht="19.5" x14ac:dyDescent="0.2">
      <c r="B869" s="33"/>
      <c r="D869" s="141" t="s">
        <v>151</v>
      </c>
      <c r="F869" s="142" t="s">
        <v>933</v>
      </c>
      <c r="I869" s="143"/>
      <c r="L869" s="33"/>
      <c r="M869" s="144"/>
      <c r="T869" s="54"/>
      <c r="AT869" s="18" t="s">
        <v>151</v>
      </c>
      <c r="AU869" s="18" t="s">
        <v>81</v>
      </c>
    </row>
    <row r="870" spans="2:65" s="12" customFormat="1" ht="11.25" x14ac:dyDescent="0.2">
      <c r="B870" s="147"/>
      <c r="D870" s="141" t="s">
        <v>155</v>
      </c>
      <c r="E870" s="148" t="s">
        <v>19</v>
      </c>
      <c r="F870" s="149" t="s">
        <v>935</v>
      </c>
      <c r="H870" s="148" t="s">
        <v>19</v>
      </c>
      <c r="I870" s="150"/>
      <c r="L870" s="147"/>
      <c r="M870" s="151"/>
      <c r="T870" s="152"/>
      <c r="AT870" s="148" t="s">
        <v>155</v>
      </c>
      <c r="AU870" s="148" t="s">
        <v>81</v>
      </c>
      <c r="AV870" s="12" t="s">
        <v>79</v>
      </c>
      <c r="AW870" s="12" t="s">
        <v>33</v>
      </c>
      <c r="AX870" s="12" t="s">
        <v>71</v>
      </c>
      <c r="AY870" s="148" t="s">
        <v>141</v>
      </c>
    </row>
    <row r="871" spans="2:65" s="12" customFormat="1" ht="22.5" x14ac:dyDescent="0.2">
      <c r="B871" s="147"/>
      <c r="D871" s="141" t="s">
        <v>155</v>
      </c>
      <c r="E871" s="148" t="s">
        <v>19</v>
      </c>
      <c r="F871" s="149" t="s">
        <v>936</v>
      </c>
      <c r="H871" s="148" t="s">
        <v>19</v>
      </c>
      <c r="I871" s="150"/>
      <c r="L871" s="147"/>
      <c r="M871" s="151"/>
      <c r="T871" s="152"/>
      <c r="AT871" s="148" t="s">
        <v>155</v>
      </c>
      <c r="AU871" s="148" t="s">
        <v>81</v>
      </c>
      <c r="AV871" s="12" t="s">
        <v>79</v>
      </c>
      <c r="AW871" s="12" t="s">
        <v>33</v>
      </c>
      <c r="AX871" s="12" t="s">
        <v>71</v>
      </c>
      <c r="AY871" s="148" t="s">
        <v>141</v>
      </c>
    </row>
    <row r="872" spans="2:65" s="13" customFormat="1" ht="11.25" x14ac:dyDescent="0.2">
      <c r="B872" s="153"/>
      <c r="D872" s="141" t="s">
        <v>155</v>
      </c>
      <c r="E872" s="154" t="s">
        <v>19</v>
      </c>
      <c r="F872" s="155" t="s">
        <v>937</v>
      </c>
      <c r="H872" s="156">
        <v>24</v>
      </c>
      <c r="I872" s="157"/>
      <c r="L872" s="153"/>
      <c r="M872" s="158"/>
      <c r="T872" s="159"/>
      <c r="AT872" s="154" t="s">
        <v>155</v>
      </c>
      <c r="AU872" s="154" t="s">
        <v>81</v>
      </c>
      <c r="AV872" s="13" t="s">
        <v>81</v>
      </c>
      <c r="AW872" s="13" t="s">
        <v>33</v>
      </c>
      <c r="AX872" s="13" t="s">
        <v>79</v>
      </c>
      <c r="AY872" s="154" t="s">
        <v>141</v>
      </c>
    </row>
    <row r="873" spans="2:65" s="1" customFormat="1" ht="21.75" customHeight="1" x14ac:dyDescent="0.2">
      <c r="B873" s="33"/>
      <c r="C873" s="128" t="s">
        <v>632</v>
      </c>
      <c r="D873" s="128" t="s">
        <v>144</v>
      </c>
      <c r="E873" s="129" t="s">
        <v>938</v>
      </c>
      <c r="F873" s="130" t="s">
        <v>939</v>
      </c>
      <c r="G873" s="131" t="s">
        <v>147</v>
      </c>
      <c r="H873" s="132">
        <v>24</v>
      </c>
      <c r="I873" s="133"/>
      <c r="J873" s="134">
        <f>ROUND(I873*H873,2)</f>
        <v>0</v>
      </c>
      <c r="K873" s="130" t="s">
        <v>148</v>
      </c>
      <c r="L873" s="33"/>
      <c r="M873" s="135" t="s">
        <v>19</v>
      </c>
      <c r="N873" s="136" t="s">
        <v>42</v>
      </c>
      <c r="P873" s="137">
        <f>O873*H873</f>
        <v>0</v>
      </c>
      <c r="Q873" s="137">
        <v>1E-4</v>
      </c>
      <c r="R873" s="137">
        <f>Q873*H873</f>
        <v>2.4000000000000002E-3</v>
      </c>
      <c r="S873" s="137">
        <v>0</v>
      </c>
      <c r="T873" s="138">
        <f>S873*H873</f>
        <v>0</v>
      </c>
      <c r="AR873" s="139" t="s">
        <v>149</v>
      </c>
      <c r="AT873" s="139" t="s">
        <v>144</v>
      </c>
      <c r="AU873" s="139" t="s">
        <v>81</v>
      </c>
      <c r="AY873" s="18" t="s">
        <v>141</v>
      </c>
      <c r="BE873" s="140">
        <f>IF(N873="základní",J873,0)</f>
        <v>0</v>
      </c>
      <c r="BF873" s="140">
        <f>IF(N873="snížená",J873,0)</f>
        <v>0</v>
      </c>
      <c r="BG873" s="140">
        <f>IF(N873="zákl. přenesená",J873,0)</f>
        <v>0</v>
      </c>
      <c r="BH873" s="140">
        <f>IF(N873="sníž. přenesená",J873,0)</f>
        <v>0</v>
      </c>
      <c r="BI873" s="140">
        <f>IF(N873="nulová",J873,0)</f>
        <v>0</v>
      </c>
      <c r="BJ873" s="18" t="s">
        <v>79</v>
      </c>
      <c r="BK873" s="140">
        <f>ROUND(I873*H873,2)</f>
        <v>0</v>
      </c>
      <c r="BL873" s="18" t="s">
        <v>149</v>
      </c>
      <c r="BM873" s="139" t="s">
        <v>940</v>
      </c>
    </row>
    <row r="874" spans="2:65" s="1" customFormat="1" ht="19.5" x14ac:dyDescent="0.2">
      <c r="B874" s="33"/>
      <c r="D874" s="141" t="s">
        <v>151</v>
      </c>
      <c r="F874" s="142" t="s">
        <v>941</v>
      </c>
      <c r="I874" s="143"/>
      <c r="L874" s="33"/>
      <c r="M874" s="144"/>
      <c r="T874" s="54"/>
      <c r="AT874" s="18" t="s">
        <v>151</v>
      </c>
      <c r="AU874" s="18" t="s">
        <v>81</v>
      </c>
    </row>
    <row r="875" spans="2:65" s="1" customFormat="1" ht="11.25" x14ac:dyDescent="0.2">
      <c r="B875" s="33"/>
      <c r="D875" s="145" t="s">
        <v>153</v>
      </c>
      <c r="F875" s="146" t="s">
        <v>942</v>
      </c>
      <c r="I875" s="143"/>
      <c r="L875" s="33"/>
      <c r="M875" s="144"/>
      <c r="T875" s="54"/>
      <c r="AT875" s="18" t="s">
        <v>153</v>
      </c>
      <c r="AU875" s="18" t="s">
        <v>81</v>
      </c>
    </row>
    <row r="876" spans="2:65" s="12" customFormat="1" ht="11.25" x14ac:dyDescent="0.2">
      <c r="B876" s="147"/>
      <c r="D876" s="141" t="s">
        <v>155</v>
      </c>
      <c r="E876" s="148" t="s">
        <v>19</v>
      </c>
      <c r="F876" s="149" t="s">
        <v>935</v>
      </c>
      <c r="H876" s="148" t="s">
        <v>19</v>
      </c>
      <c r="I876" s="150"/>
      <c r="L876" s="147"/>
      <c r="M876" s="151"/>
      <c r="T876" s="152"/>
      <c r="AT876" s="148" t="s">
        <v>155</v>
      </c>
      <c r="AU876" s="148" t="s">
        <v>81</v>
      </c>
      <c r="AV876" s="12" t="s">
        <v>79</v>
      </c>
      <c r="AW876" s="12" t="s">
        <v>33</v>
      </c>
      <c r="AX876" s="12" t="s">
        <v>71</v>
      </c>
      <c r="AY876" s="148" t="s">
        <v>141</v>
      </c>
    </row>
    <row r="877" spans="2:65" s="12" customFormat="1" ht="22.5" x14ac:dyDescent="0.2">
      <c r="B877" s="147"/>
      <c r="D877" s="141" t="s">
        <v>155</v>
      </c>
      <c r="E877" s="148" t="s">
        <v>19</v>
      </c>
      <c r="F877" s="149" t="s">
        <v>936</v>
      </c>
      <c r="H877" s="148" t="s">
        <v>19</v>
      </c>
      <c r="I877" s="150"/>
      <c r="L877" s="147"/>
      <c r="M877" s="151"/>
      <c r="T877" s="152"/>
      <c r="AT877" s="148" t="s">
        <v>155</v>
      </c>
      <c r="AU877" s="148" t="s">
        <v>81</v>
      </c>
      <c r="AV877" s="12" t="s">
        <v>79</v>
      </c>
      <c r="AW877" s="12" t="s">
        <v>33</v>
      </c>
      <c r="AX877" s="12" t="s">
        <v>71</v>
      </c>
      <c r="AY877" s="148" t="s">
        <v>141</v>
      </c>
    </row>
    <row r="878" spans="2:65" s="13" customFormat="1" ht="11.25" x14ac:dyDescent="0.2">
      <c r="B878" s="153"/>
      <c r="D878" s="141" t="s">
        <v>155</v>
      </c>
      <c r="E878" s="154" t="s">
        <v>19</v>
      </c>
      <c r="F878" s="155" t="s">
        <v>937</v>
      </c>
      <c r="H878" s="156">
        <v>24</v>
      </c>
      <c r="I878" s="157"/>
      <c r="L878" s="153"/>
      <c r="M878" s="158"/>
      <c r="T878" s="159"/>
      <c r="AT878" s="154" t="s">
        <v>155</v>
      </c>
      <c r="AU878" s="154" t="s">
        <v>81</v>
      </c>
      <c r="AV878" s="13" t="s">
        <v>81</v>
      </c>
      <c r="AW878" s="13" t="s">
        <v>33</v>
      </c>
      <c r="AX878" s="13" t="s">
        <v>79</v>
      </c>
      <c r="AY878" s="154" t="s">
        <v>141</v>
      </c>
    </row>
    <row r="879" spans="2:65" s="1" customFormat="1" ht="24.2" customHeight="1" x14ac:dyDescent="0.2">
      <c r="B879" s="33"/>
      <c r="C879" s="128" t="s">
        <v>737</v>
      </c>
      <c r="D879" s="128" t="s">
        <v>144</v>
      </c>
      <c r="E879" s="129" t="s">
        <v>943</v>
      </c>
      <c r="F879" s="130" t="s">
        <v>944</v>
      </c>
      <c r="G879" s="131" t="s">
        <v>221</v>
      </c>
      <c r="H879" s="132">
        <v>363.35</v>
      </c>
      <c r="I879" s="133"/>
      <c r="J879" s="134">
        <f>ROUND(I879*H879,2)</f>
        <v>0</v>
      </c>
      <c r="K879" s="130" t="s">
        <v>148</v>
      </c>
      <c r="L879" s="33"/>
      <c r="M879" s="135" t="s">
        <v>19</v>
      </c>
      <c r="N879" s="136" t="s">
        <v>42</v>
      </c>
      <c r="P879" s="137">
        <f>O879*H879</f>
        <v>0</v>
      </c>
      <c r="Q879" s="137">
        <v>4.0000000000000003E-5</v>
      </c>
      <c r="R879" s="137">
        <f>Q879*H879</f>
        <v>1.4534000000000002E-2</v>
      </c>
      <c r="S879" s="137">
        <v>0</v>
      </c>
      <c r="T879" s="138">
        <f>S879*H879</f>
        <v>0</v>
      </c>
      <c r="AR879" s="139" t="s">
        <v>149</v>
      </c>
      <c r="AT879" s="139" t="s">
        <v>144</v>
      </c>
      <c r="AU879" s="139" t="s">
        <v>81</v>
      </c>
      <c r="AY879" s="18" t="s">
        <v>141</v>
      </c>
      <c r="BE879" s="140">
        <f>IF(N879="základní",J879,0)</f>
        <v>0</v>
      </c>
      <c r="BF879" s="140">
        <f>IF(N879="snížená",J879,0)</f>
        <v>0</v>
      </c>
      <c r="BG879" s="140">
        <f>IF(N879="zákl. přenesená",J879,0)</f>
        <v>0</v>
      </c>
      <c r="BH879" s="140">
        <f>IF(N879="sníž. přenesená",J879,0)</f>
        <v>0</v>
      </c>
      <c r="BI879" s="140">
        <f>IF(N879="nulová",J879,0)</f>
        <v>0</v>
      </c>
      <c r="BJ879" s="18" t="s">
        <v>79</v>
      </c>
      <c r="BK879" s="140">
        <f>ROUND(I879*H879,2)</f>
        <v>0</v>
      </c>
      <c r="BL879" s="18" t="s">
        <v>149</v>
      </c>
      <c r="BM879" s="139" t="s">
        <v>945</v>
      </c>
    </row>
    <row r="880" spans="2:65" s="1" customFormat="1" ht="19.5" x14ac:dyDescent="0.2">
      <c r="B880" s="33"/>
      <c r="D880" s="141" t="s">
        <v>151</v>
      </c>
      <c r="F880" s="142" t="s">
        <v>946</v>
      </c>
      <c r="I880" s="143"/>
      <c r="L880" s="33"/>
      <c r="M880" s="144"/>
      <c r="T880" s="54"/>
      <c r="AT880" s="18" t="s">
        <v>151</v>
      </c>
      <c r="AU880" s="18" t="s">
        <v>81</v>
      </c>
    </row>
    <row r="881" spans="2:65" s="1" customFormat="1" ht="11.25" x14ac:dyDescent="0.2">
      <c r="B881" s="33"/>
      <c r="D881" s="145" t="s">
        <v>153</v>
      </c>
      <c r="F881" s="146" t="s">
        <v>947</v>
      </c>
      <c r="I881" s="143"/>
      <c r="L881" s="33"/>
      <c r="M881" s="144"/>
      <c r="T881" s="54"/>
      <c r="AT881" s="18" t="s">
        <v>153</v>
      </c>
      <c r="AU881" s="18" t="s">
        <v>81</v>
      </c>
    </row>
    <row r="882" spans="2:65" s="12" customFormat="1" ht="11.25" x14ac:dyDescent="0.2">
      <c r="B882" s="147"/>
      <c r="D882" s="141" t="s">
        <v>155</v>
      </c>
      <c r="E882" s="148" t="s">
        <v>19</v>
      </c>
      <c r="F882" s="149" t="s">
        <v>156</v>
      </c>
      <c r="H882" s="148" t="s">
        <v>19</v>
      </c>
      <c r="I882" s="150"/>
      <c r="L882" s="147"/>
      <c r="M882" s="151"/>
      <c r="T882" s="152"/>
      <c r="AT882" s="148" t="s">
        <v>155</v>
      </c>
      <c r="AU882" s="148" t="s">
        <v>81</v>
      </c>
      <c r="AV882" s="12" t="s">
        <v>79</v>
      </c>
      <c r="AW882" s="12" t="s">
        <v>33</v>
      </c>
      <c r="AX882" s="12" t="s">
        <v>71</v>
      </c>
      <c r="AY882" s="148" t="s">
        <v>141</v>
      </c>
    </row>
    <row r="883" spans="2:65" s="13" customFormat="1" ht="11.25" x14ac:dyDescent="0.2">
      <c r="B883" s="153"/>
      <c r="D883" s="141" t="s">
        <v>155</v>
      </c>
      <c r="E883" s="154" t="s">
        <v>19</v>
      </c>
      <c r="F883" s="155" t="s">
        <v>601</v>
      </c>
      <c r="H883" s="156">
        <v>313.35000000000002</v>
      </c>
      <c r="I883" s="157"/>
      <c r="L883" s="153"/>
      <c r="M883" s="158"/>
      <c r="T883" s="159"/>
      <c r="AT883" s="154" t="s">
        <v>155</v>
      </c>
      <c r="AU883" s="154" t="s">
        <v>81</v>
      </c>
      <c r="AV883" s="13" t="s">
        <v>81</v>
      </c>
      <c r="AW883" s="13" t="s">
        <v>33</v>
      </c>
      <c r="AX883" s="13" t="s">
        <v>71</v>
      </c>
      <c r="AY883" s="154" t="s">
        <v>141</v>
      </c>
    </row>
    <row r="884" spans="2:65" s="13" customFormat="1" ht="11.25" x14ac:dyDescent="0.2">
      <c r="B884" s="153"/>
      <c r="D884" s="141" t="s">
        <v>155</v>
      </c>
      <c r="E884" s="154" t="s">
        <v>19</v>
      </c>
      <c r="F884" s="155" t="s">
        <v>602</v>
      </c>
      <c r="H884" s="156">
        <v>50</v>
      </c>
      <c r="I884" s="157"/>
      <c r="L884" s="153"/>
      <c r="M884" s="158"/>
      <c r="T884" s="159"/>
      <c r="AT884" s="154" t="s">
        <v>155</v>
      </c>
      <c r="AU884" s="154" t="s">
        <v>81</v>
      </c>
      <c r="AV884" s="13" t="s">
        <v>81</v>
      </c>
      <c r="AW884" s="13" t="s">
        <v>33</v>
      </c>
      <c r="AX884" s="13" t="s">
        <v>71</v>
      </c>
      <c r="AY884" s="154" t="s">
        <v>141</v>
      </c>
    </row>
    <row r="885" spans="2:65" s="14" customFormat="1" ht="11.25" x14ac:dyDescent="0.2">
      <c r="B885" s="170"/>
      <c r="D885" s="141" t="s">
        <v>155</v>
      </c>
      <c r="E885" s="171" t="s">
        <v>19</v>
      </c>
      <c r="F885" s="172" t="s">
        <v>188</v>
      </c>
      <c r="H885" s="173">
        <v>363.35</v>
      </c>
      <c r="I885" s="174"/>
      <c r="L885" s="170"/>
      <c r="M885" s="175"/>
      <c r="T885" s="176"/>
      <c r="AT885" s="171" t="s">
        <v>155</v>
      </c>
      <c r="AU885" s="171" t="s">
        <v>81</v>
      </c>
      <c r="AV885" s="14" t="s">
        <v>149</v>
      </c>
      <c r="AW885" s="14" t="s">
        <v>33</v>
      </c>
      <c r="AX885" s="14" t="s">
        <v>79</v>
      </c>
      <c r="AY885" s="171" t="s">
        <v>141</v>
      </c>
    </row>
    <row r="886" spans="2:65" s="11" customFormat="1" ht="22.9" customHeight="1" x14ac:dyDescent="0.2">
      <c r="B886" s="116"/>
      <c r="D886" s="117" t="s">
        <v>70</v>
      </c>
      <c r="E886" s="126" t="s">
        <v>948</v>
      </c>
      <c r="F886" s="126" t="s">
        <v>949</v>
      </c>
      <c r="I886" s="119"/>
      <c r="J886" s="127">
        <f>BK886</f>
        <v>0</v>
      </c>
      <c r="L886" s="116"/>
      <c r="M886" s="121"/>
      <c r="P886" s="122">
        <f>SUM(P887:P910)</f>
        <v>0</v>
      </c>
      <c r="R886" s="122">
        <f>SUM(R887:R910)</f>
        <v>0</v>
      </c>
      <c r="T886" s="123">
        <f>SUM(T887:T910)</f>
        <v>0</v>
      </c>
      <c r="AR886" s="117" t="s">
        <v>79</v>
      </c>
      <c r="AT886" s="124" t="s">
        <v>70</v>
      </c>
      <c r="AU886" s="124" t="s">
        <v>79</v>
      </c>
      <c r="AY886" s="117" t="s">
        <v>141</v>
      </c>
      <c r="BK886" s="125">
        <f>SUM(BK887:BK910)</f>
        <v>0</v>
      </c>
    </row>
    <row r="887" spans="2:65" s="1" customFormat="1" ht="24.2" customHeight="1" x14ac:dyDescent="0.2">
      <c r="B887" s="33"/>
      <c r="C887" s="128" t="s">
        <v>950</v>
      </c>
      <c r="D887" s="128" t="s">
        <v>144</v>
      </c>
      <c r="E887" s="129" t="s">
        <v>951</v>
      </c>
      <c r="F887" s="130" t="s">
        <v>952</v>
      </c>
      <c r="G887" s="131" t="s">
        <v>166</v>
      </c>
      <c r="H887" s="132">
        <v>163.393</v>
      </c>
      <c r="I887" s="133"/>
      <c r="J887" s="134">
        <f>ROUND(I887*H887,2)</f>
        <v>0</v>
      </c>
      <c r="K887" s="130" t="s">
        <v>148</v>
      </c>
      <c r="L887" s="33"/>
      <c r="M887" s="135" t="s">
        <v>19</v>
      </c>
      <c r="N887" s="136" t="s">
        <v>42</v>
      </c>
      <c r="P887" s="137">
        <f>O887*H887</f>
        <v>0</v>
      </c>
      <c r="Q887" s="137">
        <v>0</v>
      </c>
      <c r="R887" s="137">
        <f>Q887*H887</f>
        <v>0</v>
      </c>
      <c r="S887" s="137">
        <v>0</v>
      </c>
      <c r="T887" s="138">
        <f>S887*H887</f>
        <v>0</v>
      </c>
      <c r="AR887" s="139" t="s">
        <v>149</v>
      </c>
      <c r="AT887" s="139" t="s">
        <v>144</v>
      </c>
      <c r="AU887" s="139" t="s">
        <v>81</v>
      </c>
      <c r="AY887" s="18" t="s">
        <v>141</v>
      </c>
      <c r="BE887" s="140">
        <f>IF(N887="základní",J887,0)</f>
        <v>0</v>
      </c>
      <c r="BF887" s="140">
        <f>IF(N887="snížená",J887,0)</f>
        <v>0</v>
      </c>
      <c r="BG887" s="140">
        <f>IF(N887="zákl. přenesená",J887,0)</f>
        <v>0</v>
      </c>
      <c r="BH887" s="140">
        <f>IF(N887="sníž. přenesená",J887,0)</f>
        <v>0</v>
      </c>
      <c r="BI887" s="140">
        <f>IF(N887="nulová",J887,0)</f>
        <v>0</v>
      </c>
      <c r="BJ887" s="18" t="s">
        <v>79</v>
      </c>
      <c r="BK887" s="140">
        <f>ROUND(I887*H887,2)</f>
        <v>0</v>
      </c>
      <c r="BL887" s="18" t="s">
        <v>149</v>
      </c>
      <c r="BM887" s="139" t="s">
        <v>953</v>
      </c>
    </row>
    <row r="888" spans="2:65" s="1" customFormat="1" ht="19.5" x14ac:dyDescent="0.2">
      <c r="B888" s="33"/>
      <c r="D888" s="141" t="s">
        <v>151</v>
      </c>
      <c r="F888" s="142" t="s">
        <v>954</v>
      </c>
      <c r="I888" s="143"/>
      <c r="L888" s="33"/>
      <c r="M888" s="144"/>
      <c r="T888" s="54"/>
      <c r="AT888" s="18" t="s">
        <v>151</v>
      </c>
      <c r="AU888" s="18" t="s">
        <v>81</v>
      </c>
    </row>
    <row r="889" spans="2:65" s="1" customFormat="1" ht="11.25" x14ac:dyDescent="0.2">
      <c r="B889" s="33"/>
      <c r="D889" s="145" t="s">
        <v>153</v>
      </c>
      <c r="F889" s="146" t="s">
        <v>955</v>
      </c>
      <c r="I889" s="143"/>
      <c r="L889" s="33"/>
      <c r="M889" s="144"/>
      <c r="T889" s="54"/>
      <c r="AT889" s="18" t="s">
        <v>153</v>
      </c>
      <c r="AU889" s="18" t="s">
        <v>81</v>
      </c>
    </row>
    <row r="890" spans="2:65" s="1" customFormat="1" ht="16.5" customHeight="1" x14ac:dyDescent="0.2">
      <c r="B890" s="33"/>
      <c r="C890" s="128" t="s">
        <v>956</v>
      </c>
      <c r="D890" s="128" t="s">
        <v>144</v>
      </c>
      <c r="E890" s="129" t="s">
        <v>957</v>
      </c>
      <c r="F890" s="130" t="s">
        <v>958</v>
      </c>
      <c r="G890" s="131" t="s">
        <v>256</v>
      </c>
      <c r="H890" s="132">
        <v>10.199999999999999</v>
      </c>
      <c r="I890" s="133"/>
      <c r="J890" s="134">
        <f>ROUND(I890*H890,2)</f>
        <v>0</v>
      </c>
      <c r="K890" s="130" t="s">
        <v>148</v>
      </c>
      <c r="L890" s="33"/>
      <c r="M890" s="135" t="s">
        <v>19</v>
      </c>
      <c r="N890" s="136" t="s">
        <v>42</v>
      </c>
      <c r="P890" s="137">
        <f>O890*H890</f>
        <v>0</v>
      </c>
      <c r="Q890" s="137">
        <v>0</v>
      </c>
      <c r="R890" s="137">
        <f>Q890*H890</f>
        <v>0</v>
      </c>
      <c r="S890" s="137">
        <v>0</v>
      </c>
      <c r="T890" s="138">
        <f>S890*H890</f>
        <v>0</v>
      </c>
      <c r="AR890" s="139" t="s">
        <v>149</v>
      </c>
      <c r="AT890" s="139" t="s">
        <v>144</v>
      </c>
      <c r="AU890" s="139" t="s">
        <v>81</v>
      </c>
      <c r="AY890" s="18" t="s">
        <v>141</v>
      </c>
      <c r="BE890" s="140">
        <f>IF(N890="základní",J890,0)</f>
        <v>0</v>
      </c>
      <c r="BF890" s="140">
        <f>IF(N890="snížená",J890,0)</f>
        <v>0</v>
      </c>
      <c r="BG890" s="140">
        <f>IF(N890="zákl. přenesená",J890,0)</f>
        <v>0</v>
      </c>
      <c r="BH890" s="140">
        <f>IF(N890="sníž. přenesená",J890,0)</f>
        <v>0</v>
      </c>
      <c r="BI890" s="140">
        <f>IF(N890="nulová",J890,0)</f>
        <v>0</v>
      </c>
      <c r="BJ890" s="18" t="s">
        <v>79</v>
      </c>
      <c r="BK890" s="140">
        <f>ROUND(I890*H890,2)</f>
        <v>0</v>
      </c>
      <c r="BL890" s="18" t="s">
        <v>149</v>
      </c>
      <c r="BM890" s="139" t="s">
        <v>959</v>
      </c>
    </row>
    <row r="891" spans="2:65" s="1" customFormat="1" ht="11.25" x14ac:dyDescent="0.2">
      <c r="B891" s="33"/>
      <c r="D891" s="141" t="s">
        <v>151</v>
      </c>
      <c r="F891" s="142" t="s">
        <v>960</v>
      </c>
      <c r="I891" s="143"/>
      <c r="L891" s="33"/>
      <c r="M891" s="144"/>
      <c r="T891" s="54"/>
      <c r="AT891" s="18" t="s">
        <v>151</v>
      </c>
      <c r="AU891" s="18" t="s">
        <v>81</v>
      </c>
    </row>
    <row r="892" spans="2:65" s="1" customFormat="1" ht="11.25" x14ac:dyDescent="0.2">
      <c r="B892" s="33"/>
      <c r="D892" s="145" t="s">
        <v>153</v>
      </c>
      <c r="F892" s="146" t="s">
        <v>961</v>
      </c>
      <c r="I892" s="143"/>
      <c r="L892" s="33"/>
      <c r="M892" s="144"/>
      <c r="T892" s="54"/>
      <c r="AT892" s="18" t="s">
        <v>153</v>
      </c>
      <c r="AU892" s="18" t="s">
        <v>81</v>
      </c>
    </row>
    <row r="893" spans="2:65" s="13" customFormat="1" ht="11.25" x14ac:dyDescent="0.2">
      <c r="B893" s="153"/>
      <c r="D893" s="141" t="s">
        <v>155</v>
      </c>
      <c r="E893" s="154" t="s">
        <v>19</v>
      </c>
      <c r="F893" s="155" t="s">
        <v>962</v>
      </c>
      <c r="H893" s="156">
        <v>10.199999999999999</v>
      </c>
      <c r="I893" s="157"/>
      <c r="L893" s="153"/>
      <c r="M893" s="158"/>
      <c r="T893" s="159"/>
      <c r="AT893" s="154" t="s">
        <v>155</v>
      </c>
      <c r="AU893" s="154" t="s">
        <v>81</v>
      </c>
      <c r="AV893" s="13" t="s">
        <v>81</v>
      </c>
      <c r="AW893" s="13" t="s">
        <v>33</v>
      </c>
      <c r="AX893" s="13" t="s">
        <v>79</v>
      </c>
      <c r="AY893" s="154" t="s">
        <v>141</v>
      </c>
    </row>
    <row r="894" spans="2:65" s="1" customFormat="1" ht="24.2" customHeight="1" x14ac:dyDescent="0.2">
      <c r="B894" s="33"/>
      <c r="C894" s="128" t="s">
        <v>963</v>
      </c>
      <c r="D894" s="128" t="s">
        <v>144</v>
      </c>
      <c r="E894" s="129" t="s">
        <v>964</v>
      </c>
      <c r="F894" s="130" t="s">
        <v>965</v>
      </c>
      <c r="G894" s="131" t="s">
        <v>256</v>
      </c>
      <c r="H894" s="132">
        <v>1836</v>
      </c>
      <c r="I894" s="133"/>
      <c r="J894" s="134">
        <f>ROUND(I894*H894,2)</f>
        <v>0</v>
      </c>
      <c r="K894" s="130" t="s">
        <v>148</v>
      </c>
      <c r="L894" s="33"/>
      <c r="M894" s="135" t="s">
        <v>19</v>
      </c>
      <c r="N894" s="136" t="s">
        <v>42</v>
      </c>
      <c r="P894" s="137">
        <f>O894*H894</f>
        <v>0</v>
      </c>
      <c r="Q894" s="137">
        <v>0</v>
      </c>
      <c r="R894" s="137">
        <f>Q894*H894</f>
        <v>0</v>
      </c>
      <c r="S894" s="137">
        <v>0</v>
      </c>
      <c r="T894" s="138">
        <f>S894*H894</f>
        <v>0</v>
      </c>
      <c r="AR894" s="139" t="s">
        <v>149</v>
      </c>
      <c r="AT894" s="139" t="s">
        <v>144</v>
      </c>
      <c r="AU894" s="139" t="s">
        <v>81</v>
      </c>
      <c r="AY894" s="18" t="s">
        <v>141</v>
      </c>
      <c r="BE894" s="140">
        <f>IF(N894="základní",J894,0)</f>
        <v>0</v>
      </c>
      <c r="BF894" s="140">
        <f>IF(N894="snížená",J894,0)</f>
        <v>0</v>
      </c>
      <c r="BG894" s="140">
        <f>IF(N894="zákl. přenesená",J894,0)</f>
        <v>0</v>
      </c>
      <c r="BH894" s="140">
        <f>IF(N894="sníž. přenesená",J894,0)</f>
        <v>0</v>
      </c>
      <c r="BI894" s="140">
        <f>IF(N894="nulová",J894,0)</f>
        <v>0</v>
      </c>
      <c r="BJ894" s="18" t="s">
        <v>79</v>
      </c>
      <c r="BK894" s="140">
        <f>ROUND(I894*H894,2)</f>
        <v>0</v>
      </c>
      <c r="BL894" s="18" t="s">
        <v>149</v>
      </c>
      <c r="BM894" s="139" t="s">
        <v>966</v>
      </c>
    </row>
    <row r="895" spans="2:65" s="1" customFormat="1" ht="19.5" x14ac:dyDescent="0.2">
      <c r="B895" s="33"/>
      <c r="D895" s="141" t="s">
        <v>151</v>
      </c>
      <c r="F895" s="142" t="s">
        <v>967</v>
      </c>
      <c r="I895" s="143"/>
      <c r="L895" s="33"/>
      <c r="M895" s="144"/>
      <c r="T895" s="54"/>
      <c r="AT895" s="18" t="s">
        <v>151</v>
      </c>
      <c r="AU895" s="18" t="s">
        <v>81</v>
      </c>
    </row>
    <row r="896" spans="2:65" s="1" customFormat="1" ht="11.25" x14ac:dyDescent="0.2">
      <c r="B896" s="33"/>
      <c r="D896" s="145" t="s">
        <v>153</v>
      </c>
      <c r="F896" s="146" t="s">
        <v>968</v>
      </c>
      <c r="I896" s="143"/>
      <c r="L896" s="33"/>
      <c r="M896" s="144"/>
      <c r="T896" s="54"/>
      <c r="AT896" s="18" t="s">
        <v>153</v>
      </c>
      <c r="AU896" s="18" t="s">
        <v>81</v>
      </c>
    </row>
    <row r="897" spans="2:65" s="12" customFormat="1" ht="11.25" x14ac:dyDescent="0.2">
      <c r="B897" s="147"/>
      <c r="D897" s="141" t="s">
        <v>155</v>
      </c>
      <c r="E897" s="148" t="s">
        <v>19</v>
      </c>
      <c r="F897" s="149" t="s">
        <v>566</v>
      </c>
      <c r="H897" s="148" t="s">
        <v>19</v>
      </c>
      <c r="I897" s="150"/>
      <c r="L897" s="147"/>
      <c r="M897" s="151"/>
      <c r="T897" s="152"/>
      <c r="AT897" s="148" t="s">
        <v>155</v>
      </c>
      <c r="AU897" s="148" t="s">
        <v>81</v>
      </c>
      <c r="AV897" s="12" t="s">
        <v>79</v>
      </c>
      <c r="AW897" s="12" t="s">
        <v>33</v>
      </c>
      <c r="AX897" s="12" t="s">
        <v>71</v>
      </c>
      <c r="AY897" s="148" t="s">
        <v>141</v>
      </c>
    </row>
    <row r="898" spans="2:65" s="13" customFormat="1" ht="11.25" x14ac:dyDescent="0.2">
      <c r="B898" s="153"/>
      <c r="D898" s="141" t="s">
        <v>155</v>
      </c>
      <c r="E898" s="154" t="s">
        <v>19</v>
      </c>
      <c r="F898" s="155" t="s">
        <v>969</v>
      </c>
      <c r="H898" s="156">
        <v>1836</v>
      </c>
      <c r="I898" s="157"/>
      <c r="L898" s="153"/>
      <c r="M898" s="158"/>
      <c r="T898" s="159"/>
      <c r="AT898" s="154" t="s">
        <v>155</v>
      </c>
      <c r="AU898" s="154" t="s">
        <v>81</v>
      </c>
      <c r="AV898" s="13" t="s">
        <v>81</v>
      </c>
      <c r="AW898" s="13" t="s">
        <v>33</v>
      </c>
      <c r="AX898" s="13" t="s">
        <v>79</v>
      </c>
      <c r="AY898" s="154" t="s">
        <v>141</v>
      </c>
    </row>
    <row r="899" spans="2:65" s="12" customFormat="1" ht="11.25" x14ac:dyDescent="0.2">
      <c r="B899" s="147"/>
      <c r="D899" s="141" t="s">
        <v>155</v>
      </c>
      <c r="E899" s="148" t="s">
        <v>19</v>
      </c>
      <c r="F899" s="149" t="s">
        <v>970</v>
      </c>
      <c r="H899" s="148" t="s">
        <v>19</v>
      </c>
      <c r="I899" s="150"/>
      <c r="L899" s="147"/>
      <c r="M899" s="151"/>
      <c r="T899" s="152"/>
      <c r="AT899" s="148" t="s">
        <v>155</v>
      </c>
      <c r="AU899" s="148" t="s">
        <v>81</v>
      </c>
      <c r="AV899" s="12" t="s">
        <v>79</v>
      </c>
      <c r="AW899" s="12" t="s">
        <v>33</v>
      </c>
      <c r="AX899" s="12" t="s">
        <v>71</v>
      </c>
      <c r="AY899" s="148" t="s">
        <v>141</v>
      </c>
    </row>
    <row r="900" spans="2:65" s="1" customFormat="1" ht="24.2" customHeight="1" x14ac:dyDescent="0.2">
      <c r="B900" s="33"/>
      <c r="C900" s="128" t="s">
        <v>971</v>
      </c>
      <c r="D900" s="128" t="s">
        <v>144</v>
      </c>
      <c r="E900" s="129" t="s">
        <v>972</v>
      </c>
      <c r="F900" s="130" t="s">
        <v>973</v>
      </c>
      <c r="G900" s="131" t="s">
        <v>166</v>
      </c>
      <c r="H900" s="132">
        <v>163.393</v>
      </c>
      <c r="I900" s="133"/>
      <c r="J900" s="134">
        <f>ROUND(I900*H900,2)</f>
        <v>0</v>
      </c>
      <c r="K900" s="130" t="s">
        <v>148</v>
      </c>
      <c r="L900" s="33"/>
      <c r="M900" s="135" t="s">
        <v>19</v>
      </c>
      <c r="N900" s="136" t="s">
        <v>42</v>
      </c>
      <c r="P900" s="137">
        <f>O900*H900</f>
        <v>0</v>
      </c>
      <c r="Q900" s="137">
        <v>0</v>
      </c>
      <c r="R900" s="137">
        <f>Q900*H900</f>
        <v>0</v>
      </c>
      <c r="S900" s="137">
        <v>0</v>
      </c>
      <c r="T900" s="138">
        <f>S900*H900</f>
        <v>0</v>
      </c>
      <c r="AR900" s="139" t="s">
        <v>149</v>
      </c>
      <c r="AT900" s="139" t="s">
        <v>144</v>
      </c>
      <c r="AU900" s="139" t="s">
        <v>81</v>
      </c>
      <c r="AY900" s="18" t="s">
        <v>141</v>
      </c>
      <c r="BE900" s="140">
        <f>IF(N900="základní",J900,0)</f>
        <v>0</v>
      </c>
      <c r="BF900" s="140">
        <f>IF(N900="snížená",J900,0)</f>
        <v>0</v>
      </c>
      <c r="BG900" s="140">
        <f>IF(N900="zákl. přenesená",J900,0)</f>
        <v>0</v>
      </c>
      <c r="BH900" s="140">
        <f>IF(N900="sníž. přenesená",J900,0)</f>
        <v>0</v>
      </c>
      <c r="BI900" s="140">
        <f>IF(N900="nulová",J900,0)</f>
        <v>0</v>
      </c>
      <c r="BJ900" s="18" t="s">
        <v>79</v>
      </c>
      <c r="BK900" s="140">
        <f>ROUND(I900*H900,2)</f>
        <v>0</v>
      </c>
      <c r="BL900" s="18" t="s">
        <v>149</v>
      </c>
      <c r="BM900" s="139" t="s">
        <v>974</v>
      </c>
    </row>
    <row r="901" spans="2:65" s="1" customFormat="1" ht="19.5" x14ac:dyDescent="0.2">
      <c r="B901" s="33"/>
      <c r="D901" s="141" t="s">
        <v>151</v>
      </c>
      <c r="F901" s="142" t="s">
        <v>975</v>
      </c>
      <c r="I901" s="143"/>
      <c r="L901" s="33"/>
      <c r="M901" s="144"/>
      <c r="T901" s="54"/>
      <c r="AT901" s="18" t="s">
        <v>151</v>
      </c>
      <c r="AU901" s="18" t="s">
        <v>81</v>
      </c>
    </row>
    <row r="902" spans="2:65" s="1" customFormat="1" ht="11.25" x14ac:dyDescent="0.2">
      <c r="B902" s="33"/>
      <c r="D902" s="145" t="s">
        <v>153</v>
      </c>
      <c r="F902" s="146" t="s">
        <v>976</v>
      </c>
      <c r="I902" s="143"/>
      <c r="L902" s="33"/>
      <c r="M902" s="144"/>
      <c r="T902" s="54"/>
      <c r="AT902" s="18" t="s">
        <v>153</v>
      </c>
      <c r="AU902" s="18" t="s">
        <v>81</v>
      </c>
    </row>
    <row r="903" spans="2:65" s="1" customFormat="1" ht="24.2" customHeight="1" x14ac:dyDescent="0.2">
      <c r="B903" s="33"/>
      <c r="C903" s="128" t="s">
        <v>977</v>
      </c>
      <c r="D903" s="128" t="s">
        <v>144</v>
      </c>
      <c r="E903" s="129" t="s">
        <v>978</v>
      </c>
      <c r="F903" s="130" t="s">
        <v>979</v>
      </c>
      <c r="G903" s="131" t="s">
        <v>166</v>
      </c>
      <c r="H903" s="132">
        <v>3050.8679999999999</v>
      </c>
      <c r="I903" s="133"/>
      <c r="J903" s="134">
        <f>ROUND(I903*H903,2)</f>
        <v>0</v>
      </c>
      <c r="K903" s="130" t="s">
        <v>148</v>
      </c>
      <c r="L903" s="33"/>
      <c r="M903" s="135" t="s">
        <v>19</v>
      </c>
      <c r="N903" s="136" t="s">
        <v>42</v>
      </c>
      <c r="P903" s="137">
        <f>O903*H903</f>
        <v>0</v>
      </c>
      <c r="Q903" s="137">
        <v>0</v>
      </c>
      <c r="R903" s="137">
        <f>Q903*H903</f>
        <v>0</v>
      </c>
      <c r="S903" s="137">
        <v>0</v>
      </c>
      <c r="T903" s="138">
        <f>S903*H903</f>
        <v>0</v>
      </c>
      <c r="AR903" s="139" t="s">
        <v>149</v>
      </c>
      <c r="AT903" s="139" t="s">
        <v>144</v>
      </c>
      <c r="AU903" s="139" t="s">
        <v>81</v>
      </c>
      <c r="AY903" s="18" t="s">
        <v>141</v>
      </c>
      <c r="BE903" s="140">
        <f>IF(N903="základní",J903,0)</f>
        <v>0</v>
      </c>
      <c r="BF903" s="140">
        <f>IF(N903="snížená",J903,0)</f>
        <v>0</v>
      </c>
      <c r="BG903" s="140">
        <f>IF(N903="zákl. přenesená",J903,0)</f>
        <v>0</v>
      </c>
      <c r="BH903" s="140">
        <f>IF(N903="sníž. přenesená",J903,0)</f>
        <v>0</v>
      </c>
      <c r="BI903" s="140">
        <f>IF(N903="nulová",J903,0)</f>
        <v>0</v>
      </c>
      <c r="BJ903" s="18" t="s">
        <v>79</v>
      </c>
      <c r="BK903" s="140">
        <f>ROUND(I903*H903,2)</f>
        <v>0</v>
      </c>
      <c r="BL903" s="18" t="s">
        <v>149</v>
      </c>
      <c r="BM903" s="139" t="s">
        <v>980</v>
      </c>
    </row>
    <row r="904" spans="2:65" s="1" customFormat="1" ht="29.25" x14ac:dyDescent="0.2">
      <c r="B904" s="33"/>
      <c r="D904" s="141" t="s">
        <v>151</v>
      </c>
      <c r="F904" s="142" t="s">
        <v>981</v>
      </c>
      <c r="I904" s="143"/>
      <c r="L904" s="33"/>
      <c r="M904" s="144"/>
      <c r="T904" s="54"/>
      <c r="AT904" s="18" t="s">
        <v>151</v>
      </c>
      <c r="AU904" s="18" t="s">
        <v>81</v>
      </c>
    </row>
    <row r="905" spans="2:65" s="1" customFormat="1" ht="11.25" x14ac:dyDescent="0.2">
      <c r="B905" s="33"/>
      <c r="D905" s="145" t="s">
        <v>153</v>
      </c>
      <c r="F905" s="146" t="s">
        <v>982</v>
      </c>
      <c r="I905" s="143"/>
      <c r="L905" s="33"/>
      <c r="M905" s="144"/>
      <c r="T905" s="54"/>
      <c r="AT905" s="18" t="s">
        <v>153</v>
      </c>
      <c r="AU905" s="18" t="s">
        <v>81</v>
      </c>
    </row>
    <row r="906" spans="2:65" s="13" customFormat="1" ht="22.5" x14ac:dyDescent="0.2">
      <c r="B906" s="153"/>
      <c r="D906" s="141" t="s">
        <v>155</v>
      </c>
      <c r="E906" s="154" t="s">
        <v>19</v>
      </c>
      <c r="F906" s="155" t="s">
        <v>983</v>
      </c>
      <c r="H906" s="156">
        <v>3050.8679999999999</v>
      </c>
      <c r="I906" s="157"/>
      <c r="L906" s="153"/>
      <c r="M906" s="158"/>
      <c r="T906" s="159"/>
      <c r="AT906" s="154" t="s">
        <v>155</v>
      </c>
      <c r="AU906" s="154" t="s">
        <v>81</v>
      </c>
      <c r="AV906" s="13" t="s">
        <v>81</v>
      </c>
      <c r="AW906" s="13" t="s">
        <v>33</v>
      </c>
      <c r="AX906" s="13" t="s">
        <v>79</v>
      </c>
      <c r="AY906" s="154" t="s">
        <v>141</v>
      </c>
    </row>
    <row r="907" spans="2:65" s="12" customFormat="1" ht="11.25" x14ac:dyDescent="0.2">
      <c r="B907" s="147"/>
      <c r="D907" s="141" t="s">
        <v>155</v>
      </c>
      <c r="E907" s="148" t="s">
        <v>19</v>
      </c>
      <c r="F907" s="149" t="s">
        <v>984</v>
      </c>
      <c r="H907" s="148" t="s">
        <v>19</v>
      </c>
      <c r="I907" s="150"/>
      <c r="L907" s="147"/>
      <c r="M907" s="151"/>
      <c r="T907" s="152"/>
      <c r="AT907" s="148" t="s">
        <v>155</v>
      </c>
      <c r="AU907" s="148" t="s">
        <v>81</v>
      </c>
      <c r="AV907" s="12" t="s">
        <v>79</v>
      </c>
      <c r="AW907" s="12" t="s">
        <v>33</v>
      </c>
      <c r="AX907" s="12" t="s">
        <v>71</v>
      </c>
      <c r="AY907" s="148" t="s">
        <v>141</v>
      </c>
    </row>
    <row r="908" spans="2:65" s="1" customFormat="1" ht="33" customHeight="1" x14ac:dyDescent="0.2">
      <c r="B908" s="33"/>
      <c r="C908" s="128" t="s">
        <v>985</v>
      </c>
      <c r="D908" s="128" t="s">
        <v>144</v>
      </c>
      <c r="E908" s="129" t="s">
        <v>986</v>
      </c>
      <c r="F908" s="130" t="s">
        <v>987</v>
      </c>
      <c r="G908" s="131" t="s">
        <v>166</v>
      </c>
      <c r="H908" s="132">
        <v>163.393</v>
      </c>
      <c r="I908" s="133"/>
      <c r="J908" s="134">
        <f>ROUND(I908*H908,2)</f>
        <v>0</v>
      </c>
      <c r="K908" s="130" t="s">
        <v>148</v>
      </c>
      <c r="L908" s="33"/>
      <c r="M908" s="135" t="s">
        <v>19</v>
      </c>
      <c r="N908" s="136" t="s">
        <v>42</v>
      </c>
      <c r="P908" s="137">
        <f>O908*H908</f>
        <v>0</v>
      </c>
      <c r="Q908" s="137">
        <v>0</v>
      </c>
      <c r="R908" s="137">
        <f>Q908*H908</f>
        <v>0</v>
      </c>
      <c r="S908" s="137">
        <v>0</v>
      </c>
      <c r="T908" s="138">
        <f>S908*H908</f>
        <v>0</v>
      </c>
      <c r="AR908" s="139" t="s">
        <v>149</v>
      </c>
      <c r="AT908" s="139" t="s">
        <v>144</v>
      </c>
      <c r="AU908" s="139" t="s">
        <v>81</v>
      </c>
      <c r="AY908" s="18" t="s">
        <v>141</v>
      </c>
      <c r="BE908" s="140">
        <f>IF(N908="základní",J908,0)</f>
        <v>0</v>
      </c>
      <c r="BF908" s="140">
        <f>IF(N908="snížená",J908,0)</f>
        <v>0</v>
      </c>
      <c r="BG908" s="140">
        <f>IF(N908="zákl. přenesená",J908,0)</f>
        <v>0</v>
      </c>
      <c r="BH908" s="140">
        <f>IF(N908="sníž. přenesená",J908,0)</f>
        <v>0</v>
      </c>
      <c r="BI908" s="140">
        <f>IF(N908="nulová",J908,0)</f>
        <v>0</v>
      </c>
      <c r="BJ908" s="18" t="s">
        <v>79</v>
      </c>
      <c r="BK908" s="140">
        <f>ROUND(I908*H908,2)</f>
        <v>0</v>
      </c>
      <c r="BL908" s="18" t="s">
        <v>149</v>
      </c>
      <c r="BM908" s="139" t="s">
        <v>988</v>
      </c>
    </row>
    <row r="909" spans="2:65" s="1" customFormat="1" ht="29.25" x14ac:dyDescent="0.2">
      <c r="B909" s="33"/>
      <c r="D909" s="141" t="s">
        <v>151</v>
      </c>
      <c r="F909" s="142" t="s">
        <v>989</v>
      </c>
      <c r="I909" s="143"/>
      <c r="L909" s="33"/>
      <c r="M909" s="144"/>
      <c r="T909" s="54"/>
      <c r="AT909" s="18" t="s">
        <v>151</v>
      </c>
      <c r="AU909" s="18" t="s">
        <v>81</v>
      </c>
    </row>
    <row r="910" spans="2:65" s="1" customFormat="1" ht="11.25" x14ac:dyDescent="0.2">
      <c r="B910" s="33"/>
      <c r="D910" s="145" t="s">
        <v>153</v>
      </c>
      <c r="F910" s="146" t="s">
        <v>990</v>
      </c>
      <c r="I910" s="143"/>
      <c r="L910" s="33"/>
      <c r="M910" s="144"/>
      <c r="T910" s="54"/>
      <c r="AT910" s="18" t="s">
        <v>153</v>
      </c>
      <c r="AU910" s="18" t="s">
        <v>81</v>
      </c>
    </row>
    <row r="911" spans="2:65" s="11" customFormat="1" ht="22.9" customHeight="1" x14ac:dyDescent="0.2">
      <c r="B911" s="116"/>
      <c r="D911" s="117" t="s">
        <v>70</v>
      </c>
      <c r="E911" s="126" t="s">
        <v>991</v>
      </c>
      <c r="F911" s="126" t="s">
        <v>992</v>
      </c>
      <c r="I911" s="119"/>
      <c r="J911" s="127">
        <f>BK911</f>
        <v>0</v>
      </c>
      <c r="L911" s="116"/>
      <c r="M911" s="121"/>
      <c r="P911" s="122">
        <f>SUM(P912:P914)</f>
        <v>0</v>
      </c>
      <c r="R911" s="122">
        <f>SUM(R912:R914)</f>
        <v>0</v>
      </c>
      <c r="T911" s="123">
        <f>SUM(T912:T914)</f>
        <v>0</v>
      </c>
      <c r="AR911" s="117" t="s">
        <v>79</v>
      </c>
      <c r="AT911" s="124" t="s">
        <v>70</v>
      </c>
      <c r="AU911" s="124" t="s">
        <v>79</v>
      </c>
      <c r="AY911" s="117" t="s">
        <v>141</v>
      </c>
      <c r="BK911" s="125">
        <f>SUM(BK912:BK914)</f>
        <v>0</v>
      </c>
    </row>
    <row r="912" spans="2:65" s="1" customFormat="1" ht="24.2" customHeight="1" x14ac:dyDescent="0.2">
      <c r="B912" s="33"/>
      <c r="C912" s="128" t="s">
        <v>993</v>
      </c>
      <c r="D912" s="128" t="s">
        <v>144</v>
      </c>
      <c r="E912" s="129" t="s">
        <v>994</v>
      </c>
      <c r="F912" s="130" t="s">
        <v>995</v>
      </c>
      <c r="G912" s="131" t="s">
        <v>166</v>
      </c>
      <c r="H912" s="132">
        <v>113.774</v>
      </c>
      <c r="I912" s="133"/>
      <c r="J912" s="134">
        <f>ROUND(I912*H912,2)</f>
        <v>0</v>
      </c>
      <c r="K912" s="130" t="s">
        <v>148</v>
      </c>
      <c r="L912" s="33"/>
      <c r="M912" s="135" t="s">
        <v>19</v>
      </c>
      <c r="N912" s="136" t="s">
        <v>42</v>
      </c>
      <c r="P912" s="137">
        <f>O912*H912</f>
        <v>0</v>
      </c>
      <c r="Q912" s="137">
        <v>0</v>
      </c>
      <c r="R912" s="137">
        <f>Q912*H912</f>
        <v>0</v>
      </c>
      <c r="S912" s="137">
        <v>0</v>
      </c>
      <c r="T912" s="138">
        <f>S912*H912</f>
        <v>0</v>
      </c>
      <c r="AR912" s="139" t="s">
        <v>149</v>
      </c>
      <c r="AT912" s="139" t="s">
        <v>144</v>
      </c>
      <c r="AU912" s="139" t="s">
        <v>81</v>
      </c>
      <c r="AY912" s="18" t="s">
        <v>141</v>
      </c>
      <c r="BE912" s="140">
        <f>IF(N912="základní",J912,0)</f>
        <v>0</v>
      </c>
      <c r="BF912" s="140">
        <f>IF(N912="snížená",J912,0)</f>
        <v>0</v>
      </c>
      <c r="BG912" s="140">
        <f>IF(N912="zákl. přenesená",J912,0)</f>
        <v>0</v>
      </c>
      <c r="BH912" s="140">
        <f>IF(N912="sníž. přenesená",J912,0)</f>
        <v>0</v>
      </c>
      <c r="BI912" s="140">
        <f>IF(N912="nulová",J912,0)</f>
        <v>0</v>
      </c>
      <c r="BJ912" s="18" t="s">
        <v>79</v>
      </c>
      <c r="BK912" s="140">
        <f>ROUND(I912*H912,2)</f>
        <v>0</v>
      </c>
      <c r="BL912" s="18" t="s">
        <v>149</v>
      </c>
      <c r="BM912" s="139" t="s">
        <v>996</v>
      </c>
    </row>
    <row r="913" spans="2:65" s="1" customFormat="1" ht="39" x14ac:dyDescent="0.2">
      <c r="B913" s="33"/>
      <c r="D913" s="141" t="s">
        <v>151</v>
      </c>
      <c r="F913" s="142" t="s">
        <v>997</v>
      </c>
      <c r="I913" s="143"/>
      <c r="L913" s="33"/>
      <c r="M913" s="144"/>
      <c r="T913" s="54"/>
      <c r="AT913" s="18" t="s">
        <v>151</v>
      </c>
      <c r="AU913" s="18" t="s">
        <v>81</v>
      </c>
    </row>
    <row r="914" spans="2:65" s="1" customFormat="1" ht="11.25" x14ac:dyDescent="0.2">
      <c r="B914" s="33"/>
      <c r="D914" s="145" t="s">
        <v>153</v>
      </c>
      <c r="F914" s="146" t="s">
        <v>998</v>
      </c>
      <c r="I914" s="143"/>
      <c r="L914" s="33"/>
      <c r="M914" s="144"/>
      <c r="T914" s="54"/>
      <c r="AT914" s="18" t="s">
        <v>153</v>
      </c>
      <c r="AU914" s="18" t="s">
        <v>81</v>
      </c>
    </row>
    <row r="915" spans="2:65" s="11" customFormat="1" ht="25.9" customHeight="1" x14ac:dyDescent="0.2">
      <c r="B915" s="116"/>
      <c r="D915" s="117" t="s">
        <v>70</v>
      </c>
      <c r="E915" s="118" t="s">
        <v>999</v>
      </c>
      <c r="F915" s="118" t="s">
        <v>1000</v>
      </c>
      <c r="I915" s="119"/>
      <c r="J915" s="120">
        <f>BK915</f>
        <v>0</v>
      </c>
      <c r="L915" s="116"/>
      <c r="M915" s="121"/>
      <c r="P915" s="122">
        <f>P916+P941+P952+P959+P1048+P1057+P1062+P1070+P1262+P1276+P1441+P1533+P1575+P1880+P1928+P1992+P2163+P2168+P2258+P2429+P2449</f>
        <v>0</v>
      </c>
      <c r="R915" s="122">
        <f>R916+R941+R952+R959+R1048+R1057+R1062+R1070+R1262+R1276+R1441+R1533+R1575+R1880+R1928+R1992+R2163+R2168+R2258+R2429+R2449</f>
        <v>50.180251300000002</v>
      </c>
      <c r="T915" s="123">
        <f>T916+T941+T952+T959+T1048+T1057+T1062+T1070+T1262+T1276+T1441+T1533+T1575+T1880+T1928+T1992+T2163+T2168+T2258+T2429+T2449</f>
        <v>5.7499042299999994</v>
      </c>
      <c r="AR915" s="117" t="s">
        <v>81</v>
      </c>
      <c r="AT915" s="124" t="s">
        <v>70</v>
      </c>
      <c r="AU915" s="124" t="s">
        <v>71</v>
      </c>
      <c r="AY915" s="117" t="s">
        <v>141</v>
      </c>
      <c r="BK915" s="125">
        <f>BK916+BK941+BK952+BK959+BK1048+BK1057+BK1062+BK1070+BK1262+BK1276+BK1441+BK1533+BK1575+BK1880+BK1928+BK1992+BK2163+BK2168+BK2258+BK2429+BK2449</f>
        <v>0</v>
      </c>
    </row>
    <row r="916" spans="2:65" s="11" customFormat="1" ht="22.9" customHeight="1" x14ac:dyDescent="0.2">
      <c r="B916" s="116"/>
      <c r="D916" s="117" t="s">
        <v>70</v>
      </c>
      <c r="E916" s="126" t="s">
        <v>1001</v>
      </c>
      <c r="F916" s="126" t="s">
        <v>1002</v>
      </c>
      <c r="I916" s="119"/>
      <c r="J916" s="127">
        <f>BK916</f>
        <v>0</v>
      </c>
      <c r="L916" s="116"/>
      <c r="M916" s="121"/>
      <c r="P916" s="122">
        <f>SUM(P917:P940)</f>
        <v>0</v>
      </c>
      <c r="R916" s="122">
        <f>SUM(R917:R940)</f>
        <v>8.4561999999999998E-2</v>
      </c>
      <c r="T916" s="123">
        <f>SUM(T917:T940)</f>
        <v>0</v>
      </c>
      <c r="AR916" s="117" t="s">
        <v>81</v>
      </c>
      <c r="AT916" s="124" t="s">
        <v>70</v>
      </c>
      <c r="AU916" s="124" t="s">
        <v>79</v>
      </c>
      <c r="AY916" s="117" t="s">
        <v>141</v>
      </c>
      <c r="BK916" s="125">
        <f>SUM(BK917:BK940)</f>
        <v>0</v>
      </c>
    </row>
    <row r="917" spans="2:65" s="1" customFormat="1" ht="16.5" customHeight="1" x14ac:dyDescent="0.2">
      <c r="B917" s="33"/>
      <c r="C917" s="128" t="s">
        <v>1003</v>
      </c>
      <c r="D917" s="128" t="s">
        <v>144</v>
      </c>
      <c r="E917" s="129" t="s">
        <v>1004</v>
      </c>
      <c r="F917" s="130" t="s">
        <v>1005</v>
      </c>
      <c r="G917" s="131" t="s">
        <v>221</v>
      </c>
      <c r="H917" s="132">
        <v>313.35000000000002</v>
      </c>
      <c r="I917" s="133"/>
      <c r="J917" s="134">
        <f>ROUND(I917*H917,2)</f>
        <v>0</v>
      </c>
      <c r="K917" s="130" t="s">
        <v>148</v>
      </c>
      <c r="L917" s="33"/>
      <c r="M917" s="135" t="s">
        <v>19</v>
      </c>
      <c r="N917" s="136" t="s">
        <v>42</v>
      </c>
      <c r="P917" s="137">
        <f>O917*H917</f>
        <v>0</v>
      </c>
      <c r="Q917" s="137">
        <v>0</v>
      </c>
      <c r="R917" s="137">
        <f>Q917*H917</f>
        <v>0</v>
      </c>
      <c r="S917" s="137">
        <v>0</v>
      </c>
      <c r="T917" s="138">
        <f>S917*H917</f>
        <v>0</v>
      </c>
      <c r="AR917" s="139" t="s">
        <v>269</v>
      </c>
      <c r="AT917" s="139" t="s">
        <v>144</v>
      </c>
      <c r="AU917" s="139" t="s">
        <v>81</v>
      </c>
      <c r="AY917" s="18" t="s">
        <v>141</v>
      </c>
      <c r="BE917" s="140">
        <f>IF(N917="základní",J917,0)</f>
        <v>0</v>
      </c>
      <c r="BF917" s="140">
        <f>IF(N917="snížená",J917,0)</f>
        <v>0</v>
      </c>
      <c r="BG917" s="140">
        <f>IF(N917="zákl. přenesená",J917,0)</f>
        <v>0</v>
      </c>
      <c r="BH917" s="140">
        <f>IF(N917="sníž. přenesená",J917,0)</f>
        <v>0</v>
      </c>
      <c r="BI917" s="140">
        <f>IF(N917="nulová",J917,0)</f>
        <v>0</v>
      </c>
      <c r="BJ917" s="18" t="s">
        <v>79</v>
      </c>
      <c r="BK917" s="140">
        <f>ROUND(I917*H917,2)</f>
        <v>0</v>
      </c>
      <c r="BL917" s="18" t="s">
        <v>269</v>
      </c>
      <c r="BM917" s="139" t="s">
        <v>1006</v>
      </c>
    </row>
    <row r="918" spans="2:65" s="1" customFormat="1" ht="11.25" x14ac:dyDescent="0.2">
      <c r="B918" s="33"/>
      <c r="D918" s="141" t="s">
        <v>151</v>
      </c>
      <c r="F918" s="142" t="s">
        <v>1007</v>
      </c>
      <c r="I918" s="143"/>
      <c r="L918" s="33"/>
      <c r="M918" s="144"/>
      <c r="T918" s="54"/>
      <c r="AT918" s="18" t="s">
        <v>151</v>
      </c>
      <c r="AU918" s="18" t="s">
        <v>81</v>
      </c>
    </row>
    <row r="919" spans="2:65" s="1" customFormat="1" ht="11.25" x14ac:dyDescent="0.2">
      <c r="B919" s="33"/>
      <c r="D919" s="145" t="s">
        <v>153</v>
      </c>
      <c r="F919" s="146" t="s">
        <v>1008</v>
      </c>
      <c r="I919" s="143"/>
      <c r="L919" s="33"/>
      <c r="M919" s="144"/>
      <c r="T919" s="54"/>
      <c r="AT919" s="18" t="s">
        <v>153</v>
      </c>
      <c r="AU919" s="18" t="s">
        <v>81</v>
      </c>
    </row>
    <row r="920" spans="2:65" s="12" customFormat="1" ht="11.25" x14ac:dyDescent="0.2">
      <c r="B920" s="147"/>
      <c r="D920" s="141" t="s">
        <v>155</v>
      </c>
      <c r="E920" s="148" t="s">
        <v>19</v>
      </c>
      <c r="F920" s="149" t="s">
        <v>530</v>
      </c>
      <c r="H920" s="148" t="s">
        <v>19</v>
      </c>
      <c r="I920" s="150"/>
      <c r="L920" s="147"/>
      <c r="M920" s="151"/>
      <c r="T920" s="152"/>
      <c r="AT920" s="148" t="s">
        <v>155</v>
      </c>
      <c r="AU920" s="148" t="s">
        <v>81</v>
      </c>
      <c r="AV920" s="12" t="s">
        <v>79</v>
      </c>
      <c r="AW920" s="12" t="s">
        <v>33</v>
      </c>
      <c r="AX920" s="12" t="s">
        <v>71</v>
      </c>
      <c r="AY920" s="148" t="s">
        <v>141</v>
      </c>
    </row>
    <row r="921" spans="2:65" s="12" customFormat="1" ht="22.5" x14ac:dyDescent="0.2">
      <c r="B921" s="147"/>
      <c r="D921" s="141" t="s">
        <v>155</v>
      </c>
      <c r="E921" s="148" t="s">
        <v>19</v>
      </c>
      <c r="F921" s="149" t="s">
        <v>531</v>
      </c>
      <c r="H921" s="148" t="s">
        <v>19</v>
      </c>
      <c r="I921" s="150"/>
      <c r="L921" s="147"/>
      <c r="M921" s="151"/>
      <c r="T921" s="152"/>
      <c r="AT921" s="148" t="s">
        <v>155</v>
      </c>
      <c r="AU921" s="148" t="s">
        <v>81</v>
      </c>
      <c r="AV921" s="12" t="s">
        <v>79</v>
      </c>
      <c r="AW921" s="12" t="s">
        <v>33</v>
      </c>
      <c r="AX921" s="12" t="s">
        <v>71</v>
      </c>
      <c r="AY921" s="148" t="s">
        <v>141</v>
      </c>
    </row>
    <row r="922" spans="2:65" s="13" customFormat="1" ht="11.25" x14ac:dyDescent="0.2">
      <c r="B922" s="153"/>
      <c r="D922" s="141" t="s">
        <v>155</v>
      </c>
      <c r="E922" s="154" t="s">
        <v>19</v>
      </c>
      <c r="F922" s="155" t="s">
        <v>1009</v>
      </c>
      <c r="H922" s="156">
        <v>313.35000000000002</v>
      </c>
      <c r="I922" s="157"/>
      <c r="L922" s="153"/>
      <c r="M922" s="158"/>
      <c r="T922" s="159"/>
      <c r="AT922" s="154" t="s">
        <v>155</v>
      </c>
      <c r="AU922" s="154" t="s">
        <v>81</v>
      </c>
      <c r="AV922" s="13" t="s">
        <v>81</v>
      </c>
      <c r="AW922" s="13" t="s">
        <v>33</v>
      </c>
      <c r="AX922" s="13" t="s">
        <v>79</v>
      </c>
      <c r="AY922" s="154" t="s">
        <v>141</v>
      </c>
    </row>
    <row r="923" spans="2:65" s="1" customFormat="1" ht="16.5" customHeight="1" x14ac:dyDescent="0.2">
      <c r="B923" s="33"/>
      <c r="C923" s="160" t="s">
        <v>1010</v>
      </c>
      <c r="D923" s="160" t="s">
        <v>172</v>
      </c>
      <c r="E923" s="161" t="s">
        <v>1011</v>
      </c>
      <c r="F923" s="162" t="s">
        <v>1012</v>
      </c>
      <c r="G923" s="163" t="s">
        <v>1013</v>
      </c>
      <c r="H923" s="164">
        <v>37.837000000000003</v>
      </c>
      <c r="I923" s="165"/>
      <c r="J923" s="166">
        <f>ROUND(I923*H923,2)</f>
        <v>0</v>
      </c>
      <c r="K923" s="162" t="s">
        <v>148</v>
      </c>
      <c r="L923" s="167"/>
      <c r="M923" s="168" t="s">
        <v>19</v>
      </c>
      <c r="N923" s="169" t="s">
        <v>42</v>
      </c>
      <c r="P923" s="137">
        <f>O923*H923</f>
        <v>0</v>
      </c>
      <c r="Q923" s="137">
        <v>1E-3</v>
      </c>
      <c r="R923" s="137">
        <f>Q923*H923</f>
        <v>3.7837000000000003E-2</v>
      </c>
      <c r="S923" s="137">
        <v>0</v>
      </c>
      <c r="T923" s="138">
        <f>S923*H923</f>
        <v>0</v>
      </c>
      <c r="AR923" s="139" t="s">
        <v>376</v>
      </c>
      <c r="AT923" s="139" t="s">
        <v>172</v>
      </c>
      <c r="AU923" s="139" t="s">
        <v>81</v>
      </c>
      <c r="AY923" s="18" t="s">
        <v>141</v>
      </c>
      <c r="BE923" s="140">
        <f>IF(N923="základní",J923,0)</f>
        <v>0</v>
      </c>
      <c r="BF923" s="140">
        <f>IF(N923="snížená",J923,0)</f>
        <v>0</v>
      </c>
      <c r="BG923" s="140">
        <f>IF(N923="zákl. přenesená",J923,0)</f>
        <v>0</v>
      </c>
      <c r="BH923" s="140">
        <f>IF(N923="sníž. přenesená",J923,0)</f>
        <v>0</v>
      </c>
      <c r="BI923" s="140">
        <f>IF(N923="nulová",J923,0)</f>
        <v>0</v>
      </c>
      <c r="BJ923" s="18" t="s">
        <v>79</v>
      </c>
      <c r="BK923" s="140">
        <f>ROUND(I923*H923,2)</f>
        <v>0</v>
      </c>
      <c r="BL923" s="18" t="s">
        <v>269</v>
      </c>
      <c r="BM923" s="139" t="s">
        <v>1014</v>
      </c>
    </row>
    <row r="924" spans="2:65" s="1" customFormat="1" ht="11.25" x14ac:dyDescent="0.2">
      <c r="B924" s="33"/>
      <c r="D924" s="141" t="s">
        <v>151</v>
      </c>
      <c r="F924" s="142" t="s">
        <v>1012</v>
      </c>
      <c r="I924" s="143"/>
      <c r="L924" s="33"/>
      <c r="M924" s="144"/>
      <c r="T924" s="54"/>
      <c r="AT924" s="18" t="s">
        <v>151</v>
      </c>
      <c r="AU924" s="18" t="s">
        <v>81</v>
      </c>
    </row>
    <row r="925" spans="2:65" s="13" customFormat="1" ht="11.25" x14ac:dyDescent="0.2">
      <c r="B925" s="153"/>
      <c r="D925" s="141" t="s">
        <v>155</v>
      </c>
      <c r="E925" s="154" t="s">
        <v>19</v>
      </c>
      <c r="F925" s="155" t="s">
        <v>1015</v>
      </c>
      <c r="H925" s="156">
        <v>313.35000000000002</v>
      </c>
      <c r="I925" s="157"/>
      <c r="L925" s="153"/>
      <c r="M925" s="158"/>
      <c r="T925" s="159"/>
      <c r="AT925" s="154" t="s">
        <v>155</v>
      </c>
      <c r="AU925" s="154" t="s">
        <v>81</v>
      </c>
      <c r="AV925" s="13" t="s">
        <v>81</v>
      </c>
      <c r="AW925" s="13" t="s">
        <v>33</v>
      </c>
      <c r="AX925" s="13" t="s">
        <v>79</v>
      </c>
      <c r="AY925" s="154" t="s">
        <v>141</v>
      </c>
    </row>
    <row r="926" spans="2:65" s="13" customFormat="1" ht="11.25" x14ac:dyDescent="0.2">
      <c r="B926" s="153"/>
      <c r="D926" s="141" t="s">
        <v>155</v>
      </c>
      <c r="F926" s="155" t="s">
        <v>1016</v>
      </c>
      <c r="H926" s="156">
        <v>37.837000000000003</v>
      </c>
      <c r="I926" s="157"/>
      <c r="L926" s="153"/>
      <c r="M926" s="158"/>
      <c r="T926" s="159"/>
      <c r="AT926" s="154" t="s">
        <v>155</v>
      </c>
      <c r="AU926" s="154" t="s">
        <v>81</v>
      </c>
      <c r="AV926" s="13" t="s">
        <v>81</v>
      </c>
      <c r="AW926" s="13" t="s">
        <v>4</v>
      </c>
      <c r="AX926" s="13" t="s">
        <v>79</v>
      </c>
      <c r="AY926" s="154" t="s">
        <v>141</v>
      </c>
    </row>
    <row r="927" spans="2:65" s="1" customFormat="1" ht="37.9" customHeight="1" x14ac:dyDescent="0.2">
      <c r="B927" s="33"/>
      <c r="C927" s="128" t="s">
        <v>1017</v>
      </c>
      <c r="D927" s="128" t="s">
        <v>144</v>
      </c>
      <c r="E927" s="129" t="s">
        <v>1018</v>
      </c>
      <c r="F927" s="130" t="s">
        <v>1019</v>
      </c>
      <c r="G927" s="131" t="s">
        <v>221</v>
      </c>
      <c r="H927" s="132">
        <v>13.35</v>
      </c>
      <c r="I927" s="133"/>
      <c r="J927" s="134">
        <f>ROUND(I927*H927,2)</f>
        <v>0</v>
      </c>
      <c r="K927" s="130" t="s">
        <v>148</v>
      </c>
      <c r="L927" s="33"/>
      <c r="M927" s="135" t="s">
        <v>19</v>
      </c>
      <c r="N927" s="136" t="s">
        <v>42</v>
      </c>
      <c r="P927" s="137">
        <f>O927*H927</f>
        <v>0</v>
      </c>
      <c r="Q927" s="137">
        <v>3.5000000000000001E-3</v>
      </c>
      <c r="R927" s="137">
        <f>Q927*H927</f>
        <v>4.6725000000000003E-2</v>
      </c>
      <c r="S927" s="137">
        <v>0</v>
      </c>
      <c r="T927" s="138">
        <f>S927*H927</f>
        <v>0</v>
      </c>
      <c r="AR927" s="139" t="s">
        <v>269</v>
      </c>
      <c r="AT927" s="139" t="s">
        <v>144</v>
      </c>
      <c r="AU927" s="139" t="s">
        <v>81</v>
      </c>
      <c r="AY927" s="18" t="s">
        <v>141</v>
      </c>
      <c r="BE927" s="140">
        <f>IF(N927="základní",J927,0)</f>
        <v>0</v>
      </c>
      <c r="BF927" s="140">
        <f>IF(N927="snížená",J927,0)</f>
        <v>0</v>
      </c>
      <c r="BG927" s="140">
        <f>IF(N927="zákl. přenesená",J927,0)</f>
        <v>0</v>
      </c>
      <c r="BH927" s="140">
        <f>IF(N927="sníž. přenesená",J927,0)</f>
        <v>0</v>
      </c>
      <c r="BI927" s="140">
        <f>IF(N927="nulová",J927,0)</f>
        <v>0</v>
      </c>
      <c r="BJ927" s="18" t="s">
        <v>79</v>
      </c>
      <c r="BK927" s="140">
        <f>ROUND(I927*H927,2)</f>
        <v>0</v>
      </c>
      <c r="BL927" s="18" t="s">
        <v>269</v>
      </c>
      <c r="BM927" s="139" t="s">
        <v>1020</v>
      </c>
    </row>
    <row r="928" spans="2:65" s="1" customFormat="1" ht="19.5" x14ac:dyDescent="0.2">
      <c r="B928" s="33"/>
      <c r="D928" s="141" t="s">
        <v>151</v>
      </c>
      <c r="F928" s="142" t="s">
        <v>1021</v>
      </c>
      <c r="I928" s="143"/>
      <c r="L928" s="33"/>
      <c r="M928" s="144"/>
      <c r="T928" s="54"/>
      <c r="AT928" s="18" t="s">
        <v>151</v>
      </c>
      <c r="AU928" s="18" t="s">
        <v>81</v>
      </c>
    </row>
    <row r="929" spans="2:65" s="1" customFormat="1" ht="11.25" x14ac:dyDescent="0.2">
      <c r="B929" s="33"/>
      <c r="D929" s="145" t="s">
        <v>153</v>
      </c>
      <c r="F929" s="146" t="s">
        <v>1022</v>
      </c>
      <c r="I929" s="143"/>
      <c r="L929" s="33"/>
      <c r="M929" s="144"/>
      <c r="T929" s="54"/>
      <c r="AT929" s="18" t="s">
        <v>153</v>
      </c>
      <c r="AU929" s="18" t="s">
        <v>81</v>
      </c>
    </row>
    <row r="930" spans="2:65" s="12" customFormat="1" ht="11.25" x14ac:dyDescent="0.2">
      <c r="B930" s="147"/>
      <c r="D930" s="141" t="s">
        <v>155</v>
      </c>
      <c r="E930" s="148" t="s">
        <v>19</v>
      </c>
      <c r="F930" s="149" t="s">
        <v>225</v>
      </c>
      <c r="H930" s="148" t="s">
        <v>19</v>
      </c>
      <c r="I930" s="150"/>
      <c r="L930" s="147"/>
      <c r="M930" s="151"/>
      <c r="T930" s="152"/>
      <c r="AT930" s="148" t="s">
        <v>155</v>
      </c>
      <c r="AU930" s="148" t="s">
        <v>81</v>
      </c>
      <c r="AV930" s="12" t="s">
        <v>79</v>
      </c>
      <c r="AW930" s="12" t="s">
        <v>33</v>
      </c>
      <c r="AX930" s="12" t="s">
        <v>71</v>
      </c>
      <c r="AY930" s="148" t="s">
        <v>141</v>
      </c>
    </row>
    <row r="931" spans="2:65" s="12" customFormat="1" ht="22.5" x14ac:dyDescent="0.2">
      <c r="B931" s="147"/>
      <c r="D931" s="141" t="s">
        <v>155</v>
      </c>
      <c r="E931" s="148" t="s">
        <v>19</v>
      </c>
      <c r="F931" s="149" t="s">
        <v>1023</v>
      </c>
      <c r="H931" s="148" t="s">
        <v>19</v>
      </c>
      <c r="I931" s="150"/>
      <c r="L931" s="147"/>
      <c r="M931" s="151"/>
      <c r="T931" s="152"/>
      <c r="AT931" s="148" t="s">
        <v>155</v>
      </c>
      <c r="AU931" s="148" t="s">
        <v>81</v>
      </c>
      <c r="AV931" s="12" t="s">
        <v>79</v>
      </c>
      <c r="AW931" s="12" t="s">
        <v>33</v>
      </c>
      <c r="AX931" s="12" t="s">
        <v>71</v>
      </c>
      <c r="AY931" s="148" t="s">
        <v>141</v>
      </c>
    </row>
    <row r="932" spans="2:65" s="12" customFormat="1" ht="11.25" x14ac:dyDescent="0.2">
      <c r="B932" s="147"/>
      <c r="D932" s="141" t="s">
        <v>155</v>
      </c>
      <c r="E932" s="148" t="s">
        <v>19</v>
      </c>
      <c r="F932" s="149" t="s">
        <v>1024</v>
      </c>
      <c r="H932" s="148" t="s">
        <v>19</v>
      </c>
      <c r="I932" s="150"/>
      <c r="L932" s="147"/>
      <c r="M932" s="151"/>
      <c r="T932" s="152"/>
      <c r="AT932" s="148" t="s">
        <v>155</v>
      </c>
      <c r="AU932" s="148" t="s">
        <v>81</v>
      </c>
      <c r="AV932" s="12" t="s">
        <v>79</v>
      </c>
      <c r="AW932" s="12" t="s">
        <v>33</v>
      </c>
      <c r="AX932" s="12" t="s">
        <v>71</v>
      </c>
      <c r="AY932" s="148" t="s">
        <v>141</v>
      </c>
    </row>
    <row r="933" spans="2:65" s="13" customFormat="1" ht="11.25" x14ac:dyDescent="0.2">
      <c r="B933" s="153"/>
      <c r="D933" s="141" t="s">
        <v>155</v>
      </c>
      <c r="E933" s="154" t="s">
        <v>19</v>
      </c>
      <c r="F933" s="155" t="s">
        <v>1025</v>
      </c>
      <c r="H933" s="156">
        <v>4</v>
      </c>
      <c r="I933" s="157"/>
      <c r="L933" s="153"/>
      <c r="M933" s="158"/>
      <c r="T933" s="159"/>
      <c r="AT933" s="154" t="s">
        <v>155</v>
      </c>
      <c r="AU933" s="154" t="s">
        <v>81</v>
      </c>
      <c r="AV933" s="13" t="s">
        <v>81</v>
      </c>
      <c r="AW933" s="13" t="s">
        <v>33</v>
      </c>
      <c r="AX933" s="13" t="s">
        <v>71</v>
      </c>
      <c r="AY933" s="154" t="s">
        <v>141</v>
      </c>
    </row>
    <row r="934" spans="2:65" s="13" customFormat="1" ht="11.25" x14ac:dyDescent="0.2">
      <c r="B934" s="153"/>
      <c r="D934" s="141" t="s">
        <v>155</v>
      </c>
      <c r="E934" s="154" t="s">
        <v>19</v>
      </c>
      <c r="F934" s="155" t="s">
        <v>1026</v>
      </c>
      <c r="H934" s="156">
        <v>3.15</v>
      </c>
      <c r="I934" s="157"/>
      <c r="L934" s="153"/>
      <c r="M934" s="158"/>
      <c r="T934" s="159"/>
      <c r="AT934" s="154" t="s">
        <v>155</v>
      </c>
      <c r="AU934" s="154" t="s">
        <v>81</v>
      </c>
      <c r="AV934" s="13" t="s">
        <v>81</v>
      </c>
      <c r="AW934" s="13" t="s">
        <v>33</v>
      </c>
      <c r="AX934" s="13" t="s">
        <v>71</v>
      </c>
      <c r="AY934" s="154" t="s">
        <v>141</v>
      </c>
    </row>
    <row r="935" spans="2:65" s="13" customFormat="1" ht="11.25" x14ac:dyDescent="0.2">
      <c r="B935" s="153"/>
      <c r="D935" s="141" t="s">
        <v>155</v>
      </c>
      <c r="E935" s="154" t="s">
        <v>19</v>
      </c>
      <c r="F935" s="155" t="s">
        <v>1027</v>
      </c>
      <c r="H935" s="156">
        <v>3.2</v>
      </c>
      <c r="I935" s="157"/>
      <c r="L935" s="153"/>
      <c r="M935" s="158"/>
      <c r="T935" s="159"/>
      <c r="AT935" s="154" t="s">
        <v>155</v>
      </c>
      <c r="AU935" s="154" t="s">
        <v>81</v>
      </c>
      <c r="AV935" s="13" t="s">
        <v>81</v>
      </c>
      <c r="AW935" s="13" t="s">
        <v>33</v>
      </c>
      <c r="AX935" s="13" t="s">
        <v>71</v>
      </c>
      <c r="AY935" s="154" t="s">
        <v>141</v>
      </c>
    </row>
    <row r="936" spans="2:65" s="13" customFormat="1" ht="11.25" x14ac:dyDescent="0.2">
      <c r="B936" s="153"/>
      <c r="D936" s="141" t="s">
        <v>155</v>
      </c>
      <c r="E936" s="154" t="s">
        <v>19</v>
      </c>
      <c r="F936" s="155" t="s">
        <v>1028</v>
      </c>
      <c r="H936" s="156">
        <v>3</v>
      </c>
      <c r="I936" s="157"/>
      <c r="L936" s="153"/>
      <c r="M936" s="158"/>
      <c r="T936" s="159"/>
      <c r="AT936" s="154" t="s">
        <v>155</v>
      </c>
      <c r="AU936" s="154" t="s">
        <v>81</v>
      </c>
      <c r="AV936" s="13" t="s">
        <v>81</v>
      </c>
      <c r="AW936" s="13" t="s">
        <v>33</v>
      </c>
      <c r="AX936" s="13" t="s">
        <v>71</v>
      </c>
      <c r="AY936" s="154" t="s">
        <v>141</v>
      </c>
    </row>
    <row r="937" spans="2:65" s="15" customFormat="1" ht="11.25" x14ac:dyDescent="0.2">
      <c r="B937" s="177"/>
      <c r="D937" s="141" t="s">
        <v>155</v>
      </c>
      <c r="E937" s="178" t="s">
        <v>19</v>
      </c>
      <c r="F937" s="179" t="s">
        <v>470</v>
      </c>
      <c r="H937" s="180">
        <v>13.35</v>
      </c>
      <c r="I937" s="181"/>
      <c r="L937" s="177"/>
      <c r="M937" s="182"/>
      <c r="T937" s="183"/>
      <c r="AT937" s="178" t="s">
        <v>155</v>
      </c>
      <c r="AU937" s="178" t="s">
        <v>81</v>
      </c>
      <c r="AV937" s="15" t="s">
        <v>142</v>
      </c>
      <c r="AW937" s="15" t="s">
        <v>33</v>
      </c>
      <c r="AX937" s="15" t="s">
        <v>79</v>
      </c>
      <c r="AY937" s="178" t="s">
        <v>141</v>
      </c>
    </row>
    <row r="938" spans="2:65" s="1" customFormat="1" ht="33" customHeight="1" x14ac:dyDescent="0.2">
      <c r="B938" s="33"/>
      <c r="C938" s="128" t="s">
        <v>1029</v>
      </c>
      <c r="D938" s="128" t="s">
        <v>144</v>
      </c>
      <c r="E938" s="129" t="s">
        <v>1030</v>
      </c>
      <c r="F938" s="130" t="s">
        <v>1031</v>
      </c>
      <c r="G938" s="131" t="s">
        <v>1032</v>
      </c>
      <c r="H938" s="184"/>
      <c r="I938" s="133"/>
      <c r="J938" s="134">
        <f>ROUND(I938*H938,2)</f>
        <v>0</v>
      </c>
      <c r="K938" s="130" t="s">
        <v>148</v>
      </c>
      <c r="L938" s="33"/>
      <c r="M938" s="135" t="s">
        <v>19</v>
      </c>
      <c r="N938" s="136" t="s">
        <v>42</v>
      </c>
      <c r="P938" s="137">
        <f>O938*H938</f>
        <v>0</v>
      </c>
      <c r="Q938" s="137">
        <v>0</v>
      </c>
      <c r="R938" s="137">
        <f>Q938*H938</f>
        <v>0</v>
      </c>
      <c r="S938" s="137">
        <v>0</v>
      </c>
      <c r="T938" s="138">
        <f>S938*H938</f>
        <v>0</v>
      </c>
      <c r="AR938" s="139" t="s">
        <v>269</v>
      </c>
      <c r="AT938" s="139" t="s">
        <v>144</v>
      </c>
      <c r="AU938" s="139" t="s">
        <v>81</v>
      </c>
      <c r="AY938" s="18" t="s">
        <v>141</v>
      </c>
      <c r="BE938" s="140">
        <f>IF(N938="základní",J938,0)</f>
        <v>0</v>
      </c>
      <c r="BF938" s="140">
        <f>IF(N938="snížená",J938,0)</f>
        <v>0</v>
      </c>
      <c r="BG938" s="140">
        <f>IF(N938="zákl. přenesená",J938,0)</f>
        <v>0</v>
      </c>
      <c r="BH938" s="140">
        <f>IF(N938="sníž. přenesená",J938,0)</f>
        <v>0</v>
      </c>
      <c r="BI938" s="140">
        <f>IF(N938="nulová",J938,0)</f>
        <v>0</v>
      </c>
      <c r="BJ938" s="18" t="s">
        <v>79</v>
      </c>
      <c r="BK938" s="140">
        <f>ROUND(I938*H938,2)</f>
        <v>0</v>
      </c>
      <c r="BL938" s="18" t="s">
        <v>269</v>
      </c>
      <c r="BM938" s="139" t="s">
        <v>1033</v>
      </c>
    </row>
    <row r="939" spans="2:65" s="1" customFormat="1" ht="29.25" x14ac:dyDescent="0.2">
      <c r="B939" s="33"/>
      <c r="D939" s="141" t="s">
        <v>151</v>
      </c>
      <c r="F939" s="142" t="s">
        <v>1034</v>
      </c>
      <c r="I939" s="143"/>
      <c r="L939" s="33"/>
      <c r="M939" s="144"/>
      <c r="T939" s="54"/>
      <c r="AT939" s="18" t="s">
        <v>151</v>
      </c>
      <c r="AU939" s="18" t="s">
        <v>81</v>
      </c>
    </row>
    <row r="940" spans="2:65" s="1" customFormat="1" ht="11.25" x14ac:dyDescent="0.2">
      <c r="B940" s="33"/>
      <c r="D940" s="145" t="s">
        <v>153</v>
      </c>
      <c r="F940" s="146" t="s">
        <v>1035</v>
      </c>
      <c r="I940" s="143"/>
      <c r="L940" s="33"/>
      <c r="M940" s="144"/>
      <c r="T940" s="54"/>
      <c r="AT940" s="18" t="s">
        <v>153</v>
      </c>
      <c r="AU940" s="18" t="s">
        <v>81</v>
      </c>
    </row>
    <row r="941" spans="2:65" s="11" customFormat="1" ht="22.9" customHeight="1" x14ac:dyDescent="0.2">
      <c r="B941" s="116"/>
      <c r="D941" s="117" t="s">
        <v>70</v>
      </c>
      <c r="E941" s="126" t="s">
        <v>1036</v>
      </c>
      <c r="F941" s="126" t="s">
        <v>1037</v>
      </c>
      <c r="I941" s="119"/>
      <c r="J941" s="127">
        <f>BK941</f>
        <v>0</v>
      </c>
      <c r="L941" s="116"/>
      <c r="M941" s="121"/>
      <c r="P941" s="122">
        <f>SUM(P942:P951)</f>
        <v>0</v>
      </c>
      <c r="R941" s="122">
        <f>SUM(R942:R951)</f>
        <v>2.1000000000000001E-4</v>
      </c>
      <c r="T941" s="123">
        <f>SUM(T942:T951)</f>
        <v>0</v>
      </c>
      <c r="AR941" s="117" t="s">
        <v>81</v>
      </c>
      <c r="AT941" s="124" t="s">
        <v>70</v>
      </c>
      <c r="AU941" s="124" t="s">
        <v>79</v>
      </c>
      <c r="AY941" s="117" t="s">
        <v>141</v>
      </c>
      <c r="BK941" s="125">
        <f>SUM(BK942:BK951)</f>
        <v>0</v>
      </c>
    </row>
    <row r="942" spans="2:65" s="1" customFormat="1" ht="24.2" customHeight="1" x14ac:dyDescent="0.2">
      <c r="B942" s="33"/>
      <c r="C942" s="128" t="s">
        <v>1038</v>
      </c>
      <c r="D942" s="128" t="s">
        <v>144</v>
      </c>
      <c r="E942" s="129" t="s">
        <v>1039</v>
      </c>
      <c r="F942" s="130" t="s">
        <v>1040</v>
      </c>
      <c r="G942" s="131" t="s">
        <v>147</v>
      </c>
      <c r="H942" s="132">
        <v>1</v>
      </c>
      <c r="I942" s="133"/>
      <c r="J942" s="134">
        <f>ROUND(I942*H942,2)</f>
        <v>0</v>
      </c>
      <c r="K942" s="130" t="s">
        <v>292</v>
      </c>
      <c r="L942" s="33"/>
      <c r="M942" s="135" t="s">
        <v>19</v>
      </c>
      <c r="N942" s="136" t="s">
        <v>42</v>
      </c>
      <c r="P942" s="137">
        <f>O942*H942</f>
        <v>0</v>
      </c>
      <c r="Q942" s="137">
        <v>2.1000000000000001E-4</v>
      </c>
      <c r="R942" s="137">
        <f>Q942*H942</f>
        <v>2.1000000000000001E-4</v>
      </c>
      <c r="S942" s="137">
        <v>0</v>
      </c>
      <c r="T942" s="138">
        <f>S942*H942</f>
        <v>0</v>
      </c>
      <c r="AR942" s="139" t="s">
        <v>269</v>
      </c>
      <c r="AT942" s="139" t="s">
        <v>144</v>
      </c>
      <c r="AU942" s="139" t="s">
        <v>81</v>
      </c>
      <c r="AY942" s="18" t="s">
        <v>141</v>
      </c>
      <c r="BE942" s="140">
        <f>IF(N942="základní",J942,0)</f>
        <v>0</v>
      </c>
      <c r="BF942" s="140">
        <f>IF(N942="snížená",J942,0)</f>
        <v>0</v>
      </c>
      <c r="BG942" s="140">
        <f>IF(N942="zákl. přenesená",J942,0)</f>
        <v>0</v>
      </c>
      <c r="BH942" s="140">
        <f>IF(N942="sníž. přenesená",J942,0)</f>
        <v>0</v>
      </c>
      <c r="BI942" s="140">
        <f>IF(N942="nulová",J942,0)</f>
        <v>0</v>
      </c>
      <c r="BJ942" s="18" t="s">
        <v>79</v>
      </c>
      <c r="BK942" s="140">
        <f>ROUND(I942*H942,2)</f>
        <v>0</v>
      </c>
      <c r="BL942" s="18" t="s">
        <v>269</v>
      </c>
      <c r="BM942" s="139" t="s">
        <v>1041</v>
      </c>
    </row>
    <row r="943" spans="2:65" s="1" customFormat="1" ht="19.5" x14ac:dyDescent="0.2">
      <c r="B943" s="33"/>
      <c r="D943" s="141" t="s">
        <v>151</v>
      </c>
      <c r="F943" s="142" t="s">
        <v>1040</v>
      </c>
      <c r="I943" s="143"/>
      <c r="L943" s="33"/>
      <c r="M943" s="144"/>
      <c r="T943" s="54"/>
      <c r="AT943" s="18" t="s">
        <v>151</v>
      </c>
      <c r="AU943" s="18" t="s">
        <v>81</v>
      </c>
    </row>
    <row r="944" spans="2:65" s="13" customFormat="1" ht="11.25" x14ac:dyDescent="0.2">
      <c r="B944" s="153"/>
      <c r="D944" s="141" t="s">
        <v>155</v>
      </c>
      <c r="E944" s="154" t="s">
        <v>19</v>
      </c>
      <c r="F944" s="155" t="s">
        <v>1042</v>
      </c>
      <c r="H944" s="156">
        <v>1</v>
      </c>
      <c r="I944" s="157"/>
      <c r="L944" s="153"/>
      <c r="M944" s="158"/>
      <c r="T944" s="159"/>
      <c r="AT944" s="154" t="s">
        <v>155</v>
      </c>
      <c r="AU944" s="154" t="s">
        <v>81</v>
      </c>
      <c r="AV944" s="13" t="s">
        <v>81</v>
      </c>
      <c r="AW944" s="13" t="s">
        <v>33</v>
      </c>
      <c r="AX944" s="13" t="s">
        <v>79</v>
      </c>
      <c r="AY944" s="154" t="s">
        <v>141</v>
      </c>
    </row>
    <row r="945" spans="2:65" s="12" customFormat="1" ht="22.5" x14ac:dyDescent="0.2">
      <c r="B945" s="147"/>
      <c r="D945" s="141" t="s">
        <v>155</v>
      </c>
      <c r="E945" s="148" t="s">
        <v>19</v>
      </c>
      <c r="F945" s="149" t="s">
        <v>1043</v>
      </c>
      <c r="H945" s="148" t="s">
        <v>19</v>
      </c>
      <c r="I945" s="150"/>
      <c r="L945" s="147"/>
      <c r="M945" s="151"/>
      <c r="T945" s="152"/>
      <c r="AT945" s="148" t="s">
        <v>155</v>
      </c>
      <c r="AU945" s="148" t="s">
        <v>81</v>
      </c>
      <c r="AV945" s="12" t="s">
        <v>79</v>
      </c>
      <c r="AW945" s="12" t="s">
        <v>33</v>
      </c>
      <c r="AX945" s="12" t="s">
        <v>71</v>
      </c>
      <c r="AY945" s="148" t="s">
        <v>141</v>
      </c>
    </row>
    <row r="946" spans="2:65" s="12" customFormat="1" ht="22.5" x14ac:dyDescent="0.2">
      <c r="B946" s="147"/>
      <c r="D946" s="141" t="s">
        <v>155</v>
      </c>
      <c r="E946" s="148" t="s">
        <v>19</v>
      </c>
      <c r="F946" s="149" t="s">
        <v>1044</v>
      </c>
      <c r="H946" s="148" t="s">
        <v>19</v>
      </c>
      <c r="I946" s="150"/>
      <c r="L946" s="147"/>
      <c r="M946" s="151"/>
      <c r="T946" s="152"/>
      <c r="AT946" s="148" t="s">
        <v>155</v>
      </c>
      <c r="AU946" s="148" t="s">
        <v>81</v>
      </c>
      <c r="AV946" s="12" t="s">
        <v>79</v>
      </c>
      <c r="AW946" s="12" t="s">
        <v>33</v>
      </c>
      <c r="AX946" s="12" t="s">
        <v>71</v>
      </c>
      <c r="AY946" s="148" t="s">
        <v>141</v>
      </c>
    </row>
    <row r="947" spans="2:65" s="12" customFormat="1" ht="11.25" x14ac:dyDescent="0.2">
      <c r="B947" s="147"/>
      <c r="D947" s="141" t="s">
        <v>155</v>
      </c>
      <c r="E947" s="148" t="s">
        <v>19</v>
      </c>
      <c r="F947" s="149" t="s">
        <v>1045</v>
      </c>
      <c r="H947" s="148" t="s">
        <v>19</v>
      </c>
      <c r="I947" s="150"/>
      <c r="L947" s="147"/>
      <c r="M947" s="151"/>
      <c r="T947" s="152"/>
      <c r="AT947" s="148" t="s">
        <v>155</v>
      </c>
      <c r="AU947" s="148" t="s">
        <v>81</v>
      </c>
      <c r="AV947" s="12" t="s">
        <v>79</v>
      </c>
      <c r="AW947" s="12" t="s">
        <v>33</v>
      </c>
      <c r="AX947" s="12" t="s">
        <v>71</v>
      </c>
      <c r="AY947" s="148" t="s">
        <v>141</v>
      </c>
    </row>
    <row r="948" spans="2:65" s="12" customFormat="1" ht="33.75" x14ac:dyDescent="0.2">
      <c r="B948" s="147"/>
      <c r="D948" s="141" t="s">
        <v>155</v>
      </c>
      <c r="E948" s="148" t="s">
        <v>19</v>
      </c>
      <c r="F948" s="149" t="s">
        <v>1046</v>
      </c>
      <c r="H948" s="148" t="s">
        <v>19</v>
      </c>
      <c r="I948" s="150"/>
      <c r="L948" s="147"/>
      <c r="M948" s="151"/>
      <c r="T948" s="152"/>
      <c r="AT948" s="148" t="s">
        <v>155</v>
      </c>
      <c r="AU948" s="148" t="s">
        <v>81</v>
      </c>
      <c r="AV948" s="12" t="s">
        <v>79</v>
      </c>
      <c r="AW948" s="12" t="s">
        <v>33</v>
      </c>
      <c r="AX948" s="12" t="s">
        <v>71</v>
      </c>
      <c r="AY948" s="148" t="s">
        <v>141</v>
      </c>
    </row>
    <row r="949" spans="2:65" s="1" customFormat="1" ht="24.2" customHeight="1" x14ac:dyDescent="0.2">
      <c r="B949" s="33"/>
      <c r="C949" s="128" t="s">
        <v>1047</v>
      </c>
      <c r="D949" s="128" t="s">
        <v>144</v>
      </c>
      <c r="E949" s="129" t="s">
        <v>1048</v>
      </c>
      <c r="F949" s="130" t="s">
        <v>1049</v>
      </c>
      <c r="G949" s="131" t="s">
        <v>1032</v>
      </c>
      <c r="H949" s="184"/>
      <c r="I949" s="133"/>
      <c r="J949" s="134">
        <f>ROUND(I949*H949,2)</f>
        <v>0</v>
      </c>
      <c r="K949" s="130" t="s">
        <v>148</v>
      </c>
      <c r="L949" s="33"/>
      <c r="M949" s="135" t="s">
        <v>19</v>
      </c>
      <c r="N949" s="136" t="s">
        <v>42</v>
      </c>
      <c r="P949" s="137">
        <f>O949*H949</f>
        <v>0</v>
      </c>
      <c r="Q949" s="137">
        <v>0</v>
      </c>
      <c r="R949" s="137">
        <f>Q949*H949</f>
        <v>0</v>
      </c>
      <c r="S949" s="137">
        <v>0</v>
      </c>
      <c r="T949" s="138">
        <f>S949*H949</f>
        <v>0</v>
      </c>
      <c r="AR949" s="139" t="s">
        <v>269</v>
      </c>
      <c r="AT949" s="139" t="s">
        <v>144</v>
      </c>
      <c r="AU949" s="139" t="s">
        <v>81</v>
      </c>
      <c r="AY949" s="18" t="s">
        <v>141</v>
      </c>
      <c r="BE949" s="140">
        <f>IF(N949="základní",J949,0)</f>
        <v>0</v>
      </c>
      <c r="BF949" s="140">
        <f>IF(N949="snížená",J949,0)</f>
        <v>0</v>
      </c>
      <c r="BG949" s="140">
        <f>IF(N949="zákl. přenesená",J949,0)</f>
        <v>0</v>
      </c>
      <c r="BH949" s="140">
        <f>IF(N949="sníž. přenesená",J949,0)</f>
        <v>0</v>
      </c>
      <c r="BI949" s="140">
        <f>IF(N949="nulová",J949,0)</f>
        <v>0</v>
      </c>
      <c r="BJ949" s="18" t="s">
        <v>79</v>
      </c>
      <c r="BK949" s="140">
        <f>ROUND(I949*H949,2)</f>
        <v>0</v>
      </c>
      <c r="BL949" s="18" t="s">
        <v>269</v>
      </c>
      <c r="BM949" s="139" t="s">
        <v>1050</v>
      </c>
    </row>
    <row r="950" spans="2:65" s="1" customFormat="1" ht="29.25" x14ac:dyDescent="0.2">
      <c r="B950" s="33"/>
      <c r="D950" s="141" t="s">
        <v>151</v>
      </c>
      <c r="F950" s="142" t="s">
        <v>1051</v>
      </c>
      <c r="I950" s="143"/>
      <c r="L950" s="33"/>
      <c r="M950" s="144"/>
      <c r="T950" s="54"/>
      <c r="AT950" s="18" t="s">
        <v>151</v>
      </c>
      <c r="AU950" s="18" t="s">
        <v>81</v>
      </c>
    </row>
    <row r="951" spans="2:65" s="1" customFormat="1" ht="11.25" x14ac:dyDescent="0.2">
      <c r="B951" s="33"/>
      <c r="D951" s="145" t="s">
        <v>153</v>
      </c>
      <c r="F951" s="146" t="s">
        <v>1052</v>
      </c>
      <c r="I951" s="143"/>
      <c r="L951" s="33"/>
      <c r="M951" s="144"/>
      <c r="T951" s="54"/>
      <c r="AT951" s="18" t="s">
        <v>153</v>
      </c>
      <c r="AU951" s="18" t="s">
        <v>81</v>
      </c>
    </row>
    <row r="952" spans="2:65" s="11" customFormat="1" ht="22.9" customHeight="1" x14ac:dyDescent="0.2">
      <c r="B952" s="116"/>
      <c r="D952" s="117" t="s">
        <v>70</v>
      </c>
      <c r="E952" s="126" t="s">
        <v>1053</v>
      </c>
      <c r="F952" s="126" t="s">
        <v>1054</v>
      </c>
      <c r="I952" s="119"/>
      <c r="J952" s="127">
        <f>BK952</f>
        <v>0</v>
      </c>
      <c r="L952" s="116"/>
      <c r="M952" s="121"/>
      <c r="P952" s="122">
        <f>SUM(P953:P958)</f>
        <v>0</v>
      </c>
      <c r="R952" s="122">
        <f>SUM(R953:R958)</f>
        <v>1.536E-3</v>
      </c>
      <c r="T952" s="123">
        <f>SUM(T953:T958)</f>
        <v>0</v>
      </c>
      <c r="AR952" s="117" t="s">
        <v>81</v>
      </c>
      <c r="AT952" s="124" t="s">
        <v>70</v>
      </c>
      <c r="AU952" s="124" t="s">
        <v>79</v>
      </c>
      <c r="AY952" s="117" t="s">
        <v>141</v>
      </c>
      <c r="BK952" s="125">
        <f>SUM(BK953:BK958)</f>
        <v>0</v>
      </c>
    </row>
    <row r="953" spans="2:65" s="1" customFormat="1" ht="37.9" customHeight="1" x14ac:dyDescent="0.2">
      <c r="B953" s="33"/>
      <c r="C953" s="128" t="s">
        <v>1055</v>
      </c>
      <c r="D953" s="128" t="s">
        <v>144</v>
      </c>
      <c r="E953" s="129" t="s">
        <v>1056</v>
      </c>
      <c r="F953" s="130" t="s">
        <v>1057</v>
      </c>
      <c r="G953" s="131" t="s">
        <v>147</v>
      </c>
      <c r="H953" s="132">
        <v>0.6</v>
      </c>
      <c r="I953" s="133"/>
      <c r="J953" s="134">
        <f>ROUND(I953*H953,2)</f>
        <v>0</v>
      </c>
      <c r="K953" s="130" t="s">
        <v>292</v>
      </c>
      <c r="L953" s="33"/>
      <c r="M953" s="135" t="s">
        <v>19</v>
      </c>
      <c r="N953" s="136" t="s">
        <v>42</v>
      </c>
      <c r="P953" s="137">
        <f>O953*H953</f>
        <v>0</v>
      </c>
      <c r="Q953" s="137">
        <v>2.5600000000000002E-3</v>
      </c>
      <c r="R953" s="137">
        <f>Q953*H953</f>
        <v>1.536E-3</v>
      </c>
      <c r="S953" s="137">
        <v>0</v>
      </c>
      <c r="T953" s="138">
        <f>S953*H953</f>
        <v>0</v>
      </c>
      <c r="AR953" s="139" t="s">
        <v>269</v>
      </c>
      <c r="AT953" s="139" t="s">
        <v>144</v>
      </c>
      <c r="AU953" s="139" t="s">
        <v>81</v>
      </c>
      <c r="AY953" s="18" t="s">
        <v>141</v>
      </c>
      <c r="BE953" s="140">
        <f>IF(N953="základní",J953,0)</f>
        <v>0</v>
      </c>
      <c r="BF953" s="140">
        <f>IF(N953="snížená",J953,0)</f>
        <v>0</v>
      </c>
      <c r="BG953" s="140">
        <f>IF(N953="zákl. přenesená",J953,0)</f>
        <v>0</v>
      </c>
      <c r="BH953" s="140">
        <f>IF(N953="sníž. přenesená",J953,0)</f>
        <v>0</v>
      </c>
      <c r="BI953" s="140">
        <f>IF(N953="nulová",J953,0)</f>
        <v>0</v>
      </c>
      <c r="BJ953" s="18" t="s">
        <v>79</v>
      </c>
      <c r="BK953" s="140">
        <f>ROUND(I953*H953,2)</f>
        <v>0</v>
      </c>
      <c r="BL953" s="18" t="s">
        <v>269</v>
      </c>
      <c r="BM953" s="139" t="s">
        <v>1058</v>
      </c>
    </row>
    <row r="954" spans="2:65" s="1" customFormat="1" ht="19.5" x14ac:dyDescent="0.2">
      <c r="B954" s="33"/>
      <c r="D954" s="141" t="s">
        <v>151</v>
      </c>
      <c r="F954" s="142" t="s">
        <v>1059</v>
      </c>
      <c r="I954" s="143"/>
      <c r="L954" s="33"/>
      <c r="M954" s="144"/>
      <c r="T954" s="54"/>
      <c r="AT954" s="18" t="s">
        <v>151</v>
      </c>
      <c r="AU954" s="18" t="s">
        <v>81</v>
      </c>
    </row>
    <row r="955" spans="2:65" s="13" customFormat="1" ht="11.25" x14ac:dyDescent="0.2">
      <c r="B955" s="153"/>
      <c r="D955" s="141" t="s">
        <v>155</v>
      </c>
      <c r="E955" s="154" t="s">
        <v>19</v>
      </c>
      <c r="F955" s="155" t="s">
        <v>1060</v>
      </c>
      <c r="H955" s="156">
        <v>0.6</v>
      </c>
      <c r="I955" s="157"/>
      <c r="L955" s="153"/>
      <c r="M955" s="158"/>
      <c r="T955" s="159"/>
      <c r="AT955" s="154" t="s">
        <v>155</v>
      </c>
      <c r="AU955" s="154" t="s">
        <v>81</v>
      </c>
      <c r="AV955" s="13" t="s">
        <v>81</v>
      </c>
      <c r="AW955" s="13" t="s">
        <v>33</v>
      </c>
      <c r="AX955" s="13" t="s">
        <v>79</v>
      </c>
      <c r="AY955" s="154" t="s">
        <v>141</v>
      </c>
    </row>
    <row r="956" spans="2:65" s="1" customFormat="1" ht="24.2" customHeight="1" x14ac:dyDescent="0.2">
      <c r="B956" s="33"/>
      <c r="C956" s="128" t="s">
        <v>1061</v>
      </c>
      <c r="D956" s="128" t="s">
        <v>144</v>
      </c>
      <c r="E956" s="129" t="s">
        <v>1062</v>
      </c>
      <c r="F956" s="130" t="s">
        <v>1063</v>
      </c>
      <c r="G956" s="131" t="s">
        <v>1032</v>
      </c>
      <c r="H956" s="184"/>
      <c r="I956" s="133"/>
      <c r="J956" s="134">
        <f>ROUND(I956*H956,2)</f>
        <v>0</v>
      </c>
      <c r="K956" s="130" t="s">
        <v>148</v>
      </c>
      <c r="L956" s="33"/>
      <c r="M956" s="135" t="s">
        <v>19</v>
      </c>
      <c r="N956" s="136" t="s">
        <v>42</v>
      </c>
      <c r="P956" s="137">
        <f>O956*H956</f>
        <v>0</v>
      </c>
      <c r="Q956" s="137">
        <v>0</v>
      </c>
      <c r="R956" s="137">
        <f>Q956*H956</f>
        <v>0</v>
      </c>
      <c r="S956" s="137">
        <v>0</v>
      </c>
      <c r="T956" s="138">
        <f>S956*H956</f>
        <v>0</v>
      </c>
      <c r="AR956" s="139" t="s">
        <v>269</v>
      </c>
      <c r="AT956" s="139" t="s">
        <v>144</v>
      </c>
      <c r="AU956" s="139" t="s">
        <v>81</v>
      </c>
      <c r="AY956" s="18" t="s">
        <v>141</v>
      </c>
      <c r="BE956" s="140">
        <f>IF(N956="základní",J956,0)</f>
        <v>0</v>
      </c>
      <c r="BF956" s="140">
        <f>IF(N956="snížená",J956,0)</f>
        <v>0</v>
      </c>
      <c r="BG956" s="140">
        <f>IF(N956="zákl. přenesená",J956,0)</f>
        <v>0</v>
      </c>
      <c r="BH956" s="140">
        <f>IF(N956="sníž. přenesená",J956,0)</f>
        <v>0</v>
      </c>
      <c r="BI956" s="140">
        <f>IF(N956="nulová",J956,0)</f>
        <v>0</v>
      </c>
      <c r="BJ956" s="18" t="s">
        <v>79</v>
      </c>
      <c r="BK956" s="140">
        <f>ROUND(I956*H956,2)</f>
        <v>0</v>
      </c>
      <c r="BL956" s="18" t="s">
        <v>269</v>
      </c>
      <c r="BM956" s="139" t="s">
        <v>1064</v>
      </c>
    </row>
    <row r="957" spans="2:65" s="1" customFormat="1" ht="29.25" x14ac:dyDescent="0.2">
      <c r="B957" s="33"/>
      <c r="D957" s="141" t="s">
        <v>151</v>
      </c>
      <c r="F957" s="142" t="s">
        <v>1065</v>
      </c>
      <c r="I957" s="143"/>
      <c r="L957" s="33"/>
      <c r="M957" s="144"/>
      <c r="T957" s="54"/>
      <c r="AT957" s="18" t="s">
        <v>151</v>
      </c>
      <c r="AU957" s="18" t="s">
        <v>81</v>
      </c>
    </row>
    <row r="958" spans="2:65" s="1" customFormat="1" ht="11.25" x14ac:dyDescent="0.2">
      <c r="B958" s="33"/>
      <c r="D958" s="145" t="s">
        <v>153</v>
      </c>
      <c r="F958" s="146" t="s">
        <v>1066</v>
      </c>
      <c r="I958" s="143"/>
      <c r="L958" s="33"/>
      <c r="M958" s="144"/>
      <c r="T958" s="54"/>
      <c r="AT958" s="18" t="s">
        <v>153</v>
      </c>
      <c r="AU958" s="18" t="s">
        <v>81</v>
      </c>
    </row>
    <row r="959" spans="2:65" s="11" customFormat="1" ht="22.9" customHeight="1" x14ac:dyDescent="0.2">
      <c r="B959" s="116"/>
      <c r="D959" s="117" t="s">
        <v>70</v>
      </c>
      <c r="E959" s="126" t="s">
        <v>1067</v>
      </c>
      <c r="F959" s="126" t="s">
        <v>1068</v>
      </c>
      <c r="I959" s="119"/>
      <c r="J959" s="127">
        <f>BK959</f>
        <v>0</v>
      </c>
      <c r="L959" s="116"/>
      <c r="M959" s="121"/>
      <c r="P959" s="122">
        <f>SUM(P960:P1047)</f>
        <v>0</v>
      </c>
      <c r="R959" s="122">
        <f>SUM(R960:R1047)</f>
        <v>6.2489999999999983E-2</v>
      </c>
      <c r="T959" s="123">
        <f>SUM(T960:T1047)</f>
        <v>0</v>
      </c>
      <c r="AR959" s="117" t="s">
        <v>81</v>
      </c>
      <c r="AT959" s="124" t="s">
        <v>70</v>
      </c>
      <c r="AU959" s="124" t="s">
        <v>79</v>
      </c>
      <c r="AY959" s="117" t="s">
        <v>141</v>
      </c>
      <c r="BK959" s="125">
        <f>SUM(BK960:BK1047)</f>
        <v>0</v>
      </c>
    </row>
    <row r="960" spans="2:65" s="1" customFormat="1" ht="16.5" customHeight="1" x14ac:dyDescent="0.2">
      <c r="B960" s="33"/>
      <c r="C960" s="128" t="s">
        <v>1069</v>
      </c>
      <c r="D960" s="128" t="s">
        <v>144</v>
      </c>
      <c r="E960" s="129" t="s">
        <v>1070</v>
      </c>
      <c r="F960" s="130" t="s">
        <v>1071</v>
      </c>
      <c r="G960" s="131" t="s">
        <v>147</v>
      </c>
      <c r="H960" s="132">
        <v>5</v>
      </c>
      <c r="I960" s="133"/>
      <c r="J960" s="134">
        <f>ROUND(I960*H960,2)</f>
        <v>0</v>
      </c>
      <c r="K960" s="130" t="s">
        <v>148</v>
      </c>
      <c r="L960" s="33"/>
      <c r="M960" s="135" t="s">
        <v>19</v>
      </c>
      <c r="N960" s="136" t="s">
        <v>42</v>
      </c>
      <c r="P960" s="137">
        <f>O960*H960</f>
        <v>0</v>
      </c>
      <c r="Q960" s="137">
        <v>0</v>
      </c>
      <c r="R960" s="137">
        <f>Q960*H960</f>
        <v>0</v>
      </c>
      <c r="S960" s="137">
        <v>0</v>
      </c>
      <c r="T960" s="138">
        <f>S960*H960</f>
        <v>0</v>
      </c>
      <c r="AR960" s="139" t="s">
        <v>269</v>
      </c>
      <c r="AT960" s="139" t="s">
        <v>144</v>
      </c>
      <c r="AU960" s="139" t="s">
        <v>81</v>
      </c>
      <c r="AY960" s="18" t="s">
        <v>141</v>
      </c>
      <c r="BE960" s="140">
        <f>IF(N960="základní",J960,0)</f>
        <v>0</v>
      </c>
      <c r="BF960" s="140">
        <f>IF(N960="snížená",J960,0)</f>
        <v>0</v>
      </c>
      <c r="BG960" s="140">
        <f>IF(N960="zákl. přenesená",J960,0)</f>
        <v>0</v>
      </c>
      <c r="BH960" s="140">
        <f>IF(N960="sníž. přenesená",J960,0)</f>
        <v>0</v>
      </c>
      <c r="BI960" s="140">
        <f>IF(N960="nulová",J960,0)</f>
        <v>0</v>
      </c>
      <c r="BJ960" s="18" t="s">
        <v>79</v>
      </c>
      <c r="BK960" s="140">
        <f>ROUND(I960*H960,2)</f>
        <v>0</v>
      </c>
      <c r="BL960" s="18" t="s">
        <v>269</v>
      </c>
      <c r="BM960" s="139" t="s">
        <v>1072</v>
      </c>
    </row>
    <row r="961" spans="2:65" s="1" customFormat="1" ht="19.5" x14ac:dyDescent="0.2">
      <c r="B961" s="33"/>
      <c r="D961" s="141" t="s">
        <v>151</v>
      </c>
      <c r="F961" s="142" t="s">
        <v>1073</v>
      </c>
      <c r="I961" s="143"/>
      <c r="L961" s="33"/>
      <c r="M961" s="144"/>
      <c r="T961" s="54"/>
      <c r="AT961" s="18" t="s">
        <v>151</v>
      </c>
      <c r="AU961" s="18" t="s">
        <v>81</v>
      </c>
    </row>
    <row r="962" spans="2:65" s="1" customFormat="1" ht="11.25" x14ac:dyDescent="0.2">
      <c r="B962" s="33"/>
      <c r="D962" s="145" t="s">
        <v>153</v>
      </c>
      <c r="F962" s="146" t="s">
        <v>1074</v>
      </c>
      <c r="I962" s="143"/>
      <c r="L962" s="33"/>
      <c r="M962" s="144"/>
      <c r="T962" s="54"/>
      <c r="AT962" s="18" t="s">
        <v>153</v>
      </c>
      <c r="AU962" s="18" t="s">
        <v>81</v>
      </c>
    </row>
    <row r="963" spans="2:65" s="12" customFormat="1" ht="11.25" x14ac:dyDescent="0.2">
      <c r="B963" s="147"/>
      <c r="D963" s="141" t="s">
        <v>155</v>
      </c>
      <c r="E963" s="148" t="s">
        <v>19</v>
      </c>
      <c r="F963" s="149" t="s">
        <v>1075</v>
      </c>
      <c r="H963" s="148" t="s">
        <v>19</v>
      </c>
      <c r="I963" s="150"/>
      <c r="L963" s="147"/>
      <c r="M963" s="151"/>
      <c r="T963" s="152"/>
      <c r="AT963" s="148" t="s">
        <v>155</v>
      </c>
      <c r="AU963" s="148" t="s">
        <v>81</v>
      </c>
      <c r="AV963" s="12" t="s">
        <v>79</v>
      </c>
      <c r="AW963" s="12" t="s">
        <v>33</v>
      </c>
      <c r="AX963" s="12" t="s">
        <v>71</v>
      </c>
      <c r="AY963" s="148" t="s">
        <v>141</v>
      </c>
    </row>
    <row r="964" spans="2:65" s="12" customFormat="1" ht="11.25" x14ac:dyDescent="0.2">
      <c r="B964" s="147"/>
      <c r="D964" s="141" t="s">
        <v>155</v>
      </c>
      <c r="E964" s="148" t="s">
        <v>19</v>
      </c>
      <c r="F964" s="149" t="s">
        <v>1076</v>
      </c>
      <c r="H964" s="148" t="s">
        <v>19</v>
      </c>
      <c r="I964" s="150"/>
      <c r="L964" s="147"/>
      <c r="M964" s="151"/>
      <c r="T964" s="152"/>
      <c r="AT964" s="148" t="s">
        <v>155</v>
      </c>
      <c r="AU964" s="148" t="s">
        <v>81</v>
      </c>
      <c r="AV964" s="12" t="s">
        <v>79</v>
      </c>
      <c r="AW964" s="12" t="s">
        <v>33</v>
      </c>
      <c r="AX964" s="12" t="s">
        <v>71</v>
      </c>
      <c r="AY964" s="148" t="s">
        <v>141</v>
      </c>
    </row>
    <row r="965" spans="2:65" s="13" customFormat="1" ht="11.25" x14ac:dyDescent="0.2">
      <c r="B965" s="153"/>
      <c r="D965" s="141" t="s">
        <v>155</v>
      </c>
      <c r="E965" s="154" t="s">
        <v>19</v>
      </c>
      <c r="F965" s="155" t="s">
        <v>1077</v>
      </c>
      <c r="H965" s="156">
        <v>5</v>
      </c>
      <c r="I965" s="157"/>
      <c r="L965" s="153"/>
      <c r="M965" s="158"/>
      <c r="T965" s="159"/>
      <c r="AT965" s="154" t="s">
        <v>155</v>
      </c>
      <c r="AU965" s="154" t="s">
        <v>81</v>
      </c>
      <c r="AV965" s="13" t="s">
        <v>81</v>
      </c>
      <c r="AW965" s="13" t="s">
        <v>33</v>
      </c>
      <c r="AX965" s="13" t="s">
        <v>79</v>
      </c>
      <c r="AY965" s="154" t="s">
        <v>141</v>
      </c>
    </row>
    <row r="966" spans="2:65" s="1" customFormat="1" ht="16.5" customHeight="1" x14ac:dyDescent="0.2">
      <c r="B966" s="33"/>
      <c r="C966" s="160" t="s">
        <v>1078</v>
      </c>
      <c r="D966" s="160" t="s">
        <v>172</v>
      </c>
      <c r="E966" s="161" t="s">
        <v>1079</v>
      </c>
      <c r="F966" s="162" t="s">
        <v>1080</v>
      </c>
      <c r="G966" s="163" t="s">
        <v>147</v>
      </c>
      <c r="H966" s="164">
        <v>5</v>
      </c>
      <c r="I966" s="165"/>
      <c r="J966" s="166">
        <f>ROUND(I966*H966,2)</f>
        <v>0</v>
      </c>
      <c r="K966" s="162" t="s">
        <v>148</v>
      </c>
      <c r="L966" s="167"/>
      <c r="M966" s="168" t="s">
        <v>19</v>
      </c>
      <c r="N966" s="169" t="s">
        <v>42</v>
      </c>
      <c r="P966" s="137">
        <f>O966*H966</f>
        <v>0</v>
      </c>
      <c r="Q966" s="137">
        <v>5.0000000000000001E-4</v>
      </c>
      <c r="R966" s="137">
        <f>Q966*H966</f>
        <v>2.5000000000000001E-3</v>
      </c>
      <c r="S966" s="137">
        <v>0</v>
      </c>
      <c r="T966" s="138">
        <f>S966*H966</f>
        <v>0</v>
      </c>
      <c r="AR966" s="139" t="s">
        <v>376</v>
      </c>
      <c r="AT966" s="139" t="s">
        <v>172</v>
      </c>
      <c r="AU966" s="139" t="s">
        <v>81</v>
      </c>
      <c r="AY966" s="18" t="s">
        <v>141</v>
      </c>
      <c r="BE966" s="140">
        <f>IF(N966="základní",J966,0)</f>
        <v>0</v>
      </c>
      <c r="BF966" s="140">
        <f>IF(N966="snížená",J966,0)</f>
        <v>0</v>
      </c>
      <c r="BG966" s="140">
        <f>IF(N966="zákl. přenesená",J966,0)</f>
        <v>0</v>
      </c>
      <c r="BH966" s="140">
        <f>IF(N966="sníž. přenesená",J966,0)</f>
        <v>0</v>
      </c>
      <c r="BI966" s="140">
        <f>IF(N966="nulová",J966,0)</f>
        <v>0</v>
      </c>
      <c r="BJ966" s="18" t="s">
        <v>79</v>
      </c>
      <c r="BK966" s="140">
        <f>ROUND(I966*H966,2)</f>
        <v>0</v>
      </c>
      <c r="BL966" s="18" t="s">
        <v>269</v>
      </c>
      <c r="BM966" s="139" t="s">
        <v>1081</v>
      </c>
    </row>
    <row r="967" spans="2:65" s="1" customFormat="1" ht="11.25" x14ac:dyDescent="0.2">
      <c r="B967" s="33"/>
      <c r="D967" s="141" t="s">
        <v>151</v>
      </c>
      <c r="F967" s="142" t="s">
        <v>1080</v>
      </c>
      <c r="I967" s="143"/>
      <c r="L967" s="33"/>
      <c r="M967" s="144"/>
      <c r="T967" s="54"/>
      <c r="AT967" s="18" t="s">
        <v>151</v>
      </c>
      <c r="AU967" s="18" t="s">
        <v>81</v>
      </c>
    </row>
    <row r="968" spans="2:65" s="13" customFormat="1" ht="11.25" x14ac:dyDescent="0.2">
      <c r="B968" s="153"/>
      <c r="D968" s="141" t="s">
        <v>155</v>
      </c>
      <c r="E968" s="154" t="s">
        <v>19</v>
      </c>
      <c r="F968" s="155" t="s">
        <v>1082</v>
      </c>
      <c r="H968" s="156">
        <v>5</v>
      </c>
      <c r="I968" s="157"/>
      <c r="L968" s="153"/>
      <c r="M968" s="158"/>
      <c r="T968" s="159"/>
      <c r="AT968" s="154" t="s">
        <v>155</v>
      </c>
      <c r="AU968" s="154" t="s">
        <v>81</v>
      </c>
      <c r="AV968" s="13" t="s">
        <v>81</v>
      </c>
      <c r="AW968" s="13" t="s">
        <v>33</v>
      </c>
      <c r="AX968" s="13" t="s">
        <v>79</v>
      </c>
      <c r="AY968" s="154" t="s">
        <v>141</v>
      </c>
    </row>
    <row r="969" spans="2:65" s="1" customFormat="1" ht="16.5" customHeight="1" x14ac:dyDescent="0.2">
      <c r="B969" s="33"/>
      <c r="C969" s="128" t="s">
        <v>1083</v>
      </c>
      <c r="D969" s="128" t="s">
        <v>144</v>
      </c>
      <c r="E969" s="129" t="s">
        <v>1084</v>
      </c>
      <c r="F969" s="130" t="s">
        <v>1085</v>
      </c>
      <c r="G969" s="131" t="s">
        <v>147</v>
      </c>
      <c r="H969" s="132">
        <v>11</v>
      </c>
      <c r="I969" s="133"/>
      <c r="J969" s="134">
        <f>ROUND(I969*H969,2)</f>
        <v>0</v>
      </c>
      <c r="K969" s="130" t="s">
        <v>148</v>
      </c>
      <c r="L969" s="33"/>
      <c r="M969" s="135" t="s">
        <v>19</v>
      </c>
      <c r="N969" s="136" t="s">
        <v>42</v>
      </c>
      <c r="P969" s="137">
        <f>O969*H969</f>
        <v>0</v>
      </c>
      <c r="Q969" s="137">
        <v>0</v>
      </c>
      <c r="R969" s="137">
        <f>Q969*H969</f>
        <v>0</v>
      </c>
      <c r="S969" s="137">
        <v>0</v>
      </c>
      <c r="T969" s="138">
        <f>S969*H969</f>
        <v>0</v>
      </c>
      <c r="AR969" s="139" t="s">
        <v>269</v>
      </c>
      <c r="AT969" s="139" t="s">
        <v>144</v>
      </c>
      <c r="AU969" s="139" t="s">
        <v>81</v>
      </c>
      <c r="AY969" s="18" t="s">
        <v>141</v>
      </c>
      <c r="BE969" s="140">
        <f>IF(N969="základní",J969,0)</f>
        <v>0</v>
      </c>
      <c r="BF969" s="140">
        <f>IF(N969="snížená",J969,0)</f>
        <v>0</v>
      </c>
      <c r="BG969" s="140">
        <f>IF(N969="zákl. přenesená",J969,0)</f>
        <v>0</v>
      </c>
      <c r="BH969" s="140">
        <f>IF(N969="sníž. přenesená",J969,0)</f>
        <v>0</v>
      </c>
      <c r="BI969" s="140">
        <f>IF(N969="nulová",J969,0)</f>
        <v>0</v>
      </c>
      <c r="BJ969" s="18" t="s">
        <v>79</v>
      </c>
      <c r="BK969" s="140">
        <f>ROUND(I969*H969,2)</f>
        <v>0</v>
      </c>
      <c r="BL969" s="18" t="s">
        <v>269</v>
      </c>
      <c r="BM969" s="139" t="s">
        <v>1086</v>
      </c>
    </row>
    <row r="970" spans="2:65" s="1" customFormat="1" ht="19.5" x14ac:dyDescent="0.2">
      <c r="B970" s="33"/>
      <c r="D970" s="141" t="s">
        <v>151</v>
      </c>
      <c r="F970" s="142" t="s">
        <v>1087</v>
      </c>
      <c r="I970" s="143"/>
      <c r="L970" s="33"/>
      <c r="M970" s="144"/>
      <c r="T970" s="54"/>
      <c r="AT970" s="18" t="s">
        <v>151</v>
      </c>
      <c r="AU970" s="18" t="s">
        <v>81</v>
      </c>
    </row>
    <row r="971" spans="2:65" s="1" customFormat="1" ht="11.25" x14ac:dyDescent="0.2">
      <c r="B971" s="33"/>
      <c r="D971" s="145" t="s">
        <v>153</v>
      </c>
      <c r="F971" s="146" t="s">
        <v>1088</v>
      </c>
      <c r="I971" s="143"/>
      <c r="L971" s="33"/>
      <c r="M971" s="144"/>
      <c r="T971" s="54"/>
      <c r="AT971" s="18" t="s">
        <v>153</v>
      </c>
      <c r="AU971" s="18" t="s">
        <v>81</v>
      </c>
    </row>
    <row r="972" spans="2:65" s="12" customFormat="1" ht="11.25" x14ac:dyDescent="0.2">
      <c r="B972" s="147"/>
      <c r="D972" s="141" t="s">
        <v>155</v>
      </c>
      <c r="E972" s="148" t="s">
        <v>19</v>
      </c>
      <c r="F972" s="149" t="s">
        <v>1075</v>
      </c>
      <c r="H972" s="148" t="s">
        <v>19</v>
      </c>
      <c r="I972" s="150"/>
      <c r="L972" s="147"/>
      <c r="M972" s="151"/>
      <c r="T972" s="152"/>
      <c r="AT972" s="148" t="s">
        <v>155</v>
      </c>
      <c r="AU972" s="148" t="s">
        <v>81</v>
      </c>
      <c r="AV972" s="12" t="s">
        <v>79</v>
      </c>
      <c r="AW972" s="12" t="s">
        <v>33</v>
      </c>
      <c r="AX972" s="12" t="s">
        <v>71</v>
      </c>
      <c r="AY972" s="148" t="s">
        <v>141</v>
      </c>
    </row>
    <row r="973" spans="2:65" s="12" customFormat="1" ht="11.25" x14ac:dyDescent="0.2">
      <c r="B973" s="147"/>
      <c r="D973" s="141" t="s">
        <v>155</v>
      </c>
      <c r="E973" s="148" t="s">
        <v>19</v>
      </c>
      <c r="F973" s="149" t="s">
        <v>1076</v>
      </c>
      <c r="H973" s="148" t="s">
        <v>19</v>
      </c>
      <c r="I973" s="150"/>
      <c r="L973" s="147"/>
      <c r="M973" s="151"/>
      <c r="T973" s="152"/>
      <c r="AT973" s="148" t="s">
        <v>155</v>
      </c>
      <c r="AU973" s="148" t="s">
        <v>81</v>
      </c>
      <c r="AV973" s="12" t="s">
        <v>79</v>
      </c>
      <c r="AW973" s="12" t="s">
        <v>33</v>
      </c>
      <c r="AX973" s="12" t="s">
        <v>71</v>
      </c>
      <c r="AY973" s="148" t="s">
        <v>141</v>
      </c>
    </row>
    <row r="974" spans="2:65" s="13" customFormat="1" ht="11.25" x14ac:dyDescent="0.2">
      <c r="B974" s="153"/>
      <c r="D974" s="141" t="s">
        <v>155</v>
      </c>
      <c r="E974" s="154" t="s">
        <v>19</v>
      </c>
      <c r="F974" s="155" t="s">
        <v>1089</v>
      </c>
      <c r="H974" s="156">
        <v>11</v>
      </c>
      <c r="I974" s="157"/>
      <c r="L974" s="153"/>
      <c r="M974" s="158"/>
      <c r="T974" s="159"/>
      <c r="AT974" s="154" t="s">
        <v>155</v>
      </c>
      <c r="AU974" s="154" t="s">
        <v>81</v>
      </c>
      <c r="AV974" s="13" t="s">
        <v>81</v>
      </c>
      <c r="AW974" s="13" t="s">
        <v>33</v>
      </c>
      <c r="AX974" s="13" t="s">
        <v>79</v>
      </c>
      <c r="AY974" s="154" t="s">
        <v>141</v>
      </c>
    </row>
    <row r="975" spans="2:65" s="1" customFormat="1" ht="24.2" customHeight="1" x14ac:dyDescent="0.2">
      <c r="B975" s="33"/>
      <c r="C975" s="160" t="s">
        <v>1090</v>
      </c>
      <c r="D975" s="160" t="s">
        <v>172</v>
      </c>
      <c r="E975" s="161" t="s">
        <v>1091</v>
      </c>
      <c r="F975" s="162" t="s">
        <v>1092</v>
      </c>
      <c r="G975" s="163" t="s">
        <v>147</v>
      </c>
      <c r="H975" s="164">
        <v>11</v>
      </c>
      <c r="I975" s="165"/>
      <c r="J975" s="166">
        <f>ROUND(I975*H975,2)</f>
        <v>0</v>
      </c>
      <c r="K975" s="162" t="s">
        <v>148</v>
      </c>
      <c r="L975" s="167"/>
      <c r="M975" s="168" t="s">
        <v>19</v>
      </c>
      <c r="N975" s="169" t="s">
        <v>42</v>
      </c>
      <c r="P975" s="137">
        <f>O975*H975</f>
        <v>0</v>
      </c>
      <c r="Q975" s="137">
        <v>5.0000000000000001E-4</v>
      </c>
      <c r="R975" s="137">
        <f>Q975*H975</f>
        <v>5.4999999999999997E-3</v>
      </c>
      <c r="S975" s="137">
        <v>0</v>
      </c>
      <c r="T975" s="138">
        <f>S975*H975</f>
        <v>0</v>
      </c>
      <c r="AR975" s="139" t="s">
        <v>376</v>
      </c>
      <c r="AT975" s="139" t="s">
        <v>172</v>
      </c>
      <c r="AU975" s="139" t="s">
        <v>81</v>
      </c>
      <c r="AY975" s="18" t="s">
        <v>141</v>
      </c>
      <c r="BE975" s="140">
        <f>IF(N975="základní",J975,0)</f>
        <v>0</v>
      </c>
      <c r="BF975" s="140">
        <f>IF(N975="snížená",J975,0)</f>
        <v>0</v>
      </c>
      <c r="BG975" s="140">
        <f>IF(N975="zákl. přenesená",J975,0)</f>
        <v>0</v>
      </c>
      <c r="BH975" s="140">
        <f>IF(N975="sníž. přenesená",J975,0)</f>
        <v>0</v>
      </c>
      <c r="BI975" s="140">
        <f>IF(N975="nulová",J975,0)</f>
        <v>0</v>
      </c>
      <c r="BJ975" s="18" t="s">
        <v>79</v>
      </c>
      <c r="BK975" s="140">
        <f>ROUND(I975*H975,2)</f>
        <v>0</v>
      </c>
      <c r="BL975" s="18" t="s">
        <v>269</v>
      </c>
      <c r="BM975" s="139" t="s">
        <v>1093</v>
      </c>
    </row>
    <row r="976" spans="2:65" s="1" customFormat="1" ht="11.25" x14ac:dyDescent="0.2">
      <c r="B976" s="33"/>
      <c r="D976" s="141" t="s">
        <v>151</v>
      </c>
      <c r="F976" s="142" t="s">
        <v>1092</v>
      </c>
      <c r="I976" s="143"/>
      <c r="L976" s="33"/>
      <c r="M976" s="144"/>
      <c r="T976" s="54"/>
      <c r="AT976" s="18" t="s">
        <v>151</v>
      </c>
      <c r="AU976" s="18" t="s">
        <v>81</v>
      </c>
    </row>
    <row r="977" spans="2:65" s="13" customFormat="1" ht="11.25" x14ac:dyDescent="0.2">
      <c r="B977" s="153"/>
      <c r="D977" s="141" t="s">
        <v>155</v>
      </c>
      <c r="E977" s="154" t="s">
        <v>19</v>
      </c>
      <c r="F977" s="155" t="s">
        <v>1094</v>
      </c>
      <c r="H977" s="156">
        <v>11</v>
      </c>
      <c r="I977" s="157"/>
      <c r="L977" s="153"/>
      <c r="M977" s="158"/>
      <c r="T977" s="159"/>
      <c r="AT977" s="154" t="s">
        <v>155</v>
      </c>
      <c r="AU977" s="154" t="s">
        <v>81</v>
      </c>
      <c r="AV977" s="13" t="s">
        <v>81</v>
      </c>
      <c r="AW977" s="13" t="s">
        <v>33</v>
      </c>
      <c r="AX977" s="13" t="s">
        <v>79</v>
      </c>
      <c r="AY977" s="154" t="s">
        <v>141</v>
      </c>
    </row>
    <row r="978" spans="2:65" s="1" customFormat="1" ht="16.5" customHeight="1" x14ac:dyDescent="0.2">
      <c r="B978" s="33"/>
      <c r="C978" s="128" t="s">
        <v>1095</v>
      </c>
      <c r="D978" s="128" t="s">
        <v>144</v>
      </c>
      <c r="E978" s="129" t="s">
        <v>1096</v>
      </c>
      <c r="F978" s="130" t="s">
        <v>1097</v>
      </c>
      <c r="G978" s="131" t="s">
        <v>147</v>
      </c>
      <c r="H978" s="132">
        <v>2</v>
      </c>
      <c r="I978" s="133"/>
      <c r="J978" s="134">
        <f>ROUND(I978*H978,2)</f>
        <v>0</v>
      </c>
      <c r="K978" s="130" t="s">
        <v>148</v>
      </c>
      <c r="L978" s="33"/>
      <c r="M978" s="135" t="s">
        <v>19</v>
      </c>
      <c r="N978" s="136" t="s">
        <v>42</v>
      </c>
      <c r="P978" s="137">
        <f>O978*H978</f>
        <v>0</v>
      </c>
      <c r="Q978" s="137">
        <v>0</v>
      </c>
      <c r="R978" s="137">
        <f>Q978*H978</f>
        <v>0</v>
      </c>
      <c r="S978" s="137">
        <v>0</v>
      </c>
      <c r="T978" s="138">
        <f>S978*H978</f>
        <v>0</v>
      </c>
      <c r="AR978" s="139" t="s">
        <v>269</v>
      </c>
      <c r="AT978" s="139" t="s">
        <v>144</v>
      </c>
      <c r="AU978" s="139" t="s">
        <v>81</v>
      </c>
      <c r="AY978" s="18" t="s">
        <v>141</v>
      </c>
      <c r="BE978" s="140">
        <f>IF(N978="základní",J978,0)</f>
        <v>0</v>
      </c>
      <c r="BF978" s="140">
        <f>IF(N978="snížená",J978,0)</f>
        <v>0</v>
      </c>
      <c r="BG978" s="140">
        <f>IF(N978="zákl. přenesená",J978,0)</f>
        <v>0</v>
      </c>
      <c r="BH978" s="140">
        <f>IF(N978="sníž. přenesená",J978,0)</f>
        <v>0</v>
      </c>
      <c r="BI978" s="140">
        <f>IF(N978="nulová",J978,0)</f>
        <v>0</v>
      </c>
      <c r="BJ978" s="18" t="s">
        <v>79</v>
      </c>
      <c r="BK978" s="140">
        <f>ROUND(I978*H978,2)</f>
        <v>0</v>
      </c>
      <c r="BL978" s="18" t="s">
        <v>269</v>
      </c>
      <c r="BM978" s="139" t="s">
        <v>1098</v>
      </c>
    </row>
    <row r="979" spans="2:65" s="1" customFormat="1" ht="11.25" x14ac:dyDescent="0.2">
      <c r="B979" s="33"/>
      <c r="D979" s="141" t="s">
        <v>151</v>
      </c>
      <c r="F979" s="142" t="s">
        <v>1099</v>
      </c>
      <c r="I979" s="143"/>
      <c r="L979" s="33"/>
      <c r="M979" s="144"/>
      <c r="T979" s="54"/>
      <c r="AT979" s="18" t="s">
        <v>151</v>
      </c>
      <c r="AU979" s="18" t="s">
        <v>81</v>
      </c>
    </row>
    <row r="980" spans="2:65" s="1" customFormat="1" ht="11.25" x14ac:dyDescent="0.2">
      <c r="B980" s="33"/>
      <c r="D980" s="145" t="s">
        <v>153</v>
      </c>
      <c r="F980" s="146" t="s">
        <v>1100</v>
      </c>
      <c r="I980" s="143"/>
      <c r="L980" s="33"/>
      <c r="M980" s="144"/>
      <c r="T980" s="54"/>
      <c r="AT980" s="18" t="s">
        <v>153</v>
      </c>
      <c r="AU980" s="18" t="s">
        <v>81</v>
      </c>
    </row>
    <row r="981" spans="2:65" s="12" customFormat="1" ht="11.25" x14ac:dyDescent="0.2">
      <c r="B981" s="147"/>
      <c r="D981" s="141" t="s">
        <v>155</v>
      </c>
      <c r="E981" s="148" t="s">
        <v>19</v>
      </c>
      <c r="F981" s="149" t="s">
        <v>1075</v>
      </c>
      <c r="H981" s="148" t="s">
        <v>19</v>
      </c>
      <c r="I981" s="150"/>
      <c r="L981" s="147"/>
      <c r="M981" s="151"/>
      <c r="T981" s="152"/>
      <c r="AT981" s="148" t="s">
        <v>155</v>
      </c>
      <c r="AU981" s="148" t="s">
        <v>81</v>
      </c>
      <c r="AV981" s="12" t="s">
        <v>79</v>
      </c>
      <c r="AW981" s="12" t="s">
        <v>33</v>
      </c>
      <c r="AX981" s="12" t="s">
        <v>71</v>
      </c>
      <c r="AY981" s="148" t="s">
        <v>141</v>
      </c>
    </row>
    <row r="982" spans="2:65" s="13" customFormat="1" ht="11.25" x14ac:dyDescent="0.2">
      <c r="B982" s="153"/>
      <c r="D982" s="141" t="s">
        <v>155</v>
      </c>
      <c r="E982" s="154" t="s">
        <v>19</v>
      </c>
      <c r="F982" s="155" t="s">
        <v>1101</v>
      </c>
      <c r="H982" s="156">
        <v>2</v>
      </c>
      <c r="I982" s="157"/>
      <c r="L982" s="153"/>
      <c r="M982" s="158"/>
      <c r="T982" s="159"/>
      <c r="AT982" s="154" t="s">
        <v>155</v>
      </c>
      <c r="AU982" s="154" t="s">
        <v>81</v>
      </c>
      <c r="AV982" s="13" t="s">
        <v>81</v>
      </c>
      <c r="AW982" s="13" t="s">
        <v>33</v>
      </c>
      <c r="AX982" s="13" t="s">
        <v>79</v>
      </c>
      <c r="AY982" s="154" t="s">
        <v>141</v>
      </c>
    </row>
    <row r="983" spans="2:65" s="1" customFormat="1" ht="24.2" customHeight="1" x14ac:dyDescent="0.2">
      <c r="B983" s="33"/>
      <c r="C983" s="160" t="s">
        <v>1102</v>
      </c>
      <c r="D983" s="160" t="s">
        <v>172</v>
      </c>
      <c r="E983" s="161" t="s">
        <v>1103</v>
      </c>
      <c r="F983" s="162" t="s">
        <v>1104</v>
      </c>
      <c r="G983" s="163" t="s">
        <v>147</v>
      </c>
      <c r="H983" s="164">
        <v>2</v>
      </c>
      <c r="I983" s="165"/>
      <c r="J983" s="166">
        <f>ROUND(I983*H983,2)</f>
        <v>0</v>
      </c>
      <c r="K983" s="162" t="s">
        <v>148</v>
      </c>
      <c r="L983" s="167"/>
      <c r="M983" s="168" t="s">
        <v>19</v>
      </c>
      <c r="N983" s="169" t="s">
        <v>42</v>
      </c>
      <c r="P983" s="137">
        <f>O983*H983</f>
        <v>0</v>
      </c>
      <c r="Q983" s="137">
        <v>3.0000000000000001E-3</v>
      </c>
      <c r="R983" s="137">
        <f>Q983*H983</f>
        <v>6.0000000000000001E-3</v>
      </c>
      <c r="S983" s="137">
        <v>0</v>
      </c>
      <c r="T983" s="138">
        <f>S983*H983</f>
        <v>0</v>
      </c>
      <c r="AR983" s="139" t="s">
        <v>376</v>
      </c>
      <c r="AT983" s="139" t="s">
        <v>172</v>
      </c>
      <c r="AU983" s="139" t="s">
        <v>81</v>
      </c>
      <c r="AY983" s="18" t="s">
        <v>141</v>
      </c>
      <c r="BE983" s="140">
        <f>IF(N983="základní",J983,0)</f>
        <v>0</v>
      </c>
      <c r="BF983" s="140">
        <f>IF(N983="snížená",J983,0)</f>
        <v>0</v>
      </c>
      <c r="BG983" s="140">
        <f>IF(N983="zákl. přenesená",J983,0)</f>
        <v>0</v>
      </c>
      <c r="BH983" s="140">
        <f>IF(N983="sníž. přenesená",J983,0)</f>
        <v>0</v>
      </c>
      <c r="BI983" s="140">
        <f>IF(N983="nulová",J983,0)</f>
        <v>0</v>
      </c>
      <c r="BJ983" s="18" t="s">
        <v>79</v>
      </c>
      <c r="BK983" s="140">
        <f>ROUND(I983*H983,2)</f>
        <v>0</v>
      </c>
      <c r="BL983" s="18" t="s">
        <v>269</v>
      </c>
      <c r="BM983" s="139" t="s">
        <v>1105</v>
      </c>
    </row>
    <row r="984" spans="2:65" s="1" customFormat="1" ht="19.5" x14ac:dyDescent="0.2">
      <c r="B984" s="33"/>
      <c r="D984" s="141" t="s">
        <v>151</v>
      </c>
      <c r="F984" s="142" t="s">
        <v>1104</v>
      </c>
      <c r="I984" s="143"/>
      <c r="L984" s="33"/>
      <c r="M984" s="144"/>
      <c r="T984" s="54"/>
      <c r="AT984" s="18" t="s">
        <v>151</v>
      </c>
      <c r="AU984" s="18" t="s">
        <v>81</v>
      </c>
    </row>
    <row r="985" spans="2:65" s="12" customFormat="1" ht="11.25" x14ac:dyDescent="0.2">
      <c r="B985" s="147"/>
      <c r="D985" s="141" t="s">
        <v>155</v>
      </c>
      <c r="E985" s="148" t="s">
        <v>19</v>
      </c>
      <c r="F985" s="149" t="s">
        <v>1106</v>
      </c>
      <c r="H985" s="148" t="s">
        <v>19</v>
      </c>
      <c r="I985" s="150"/>
      <c r="L985" s="147"/>
      <c r="M985" s="151"/>
      <c r="T985" s="152"/>
      <c r="AT985" s="148" t="s">
        <v>155</v>
      </c>
      <c r="AU985" s="148" t="s">
        <v>81</v>
      </c>
      <c r="AV985" s="12" t="s">
        <v>79</v>
      </c>
      <c r="AW985" s="12" t="s">
        <v>33</v>
      </c>
      <c r="AX985" s="12" t="s">
        <v>71</v>
      </c>
      <c r="AY985" s="148" t="s">
        <v>141</v>
      </c>
    </row>
    <row r="986" spans="2:65" s="13" customFormat="1" ht="11.25" x14ac:dyDescent="0.2">
      <c r="B986" s="153"/>
      <c r="D986" s="141" t="s">
        <v>155</v>
      </c>
      <c r="E986" s="154" t="s">
        <v>19</v>
      </c>
      <c r="F986" s="155" t="s">
        <v>1107</v>
      </c>
      <c r="H986" s="156">
        <v>2</v>
      </c>
      <c r="I986" s="157"/>
      <c r="L986" s="153"/>
      <c r="M986" s="158"/>
      <c r="T986" s="159"/>
      <c r="AT986" s="154" t="s">
        <v>155</v>
      </c>
      <c r="AU986" s="154" t="s">
        <v>81</v>
      </c>
      <c r="AV986" s="13" t="s">
        <v>81</v>
      </c>
      <c r="AW986" s="13" t="s">
        <v>33</v>
      </c>
      <c r="AX986" s="13" t="s">
        <v>79</v>
      </c>
      <c r="AY986" s="154" t="s">
        <v>141</v>
      </c>
    </row>
    <row r="987" spans="2:65" s="1" customFormat="1" ht="24.2" customHeight="1" x14ac:dyDescent="0.2">
      <c r="B987" s="33"/>
      <c r="C987" s="128" t="s">
        <v>1108</v>
      </c>
      <c r="D987" s="128" t="s">
        <v>144</v>
      </c>
      <c r="E987" s="129" t="s">
        <v>1109</v>
      </c>
      <c r="F987" s="130" t="s">
        <v>1110</v>
      </c>
      <c r="G987" s="131" t="s">
        <v>147</v>
      </c>
      <c r="H987" s="132">
        <v>2</v>
      </c>
      <c r="I987" s="133"/>
      <c r="J987" s="134">
        <f>ROUND(I987*H987,2)</f>
        <v>0</v>
      </c>
      <c r="K987" s="130" t="s">
        <v>1111</v>
      </c>
      <c r="L987" s="33"/>
      <c r="M987" s="135" t="s">
        <v>19</v>
      </c>
      <c r="N987" s="136" t="s">
        <v>42</v>
      </c>
      <c r="P987" s="137">
        <f>O987*H987</f>
        <v>0</v>
      </c>
      <c r="Q987" s="137">
        <v>1.1000000000000001E-3</v>
      </c>
      <c r="R987" s="137">
        <f>Q987*H987</f>
        <v>2.2000000000000001E-3</v>
      </c>
      <c r="S987" s="137">
        <v>0</v>
      </c>
      <c r="T987" s="138">
        <f>S987*H987</f>
        <v>0</v>
      </c>
      <c r="AR987" s="139" t="s">
        <v>269</v>
      </c>
      <c r="AT987" s="139" t="s">
        <v>144</v>
      </c>
      <c r="AU987" s="139" t="s">
        <v>81</v>
      </c>
      <c r="AY987" s="18" t="s">
        <v>141</v>
      </c>
      <c r="BE987" s="140">
        <f>IF(N987="základní",J987,0)</f>
        <v>0</v>
      </c>
      <c r="BF987" s="140">
        <f>IF(N987="snížená",J987,0)</f>
        <v>0</v>
      </c>
      <c r="BG987" s="140">
        <f>IF(N987="zákl. přenesená",J987,0)</f>
        <v>0</v>
      </c>
      <c r="BH987" s="140">
        <f>IF(N987="sníž. přenesená",J987,0)</f>
        <v>0</v>
      </c>
      <c r="BI987" s="140">
        <f>IF(N987="nulová",J987,0)</f>
        <v>0</v>
      </c>
      <c r="BJ987" s="18" t="s">
        <v>79</v>
      </c>
      <c r="BK987" s="140">
        <f>ROUND(I987*H987,2)</f>
        <v>0</v>
      </c>
      <c r="BL987" s="18" t="s">
        <v>269</v>
      </c>
      <c r="BM987" s="139" t="s">
        <v>1112</v>
      </c>
    </row>
    <row r="988" spans="2:65" s="1" customFormat="1" ht="19.5" x14ac:dyDescent="0.2">
      <c r="B988" s="33"/>
      <c r="D988" s="141" t="s">
        <v>151</v>
      </c>
      <c r="F988" s="142" t="s">
        <v>1113</v>
      </c>
      <c r="I988" s="143"/>
      <c r="L988" s="33"/>
      <c r="M988" s="144"/>
      <c r="T988" s="54"/>
      <c r="AT988" s="18" t="s">
        <v>151</v>
      </c>
      <c r="AU988" s="18" t="s">
        <v>81</v>
      </c>
    </row>
    <row r="989" spans="2:65" s="1" customFormat="1" ht="11.25" x14ac:dyDescent="0.2">
      <c r="B989" s="33"/>
      <c r="D989" s="145" t="s">
        <v>153</v>
      </c>
      <c r="F989" s="146" t="s">
        <v>1114</v>
      </c>
      <c r="I989" s="143"/>
      <c r="L989" s="33"/>
      <c r="M989" s="144"/>
      <c r="T989" s="54"/>
      <c r="AT989" s="18" t="s">
        <v>153</v>
      </c>
      <c r="AU989" s="18" t="s">
        <v>81</v>
      </c>
    </row>
    <row r="990" spans="2:65" s="12" customFormat="1" ht="11.25" x14ac:dyDescent="0.2">
      <c r="B990" s="147"/>
      <c r="D990" s="141" t="s">
        <v>155</v>
      </c>
      <c r="E990" s="148" t="s">
        <v>19</v>
      </c>
      <c r="F990" s="149" t="s">
        <v>1115</v>
      </c>
      <c r="H990" s="148" t="s">
        <v>19</v>
      </c>
      <c r="I990" s="150"/>
      <c r="L990" s="147"/>
      <c r="M990" s="151"/>
      <c r="T990" s="152"/>
      <c r="AT990" s="148" t="s">
        <v>155</v>
      </c>
      <c r="AU990" s="148" t="s">
        <v>81</v>
      </c>
      <c r="AV990" s="12" t="s">
        <v>79</v>
      </c>
      <c r="AW990" s="12" t="s">
        <v>33</v>
      </c>
      <c r="AX990" s="12" t="s">
        <v>71</v>
      </c>
      <c r="AY990" s="148" t="s">
        <v>141</v>
      </c>
    </row>
    <row r="991" spans="2:65" s="13" customFormat="1" ht="11.25" x14ac:dyDescent="0.2">
      <c r="B991" s="153"/>
      <c r="D991" s="141" t="s">
        <v>155</v>
      </c>
      <c r="E991" s="154" t="s">
        <v>19</v>
      </c>
      <c r="F991" s="155" t="s">
        <v>1116</v>
      </c>
      <c r="H991" s="156">
        <v>2</v>
      </c>
      <c r="I991" s="157"/>
      <c r="L991" s="153"/>
      <c r="M991" s="158"/>
      <c r="T991" s="159"/>
      <c r="AT991" s="154" t="s">
        <v>155</v>
      </c>
      <c r="AU991" s="154" t="s">
        <v>81</v>
      </c>
      <c r="AV991" s="13" t="s">
        <v>81</v>
      </c>
      <c r="AW991" s="13" t="s">
        <v>33</v>
      </c>
      <c r="AX991" s="13" t="s">
        <v>79</v>
      </c>
      <c r="AY991" s="154" t="s">
        <v>141</v>
      </c>
    </row>
    <row r="992" spans="2:65" s="1" customFormat="1" ht="24.2" customHeight="1" x14ac:dyDescent="0.2">
      <c r="B992" s="33"/>
      <c r="C992" s="128" t="s">
        <v>1117</v>
      </c>
      <c r="D992" s="128" t="s">
        <v>144</v>
      </c>
      <c r="E992" s="129" t="s">
        <v>1118</v>
      </c>
      <c r="F992" s="130" t="s">
        <v>1119</v>
      </c>
      <c r="G992" s="131" t="s">
        <v>147</v>
      </c>
      <c r="H992" s="132">
        <v>11</v>
      </c>
      <c r="I992" s="133"/>
      <c r="J992" s="134">
        <f>ROUND(I992*H992,2)</f>
        <v>0</v>
      </c>
      <c r="K992" s="130" t="s">
        <v>1111</v>
      </c>
      <c r="L992" s="33"/>
      <c r="M992" s="135" t="s">
        <v>19</v>
      </c>
      <c r="N992" s="136" t="s">
        <v>42</v>
      </c>
      <c r="P992" s="137">
        <f>O992*H992</f>
        <v>0</v>
      </c>
      <c r="Q992" s="137">
        <v>5.1999999999999995E-4</v>
      </c>
      <c r="R992" s="137">
        <f>Q992*H992</f>
        <v>5.7199999999999994E-3</v>
      </c>
      <c r="S992" s="137">
        <v>0</v>
      </c>
      <c r="T992" s="138">
        <f>S992*H992</f>
        <v>0</v>
      </c>
      <c r="AR992" s="139" t="s">
        <v>269</v>
      </c>
      <c r="AT992" s="139" t="s">
        <v>144</v>
      </c>
      <c r="AU992" s="139" t="s">
        <v>81</v>
      </c>
      <c r="AY992" s="18" t="s">
        <v>141</v>
      </c>
      <c r="BE992" s="140">
        <f>IF(N992="základní",J992,0)</f>
        <v>0</v>
      </c>
      <c r="BF992" s="140">
        <f>IF(N992="snížená",J992,0)</f>
        <v>0</v>
      </c>
      <c r="BG992" s="140">
        <f>IF(N992="zákl. přenesená",J992,0)</f>
        <v>0</v>
      </c>
      <c r="BH992" s="140">
        <f>IF(N992="sníž. přenesená",J992,0)</f>
        <v>0</v>
      </c>
      <c r="BI992" s="140">
        <f>IF(N992="nulová",J992,0)</f>
        <v>0</v>
      </c>
      <c r="BJ992" s="18" t="s">
        <v>79</v>
      </c>
      <c r="BK992" s="140">
        <f>ROUND(I992*H992,2)</f>
        <v>0</v>
      </c>
      <c r="BL992" s="18" t="s">
        <v>269</v>
      </c>
      <c r="BM992" s="139" t="s">
        <v>1120</v>
      </c>
    </row>
    <row r="993" spans="2:65" s="1" customFormat="1" ht="19.5" x14ac:dyDescent="0.2">
      <c r="B993" s="33"/>
      <c r="D993" s="141" t="s">
        <v>151</v>
      </c>
      <c r="F993" s="142" t="s">
        <v>1119</v>
      </c>
      <c r="I993" s="143"/>
      <c r="L993" s="33"/>
      <c r="M993" s="144"/>
      <c r="T993" s="54"/>
      <c r="AT993" s="18" t="s">
        <v>151</v>
      </c>
      <c r="AU993" s="18" t="s">
        <v>81</v>
      </c>
    </row>
    <row r="994" spans="2:65" s="1" customFormat="1" ht="11.25" x14ac:dyDescent="0.2">
      <c r="B994" s="33"/>
      <c r="D994" s="145" t="s">
        <v>153</v>
      </c>
      <c r="F994" s="146" t="s">
        <v>1121</v>
      </c>
      <c r="I994" s="143"/>
      <c r="L994" s="33"/>
      <c r="M994" s="144"/>
      <c r="T994" s="54"/>
      <c r="AT994" s="18" t="s">
        <v>153</v>
      </c>
      <c r="AU994" s="18" t="s">
        <v>81</v>
      </c>
    </row>
    <row r="995" spans="2:65" s="12" customFormat="1" ht="11.25" x14ac:dyDescent="0.2">
      <c r="B995" s="147"/>
      <c r="D995" s="141" t="s">
        <v>155</v>
      </c>
      <c r="E995" s="148" t="s">
        <v>19</v>
      </c>
      <c r="F995" s="149" t="s">
        <v>1075</v>
      </c>
      <c r="H995" s="148" t="s">
        <v>19</v>
      </c>
      <c r="I995" s="150"/>
      <c r="L995" s="147"/>
      <c r="M995" s="151"/>
      <c r="T995" s="152"/>
      <c r="AT995" s="148" t="s">
        <v>155</v>
      </c>
      <c r="AU995" s="148" t="s">
        <v>81</v>
      </c>
      <c r="AV995" s="12" t="s">
        <v>79</v>
      </c>
      <c r="AW995" s="12" t="s">
        <v>33</v>
      </c>
      <c r="AX995" s="12" t="s">
        <v>71</v>
      </c>
      <c r="AY995" s="148" t="s">
        <v>141</v>
      </c>
    </row>
    <row r="996" spans="2:65" s="12" customFormat="1" ht="11.25" x14ac:dyDescent="0.2">
      <c r="B996" s="147"/>
      <c r="D996" s="141" t="s">
        <v>155</v>
      </c>
      <c r="E996" s="148" t="s">
        <v>19</v>
      </c>
      <c r="F996" s="149" t="s">
        <v>1076</v>
      </c>
      <c r="H996" s="148" t="s">
        <v>19</v>
      </c>
      <c r="I996" s="150"/>
      <c r="L996" s="147"/>
      <c r="M996" s="151"/>
      <c r="T996" s="152"/>
      <c r="AT996" s="148" t="s">
        <v>155</v>
      </c>
      <c r="AU996" s="148" t="s">
        <v>81</v>
      </c>
      <c r="AV996" s="12" t="s">
        <v>79</v>
      </c>
      <c r="AW996" s="12" t="s">
        <v>33</v>
      </c>
      <c r="AX996" s="12" t="s">
        <v>71</v>
      </c>
      <c r="AY996" s="148" t="s">
        <v>141</v>
      </c>
    </row>
    <row r="997" spans="2:65" s="13" customFormat="1" ht="11.25" x14ac:dyDescent="0.2">
      <c r="B997" s="153"/>
      <c r="D997" s="141" t="s">
        <v>155</v>
      </c>
      <c r="E997" s="154" t="s">
        <v>19</v>
      </c>
      <c r="F997" s="155" t="s">
        <v>1089</v>
      </c>
      <c r="H997" s="156">
        <v>11</v>
      </c>
      <c r="I997" s="157"/>
      <c r="L997" s="153"/>
      <c r="M997" s="158"/>
      <c r="T997" s="159"/>
      <c r="AT997" s="154" t="s">
        <v>155</v>
      </c>
      <c r="AU997" s="154" t="s">
        <v>81</v>
      </c>
      <c r="AV997" s="13" t="s">
        <v>81</v>
      </c>
      <c r="AW997" s="13" t="s">
        <v>33</v>
      </c>
      <c r="AX997" s="13" t="s">
        <v>79</v>
      </c>
      <c r="AY997" s="154" t="s">
        <v>141</v>
      </c>
    </row>
    <row r="998" spans="2:65" s="1" customFormat="1" ht="24.2" customHeight="1" x14ac:dyDescent="0.2">
      <c r="B998" s="33"/>
      <c r="C998" s="128" t="s">
        <v>1122</v>
      </c>
      <c r="D998" s="128" t="s">
        <v>144</v>
      </c>
      <c r="E998" s="129" t="s">
        <v>1123</v>
      </c>
      <c r="F998" s="130" t="s">
        <v>1124</v>
      </c>
      <c r="G998" s="131" t="s">
        <v>147</v>
      </c>
      <c r="H998" s="132">
        <v>11</v>
      </c>
      <c r="I998" s="133"/>
      <c r="J998" s="134">
        <f>ROUND(I998*H998,2)</f>
        <v>0</v>
      </c>
      <c r="K998" s="130" t="s">
        <v>292</v>
      </c>
      <c r="L998" s="33"/>
      <c r="M998" s="135" t="s">
        <v>19</v>
      </c>
      <c r="N998" s="136" t="s">
        <v>42</v>
      </c>
      <c r="P998" s="137">
        <f>O998*H998</f>
        <v>0</v>
      </c>
      <c r="Q998" s="137">
        <v>5.1999999999999995E-4</v>
      </c>
      <c r="R998" s="137">
        <f>Q998*H998</f>
        <v>5.7199999999999994E-3</v>
      </c>
      <c r="S998" s="137">
        <v>0</v>
      </c>
      <c r="T998" s="138">
        <f>S998*H998</f>
        <v>0</v>
      </c>
      <c r="AR998" s="139" t="s">
        <v>269</v>
      </c>
      <c r="AT998" s="139" t="s">
        <v>144</v>
      </c>
      <c r="AU998" s="139" t="s">
        <v>81</v>
      </c>
      <c r="AY998" s="18" t="s">
        <v>141</v>
      </c>
      <c r="BE998" s="140">
        <f>IF(N998="základní",J998,0)</f>
        <v>0</v>
      </c>
      <c r="BF998" s="140">
        <f>IF(N998="snížená",J998,0)</f>
        <v>0</v>
      </c>
      <c r="BG998" s="140">
        <f>IF(N998="zákl. přenesená",J998,0)</f>
        <v>0</v>
      </c>
      <c r="BH998" s="140">
        <f>IF(N998="sníž. přenesená",J998,0)</f>
        <v>0</v>
      </c>
      <c r="BI998" s="140">
        <f>IF(N998="nulová",J998,0)</f>
        <v>0</v>
      </c>
      <c r="BJ998" s="18" t="s">
        <v>79</v>
      </c>
      <c r="BK998" s="140">
        <f>ROUND(I998*H998,2)</f>
        <v>0</v>
      </c>
      <c r="BL998" s="18" t="s">
        <v>269</v>
      </c>
      <c r="BM998" s="139" t="s">
        <v>1125</v>
      </c>
    </row>
    <row r="999" spans="2:65" s="1" customFormat="1" ht="19.5" x14ac:dyDescent="0.2">
      <c r="B999" s="33"/>
      <c r="D999" s="141" t="s">
        <v>151</v>
      </c>
      <c r="F999" s="142" t="s">
        <v>1126</v>
      </c>
      <c r="I999" s="143"/>
      <c r="L999" s="33"/>
      <c r="M999" s="144"/>
      <c r="T999" s="54"/>
      <c r="AT999" s="18" t="s">
        <v>151</v>
      </c>
      <c r="AU999" s="18" t="s">
        <v>81</v>
      </c>
    </row>
    <row r="1000" spans="2:65" s="12" customFormat="1" ht="11.25" x14ac:dyDescent="0.2">
      <c r="B1000" s="147"/>
      <c r="D1000" s="141" t="s">
        <v>155</v>
      </c>
      <c r="E1000" s="148" t="s">
        <v>19</v>
      </c>
      <c r="F1000" s="149" t="s">
        <v>225</v>
      </c>
      <c r="H1000" s="148" t="s">
        <v>19</v>
      </c>
      <c r="I1000" s="150"/>
      <c r="L1000" s="147"/>
      <c r="M1000" s="151"/>
      <c r="T1000" s="152"/>
      <c r="AT1000" s="148" t="s">
        <v>155</v>
      </c>
      <c r="AU1000" s="148" t="s">
        <v>81</v>
      </c>
      <c r="AV1000" s="12" t="s">
        <v>79</v>
      </c>
      <c r="AW1000" s="12" t="s">
        <v>33</v>
      </c>
      <c r="AX1000" s="12" t="s">
        <v>71</v>
      </c>
      <c r="AY1000" s="148" t="s">
        <v>141</v>
      </c>
    </row>
    <row r="1001" spans="2:65" s="12" customFormat="1" ht="11.25" x14ac:dyDescent="0.2">
      <c r="B1001" s="147"/>
      <c r="D1001" s="141" t="s">
        <v>155</v>
      </c>
      <c r="E1001" s="148" t="s">
        <v>19</v>
      </c>
      <c r="F1001" s="149" t="s">
        <v>1076</v>
      </c>
      <c r="H1001" s="148" t="s">
        <v>19</v>
      </c>
      <c r="I1001" s="150"/>
      <c r="L1001" s="147"/>
      <c r="M1001" s="151"/>
      <c r="T1001" s="152"/>
      <c r="AT1001" s="148" t="s">
        <v>155</v>
      </c>
      <c r="AU1001" s="148" t="s">
        <v>81</v>
      </c>
      <c r="AV1001" s="12" t="s">
        <v>79</v>
      </c>
      <c r="AW1001" s="12" t="s">
        <v>33</v>
      </c>
      <c r="AX1001" s="12" t="s">
        <v>71</v>
      </c>
      <c r="AY1001" s="148" t="s">
        <v>141</v>
      </c>
    </row>
    <row r="1002" spans="2:65" s="13" customFormat="1" ht="11.25" x14ac:dyDescent="0.2">
      <c r="B1002" s="153"/>
      <c r="D1002" s="141" t="s">
        <v>155</v>
      </c>
      <c r="E1002" s="154" t="s">
        <v>19</v>
      </c>
      <c r="F1002" s="155" t="s">
        <v>1089</v>
      </c>
      <c r="H1002" s="156">
        <v>11</v>
      </c>
      <c r="I1002" s="157"/>
      <c r="L1002" s="153"/>
      <c r="M1002" s="158"/>
      <c r="T1002" s="159"/>
      <c r="AT1002" s="154" t="s">
        <v>155</v>
      </c>
      <c r="AU1002" s="154" t="s">
        <v>81</v>
      </c>
      <c r="AV1002" s="13" t="s">
        <v>81</v>
      </c>
      <c r="AW1002" s="13" t="s">
        <v>33</v>
      </c>
      <c r="AX1002" s="13" t="s">
        <v>71</v>
      </c>
      <c r="AY1002" s="154" t="s">
        <v>141</v>
      </c>
    </row>
    <row r="1003" spans="2:65" s="14" customFormat="1" ht="11.25" x14ac:dyDescent="0.2">
      <c r="B1003" s="170"/>
      <c r="D1003" s="141" t="s">
        <v>155</v>
      </c>
      <c r="E1003" s="171" t="s">
        <v>19</v>
      </c>
      <c r="F1003" s="172" t="s">
        <v>188</v>
      </c>
      <c r="H1003" s="173">
        <v>11</v>
      </c>
      <c r="I1003" s="174"/>
      <c r="L1003" s="170"/>
      <c r="M1003" s="175"/>
      <c r="T1003" s="176"/>
      <c r="AT1003" s="171" t="s">
        <v>155</v>
      </c>
      <c r="AU1003" s="171" t="s">
        <v>81</v>
      </c>
      <c r="AV1003" s="14" t="s">
        <v>149</v>
      </c>
      <c r="AW1003" s="14" t="s">
        <v>33</v>
      </c>
      <c r="AX1003" s="14" t="s">
        <v>79</v>
      </c>
      <c r="AY1003" s="171" t="s">
        <v>141</v>
      </c>
    </row>
    <row r="1004" spans="2:65" s="1" customFormat="1" ht="24.2" customHeight="1" x14ac:dyDescent="0.2">
      <c r="B1004" s="33"/>
      <c r="C1004" s="128" t="s">
        <v>1127</v>
      </c>
      <c r="D1004" s="128" t="s">
        <v>144</v>
      </c>
      <c r="E1004" s="129" t="s">
        <v>1128</v>
      </c>
      <c r="F1004" s="130" t="s">
        <v>1129</v>
      </c>
      <c r="G1004" s="131" t="s">
        <v>147</v>
      </c>
      <c r="H1004" s="132">
        <v>2</v>
      </c>
      <c r="I1004" s="133"/>
      <c r="J1004" s="134">
        <f>ROUND(I1004*H1004,2)</f>
        <v>0</v>
      </c>
      <c r="K1004" s="130" t="s">
        <v>292</v>
      </c>
      <c r="L1004" s="33"/>
      <c r="M1004" s="135" t="s">
        <v>19</v>
      </c>
      <c r="N1004" s="136" t="s">
        <v>42</v>
      </c>
      <c r="P1004" s="137">
        <f>O1004*H1004</f>
        <v>0</v>
      </c>
      <c r="Q1004" s="137">
        <v>8.4999999999999995E-4</v>
      </c>
      <c r="R1004" s="137">
        <f>Q1004*H1004</f>
        <v>1.6999999999999999E-3</v>
      </c>
      <c r="S1004" s="137">
        <v>0</v>
      </c>
      <c r="T1004" s="138">
        <f>S1004*H1004</f>
        <v>0</v>
      </c>
      <c r="AR1004" s="139" t="s">
        <v>269</v>
      </c>
      <c r="AT1004" s="139" t="s">
        <v>144</v>
      </c>
      <c r="AU1004" s="139" t="s">
        <v>81</v>
      </c>
      <c r="AY1004" s="18" t="s">
        <v>141</v>
      </c>
      <c r="BE1004" s="140">
        <f>IF(N1004="základní",J1004,0)</f>
        <v>0</v>
      </c>
      <c r="BF1004" s="140">
        <f>IF(N1004="snížená",J1004,0)</f>
        <v>0</v>
      </c>
      <c r="BG1004" s="140">
        <f>IF(N1004="zákl. přenesená",J1004,0)</f>
        <v>0</v>
      </c>
      <c r="BH1004" s="140">
        <f>IF(N1004="sníž. přenesená",J1004,0)</f>
        <v>0</v>
      </c>
      <c r="BI1004" s="140">
        <f>IF(N1004="nulová",J1004,0)</f>
        <v>0</v>
      </c>
      <c r="BJ1004" s="18" t="s">
        <v>79</v>
      </c>
      <c r="BK1004" s="140">
        <f>ROUND(I1004*H1004,2)</f>
        <v>0</v>
      </c>
      <c r="BL1004" s="18" t="s">
        <v>269</v>
      </c>
      <c r="BM1004" s="139" t="s">
        <v>1130</v>
      </c>
    </row>
    <row r="1005" spans="2:65" s="1" customFormat="1" ht="11.25" x14ac:dyDescent="0.2">
      <c r="B1005" s="33"/>
      <c r="D1005" s="141" t="s">
        <v>151</v>
      </c>
      <c r="F1005" s="142" t="s">
        <v>1129</v>
      </c>
      <c r="I1005" s="143"/>
      <c r="L1005" s="33"/>
      <c r="M1005" s="144"/>
      <c r="T1005" s="54"/>
      <c r="AT1005" s="18" t="s">
        <v>151</v>
      </c>
      <c r="AU1005" s="18" t="s">
        <v>81</v>
      </c>
    </row>
    <row r="1006" spans="2:65" s="12" customFormat="1" ht="11.25" x14ac:dyDescent="0.2">
      <c r="B1006" s="147"/>
      <c r="D1006" s="141" t="s">
        <v>155</v>
      </c>
      <c r="E1006" s="148" t="s">
        <v>19</v>
      </c>
      <c r="F1006" s="149" t="s">
        <v>1075</v>
      </c>
      <c r="H1006" s="148" t="s">
        <v>19</v>
      </c>
      <c r="I1006" s="150"/>
      <c r="L1006" s="147"/>
      <c r="M1006" s="151"/>
      <c r="T1006" s="152"/>
      <c r="AT1006" s="148" t="s">
        <v>155</v>
      </c>
      <c r="AU1006" s="148" t="s">
        <v>81</v>
      </c>
      <c r="AV1006" s="12" t="s">
        <v>79</v>
      </c>
      <c r="AW1006" s="12" t="s">
        <v>33</v>
      </c>
      <c r="AX1006" s="12" t="s">
        <v>71</v>
      </c>
      <c r="AY1006" s="148" t="s">
        <v>141</v>
      </c>
    </row>
    <row r="1007" spans="2:65" s="13" customFormat="1" ht="11.25" x14ac:dyDescent="0.2">
      <c r="B1007" s="153"/>
      <c r="D1007" s="141" t="s">
        <v>155</v>
      </c>
      <c r="E1007" s="154" t="s">
        <v>19</v>
      </c>
      <c r="F1007" s="155" t="s">
        <v>1131</v>
      </c>
      <c r="H1007" s="156">
        <v>2</v>
      </c>
      <c r="I1007" s="157"/>
      <c r="L1007" s="153"/>
      <c r="M1007" s="158"/>
      <c r="T1007" s="159"/>
      <c r="AT1007" s="154" t="s">
        <v>155</v>
      </c>
      <c r="AU1007" s="154" t="s">
        <v>81</v>
      </c>
      <c r="AV1007" s="13" t="s">
        <v>81</v>
      </c>
      <c r="AW1007" s="13" t="s">
        <v>33</v>
      </c>
      <c r="AX1007" s="13" t="s">
        <v>71</v>
      </c>
      <c r="AY1007" s="154" t="s">
        <v>141</v>
      </c>
    </row>
    <row r="1008" spans="2:65" s="14" customFormat="1" ht="11.25" x14ac:dyDescent="0.2">
      <c r="B1008" s="170"/>
      <c r="D1008" s="141" t="s">
        <v>155</v>
      </c>
      <c r="E1008" s="171" t="s">
        <v>19</v>
      </c>
      <c r="F1008" s="172" t="s">
        <v>188</v>
      </c>
      <c r="H1008" s="173">
        <v>2</v>
      </c>
      <c r="I1008" s="174"/>
      <c r="L1008" s="170"/>
      <c r="M1008" s="175"/>
      <c r="T1008" s="176"/>
      <c r="AT1008" s="171" t="s">
        <v>155</v>
      </c>
      <c r="AU1008" s="171" t="s">
        <v>81</v>
      </c>
      <c r="AV1008" s="14" t="s">
        <v>149</v>
      </c>
      <c r="AW1008" s="14" t="s">
        <v>33</v>
      </c>
      <c r="AX1008" s="14" t="s">
        <v>79</v>
      </c>
      <c r="AY1008" s="171" t="s">
        <v>141</v>
      </c>
    </row>
    <row r="1009" spans="2:65" s="1" customFormat="1" ht="33" customHeight="1" x14ac:dyDescent="0.2">
      <c r="B1009" s="33"/>
      <c r="C1009" s="128" t="s">
        <v>1132</v>
      </c>
      <c r="D1009" s="128" t="s">
        <v>144</v>
      </c>
      <c r="E1009" s="129" t="s">
        <v>1133</v>
      </c>
      <c r="F1009" s="130" t="s">
        <v>1134</v>
      </c>
      <c r="G1009" s="131" t="s">
        <v>147</v>
      </c>
      <c r="H1009" s="132">
        <v>2</v>
      </c>
      <c r="I1009" s="133"/>
      <c r="J1009" s="134">
        <f>ROUND(I1009*H1009,2)</f>
        <v>0</v>
      </c>
      <c r="K1009" s="130" t="s">
        <v>292</v>
      </c>
      <c r="L1009" s="33"/>
      <c r="M1009" s="135" t="s">
        <v>19</v>
      </c>
      <c r="N1009" s="136" t="s">
        <v>42</v>
      </c>
      <c r="P1009" s="137">
        <f>O1009*H1009</f>
        <v>0</v>
      </c>
      <c r="Q1009" s="137">
        <v>8.4999999999999995E-4</v>
      </c>
      <c r="R1009" s="137">
        <f>Q1009*H1009</f>
        <v>1.6999999999999999E-3</v>
      </c>
      <c r="S1009" s="137">
        <v>0</v>
      </c>
      <c r="T1009" s="138">
        <f>S1009*H1009</f>
        <v>0</v>
      </c>
      <c r="AR1009" s="139" t="s">
        <v>269</v>
      </c>
      <c r="AT1009" s="139" t="s">
        <v>144</v>
      </c>
      <c r="AU1009" s="139" t="s">
        <v>81</v>
      </c>
      <c r="AY1009" s="18" t="s">
        <v>141</v>
      </c>
      <c r="BE1009" s="140">
        <f>IF(N1009="základní",J1009,0)</f>
        <v>0</v>
      </c>
      <c r="BF1009" s="140">
        <f>IF(N1009="snížená",J1009,0)</f>
        <v>0</v>
      </c>
      <c r="BG1009" s="140">
        <f>IF(N1009="zákl. přenesená",J1009,0)</f>
        <v>0</v>
      </c>
      <c r="BH1009" s="140">
        <f>IF(N1009="sníž. přenesená",J1009,0)</f>
        <v>0</v>
      </c>
      <c r="BI1009" s="140">
        <f>IF(N1009="nulová",J1009,0)</f>
        <v>0</v>
      </c>
      <c r="BJ1009" s="18" t="s">
        <v>79</v>
      </c>
      <c r="BK1009" s="140">
        <f>ROUND(I1009*H1009,2)</f>
        <v>0</v>
      </c>
      <c r="BL1009" s="18" t="s">
        <v>269</v>
      </c>
      <c r="BM1009" s="139" t="s">
        <v>1135</v>
      </c>
    </row>
    <row r="1010" spans="2:65" s="1" customFormat="1" ht="19.5" x14ac:dyDescent="0.2">
      <c r="B1010" s="33"/>
      <c r="D1010" s="141" t="s">
        <v>151</v>
      </c>
      <c r="F1010" s="142" t="s">
        <v>1136</v>
      </c>
      <c r="I1010" s="143"/>
      <c r="L1010" s="33"/>
      <c r="M1010" s="144"/>
      <c r="T1010" s="54"/>
      <c r="AT1010" s="18" t="s">
        <v>151</v>
      </c>
      <c r="AU1010" s="18" t="s">
        <v>81</v>
      </c>
    </row>
    <row r="1011" spans="2:65" s="12" customFormat="1" ht="11.25" x14ac:dyDescent="0.2">
      <c r="B1011" s="147"/>
      <c r="D1011" s="141" t="s">
        <v>155</v>
      </c>
      <c r="E1011" s="148" t="s">
        <v>19</v>
      </c>
      <c r="F1011" s="149" t="s">
        <v>1075</v>
      </c>
      <c r="H1011" s="148" t="s">
        <v>19</v>
      </c>
      <c r="I1011" s="150"/>
      <c r="L1011" s="147"/>
      <c r="M1011" s="151"/>
      <c r="T1011" s="152"/>
      <c r="AT1011" s="148" t="s">
        <v>155</v>
      </c>
      <c r="AU1011" s="148" t="s">
        <v>81</v>
      </c>
      <c r="AV1011" s="12" t="s">
        <v>79</v>
      </c>
      <c r="AW1011" s="12" t="s">
        <v>33</v>
      </c>
      <c r="AX1011" s="12" t="s">
        <v>71</v>
      </c>
      <c r="AY1011" s="148" t="s">
        <v>141</v>
      </c>
    </row>
    <row r="1012" spans="2:65" s="12" customFormat="1" ht="11.25" x14ac:dyDescent="0.2">
      <c r="B1012" s="147"/>
      <c r="D1012" s="141" t="s">
        <v>155</v>
      </c>
      <c r="E1012" s="148" t="s">
        <v>19</v>
      </c>
      <c r="F1012" s="149" t="s">
        <v>1076</v>
      </c>
      <c r="H1012" s="148" t="s">
        <v>19</v>
      </c>
      <c r="I1012" s="150"/>
      <c r="L1012" s="147"/>
      <c r="M1012" s="151"/>
      <c r="T1012" s="152"/>
      <c r="AT1012" s="148" t="s">
        <v>155</v>
      </c>
      <c r="AU1012" s="148" t="s">
        <v>81</v>
      </c>
      <c r="AV1012" s="12" t="s">
        <v>79</v>
      </c>
      <c r="AW1012" s="12" t="s">
        <v>33</v>
      </c>
      <c r="AX1012" s="12" t="s">
        <v>71</v>
      </c>
      <c r="AY1012" s="148" t="s">
        <v>141</v>
      </c>
    </row>
    <row r="1013" spans="2:65" s="13" customFormat="1" ht="11.25" x14ac:dyDescent="0.2">
      <c r="B1013" s="153"/>
      <c r="D1013" s="141" t="s">
        <v>155</v>
      </c>
      <c r="E1013" s="154" t="s">
        <v>19</v>
      </c>
      <c r="F1013" s="155" t="s">
        <v>1131</v>
      </c>
      <c r="H1013" s="156">
        <v>2</v>
      </c>
      <c r="I1013" s="157"/>
      <c r="L1013" s="153"/>
      <c r="M1013" s="158"/>
      <c r="T1013" s="159"/>
      <c r="AT1013" s="154" t="s">
        <v>155</v>
      </c>
      <c r="AU1013" s="154" t="s">
        <v>81</v>
      </c>
      <c r="AV1013" s="13" t="s">
        <v>81</v>
      </c>
      <c r="AW1013" s="13" t="s">
        <v>33</v>
      </c>
      <c r="AX1013" s="13" t="s">
        <v>71</v>
      </c>
      <c r="AY1013" s="154" t="s">
        <v>141</v>
      </c>
    </row>
    <row r="1014" spans="2:65" s="14" customFormat="1" ht="11.25" x14ac:dyDescent="0.2">
      <c r="B1014" s="170"/>
      <c r="D1014" s="141" t="s">
        <v>155</v>
      </c>
      <c r="E1014" s="171" t="s">
        <v>19</v>
      </c>
      <c r="F1014" s="172" t="s">
        <v>188</v>
      </c>
      <c r="H1014" s="173">
        <v>2</v>
      </c>
      <c r="I1014" s="174"/>
      <c r="L1014" s="170"/>
      <c r="M1014" s="175"/>
      <c r="T1014" s="176"/>
      <c r="AT1014" s="171" t="s">
        <v>155</v>
      </c>
      <c r="AU1014" s="171" t="s">
        <v>81</v>
      </c>
      <c r="AV1014" s="14" t="s">
        <v>149</v>
      </c>
      <c r="AW1014" s="14" t="s">
        <v>33</v>
      </c>
      <c r="AX1014" s="14" t="s">
        <v>79</v>
      </c>
      <c r="AY1014" s="171" t="s">
        <v>141</v>
      </c>
    </row>
    <row r="1015" spans="2:65" s="1" customFormat="1" ht="24.2" customHeight="1" x14ac:dyDescent="0.2">
      <c r="B1015" s="33"/>
      <c r="C1015" s="128" t="s">
        <v>1137</v>
      </c>
      <c r="D1015" s="128" t="s">
        <v>144</v>
      </c>
      <c r="E1015" s="129" t="s">
        <v>1138</v>
      </c>
      <c r="F1015" s="130" t="s">
        <v>1139</v>
      </c>
      <c r="G1015" s="131" t="s">
        <v>147</v>
      </c>
      <c r="H1015" s="132">
        <v>7</v>
      </c>
      <c r="I1015" s="133"/>
      <c r="J1015" s="134">
        <f>ROUND(I1015*H1015,2)</f>
        <v>0</v>
      </c>
      <c r="K1015" s="130" t="s">
        <v>292</v>
      </c>
      <c r="L1015" s="33"/>
      <c r="M1015" s="135" t="s">
        <v>19</v>
      </c>
      <c r="N1015" s="136" t="s">
        <v>42</v>
      </c>
      <c r="P1015" s="137">
        <f>O1015*H1015</f>
        <v>0</v>
      </c>
      <c r="Q1015" s="137">
        <v>8.4999999999999995E-4</v>
      </c>
      <c r="R1015" s="137">
        <f>Q1015*H1015</f>
        <v>5.9499999999999996E-3</v>
      </c>
      <c r="S1015" s="137">
        <v>0</v>
      </c>
      <c r="T1015" s="138">
        <f>S1015*H1015</f>
        <v>0</v>
      </c>
      <c r="AR1015" s="139" t="s">
        <v>269</v>
      </c>
      <c r="AT1015" s="139" t="s">
        <v>144</v>
      </c>
      <c r="AU1015" s="139" t="s">
        <v>81</v>
      </c>
      <c r="AY1015" s="18" t="s">
        <v>141</v>
      </c>
      <c r="BE1015" s="140">
        <f>IF(N1015="základní",J1015,0)</f>
        <v>0</v>
      </c>
      <c r="BF1015" s="140">
        <f>IF(N1015="snížená",J1015,0)</f>
        <v>0</v>
      </c>
      <c r="BG1015" s="140">
        <f>IF(N1015="zákl. přenesená",J1015,0)</f>
        <v>0</v>
      </c>
      <c r="BH1015" s="140">
        <f>IF(N1015="sníž. přenesená",J1015,0)</f>
        <v>0</v>
      </c>
      <c r="BI1015" s="140">
        <f>IF(N1015="nulová",J1015,0)</f>
        <v>0</v>
      </c>
      <c r="BJ1015" s="18" t="s">
        <v>79</v>
      </c>
      <c r="BK1015" s="140">
        <f>ROUND(I1015*H1015,2)</f>
        <v>0</v>
      </c>
      <c r="BL1015" s="18" t="s">
        <v>269</v>
      </c>
      <c r="BM1015" s="139" t="s">
        <v>1140</v>
      </c>
    </row>
    <row r="1016" spans="2:65" s="1" customFormat="1" ht="19.5" x14ac:dyDescent="0.2">
      <c r="B1016" s="33"/>
      <c r="D1016" s="141" t="s">
        <v>151</v>
      </c>
      <c r="F1016" s="142" t="s">
        <v>1139</v>
      </c>
      <c r="I1016" s="143"/>
      <c r="L1016" s="33"/>
      <c r="M1016" s="144"/>
      <c r="T1016" s="54"/>
      <c r="AT1016" s="18" t="s">
        <v>151</v>
      </c>
      <c r="AU1016" s="18" t="s">
        <v>81</v>
      </c>
    </row>
    <row r="1017" spans="2:65" s="12" customFormat="1" ht="11.25" x14ac:dyDescent="0.2">
      <c r="B1017" s="147"/>
      <c r="D1017" s="141" t="s">
        <v>155</v>
      </c>
      <c r="E1017" s="148" t="s">
        <v>19</v>
      </c>
      <c r="F1017" s="149" t="s">
        <v>225</v>
      </c>
      <c r="H1017" s="148" t="s">
        <v>19</v>
      </c>
      <c r="I1017" s="150"/>
      <c r="L1017" s="147"/>
      <c r="M1017" s="151"/>
      <c r="T1017" s="152"/>
      <c r="AT1017" s="148" t="s">
        <v>155</v>
      </c>
      <c r="AU1017" s="148" t="s">
        <v>81</v>
      </c>
      <c r="AV1017" s="12" t="s">
        <v>79</v>
      </c>
      <c r="AW1017" s="12" t="s">
        <v>33</v>
      </c>
      <c r="AX1017" s="12" t="s">
        <v>71</v>
      </c>
      <c r="AY1017" s="148" t="s">
        <v>141</v>
      </c>
    </row>
    <row r="1018" spans="2:65" s="12" customFormat="1" ht="11.25" x14ac:dyDescent="0.2">
      <c r="B1018" s="147"/>
      <c r="D1018" s="141" t="s">
        <v>155</v>
      </c>
      <c r="E1018" s="148" t="s">
        <v>19</v>
      </c>
      <c r="F1018" s="149" t="s">
        <v>1076</v>
      </c>
      <c r="H1018" s="148" t="s">
        <v>19</v>
      </c>
      <c r="I1018" s="150"/>
      <c r="L1018" s="147"/>
      <c r="M1018" s="151"/>
      <c r="T1018" s="152"/>
      <c r="AT1018" s="148" t="s">
        <v>155</v>
      </c>
      <c r="AU1018" s="148" t="s">
        <v>81</v>
      </c>
      <c r="AV1018" s="12" t="s">
        <v>79</v>
      </c>
      <c r="AW1018" s="12" t="s">
        <v>33</v>
      </c>
      <c r="AX1018" s="12" t="s">
        <v>71</v>
      </c>
      <c r="AY1018" s="148" t="s">
        <v>141</v>
      </c>
    </row>
    <row r="1019" spans="2:65" s="13" customFormat="1" ht="11.25" x14ac:dyDescent="0.2">
      <c r="B1019" s="153"/>
      <c r="D1019" s="141" t="s">
        <v>155</v>
      </c>
      <c r="E1019" s="154" t="s">
        <v>19</v>
      </c>
      <c r="F1019" s="155" t="s">
        <v>1141</v>
      </c>
      <c r="H1019" s="156">
        <v>7</v>
      </c>
      <c r="I1019" s="157"/>
      <c r="L1019" s="153"/>
      <c r="M1019" s="158"/>
      <c r="T1019" s="159"/>
      <c r="AT1019" s="154" t="s">
        <v>155</v>
      </c>
      <c r="AU1019" s="154" t="s">
        <v>81</v>
      </c>
      <c r="AV1019" s="13" t="s">
        <v>81</v>
      </c>
      <c r="AW1019" s="13" t="s">
        <v>33</v>
      </c>
      <c r="AX1019" s="13" t="s">
        <v>71</v>
      </c>
      <c r="AY1019" s="154" t="s">
        <v>141</v>
      </c>
    </row>
    <row r="1020" spans="2:65" s="14" customFormat="1" ht="11.25" x14ac:dyDescent="0.2">
      <c r="B1020" s="170"/>
      <c r="D1020" s="141" t="s">
        <v>155</v>
      </c>
      <c r="E1020" s="171" t="s">
        <v>19</v>
      </c>
      <c r="F1020" s="172" t="s">
        <v>188</v>
      </c>
      <c r="H1020" s="173">
        <v>7</v>
      </c>
      <c r="I1020" s="174"/>
      <c r="L1020" s="170"/>
      <c r="M1020" s="175"/>
      <c r="T1020" s="176"/>
      <c r="AT1020" s="171" t="s">
        <v>155</v>
      </c>
      <c r="AU1020" s="171" t="s">
        <v>81</v>
      </c>
      <c r="AV1020" s="14" t="s">
        <v>149</v>
      </c>
      <c r="AW1020" s="14" t="s">
        <v>33</v>
      </c>
      <c r="AX1020" s="14" t="s">
        <v>79</v>
      </c>
      <c r="AY1020" s="171" t="s">
        <v>141</v>
      </c>
    </row>
    <row r="1021" spans="2:65" s="1" customFormat="1" ht="24.2" customHeight="1" x14ac:dyDescent="0.2">
      <c r="B1021" s="33"/>
      <c r="C1021" s="128" t="s">
        <v>1142</v>
      </c>
      <c r="D1021" s="128" t="s">
        <v>144</v>
      </c>
      <c r="E1021" s="129" t="s">
        <v>1143</v>
      </c>
      <c r="F1021" s="130" t="s">
        <v>1144</v>
      </c>
      <c r="G1021" s="131" t="s">
        <v>147</v>
      </c>
      <c r="H1021" s="132">
        <v>13</v>
      </c>
      <c r="I1021" s="133"/>
      <c r="J1021" s="134">
        <f>ROUND(I1021*H1021,2)</f>
        <v>0</v>
      </c>
      <c r="K1021" s="130" t="s">
        <v>292</v>
      </c>
      <c r="L1021" s="33"/>
      <c r="M1021" s="135" t="s">
        <v>19</v>
      </c>
      <c r="N1021" s="136" t="s">
        <v>42</v>
      </c>
      <c r="P1021" s="137">
        <f>O1021*H1021</f>
        <v>0</v>
      </c>
      <c r="Q1021" s="137">
        <v>8.4999999999999995E-4</v>
      </c>
      <c r="R1021" s="137">
        <f>Q1021*H1021</f>
        <v>1.1049999999999999E-2</v>
      </c>
      <c r="S1021" s="137">
        <v>0</v>
      </c>
      <c r="T1021" s="138">
        <f>S1021*H1021</f>
        <v>0</v>
      </c>
      <c r="AR1021" s="139" t="s">
        <v>269</v>
      </c>
      <c r="AT1021" s="139" t="s">
        <v>144</v>
      </c>
      <c r="AU1021" s="139" t="s">
        <v>81</v>
      </c>
      <c r="AY1021" s="18" t="s">
        <v>141</v>
      </c>
      <c r="BE1021" s="140">
        <f>IF(N1021="základní",J1021,0)</f>
        <v>0</v>
      </c>
      <c r="BF1021" s="140">
        <f>IF(N1021="snížená",J1021,0)</f>
        <v>0</v>
      </c>
      <c r="BG1021" s="140">
        <f>IF(N1021="zákl. přenesená",J1021,0)</f>
        <v>0</v>
      </c>
      <c r="BH1021" s="140">
        <f>IF(N1021="sníž. přenesená",J1021,0)</f>
        <v>0</v>
      </c>
      <c r="BI1021" s="140">
        <f>IF(N1021="nulová",J1021,0)</f>
        <v>0</v>
      </c>
      <c r="BJ1021" s="18" t="s">
        <v>79</v>
      </c>
      <c r="BK1021" s="140">
        <f>ROUND(I1021*H1021,2)</f>
        <v>0</v>
      </c>
      <c r="BL1021" s="18" t="s">
        <v>269</v>
      </c>
      <c r="BM1021" s="139" t="s">
        <v>1145</v>
      </c>
    </row>
    <row r="1022" spans="2:65" s="1" customFormat="1" ht="19.5" x14ac:dyDescent="0.2">
      <c r="B1022" s="33"/>
      <c r="D1022" s="141" t="s">
        <v>151</v>
      </c>
      <c r="F1022" s="142" t="s">
        <v>1146</v>
      </c>
      <c r="I1022" s="143"/>
      <c r="L1022" s="33"/>
      <c r="M1022" s="144"/>
      <c r="T1022" s="54"/>
      <c r="AT1022" s="18" t="s">
        <v>151</v>
      </c>
      <c r="AU1022" s="18" t="s">
        <v>81</v>
      </c>
    </row>
    <row r="1023" spans="2:65" s="12" customFormat="1" ht="11.25" x14ac:dyDescent="0.2">
      <c r="B1023" s="147"/>
      <c r="D1023" s="141" t="s">
        <v>155</v>
      </c>
      <c r="E1023" s="148" t="s">
        <v>19</v>
      </c>
      <c r="F1023" s="149" t="s">
        <v>225</v>
      </c>
      <c r="H1023" s="148" t="s">
        <v>19</v>
      </c>
      <c r="I1023" s="150"/>
      <c r="L1023" s="147"/>
      <c r="M1023" s="151"/>
      <c r="T1023" s="152"/>
      <c r="AT1023" s="148" t="s">
        <v>155</v>
      </c>
      <c r="AU1023" s="148" t="s">
        <v>81</v>
      </c>
      <c r="AV1023" s="12" t="s">
        <v>79</v>
      </c>
      <c r="AW1023" s="12" t="s">
        <v>33</v>
      </c>
      <c r="AX1023" s="12" t="s">
        <v>71</v>
      </c>
      <c r="AY1023" s="148" t="s">
        <v>141</v>
      </c>
    </row>
    <row r="1024" spans="2:65" s="12" customFormat="1" ht="11.25" x14ac:dyDescent="0.2">
      <c r="B1024" s="147"/>
      <c r="D1024" s="141" t="s">
        <v>155</v>
      </c>
      <c r="E1024" s="148" t="s">
        <v>19</v>
      </c>
      <c r="F1024" s="149" t="s">
        <v>1076</v>
      </c>
      <c r="H1024" s="148" t="s">
        <v>19</v>
      </c>
      <c r="I1024" s="150"/>
      <c r="L1024" s="147"/>
      <c r="M1024" s="151"/>
      <c r="T1024" s="152"/>
      <c r="AT1024" s="148" t="s">
        <v>155</v>
      </c>
      <c r="AU1024" s="148" t="s">
        <v>81</v>
      </c>
      <c r="AV1024" s="12" t="s">
        <v>79</v>
      </c>
      <c r="AW1024" s="12" t="s">
        <v>33</v>
      </c>
      <c r="AX1024" s="12" t="s">
        <v>71</v>
      </c>
      <c r="AY1024" s="148" t="s">
        <v>141</v>
      </c>
    </row>
    <row r="1025" spans="2:65" s="13" customFormat="1" ht="11.25" x14ac:dyDescent="0.2">
      <c r="B1025" s="153"/>
      <c r="D1025" s="141" t="s">
        <v>155</v>
      </c>
      <c r="E1025" s="154" t="s">
        <v>19</v>
      </c>
      <c r="F1025" s="155" t="s">
        <v>1147</v>
      </c>
      <c r="H1025" s="156">
        <v>13</v>
      </c>
      <c r="I1025" s="157"/>
      <c r="L1025" s="153"/>
      <c r="M1025" s="158"/>
      <c r="T1025" s="159"/>
      <c r="AT1025" s="154" t="s">
        <v>155</v>
      </c>
      <c r="AU1025" s="154" t="s">
        <v>81</v>
      </c>
      <c r="AV1025" s="13" t="s">
        <v>81</v>
      </c>
      <c r="AW1025" s="13" t="s">
        <v>33</v>
      </c>
      <c r="AX1025" s="13" t="s">
        <v>71</v>
      </c>
      <c r="AY1025" s="154" t="s">
        <v>141</v>
      </c>
    </row>
    <row r="1026" spans="2:65" s="14" customFormat="1" ht="11.25" x14ac:dyDescent="0.2">
      <c r="B1026" s="170"/>
      <c r="D1026" s="141" t="s">
        <v>155</v>
      </c>
      <c r="E1026" s="171" t="s">
        <v>19</v>
      </c>
      <c r="F1026" s="172" t="s">
        <v>188</v>
      </c>
      <c r="H1026" s="173">
        <v>13</v>
      </c>
      <c r="I1026" s="174"/>
      <c r="L1026" s="170"/>
      <c r="M1026" s="175"/>
      <c r="T1026" s="176"/>
      <c r="AT1026" s="171" t="s">
        <v>155</v>
      </c>
      <c r="AU1026" s="171" t="s">
        <v>81</v>
      </c>
      <c r="AV1026" s="14" t="s">
        <v>149</v>
      </c>
      <c r="AW1026" s="14" t="s">
        <v>33</v>
      </c>
      <c r="AX1026" s="14" t="s">
        <v>79</v>
      </c>
      <c r="AY1026" s="171" t="s">
        <v>141</v>
      </c>
    </row>
    <row r="1027" spans="2:65" s="1" customFormat="1" ht="24.2" customHeight="1" x14ac:dyDescent="0.2">
      <c r="B1027" s="33"/>
      <c r="C1027" s="128" t="s">
        <v>1148</v>
      </c>
      <c r="D1027" s="128" t="s">
        <v>144</v>
      </c>
      <c r="E1027" s="129" t="s">
        <v>1149</v>
      </c>
      <c r="F1027" s="130" t="s">
        <v>1150</v>
      </c>
      <c r="G1027" s="131" t="s">
        <v>147</v>
      </c>
      <c r="H1027" s="132">
        <v>7</v>
      </c>
      <c r="I1027" s="133"/>
      <c r="J1027" s="134">
        <f>ROUND(I1027*H1027,2)</f>
        <v>0</v>
      </c>
      <c r="K1027" s="130" t="s">
        <v>292</v>
      </c>
      <c r="L1027" s="33"/>
      <c r="M1027" s="135" t="s">
        <v>19</v>
      </c>
      <c r="N1027" s="136" t="s">
        <v>42</v>
      </c>
      <c r="P1027" s="137">
        <f>O1027*H1027</f>
        <v>0</v>
      </c>
      <c r="Q1027" s="137">
        <v>8.4999999999999995E-4</v>
      </c>
      <c r="R1027" s="137">
        <f>Q1027*H1027</f>
        <v>5.9499999999999996E-3</v>
      </c>
      <c r="S1027" s="137">
        <v>0</v>
      </c>
      <c r="T1027" s="138">
        <f>S1027*H1027</f>
        <v>0</v>
      </c>
      <c r="AR1027" s="139" t="s">
        <v>269</v>
      </c>
      <c r="AT1027" s="139" t="s">
        <v>144</v>
      </c>
      <c r="AU1027" s="139" t="s">
        <v>81</v>
      </c>
      <c r="AY1027" s="18" t="s">
        <v>141</v>
      </c>
      <c r="BE1027" s="140">
        <f>IF(N1027="základní",J1027,0)</f>
        <v>0</v>
      </c>
      <c r="BF1027" s="140">
        <f>IF(N1027="snížená",J1027,0)</f>
        <v>0</v>
      </c>
      <c r="BG1027" s="140">
        <f>IF(N1027="zákl. přenesená",J1027,0)</f>
        <v>0</v>
      </c>
      <c r="BH1027" s="140">
        <f>IF(N1027="sníž. přenesená",J1027,0)</f>
        <v>0</v>
      </c>
      <c r="BI1027" s="140">
        <f>IF(N1027="nulová",J1027,0)</f>
        <v>0</v>
      </c>
      <c r="BJ1027" s="18" t="s">
        <v>79</v>
      </c>
      <c r="BK1027" s="140">
        <f>ROUND(I1027*H1027,2)</f>
        <v>0</v>
      </c>
      <c r="BL1027" s="18" t="s">
        <v>269</v>
      </c>
      <c r="BM1027" s="139" t="s">
        <v>1151</v>
      </c>
    </row>
    <row r="1028" spans="2:65" s="1" customFormat="1" ht="19.5" x14ac:dyDescent="0.2">
      <c r="B1028" s="33"/>
      <c r="D1028" s="141" t="s">
        <v>151</v>
      </c>
      <c r="F1028" s="142" t="s">
        <v>1150</v>
      </c>
      <c r="I1028" s="143"/>
      <c r="L1028" s="33"/>
      <c r="M1028" s="144"/>
      <c r="T1028" s="54"/>
      <c r="AT1028" s="18" t="s">
        <v>151</v>
      </c>
      <c r="AU1028" s="18" t="s">
        <v>81</v>
      </c>
    </row>
    <row r="1029" spans="2:65" s="12" customFormat="1" ht="11.25" x14ac:dyDescent="0.2">
      <c r="B1029" s="147"/>
      <c r="D1029" s="141" t="s">
        <v>155</v>
      </c>
      <c r="E1029" s="148" t="s">
        <v>19</v>
      </c>
      <c r="F1029" s="149" t="s">
        <v>225</v>
      </c>
      <c r="H1029" s="148" t="s">
        <v>19</v>
      </c>
      <c r="I1029" s="150"/>
      <c r="L1029" s="147"/>
      <c r="M1029" s="151"/>
      <c r="T1029" s="152"/>
      <c r="AT1029" s="148" t="s">
        <v>155</v>
      </c>
      <c r="AU1029" s="148" t="s">
        <v>81</v>
      </c>
      <c r="AV1029" s="12" t="s">
        <v>79</v>
      </c>
      <c r="AW1029" s="12" t="s">
        <v>33</v>
      </c>
      <c r="AX1029" s="12" t="s">
        <v>71</v>
      </c>
      <c r="AY1029" s="148" t="s">
        <v>141</v>
      </c>
    </row>
    <row r="1030" spans="2:65" s="12" customFormat="1" ht="11.25" x14ac:dyDescent="0.2">
      <c r="B1030" s="147"/>
      <c r="D1030" s="141" t="s">
        <v>155</v>
      </c>
      <c r="E1030" s="148" t="s">
        <v>19</v>
      </c>
      <c r="F1030" s="149" t="s">
        <v>1076</v>
      </c>
      <c r="H1030" s="148" t="s">
        <v>19</v>
      </c>
      <c r="I1030" s="150"/>
      <c r="L1030" s="147"/>
      <c r="M1030" s="151"/>
      <c r="T1030" s="152"/>
      <c r="AT1030" s="148" t="s">
        <v>155</v>
      </c>
      <c r="AU1030" s="148" t="s">
        <v>81</v>
      </c>
      <c r="AV1030" s="12" t="s">
        <v>79</v>
      </c>
      <c r="AW1030" s="12" t="s">
        <v>33</v>
      </c>
      <c r="AX1030" s="12" t="s">
        <v>71</v>
      </c>
      <c r="AY1030" s="148" t="s">
        <v>141</v>
      </c>
    </row>
    <row r="1031" spans="2:65" s="13" customFormat="1" ht="11.25" x14ac:dyDescent="0.2">
      <c r="B1031" s="153"/>
      <c r="D1031" s="141" t="s">
        <v>155</v>
      </c>
      <c r="E1031" s="154" t="s">
        <v>19</v>
      </c>
      <c r="F1031" s="155" t="s">
        <v>1152</v>
      </c>
      <c r="H1031" s="156">
        <v>7</v>
      </c>
      <c r="I1031" s="157"/>
      <c r="L1031" s="153"/>
      <c r="M1031" s="158"/>
      <c r="T1031" s="159"/>
      <c r="AT1031" s="154" t="s">
        <v>155</v>
      </c>
      <c r="AU1031" s="154" t="s">
        <v>81</v>
      </c>
      <c r="AV1031" s="13" t="s">
        <v>81</v>
      </c>
      <c r="AW1031" s="13" t="s">
        <v>33</v>
      </c>
      <c r="AX1031" s="13" t="s">
        <v>79</v>
      </c>
      <c r="AY1031" s="154" t="s">
        <v>141</v>
      </c>
    </row>
    <row r="1032" spans="2:65" s="1" customFormat="1" ht="24.2" customHeight="1" x14ac:dyDescent="0.2">
      <c r="B1032" s="33"/>
      <c r="C1032" s="128" t="s">
        <v>1153</v>
      </c>
      <c r="D1032" s="128" t="s">
        <v>144</v>
      </c>
      <c r="E1032" s="129" t="s">
        <v>1154</v>
      </c>
      <c r="F1032" s="130" t="s">
        <v>1150</v>
      </c>
      <c r="G1032" s="131" t="s">
        <v>147</v>
      </c>
      <c r="H1032" s="132">
        <v>7</v>
      </c>
      <c r="I1032" s="133"/>
      <c r="J1032" s="134">
        <f>ROUND(I1032*H1032,2)</f>
        <v>0</v>
      </c>
      <c r="K1032" s="130" t="s">
        <v>292</v>
      </c>
      <c r="L1032" s="33"/>
      <c r="M1032" s="135" t="s">
        <v>19</v>
      </c>
      <c r="N1032" s="136" t="s">
        <v>42</v>
      </c>
      <c r="P1032" s="137">
        <f>O1032*H1032</f>
        <v>0</v>
      </c>
      <c r="Q1032" s="137">
        <v>8.4999999999999995E-4</v>
      </c>
      <c r="R1032" s="137">
        <f>Q1032*H1032</f>
        <v>5.9499999999999996E-3</v>
      </c>
      <c r="S1032" s="137">
        <v>0</v>
      </c>
      <c r="T1032" s="138">
        <f>S1032*H1032</f>
        <v>0</v>
      </c>
      <c r="AR1032" s="139" t="s">
        <v>269</v>
      </c>
      <c r="AT1032" s="139" t="s">
        <v>144</v>
      </c>
      <c r="AU1032" s="139" t="s">
        <v>81</v>
      </c>
      <c r="AY1032" s="18" t="s">
        <v>141</v>
      </c>
      <c r="BE1032" s="140">
        <f>IF(N1032="základní",J1032,0)</f>
        <v>0</v>
      </c>
      <c r="BF1032" s="140">
        <f>IF(N1032="snížená",J1032,0)</f>
        <v>0</v>
      </c>
      <c r="BG1032" s="140">
        <f>IF(N1032="zákl. přenesená",J1032,0)</f>
        <v>0</v>
      </c>
      <c r="BH1032" s="140">
        <f>IF(N1032="sníž. přenesená",J1032,0)</f>
        <v>0</v>
      </c>
      <c r="BI1032" s="140">
        <f>IF(N1032="nulová",J1032,0)</f>
        <v>0</v>
      </c>
      <c r="BJ1032" s="18" t="s">
        <v>79</v>
      </c>
      <c r="BK1032" s="140">
        <f>ROUND(I1032*H1032,2)</f>
        <v>0</v>
      </c>
      <c r="BL1032" s="18" t="s">
        <v>269</v>
      </c>
      <c r="BM1032" s="139" t="s">
        <v>1155</v>
      </c>
    </row>
    <row r="1033" spans="2:65" s="1" customFormat="1" ht="19.5" x14ac:dyDescent="0.2">
      <c r="B1033" s="33"/>
      <c r="D1033" s="141" t="s">
        <v>151</v>
      </c>
      <c r="F1033" s="142" t="s">
        <v>1156</v>
      </c>
      <c r="I1033" s="143"/>
      <c r="L1033" s="33"/>
      <c r="M1033" s="144"/>
      <c r="T1033" s="54"/>
      <c r="AT1033" s="18" t="s">
        <v>151</v>
      </c>
      <c r="AU1033" s="18" t="s">
        <v>81</v>
      </c>
    </row>
    <row r="1034" spans="2:65" s="12" customFormat="1" ht="11.25" x14ac:dyDescent="0.2">
      <c r="B1034" s="147"/>
      <c r="D1034" s="141" t="s">
        <v>155</v>
      </c>
      <c r="E1034" s="148" t="s">
        <v>19</v>
      </c>
      <c r="F1034" s="149" t="s">
        <v>1075</v>
      </c>
      <c r="H1034" s="148" t="s">
        <v>19</v>
      </c>
      <c r="I1034" s="150"/>
      <c r="L1034" s="147"/>
      <c r="M1034" s="151"/>
      <c r="T1034" s="152"/>
      <c r="AT1034" s="148" t="s">
        <v>155</v>
      </c>
      <c r="AU1034" s="148" t="s">
        <v>81</v>
      </c>
      <c r="AV1034" s="12" t="s">
        <v>79</v>
      </c>
      <c r="AW1034" s="12" t="s">
        <v>33</v>
      </c>
      <c r="AX1034" s="12" t="s">
        <v>71</v>
      </c>
      <c r="AY1034" s="148" t="s">
        <v>141</v>
      </c>
    </row>
    <row r="1035" spans="2:65" s="12" customFormat="1" ht="11.25" x14ac:dyDescent="0.2">
      <c r="B1035" s="147"/>
      <c r="D1035" s="141" t="s">
        <v>155</v>
      </c>
      <c r="E1035" s="148" t="s">
        <v>19</v>
      </c>
      <c r="F1035" s="149" t="s">
        <v>1076</v>
      </c>
      <c r="H1035" s="148" t="s">
        <v>19</v>
      </c>
      <c r="I1035" s="150"/>
      <c r="L1035" s="147"/>
      <c r="M1035" s="151"/>
      <c r="T1035" s="152"/>
      <c r="AT1035" s="148" t="s">
        <v>155</v>
      </c>
      <c r="AU1035" s="148" t="s">
        <v>81</v>
      </c>
      <c r="AV1035" s="12" t="s">
        <v>79</v>
      </c>
      <c r="AW1035" s="12" t="s">
        <v>33</v>
      </c>
      <c r="AX1035" s="12" t="s">
        <v>71</v>
      </c>
      <c r="AY1035" s="148" t="s">
        <v>141</v>
      </c>
    </row>
    <row r="1036" spans="2:65" s="13" customFormat="1" ht="11.25" x14ac:dyDescent="0.2">
      <c r="B1036" s="153"/>
      <c r="D1036" s="141" t="s">
        <v>155</v>
      </c>
      <c r="E1036" s="154" t="s">
        <v>19</v>
      </c>
      <c r="F1036" s="155" t="s">
        <v>1152</v>
      </c>
      <c r="H1036" s="156">
        <v>7</v>
      </c>
      <c r="I1036" s="157"/>
      <c r="L1036" s="153"/>
      <c r="M1036" s="158"/>
      <c r="T1036" s="159"/>
      <c r="AT1036" s="154" t="s">
        <v>155</v>
      </c>
      <c r="AU1036" s="154" t="s">
        <v>81</v>
      </c>
      <c r="AV1036" s="13" t="s">
        <v>81</v>
      </c>
      <c r="AW1036" s="13" t="s">
        <v>33</v>
      </c>
      <c r="AX1036" s="13" t="s">
        <v>71</v>
      </c>
      <c r="AY1036" s="154" t="s">
        <v>141</v>
      </c>
    </row>
    <row r="1037" spans="2:65" s="14" customFormat="1" ht="11.25" x14ac:dyDescent="0.2">
      <c r="B1037" s="170"/>
      <c r="D1037" s="141" t="s">
        <v>155</v>
      </c>
      <c r="E1037" s="171" t="s">
        <v>19</v>
      </c>
      <c r="F1037" s="172" t="s">
        <v>188</v>
      </c>
      <c r="H1037" s="173">
        <v>7</v>
      </c>
      <c r="I1037" s="174"/>
      <c r="L1037" s="170"/>
      <c r="M1037" s="175"/>
      <c r="T1037" s="176"/>
      <c r="AT1037" s="171" t="s">
        <v>155</v>
      </c>
      <c r="AU1037" s="171" t="s">
        <v>81</v>
      </c>
      <c r="AV1037" s="14" t="s">
        <v>149</v>
      </c>
      <c r="AW1037" s="14" t="s">
        <v>33</v>
      </c>
      <c r="AX1037" s="14" t="s">
        <v>79</v>
      </c>
      <c r="AY1037" s="171" t="s">
        <v>141</v>
      </c>
    </row>
    <row r="1038" spans="2:65" s="1" customFormat="1" ht="33" customHeight="1" x14ac:dyDescent="0.2">
      <c r="B1038" s="33"/>
      <c r="C1038" s="128" t="s">
        <v>1157</v>
      </c>
      <c r="D1038" s="128" t="s">
        <v>144</v>
      </c>
      <c r="E1038" s="129" t="s">
        <v>1158</v>
      </c>
      <c r="F1038" s="130" t="s">
        <v>1159</v>
      </c>
      <c r="G1038" s="131" t="s">
        <v>147</v>
      </c>
      <c r="H1038" s="132">
        <v>3</v>
      </c>
      <c r="I1038" s="133"/>
      <c r="J1038" s="134">
        <f>ROUND(I1038*H1038,2)</f>
        <v>0</v>
      </c>
      <c r="K1038" s="130" t="s">
        <v>292</v>
      </c>
      <c r="L1038" s="33"/>
      <c r="M1038" s="135" t="s">
        <v>19</v>
      </c>
      <c r="N1038" s="136" t="s">
        <v>42</v>
      </c>
      <c r="P1038" s="137">
        <f>O1038*H1038</f>
        <v>0</v>
      </c>
      <c r="Q1038" s="137">
        <v>8.4999999999999995E-4</v>
      </c>
      <c r="R1038" s="137">
        <f>Q1038*H1038</f>
        <v>2.5499999999999997E-3</v>
      </c>
      <c r="S1038" s="137">
        <v>0</v>
      </c>
      <c r="T1038" s="138">
        <f>S1038*H1038</f>
        <v>0</v>
      </c>
      <c r="AR1038" s="139" t="s">
        <v>269</v>
      </c>
      <c r="AT1038" s="139" t="s">
        <v>144</v>
      </c>
      <c r="AU1038" s="139" t="s">
        <v>81</v>
      </c>
      <c r="AY1038" s="18" t="s">
        <v>141</v>
      </c>
      <c r="BE1038" s="140">
        <f>IF(N1038="základní",J1038,0)</f>
        <v>0</v>
      </c>
      <c r="BF1038" s="140">
        <f>IF(N1038="snížená",J1038,0)</f>
        <v>0</v>
      </c>
      <c r="BG1038" s="140">
        <f>IF(N1038="zákl. přenesená",J1038,0)</f>
        <v>0</v>
      </c>
      <c r="BH1038" s="140">
        <f>IF(N1038="sníž. přenesená",J1038,0)</f>
        <v>0</v>
      </c>
      <c r="BI1038" s="140">
        <f>IF(N1038="nulová",J1038,0)</f>
        <v>0</v>
      </c>
      <c r="BJ1038" s="18" t="s">
        <v>79</v>
      </c>
      <c r="BK1038" s="140">
        <f>ROUND(I1038*H1038,2)</f>
        <v>0</v>
      </c>
      <c r="BL1038" s="18" t="s">
        <v>269</v>
      </c>
      <c r="BM1038" s="139" t="s">
        <v>1160</v>
      </c>
    </row>
    <row r="1039" spans="2:65" s="1" customFormat="1" ht="19.5" x14ac:dyDescent="0.2">
      <c r="B1039" s="33"/>
      <c r="D1039" s="141" t="s">
        <v>151</v>
      </c>
      <c r="F1039" s="142" t="s">
        <v>1161</v>
      </c>
      <c r="I1039" s="143"/>
      <c r="L1039" s="33"/>
      <c r="M1039" s="144"/>
      <c r="T1039" s="54"/>
      <c r="AT1039" s="18" t="s">
        <v>151</v>
      </c>
      <c r="AU1039" s="18" t="s">
        <v>81</v>
      </c>
    </row>
    <row r="1040" spans="2:65" s="12" customFormat="1" ht="11.25" x14ac:dyDescent="0.2">
      <c r="B1040" s="147"/>
      <c r="D1040" s="141" t="s">
        <v>155</v>
      </c>
      <c r="E1040" s="148" t="s">
        <v>19</v>
      </c>
      <c r="F1040" s="149" t="s">
        <v>1075</v>
      </c>
      <c r="H1040" s="148" t="s">
        <v>19</v>
      </c>
      <c r="I1040" s="150"/>
      <c r="L1040" s="147"/>
      <c r="M1040" s="151"/>
      <c r="T1040" s="152"/>
      <c r="AT1040" s="148" t="s">
        <v>155</v>
      </c>
      <c r="AU1040" s="148" t="s">
        <v>81</v>
      </c>
      <c r="AV1040" s="12" t="s">
        <v>79</v>
      </c>
      <c r="AW1040" s="12" t="s">
        <v>33</v>
      </c>
      <c r="AX1040" s="12" t="s">
        <v>71</v>
      </c>
      <c r="AY1040" s="148" t="s">
        <v>141</v>
      </c>
    </row>
    <row r="1041" spans="2:65" s="12" customFormat="1" ht="11.25" x14ac:dyDescent="0.2">
      <c r="B1041" s="147"/>
      <c r="D1041" s="141" t="s">
        <v>155</v>
      </c>
      <c r="E1041" s="148" t="s">
        <v>19</v>
      </c>
      <c r="F1041" s="149" t="s">
        <v>1162</v>
      </c>
      <c r="H1041" s="148" t="s">
        <v>19</v>
      </c>
      <c r="I1041" s="150"/>
      <c r="L1041" s="147"/>
      <c r="M1041" s="151"/>
      <c r="T1041" s="152"/>
      <c r="AT1041" s="148" t="s">
        <v>155</v>
      </c>
      <c r="AU1041" s="148" t="s">
        <v>81</v>
      </c>
      <c r="AV1041" s="12" t="s">
        <v>79</v>
      </c>
      <c r="AW1041" s="12" t="s">
        <v>33</v>
      </c>
      <c r="AX1041" s="12" t="s">
        <v>71</v>
      </c>
      <c r="AY1041" s="148" t="s">
        <v>141</v>
      </c>
    </row>
    <row r="1042" spans="2:65" s="12" customFormat="1" ht="11.25" x14ac:dyDescent="0.2">
      <c r="B1042" s="147"/>
      <c r="D1042" s="141" t="s">
        <v>155</v>
      </c>
      <c r="E1042" s="148" t="s">
        <v>19</v>
      </c>
      <c r="F1042" s="149" t="s">
        <v>1076</v>
      </c>
      <c r="H1042" s="148" t="s">
        <v>19</v>
      </c>
      <c r="I1042" s="150"/>
      <c r="L1042" s="147"/>
      <c r="M1042" s="151"/>
      <c r="T1042" s="152"/>
      <c r="AT1042" s="148" t="s">
        <v>155</v>
      </c>
      <c r="AU1042" s="148" t="s">
        <v>81</v>
      </c>
      <c r="AV1042" s="12" t="s">
        <v>79</v>
      </c>
      <c r="AW1042" s="12" t="s">
        <v>33</v>
      </c>
      <c r="AX1042" s="12" t="s">
        <v>71</v>
      </c>
      <c r="AY1042" s="148" t="s">
        <v>141</v>
      </c>
    </row>
    <row r="1043" spans="2:65" s="13" customFormat="1" ht="11.25" x14ac:dyDescent="0.2">
      <c r="B1043" s="153"/>
      <c r="D1043" s="141" t="s">
        <v>155</v>
      </c>
      <c r="E1043" s="154" t="s">
        <v>19</v>
      </c>
      <c r="F1043" s="155" t="s">
        <v>1163</v>
      </c>
      <c r="H1043" s="156">
        <v>3</v>
      </c>
      <c r="I1043" s="157"/>
      <c r="L1043" s="153"/>
      <c r="M1043" s="158"/>
      <c r="T1043" s="159"/>
      <c r="AT1043" s="154" t="s">
        <v>155</v>
      </c>
      <c r="AU1043" s="154" t="s">
        <v>81</v>
      </c>
      <c r="AV1043" s="13" t="s">
        <v>81</v>
      </c>
      <c r="AW1043" s="13" t="s">
        <v>33</v>
      </c>
      <c r="AX1043" s="13" t="s">
        <v>71</v>
      </c>
      <c r="AY1043" s="154" t="s">
        <v>141</v>
      </c>
    </row>
    <row r="1044" spans="2:65" s="14" customFormat="1" ht="11.25" x14ac:dyDescent="0.2">
      <c r="B1044" s="170"/>
      <c r="D1044" s="141" t="s">
        <v>155</v>
      </c>
      <c r="E1044" s="171" t="s">
        <v>19</v>
      </c>
      <c r="F1044" s="172" t="s">
        <v>188</v>
      </c>
      <c r="H1044" s="173">
        <v>3</v>
      </c>
      <c r="I1044" s="174"/>
      <c r="L1044" s="170"/>
      <c r="M1044" s="175"/>
      <c r="T1044" s="176"/>
      <c r="AT1044" s="171" t="s">
        <v>155</v>
      </c>
      <c r="AU1044" s="171" t="s">
        <v>81</v>
      </c>
      <c r="AV1044" s="14" t="s">
        <v>149</v>
      </c>
      <c r="AW1044" s="14" t="s">
        <v>33</v>
      </c>
      <c r="AX1044" s="14" t="s">
        <v>79</v>
      </c>
      <c r="AY1044" s="171" t="s">
        <v>141</v>
      </c>
    </row>
    <row r="1045" spans="2:65" s="1" customFormat="1" ht="24.2" customHeight="1" x14ac:dyDescent="0.2">
      <c r="B1045" s="33"/>
      <c r="C1045" s="128" t="s">
        <v>1164</v>
      </c>
      <c r="D1045" s="128" t="s">
        <v>144</v>
      </c>
      <c r="E1045" s="129" t="s">
        <v>1165</v>
      </c>
      <c r="F1045" s="130" t="s">
        <v>1166</v>
      </c>
      <c r="G1045" s="131" t="s">
        <v>1032</v>
      </c>
      <c r="H1045" s="184"/>
      <c r="I1045" s="133"/>
      <c r="J1045" s="134">
        <f>ROUND(I1045*H1045,2)</f>
        <v>0</v>
      </c>
      <c r="K1045" s="130" t="s">
        <v>148</v>
      </c>
      <c r="L1045" s="33"/>
      <c r="M1045" s="135" t="s">
        <v>19</v>
      </c>
      <c r="N1045" s="136" t="s">
        <v>42</v>
      </c>
      <c r="P1045" s="137">
        <f>O1045*H1045</f>
        <v>0</v>
      </c>
      <c r="Q1045" s="137">
        <v>0</v>
      </c>
      <c r="R1045" s="137">
        <f>Q1045*H1045</f>
        <v>0</v>
      </c>
      <c r="S1045" s="137">
        <v>0</v>
      </c>
      <c r="T1045" s="138">
        <f>S1045*H1045</f>
        <v>0</v>
      </c>
      <c r="AR1045" s="139" t="s">
        <v>269</v>
      </c>
      <c r="AT1045" s="139" t="s">
        <v>144</v>
      </c>
      <c r="AU1045" s="139" t="s">
        <v>81</v>
      </c>
      <c r="AY1045" s="18" t="s">
        <v>141</v>
      </c>
      <c r="BE1045" s="140">
        <f>IF(N1045="základní",J1045,0)</f>
        <v>0</v>
      </c>
      <c r="BF1045" s="140">
        <f>IF(N1045="snížená",J1045,0)</f>
        <v>0</v>
      </c>
      <c r="BG1045" s="140">
        <f>IF(N1045="zákl. přenesená",J1045,0)</f>
        <v>0</v>
      </c>
      <c r="BH1045" s="140">
        <f>IF(N1045="sníž. přenesená",J1045,0)</f>
        <v>0</v>
      </c>
      <c r="BI1045" s="140">
        <f>IF(N1045="nulová",J1045,0)</f>
        <v>0</v>
      </c>
      <c r="BJ1045" s="18" t="s">
        <v>79</v>
      </c>
      <c r="BK1045" s="140">
        <f>ROUND(I1045*H1045,2)</f>
        <v>0</v>
      </c>
      <c r="BL1045" s="18" t="s">
        <v>269</v>
      </c>
      <c r="BM1045" s="139" t="s">
        <v>1167</v>
      </c>
    </row>
    <row r="1046" spans="2:65" s="1" customFormat="1" ht="29.25" x14ac:dyDescent="0.2">
      <c r="B1046" s="33"/>
      <c r="D1046" s="141" t="s">
        <v>151</v>
      </c>
      <c r="F1046" s="142" t="s">
        <v>1168</v>
      </c>
      <c r="I1046" s="143"/>
      <c r="L1046" s="33"/>
      <c r="M1046" s="144"/>
      <c r="T1046" s="54"/>
      <c r="AT1046" s="18" t="s">
        <v>151</v>
      </c>
      <c r="AU1046" s="18" t="s">
        <v>81</v>
      </c>
    </row>
    <row r="1047" spans="2:65" s="1" customFormat="1" ht="11.25" x14ac:dyDescent="0.2">
      <c r="B1047" s="33"/>
      <c r="D1047" s="145" t="s">
        <v>153</v>
      </c>
      <c r="F1047" s="146" t="s">
        <v>1169</v>
      </c>
      <c r="I1047" s="143"/>
      <c r="L1047" s="33"/>
      <c r="M1047" s="144"/>
      <c r="T1047" s="54"/>
      <c r="AT1047" s="18" t="s">
        <v>153</v>
      </c>
      <c r="AU1047" s="18" t="s">
        <v>81</v>
      </c>
    </row>
    <row r="1048" spans="2:65" s="11" customFormat="1" ht="22.9" customHeight="1" x14ac:dyDescent="0.2">
      <c r="B1048" s="116"/>
      <c r="D1048" s="117" t="s">
        <v>70</v>
      </c>
      <c r="E1048" s="126" t="s">
        <v>1170</v>
      </c>
      <c r="F1048" s="126" t="s">
        <v>1171</v>
      </c>
      <c r="I1048" s="119"/>
      <c r="J1048" s="127">
        <f>BK1048</f>
        <v>0</v>
      </c>
      <c r="L1048" s="116"/>
      <c r="M1048" s="121"/>
      <c r="P1048" s="122">
        <f>SUM(P1049:P1056)</f>
        <v>0</v>
      </c>
      <c r="R1048" s="122">
        <f>SUM(R1049:R1056)</f>
        <v>1.3068E-2</v>
      </c>
      <c r="T1048" s="123">
        <f>SUM(T1049:T1056)</f>
        <v>0</v>
      </c>
      <c r="AR1048" s="117" t="s">
        <v>81</v>
      </c>
      <c r="AT1048" s="124" t="s">
        <v>70</v>
      </c>
      <c r="AU1048" s="124" t="s">
        <v>79</v>
      </c>
      <c r="AY1048" s="117" t="s">
        <v>141</v>
      </c>
      <c r="BK1048" s="125">
        <f>SUM(BK1049:BK1056)</f>
        <v>0</v>
      </c>
    </row>
    <row r="1049" spans="2:65" s="1" customFormat="1" ht="37.9" customHeight="1" x14ac:dyDescent="0.2">
      <c r="B1049" s="33"/>
      <c r="C1049" s="128" t="s">
        <v>1172</v>
      </c>
      <c r="D1049" s="128" t="s">
        <v>144</v>
      </c>
      <c r="E1049" s="129" t="s">
        <v>1173</v>
      </c>
      <c r="F1049" s="130" t="s">
        <v>1174</v>
      </c>
      <c r="G1049" s="131" t="s">
        <v>256</v>
      </c>
      <c r="H1049" s="132">
        <v>145.19999999999999</v>
      </c>
      <c r="I1049" s="133"/>
      <c r="J1049" s="134">
        <f>ROUND(I1049*H1049,2)</f>
        <v>0</v>
      </c>
      <c r="K1049" s="130" t="s">
        <v>148</v>
      </c>
      <c r="L1049" s="33"/>
      <c r="M1049" s="135" t="s">
        <v>19</v>
      </c>
      <c r="N1049" s="136" t="s">
        <v>42</v>
      </c>
      <c r="P1049" s="137">
        <f>O1049*H1049</f>
        <v>0</v>
      </c>
      <c r="Q1049" s="137">
        <v>9.0000000000000006E-5</v>
      </c>
      <c r="R1049" s="137">
        <f>Q1049*H1049</f>
        <v>1.3068E-2</v>
      </c>
      <c r="S1049" s="137">
        <v>0</v>
      </c>
      <c r="T1049" s="138">
        <f>S1049*H1049</f>
        <v>0</v>
      </c>
      <c r="AR1049" s="139" t="s">
        <v>269</v>
      </c>
      <c r="AT1049" s="139" t="s">
        <v>144</v>
      </c>
      <c r="AU1049" s="139" t="s">
        <v>81</v>
      </c>
      <c r="AY1049" s="18" t="s">
        <v>141</v>
      </c>
      <c r="BE1049" s="140">
        <f>IF(N1049="základní",J1049,0)</f>
        <v>0</v>
      </c>
      <c r="BF1049" s="140">
        <f>IF(N1049="snížená",J1049,0)</f>
        <v>0</v>
      </c>
      <c r="BG1049" s="140">
        <f>IF(N1049="zákl. přenesená",J1049,0)</f>
        <v>0</v>
      </c>
      <c r="BH1049" s="140">
        <f>IF(N1049="sníž. přenesená",J1049,0)</f>
        <v>0</v>
      </c>
      <c r="BI1049" s="140">
        <f>IF(N1049="nulová",J1049,0)</f>
        <v>0</v>
      </c>
      <c r="BJ1049" s="18" t="s">
        <v>79</v>
      </c>
      <c r="BK1049" s="140">
        <f>ROUND(I1049*H1049,2)</f>
        <v>0</v>
      </c>
      <c r="BL1049" s="18" t="s">
        <v>269</v>
      </c>
      <c r="BM1049" s="139" t="s">
        <v>1175</v>
      </c>
    </row>
    <row r="1050" spans="2:65" s="1" customFormat="1" ht="29.25" x14ac:dyDescent="0.2">
      <c r="B1050" s="33"/>
      <c r="D1050" s="141" t="s">
        <v>151</v>
      </c>
      <c r="F1050" s="142" t="s">
        <v>1176</v>
      </c>
      <c r="I1050" s="143"/>
      <c r="L1050" s="33"/>
      <c r="M1050" s="144"/>
      <c r="T1050" s="54"/>
      <c r="AT1050" s="18" t="s">
        <v>151</v>
      </c>
      <c r="AU1050" s="18" t="s">
        <v>81</v>
      </c>
    </row>
    <row r="1051" spans="2:65" s="1" customFormat="1" ht="11.25" x14ac:dyDescent="0.2">
      <c r="B1051" s="33"/>
      <c r="D1051" s="145" t="s">
        <v>153</v>
      </c>
      <c r="F1051" s="146" t="s">
        <v>1177</v>
      </c>
      <c r="I1051" s="143"/>
      <c r="L1051" s="33"/>
      <c r="M1051" s="144"/>
      <c r="T1051" s="54"/>
      <c r="AT1051" s="18" t="s">
        <v>153</v>
      </c>
      <c r="AU1051" s="18" t="s">
        <v>81</v>
      </c>
    </row>
    <row r="1052" spans="2:65" s="12" customFormat="1" ht="11.25" x14ac:dyDescent="0.2">
      <c r="B1052" s="147"/>
      <c r="D1052" s="141" t="s">
        <v>155</v>
      </c>
      <c r="E1052" s="148" t="s">
        <v>19</v>
      </c>
      <c r="F1052" s="149" t="s">
        <v>225</v>
      </c>
      <c r="H1052" s="148" t="s">
        <v>19</v>
      </c>
      <c r="I1052" s="150"/>
      <c r="L1052" s="147"/>
      <c r="M1052" s="151"/>
      <c r="T1052" s="152"/>
      <c r="AT1052" s="148" t="s">
        <v>155</v>
      </c>
      <c r="AU1052" s="148" t="s">
        <v>81</v>
      </c>
      <c r="AV1052" s="12" t="s">
        <v>79</v>
      </c>
      <c r="AW1052" s="12" t="s">
        <v>33</v>
      </c>
      <c r="AX1052" s="12" t="s">
        <v>71</v>
      </c>
      <c r="AY1052" s="148" t="s">
        <v>141</v>
      </c>
    </row>
    <row r="1053" spans="2:65" s="13" customFormat="1" ht="11.25" x14ac:dyDescent="0.2">
      <c r="B1053" s="153"/>
      <c r="D1053" s="141" t="s">
        <v>155</v>
      </c>
      <c r="E1053" s="154" t="s">
        <v>19</v>
      </c>
      <c r="F1053" s="155" t="s">
        <v>1178</v>
      </c>
      <c r="H1053" s="156">
        <v>145.19999999999999</v>
      </c>
      <c r="I1053" s="157"/>
      <c r="L1053" s="153"/>
      <c r="M1053" s="158"/>
      <c r="T1053" s="159"/>
      <c r="AT1053" s="154" t="s">
        <v>155</v>
      </c>
      <c r="AU1053" s="154" t="s">
        <v>81</v>
      </c>
      <c r="AV1053" s="13" t="s">
        <v>81</v>
      </c>
      <c r="AW1053" s="13" t="s">
        <v>33</v>
      </c>
      <c r="AX1053" s="13" t="s">
        <v>79</v>
      </c>
      <c r="AY1053" s="154" t="s">
        <v>141</v>
      </c>
    </row>
    <row r="1054" spans="2:65" s="1" customFormat="1" ht="24.2" customHeight="1" x14ac:dyDescent="0.2">
      <c r="B1054" s="33"/>
      <c r="C1054" s="128" t="s">
        <v>1179</v>
      </c>
      <c r="D1054" s="128" t="s">
        <v>144</v>
      </c>
      <c r="E1054" s="129" t="s">
        <v>1180</v>
      </c>
      <c r="F1054" s="130" t="s">
        <v>1181</v>
      </c>
      <c r="G1054" s="131" t="s">
        <v>1032</v>
      </c>
      <c r="H1054" s="184"/>
      <c r="I1054" s="133"/>
      <c r="J1054" s="134">
        <f>ROUND(I1054*H1054,2)</f>
        <v>0</v>
      </c>
      <c r="K1054" s="130" t="s">
        <v>148</v>
      </c>
      <c r="L1054" s="33"/>
      <c r="M1054" s="135" t="s">
        <v>19</v>
      </c>
      <c r="N1054" s="136" t="s">
        <v>42</v>
      </c>
      <c r="P1054" s="137">
        <f>O1054*H1054</f>
        <v>0</v>
      </c>
      <c r="Q1054" s="137">
        <v>0</v>
      </c>
      <c r="R1054" s="137">
        <f>Q1054*H1054</f>
        <v>0</v>
      </c>
      <c r="S1054" s="137">
        <v>0</v>
      </c>
      <c r="T1054" s="138">
        <f>S1054*H1054</f>
        <v>0</v>
      </c>
      <c r="AR1054" s="139" t="s">
        <v>269</v>
      </c>
      <c r="AT1054" s="139" t="s">
        <v>144</v>
      </c>
      <c r="AU1054" s="139" t="s">
        <v>81</v>
      </c>
      <c r="AY1054" s="18" t="s">
        <v>141</v>
      </c>
      <c r="BE1054" s="140">
        <f>IF(N1054="základní",J1054,0)</f>
        <v>0</v>
      </c>
      <c r="BF1054" s="140">
        <f>IF(N1054="snížená",J1054,0)</f>
        <v>0</v>
      </c>
      <c r="BG1054" s="140">
        <f>IF(N1054="zákl. přenesená",J1054,0)</f>
        <v>0</v>
      </c>
      <c r="BH1054" s="140">
        <f>IF(N1054="sníž. přenesená",J1054,0)</f>
        <v>0</v>
      </c>
      <c r="BI1054" s="140">
        <f>IF(N1054="nulová",J1054,0)</f>
        <v>0</v>
      </c>
      <c r="BJ1054" s="18" t="s">
        <v>79</v>
      </c>
      <c r="BK1054" s="140">
        <f>ROUND(I1054*H1054,2)</f>
        <v>0</v>
      </c>
      <c r="BL1054" s="18" t="s">
        <v>269</v>
      </c>
      <c r="BM1054" s="139" t="s">
        <v>1182</v>
      </c>
    </row>
    <row r="1055" spans="2:65" s="1" customFormat="1" ht="29.25" x14ac:dyDescent="0.2">
      <c r="B1055" s="33"/>
      <c r="D1055" s="141" t="s">
        <v>151</v>
      </c>
      <c r="F1055" s="142" t="s">
        <v>1183</v>
      </c>
      <c r="I1055" s="143"/>
      <c r="L1055" s="33"/>
      <c r="M1055" s="144"/>
      <c r="T1055" s="54"/>
      <c r="AT1055" s="18" t="s">
        <v>151</v>
      </c>
      <c r="AU1055" s="18" t="s">
        <v>81</v>
      </c>
    </row>
    <row r="1056" spans="2:65" s="1" customFormat="1" ht="11.25" x14ac:dyDescent="0.2">
      <c r="B1056" s="33"/>
      <c r="D1056" s="145" t="s">
        <v>153</v>
      </c>
      <c r="F1056" s="146" t="s">
        <v>1184</v>
      </c>
      <c r="I1056" s="143"/>
      <c r="L1056" s="33"/>
      <c r="M1056" s="144"/>
      <c r="T1056" s="54"/>
      <c r="AT1056" s="18" t="s">
        <v>153</v>
      </c>
      <c r="AU1056" s="18" t="s">
        <v>81</v>
      </c>
    </row>
    <row r="1057" spans="2:65" s="11" customFormat="1" ht="22.9" customHeight="1" x14ac:dyDescent="0.2">
      <c r="B1057" s="116"/>
      <c r="D1057" s="117" t="s">
        <v>70</v>
      </c>
      <c r="E1057" s="126" t="s">
        <v>1185</v>
      </c>
      <c r="F1057" s="126" t="s">
        <v>1186</v>
      </c>
      <c r="I1057" s="119"/>
      <c r="J1057" s="127">
        <f>BK1057</f>
        <v>0</v>
      </c>
      <c r="L1057" s="116"/>
      <c r="M1057" s="121"/>
      <c r="P1057" s="122">
        <f>SUM(P1058:P1061)</f>
        <v>0</v>
      </c>
      <c r="R1057" s="122">
        <f>SUM(R1058:R1061)</f>
        <v>0</v>
      </c>
      <c r="T1057" s="123">
        <f>SUM(T1058:T1061)</f>
        <v>0</v>
      </c>
      <c r="AR1057" s="117" t="s">
        <v>81</v>
      </c>
      <c r="AT1057" s="124" t="s">
        <v>70</v>
      </c>
      <c r="AU1057" s="124" t="s">
        <v>79</v>
      </c>
      <c r="AY1057" s="117" t="s">
        <v>141</v>
      </c>
      <c r="BK1057" s="125">
        <f>SUM(BK1058:BK1061)</f>
        <v>0</v>
      </c>
    </row>
    <row r="1058" spans="2:65" s="1" customFormat="1" ht="24.2" customHeight="1" x14ac:dyDescent="0.2">
      <c r="B1058" s="33"/>
      <c r="C1058" s="128" t="s">
        <v>1187</v>
      </c>
      <c r="D1058" s="128" t="s">
        <v>144</v>
      </c>
      <c r="E1058" s="129" t="s">
        <v>1188</v>
      </c>
      <c r="F1058" s="130" t="s">
        <v>1189</v>
      </c>
      <c r="G1058" s="131" t="s">
        <v>147</v>
      </c>
      <c r="H1058" s="132">
        <v>7</v>
      </c>
      <c r="I1058" s="133"/>
      <c r="J1058" s="134">
        <f>ROUND(I1058*H1058,2)</f>
        <v>0</v>
      </c>
      <c r="K1058" s="130" t="s">
        <v>292</v>
      </c>
      <c r="L1058" s="33"/>
      <c r="M1058" s="135" t="s">
        <v>19</v>
      </c>
      <c r="N1058" s="136" t="s">
        <v>42</v>
      </c>
      <c r="P1058" s="137">
        <f>O1058*H1058</f>
        <v>0</v>
      </c>
      <c r="Q1058" s="137">
        <v>0</v>
      </c>
      <c r="R1058" s="137">
        <f>Q1058*H1058</f>
        <v>0</v>
      </c>
      <c r="S1058" s="137">
        <v>0</v>
      </c>
      <c r="T1058" s="138">
        <f>S1058*H1058</f>
        <v>0</v>
      </c>
      <c r="AR1058" s="139" t="s">
        <v>269</v>
      </c>
      <c r="AT1058" s="139" t="s">
        <v>144</v>
      </c>
      <c r="AU1058" s="139" t="s">
        <v>81</v>
      </c>
      <c r="AY1058" s="18" t="s">
        <v>141</v>
      </c>
      <c r="BE1058" s="140">
        <f>IF(N1058="základní",J1058,0)</f>
        <v>0</v>
      </c>
      <c r="BF1058" s="140">
        <f>IF(N1058="snížená",J1058,0)</f>
        <v>0</v>
      </c>
      <c r="BG1058" s="140">
        <f>IF(N1058="zákl. přenesená",J1058,0)</f>
        <v>0</v>
      </c>
      <c r="BH1058" s="140">
        <f>IF(N1058="sníž. přenesená",J1058,0)</f>
        <v>0</v>
      </c>
      <c r="BI1058" s="140">
        <f>IF(N1058="nulová",J1058,0)</f>
        <v>0</v>
      </c>
      <c r="BJ1058" s="18" t="s">
        <v>79</v>
      </c>
      <c r="BK1058" s="140">
        <f>ROUND(I1058*H1058,2)</f>
        <v>0</v>
      </c>
      <c r="BL1058" s="18" t="s">
        <v>269</v>
      </c>
      <c r="BM1058" s="139" t="s">
        <v>1190</v>
      </c>
    </row>
    <row r="1059" spans="2:65" s="1" customFormat="1" ht="19.5" x14ac:dyDescent="0.2">
      <c r="B1059" s="33"/>
      <c r="D1059" s="141" t="s">
        <v>151</v>
      </c>
      <c r="F1059" s="142" t="s">
        <v>1189</v>
      </c>
      <c r="I1059" s="143"/>
      <c r="L1059" s="33"/>
      <c r="M1059" s="144"/>
      <c r="T1059" s="54"/>
      <c r="AT1059" s="18" t="s">
        <v>151</v>
      </c>
      <c r="AU1059" s="18" t="s">
        <v>81</v>
      </c>
    </row>
    <row r="1060" spans="2:65" s="12" customFormat="1" ht="11.25" x14ac:dyDescent="0.2">
      <c r="B1060" s="147"/>
      <c r="D1060" s="141" t="s">
        <v>155</v>
      </c>
      <c r="E1060" s="148" t="s">
        <v>19</v>
      </c>
      <c r="F1060" s="149" t="s">
        <v>275</v>
      </c>
      <c r="H1060" s="148" t="s">
        <v>19</v>
      </c>
      <c r="I1060" s="150"/>
      <c r="L1060" s="147"/>
      <c r="M1060" s="151"/>
      <c r="T1060" s="152"/>
      <c r="AT1060" s="148" t="s">
        <v>155</v>
      </c>
      <c r="AU1060" s="148" t="s">
        <v>81</v>
      </c>
      <c r="AV1060" s="12" t="s">
        <v>79</v>
      </c>
      <c r="AW1060" s="12" t="s">
        <v>33</v>
      </c>
      <c r="AX1060" s="12" t="s">
        <v>71</v>
      </c>
      <c r="AY1060" s="148" t="s">
        <v>141</v>
      </c>
    </row>
    <row r="1061" spans="2:65" s="13" customFormat="1" ht="11.25" x14ac:dyDescent="0.2">
      <c r="B1061" s="153"/>
      <c r="D1061" s="141" t="s">
        <v>155</v>
      </c>
      <c r="E1061" s="154" t="s">
        <v>19</v>
      </c>
      <c r="F1061" s="155" t="s">
        <v>1191</v>
      </c>
      <c r="H1061" s="156">
        <v>7</v>
      </c>
      <c r="I1061" s="157"/>
      <c r="L1061" s="153"/>
      <c r="M1061" s="158"/>
      <c r="T1061" s="159"/>
      <c r="AT1061" s="154" t="s">
        <v>155</v>
      </c>
      <c r="AU1061" s="154" t="s">
        <v>81</v>
      </c>
      <c r="AV1061" s="13" t="s">
        <v>81</v>
      </c>
      <c r="AW1061" s="13" t="s">
        <v>33</v>
      </c>
      <c r="AX1061" s="13" t="s">
        <v>79</v>
      </c>
      <c r="AY1061" s="154" t="s">
        <v>141</v>
      </c>
    </row>
    <row r="1062" spans="2:65" s="11" customFormat="1" ht="22.9" customHeight="1" x14ac:dyDescent="0.2">
      <c r="B1062" s="116"/>
      <c r="D1062" s="117" t="s">
        <v>70</v>
      </c>
      <c r="E1062" s="126" t="s">
        <v>1192</v>
      </c>
      <c r="F1062" s="126" t="s">
        <v>1193</v>
      </c>
      <c r="I1062" s="119"/>
      <c r="J1062" s="127">
        <f>BK1062</f>
        <v>0</v>
      </c>
      <c r="L1062" s="116"/>
      <c r="M1062" s="121"/>
      <c r="P1062" s="122">
        <f>SUM(P1063:P1069)</f>
        <v>0</v>
      </c>
      <c r="R1062" s="122">
        <f>SUM(R1063:R1069)</f>
        <v>0</v>
      </c>
      <c r="T1062" s="123">
        <f>SUM(T1063:T1069)</f>
        <v>0.49664999999999998</v>
      </c>
      <c r="AR1062" s="117" t="s">
        <v>81</v>
      </c>
      <c r="AT1062" s="124" t="s">
        <v>70</v>
      </c>
      <c r="AU1062" s="124" t="s">
        <v>79</v>
      </c>
      <c r="AY1062" s="117" t="s">
        <v>141</v>
      </c>
      <c r="BK1062" s="125">
        <f>SUM(BK1063:BK1069)</f>
        <v>0</v>
      </c>
    </row>
    <row r="1063" spans="2:65" s="1" customFormat="1" ht="37.9" customHeight="1" x14ac:dyDescent="0.2">
      <c r="B1063" s="33"/>
      <c r="C1063" s="128" t="s">
        <v>1194</v>
      </c>
      <c r="D1063" s="128" t="s">
        <v>144</v>
      </c>
      <c r="E1063" s="129" t="s">
        <v>1195</v>
      </c>
      <c r="F1063" s="130" t="s">
        <v>1196</v>
      </c>
      <c r="G1063" s="131" t="s">
        <v>256</v>
      </c>
      <c r="H1063" s="132">
        <v>35</v>
      </c>
      <c r="I1063" s="133"/>
      <c r="J1063" s="134">
        <f>ROUND(I1063*H1063,2)</f>
        <v>0</v>
      </c>
      <c r="K1063" s="130" t="s">
        <v>292</v>
      </c>
      <c r="L1063" s="33"/>
      <c r="M1063" s="135" t="s">
        <v>19</v>
      </c>
      <c r="N1063" s="136" t="s">
        <v>42</v>
      </c>
      <c r="P1063" s="137">
        <f>O1063*H1063</f>
        <v>0</v>
      </c>
      <c r="Q1063" s="137">
        <v>0</v>
      </c>
      <c r="R1063" s="137">
        <f>Q1063*H1063</f>
        <v>0</v>
      </c>
      <c r="S1063" s="137">
        <v>1.4189999999999999E-2</v>
      </c>
      <c r="T1063" s="138">
        <f>S1063*H1063</f>
        <v>0.49664999999999998</v>
      </c>
      <c r="AR1063" s="139" t="s">
        <v>269</v>
      </c>
      <c r="AT1063" s="139" t="s">
        <v>144</v>
      </c>
      <c r="AU1063" s="139" t="s">
        <v>81</v>
      </c>
      <c r="AY1063" s="18" t="s">
        <v>141</v>
      </c>
      <c r="BE1063" s="140">
        <f>IF(N1063="základní",J1063,0)</f>
        <v>0</v>
      </c>
      <c r="BF1063" s="140">
        <f>IF(N1063="snížená",J1063,0)</f>
        <v>0</v>
      </c>
      <c r="BG1063" s="140">
        <f>IF(N1063="zákl. přenesená",J1063,0)</f>
        <v>0</v>
      </c>
      <c r="BH1063" s="140">
        <f>IF(N1063="sníž. přenesená",J1063,0)</f>
        <v>0</v>
      </c>
      <c r="BI1063" s="140">
        <f>IF(N1063="nulová",J1063,0)</f>
        <v>0</v>
      </c>
      <c r="BJ1063" s="18" t="s">
        <v>79</v>
      </c>
      <c r="BK1063" s="140">
        <f>ROUND(I1063*H1063,2)</f>
        <v>0</v>
      </c>
      <c r="BL1063" s="18" t="s">
        <v>269</v>
      </c>
      <c r="BM1063" s="139" t="s">
        <v>1197</v>
      </c>
    </row>
    <row r="1064" spans="2:65" s="1" customFormat="1" ht="19.5" x14ac:dyDescent="0.2">
      <c r="B1064" s="33"/>
      <c r="D1064" s="141" t="s">
        <v>151</v>
      </c>
      <c r="F1064" s="142" t="s">
        <v>1196</v>
      </c>
      <c r="I1064" s="143"/>
      <c r="L1064" s="33"/>
      <c r="M1064" s="144"/>
      <c r="T1064" s="54"/>
      <c r="AT1064" s="18" t="s">
        <v>151</v>
      </c>
      <c r="AU1064" s="18" t="s">
        <v>81</v>
      </c>
    </row>
    <row r="1065" spans="2:65" s="12" customFormat="1" ht="11.25" x14ac:dyDescent="0.2">
      <c r="B1065" s="147"/>
      <c r="D1065" s="141" t="s">
        <v>155</v>
      </c>
      <c r="E1065" s="148" t="s">
        <v>19</v>
      </c>
      <c r="F1065" s="149" t="s">
        <v>1198</v>
      </c>
      <c r="H1065" s="148" t="s">
        <v>19</v>
      </c>
      <c r="I1065" s="150"/>
      <c r="L1065" s="147"/>
      <c r="M1065" s="151"/>
      <c r="T1065" s="152"/>
      <c r="AT1065" s="148" t="s">
        <v>155</v>
      </c>
      <c r="AU1065" s="148" t="s">
        <v>81</v>
      </c>
      <c r="AV1065" s="12" t="s">
        <v>79</v>
      </c>
      <c r="AW1065" s="12" t="s">
        <v>33</v>
      </c>
      <c r="AX1065" s="12" t="s">
        <v>71</v>
      </c>
      <c r="AY1065" s="148" t="s">
        <v>141</v>
      </c>
    </row>
    <row r="1066" spans="2:65" s="13" customFormat="1" ht="22.5" x14ac:dyDescent="0.2">
      <c r="B1066" s="153"/>
      <c r="D1066" s="141" t="s">
        <v>155</v>
      </c>
      <c r="E1066" s="154" t="s">
        <v>19</v>
      </c>
      <c r="F1066" s="155" t="s">
        <v>1199</v>
      </c>
      <c r="H1066" s="156">
        <v>35</v>
      </c>
      <c r="I1066" s="157"/>
      <c r="L1066" s="153"/>
      <c r="M1066" s="158"/>
      <c r="T1066" s="159"/>
      <c r="AT1066" s="154" t="s">
        <v>155</v>
      </c>
      <c r="AU1066" s="154" t="s">
        <v>81</v>
      </c>
      <c r="AV1066" s="13" t="s">
        <v>81</v>
      </c>
      <c r="AW1066" s="13" t="s">
        <v>33</v>
      </c>
      <c r="AX1066" s="13" t="s">
        <v>79</v>
      </c>
      <c r="AY1066" s="154" t="s">
        <v>141</v>
      </c>
    </row>
    <row r="1067" spans="2:65" s="12" customFormat="1" ht="11.25" x14ac:dyDescent="0.2">
      <c r="B1067" s="147"/>
      <c r="D1067" s="141" t="s">
        <v>155</v>
      </c>
      <c r="E1067" s="148" t="s">
        <v>19</v>
      </c>
      <c r="F1067" s="149" t="s">
        <v>1200</v>
      </c>
      <c r="H1067" s="148" t="s">
        <v>19</v>
      </c>
      <c r="I1067" s="150"/>
      <c r="L1067" s="147"/>
      <c r="M1067" s="151"/>
      <c r="T1067" s="152"/>
      <c r="AT1067" s="148" t="s">
        <v>155</v>
      </c>
      <c r="AU1067" s="148" t="s">
        <v>81</v>
      </c>
      <c r="AV1067" s="12" t="s">
        <v>79</v>
      </c>
      <c r="AW1067" s="12" t="s">
        <v>33</v>
      </c>
      <c r="AX1067" s="12" t="s">
        <v>71</v>
      </c>
      <c r="AY1067" s="148" t="s">
        <v>141</v>
      </c>
    </row>
    <row r="1068" spans="2:65" s="12" customFormat="1" ht="22.5" x14ac:dyDescent="0.2">
      <c r="B1068" s="147"/>
      <c r="D1068" s="141" t="s">
        <v>155</v>
      </c>
      <c r="E1068" s="148" t="s">
        <v>19</v>
      </c>
      <c r="F1068" s="149" t="s">
        <v>1201</v>
      </c>
      <c r="H1068" s="148" t="s">
        <v>19</v>
      </c>
      <c r="I1068" s="150"/>
      <c r="L1068" s="147"/>
      <c r="M1068" s="151"/>
      <c r="T1068" s="152"/>
      <c r="AT1068" s="148" t="s">
        <v>155</v>
      </c>
      <c r="AU1068" s="148" t="s">
        <v>81</v>
      </c>
      <c r="AV1068" s="12" t="s">
        <v>79</v>
      </c>
      <c r="AW1068" s="12" t="s">
        <v>33</v>
      </c>
      <c r="AX1068" s="12" t="s">
        <v>71</v>
      </c>
      <c r="AY1068" s="148" t="s">
        <v>141</v>
      </c>
    </row>
    <row r="1069" spans="2:65" s="12" customFormat="1" ht="22.5" x14ac:dyDescent="0.2">
      <c r="B1069" s="147"/>
      <c r="D1069" s="141" t="s">
        <v>155</v>
      </c>
      <c r="E1069" s="148" t="s">
        <v>19</v>
      </c>
      <c r="F1069" s="149" t="s">
        <v>1202</v>
      </c>
      <c r="H1069" s="148" t="s">
        <v>19</v>
      </c>
      <c r="I1069" s="150"/>
      <c r="L1069" s="147"/>
      <c r="M1069" s="151"/>
      <c r="T1069" s="152"/>
      <c r="AT1069" s="148" t="s">
        <v>155</v>
      </c>
      <c r="AU1069" s="148" t="s">
        <v>81</v>
      </c>
      <c r="AV1069" s="12" t="s">
        <v>79</v>
      </c>
      <c r="AW1069" s="12" t="s">
        <v>33</v>
      </c>
      <c r="AX1069" s="12" t="s">
        <v>71</v>
      </c>
      <c r="AY1069" s="148" t="s">
        <v>141</v>
      </c>
    </row>
    <row r="1070" spans="2:65" s="11" customFormat="1" ht="22.9" customHeight="1" x14ac:dyDescent="0.2">
      <c r="B1070" s="116"/>
      <c r="D1070" s="117" t="s">
        <v>70</v>
      </c>
      <c r="E1070" s="126" t="s">
        <v>1203</v>
      </c>
      <c r="F1070" s="126" t="s">
        <v>1204</v>
      </c>
      <c r="I1070" s="119"/>
      <c r="J1070" s="127">
        <f>BK1070</f>
        <v>0</v>
      </c>
      <c r="L1070" s="116"/>
      <c r="M1070" s="121"/>
      <c r="P1070" s="122">
        <f>SUM(P1071:P1261)</f>
        <v>0</v>
      </c>
      <c r="R1070" s="122">
        <f>SUM(R1071:R1261)</f>
        <v>7.2384643000000013</v>
      </c>
      <c r="T1070" s="123">
        <f>SUM(T1071:T1261)</f>
        <v>3.1251028700000001</v>
      </c>
      <c r="AR1070" s="117" t="s">
        <v>81</v>
      </c>
      <c r="AT1070" s="124" t="s">
        <v>70</v>
      </c>
      <c r="AU1070" s="124" t="s">
        <v>79</v>
      </c>
      <c r="AY1070" s="117" t="s">
        <v>141</v>
      </c>
      <c r="BK1070" s="125">
        <f>SUM(BK1071:BK1261)</f>
        <v>0</v>
      </c>
    </row>
    <row r="1071" spans="2:65" s="1" customFormat="1" ht="24.2" customHeight="1" x14ac:dyDescent="0.2">
      <c r="B1071" s="33"/>
      <c r="C1071" s="128" t="s">
        <v>1205</v>
      </c>
      <c r="D1071" s="128" t="s">
        <v>144</v>
      </c>
      <c r="E1071" s="129" t="s">
        <v>1206</v>
      </c>
      <c r="F1071" s="130" t="s">
        <v>1207</v>
      </c>
      <c r="G1071" s="131" t="s">
        <v>221</v>
      </c>
      <c r="H1071" s="132">
        <v>127.89</v>
      </c>
      <c r="I1071" s="133"/>
      <c r="J1071" s="134">
        <f>ROUND(I1071*H1071,2)</f>
        <v>0</v>
      </c>
      <c r="K1071" s="130" t="s">
        <v>148</v>
      </c>
      <c r="L1071" s="33"/>
      <c r="M1071" s="135" t="s">
        <v>19</v>
      </c>
      <c r="N1071" s="136" t="s">
        <v>42</v>
      </c>
      <c r="P1071" s="137">
        <f>O1071*H1071</f>
        <v>0</v>
      </c>
      <c r="Q1071" s="137">
        <v>2.1870000000000001E-2</v>
      </c>
      <c r="R1071" s="137">
        <f>Q1071*H1071</f>
        <v>2.7969542999999999</v>
      </c>
      <c r="S1071" s="137">
        <v>0</v>
      </c>
      <c r="T1071" s="138">
        <f>S1071*H1071</f>
        <v>0</v>
      </c>
      <c r="AR1071" s="139" t="s">
        <v>269</v>
      </c>
      <c r="AT1071" s="139" t="s">
        <v>144</v>
      </c>
      <c r="AU1071" s="139" t="s">
        <v>81</v>
      </c>
      <c r="AY1071" s="18" t="s">
        <v>141</v>
      </c>
      <c r="BE1071" s="140">
        <f>IF(N1071="základní",J1071,0)</f>
        <v>0</v>
      </c>
      <c r="BF1071" s="140">
        <f>IF(N1071="snížená",J1071,0)</f>
        <v>0</v>
      </c>
      <c r="BG1071" s="140">
        <f>IF(N1071="zákl. přenesená",J1071,0)</f>
        <v>0</v>
      </c>
      <c r="BH1071" s="140">
        <f>IF(N1071="sníž. přenesená",J1071,0)</f>
        <v>0</v>
      </c>
      <c r="BI1071" s="140">
        <f>IF(N1071="nulová",J1071,0)</f>
        <v>0</v>
      </c>
      <c r="BJ1071" s="18" t="s">
        <v>79</v>
      </c>
      <c r="BK1071" s="140">
        <f>ROUND(I1071*H1071,2)</f>
        <v>0</v>
      </c>
      <c r="BL1071" s="18" t="s">
        <v>269</v>
      </c>
      <c r="BM1071" s="139" t="s">
        <v>1208</v>
      </c>
    </row>
    <row r="1072" spans="2:65" s="1" customFormat="1" ht="29.25" x14ac:dyDescent="0.2">
      <c r="B1072" s="33"/>
      <c r="D1072" s="141" t="s">
        <v>151</v>
      </c>
      <c r="F1072" s="142" t="s">
        <v>1209</v>
      </c>
      <c r="I1072" s="143"/>
      <c r="L1072" s="33"/>
      <c r="M1072" s="144"/>
      <c r="T1072" s="54"/>
      <c r="AT1072" s="18" t="s">
        <v>151</v>
      </c>
      <c r="AU1072" s="18" t="s">
        <v>81</v>
      </c>
    </row>
    <row r="1073" spans="2:65" s="1" customFormat="1" ht="11.25" x14ac:dyDescent="0.2">
      <c r="B1073" s="33"/>
      <c r="D1073" s="145" t="s">
        <v>153</v>
      </c>
      <c r="F1073" s="146" t="s">
        <v>1210</v>
      </c>
      <c r="I1073" s="143"/>
      <c r="L1073" s="33"/>
      <c r="M1073" s="144"/>
      <c r="T1073" s="54"/>
      <c r="AT1073" s="18" t="s">
        <v>153</v>
      </c>
      <c r="AU1073" s="18" t="s">
        <v>81</v>
      </c>
    </row>
    <row r="1074" spans="2:65" s="12" customFormat="1" ht="11.25" x14ac:dyDescent="0.2">
      <c r="B1074" s="147"/>
      <c r="D1074" s="141" t="s">
        <v>155</v>
      </c>
      <c r="E1074" s="148" t="s">
        <v>19</v>
      </c>
      <c r="F1074" s="149" t="s">
        <v>156</v>
      </c>
      <c r="H1074" s="148" t="s">
        <v>19</v>
      </c>
      <c r="I1074" s="150"/>
      <c r="L1074" s="147"/>
      <c r="M1074" s="151"/>
      <c r="T1074" s="152"/>
      <c r="AT1074" s="148" t="s">
        <v>155</v>
      </c>
      <c r="AU1074" s="148" t="s">
        <v>81</v>
      </c>
      <c r="AV1074" s="12" t="s">
        <v>79</v>
      </c>
      <c r="AW1074" s="12" t="s">
        <v>33</v>
      </c>
      <c r="AX1074" s="12" t="s">
        <v>71</v>
      </c>
      <c r="AY1074" s="148" t="s">
        <v>141</v>
      </c>
    </row>
    <row r="1075" spans="2:65" s="13" customFormat="1" ht="22.5" x14ac:dyDescent="0.2">
      <c r="B1075" s="153"/>
      <c r="D1075" s="141" t="s">
        <v>155</v>
      </c>
      <c r="E1075" s="154" t="s">
        <v>19</v>
      </c>
      <c r="F1075" s="155" t="s">
        <v>1211</v>
      </c>
      <c r="H1075" s="156">
        <v>43.3</v>
      </c>
      <c r="I1075" s="157"/>
      <c r="L1075" s="153"/>
      <c r="M1075" s="158"/>
      <c r="T1075" s="159"/>
      <c r="AT1075" s="154" t="s">
        <v>155</v>
      </c>
      <c r="AU1075" s="154" t="s">
        <v>81</v>
      </c>
      <c r="AV1075" s="13" t="s">
        <v>81</v>
      </c>
      <c r="AW1075" s="13" t="s">
        <v>33</v>
      </c>
      <c r="AX1075" s="13" t="s">
        <v>71</v>
      </c>
      <c r="AY1075" s="154" t="s">
        <v>141</v>
      </c>
    </row>
    <row r="1076" spans="2:65" s="12" customFormat="1" ht="11.25" x14ac:dyDescent="0.2">
      <c r="B1076" s="147"/>
      <c r="D1076" s="141" t="s">
        <v>155</v>
      </c>
      <c r="E1076" s="148" t="s">
        <v>19</v>
      </c>
      <c r="F1076" s="149" t="s">
        <v>1212</v>
      </c>
      <c r="H1076" s="148" t="s">
        <v>19</v>
      </c>
      <c r="I1076" s="150"/>
      <c r="L1076" s="147"/>
      <c r="M1076" s="151"/>
      <c r="T1076" s="152"/>
      <c r="AT1076" s="148" t="s">
        <v>155</v>
      </c>
      <c r="AU1076" s="148" t="s">
        <v>81</v>
      </c>
      <c r="AV1076" s="12" t="s">
        <v>79</v>
      </c>
      <c r="AW1076" s="12" t="s">
        <v>33</v>
      </c>
      <c r="AX1076" s="12" t="s">
        <v>71</v>
      </c>
      <c r="AY1076" s="148" t="s">
        <v>141</v>
      </c>
    </row>
    <row r="1077" spans="2:65" s="13" customFormat="1" ht="11.25" x14ac:dyDescent="0.2">
      <c r="B1077" s="153"/>
      <c r="D1077" s="141" t="s">
        <v>155</v>
      </c>
      <c r="E1077" s="154" t="s">
        <v>19</v>
      </c>
      <c r="F1077" s="155" t="s">
        <v>1213</v>
      </c>
      <c r="H1077" s="156">
        <v>10.8</v>
      </c>
      <c r="I1077" s="157"/>
      <c r="L1077" s="153"/>
      <c r="M1077" s="158"/>
      <c r="T1077" s="159"/>
      <c r="AT1077" s="154" t="s">
        <v>155</v>
      </c>
      <c r="AU1077" s="154" t="s">
        <v>81</v>
      </c>
      <c r="AV1077" s="13" t="s">
        <v>81</v>
      </c>
      <c r="AW1077" s="13" t="s">
        <v>33</v>
      </c>
      <c r="AX1077" s="13" t="s">
        <v>71</v>
      </c>
      <c r="AY1077" s="154" t="s">
        <v>141</v>
      </c>
    </row>
    <row r="1078" spans="2:65" s="13" customFormat="1" ht="11.25" x14ac:dyDescent="0.2">
      <c r="B1078" s="153"/>
      <c r="D1078" s="141" t="s">
        <v>155</v>
      </c>
      <c r="E1078" s="154" t="s">
        <v>19</v>
      </c>
      <c r="F1078" s="155" t="s">
        <v>1214</v>
      </c>
      <c r="H1078" s="156">
        <v>5.25</v>
      </c>
      <c r="I1078" s="157"/>
      <c r="L1078" s="153"/>
      <c r="M1078" s="158"/>
      <c r="T1078" s="159"/>
      <c r="AT1078" s="154" t="s">
        <v>155</v>
      </c>
      <c r="AU1078" s="154" t="s">
        <v>81</v>
      </c>
      <c r="AV1078" s="13" t="s">
        <v>81</v>
      </c>
      <c r="AW1078" s="13" t="s">
        <v>33</v>
      </c>
      <c r="AX1078" s="13" t="s">
        <v>71</v>
      </c>
      <c r="AY1078" s="154" t="s">
        <v>141</v>
      </c>
    </row>
    <row r="1079" spans="2:65" s="13" customFormat="1" ht="11.25" x14ac:dyDescent="0.2">
      <c r="B1079" s="153"/>
      <c r="D1079" s="141" t="s">
        <v>155</v>
      </c>
      <c r="E1079" s="154" t="s">
        <v>19</v>
      </c>
      <c r="F1079" s="155" t="s">
        <v>1215</v>
      </c>
      <c r="H1079" s="156">
        <v>10.6</v>
      </c>
      <c r="I1079" s="157"/>
      <c r="L1079" s="153"/>
      <c r="M1079" s="158"/>
      <c r="T1079" s="159"/>
      <c r="AT1079" s="154" t="s">
        <v>155</v>
      </c>
      <c r="AU1079" s="154" t="s">
        <v>81</v>
      </c>
      <c r="AV1079" s="13" t="s">
        <v>81</v>
      </c>
      <c r="AW1079" s="13" t="s">
        <v>33</v>
      </c>
      <c r="AX1079" s="13" t="s">
        <v>71</v>
      </c>
      <c r="AY1079" s="154" t="s">
        <v>141</v>
      </c>
    </row>
    <row r="1080" spans="2:65" s="13" customFormat="1" ht="11.25" x14ac:dyDescent="0.2">
      <c r="B1080" s="153"/>
      <c r="D1080" s="141" t="s">
        <v>155</v>
      </c>
      <c r="E1080" s="154" t="s">
        <v>19</v>
      </c>
      <c r="F1080" s="155" t="s">
        <v>1216</v>
      </c>
      <c r="H1080" s="156">
        <v>7.2</v>
      </c>
      <c r="I1080" s="157"/>
      <c r="L1080" s="153"/>
      <c r="M1080" s="158"/>
      <c r="T1080" s="159"/>
      <c r="AT1080" s="154" t="s">
        <v>155</v>
      </c>
      <c r="AU1080" s="154" t="s">
        <v>81</v>
      </c>
      <c r="AV1080" s="13" t="s">
        <v>81</v>
      </c>
      <c r="AW1080" s="13" t="s">
        <v>33</v>
      </c>
      <c r="AX1080" s="13" t="s">
        <v>71</v>
      </c>
      <c r="AY1080" s="154" t="s">
        <v>141</v>
      </c>
    </row>
    <row r="1081" spans="2:65" s="13" customFormat="1" ht="11.25" x14ac:dyDescent="0.2">
      <c r="B1081" s="153"/>
      <c r="D1081" s="141" t="s">
        <v>155</v>
      </c>
      <c r="E1081" s="154" t="s">
        <v>19</v>
      </c>
      <c r="F1081" s="155" t="s">
        <v>1217</v>
      </c>
      <c r="H1081" s="156">
        <v>5.25</v>
      </c>
      <c r="I1081" s="157"/>
      <c r="L1081" s="153"/>
      <c r="M1081" s="158"/>
      <c r="T1081" s="159"/>
      <c r="AT1081" s="154" t="s">
        <v>155</v>
      </c>
      <c r="AU1081" s="154" t="s">
        <v>81</v>
      </c>
      <c r="AV1081" s="13" t="s">
        <v>81</v>
      </c>
      <c r="AW1081" s="13" t="s">
        <v>33</v>
      </c>
      <c r="AX1081" s="13" t="s">
        <v>71</v>
      </c>
      <c r="AY1081" s="154" t="s">
        <v>141</v>
      </c>
    </row>
    <row r="1082" spans="2:65" s="13" customFormat="1" ht="11.25" x14ac:dyDescent="0.2">
      <c r="B1082" s="153"/>
      <c r="D1082" s="141" t="s">
        <v>155</v>
      </c>
      <c r="E1082" s="154" t="s">
        <v>19</v>
      </c>
      <c r="F1082" s="155" t="s">
        <v>1218</v>
      </c>
      <c r="H1082" s="156">
        <v>5.25</v>
      </c>
      <c r="I1082" s="157"/>
      <c r="L1082" s="153"/>
      <c r="M1082" s="158"/>
      <c r="T1082" s="159"/>
      <c r="AT1082" s="154" t="s">
        <v>155</v>
      </c>
      <c r="AU1082" s="154" t="s">
        <v>81</v>
      </c>
      <c r="AV1082" s="13" t="s">
        <v>81</v>
      </c>
      <c r="AW1082" s="13" t="s">
        <v>33</v>
      </c>
      <c r="AX1082" s="13" t="s">
        <v>71</v>
      </c>
      <c r="AY1082" s="154" t="s">
        <v>141</v>
      </c>
    </row>
    <row r="1083" spans="2:65" s="13" customFormat="1" ht="11.25" x14ac:dyDescent="0.2">
      <c r="B1083" s="153"/>
      <c r="D1083" s="141" t="s">
        <v>155</v>
      </c>
      <c r="E1083" s="154" t="s">
        <v>19</v>
      </c>
      <c r="F1083" s="155" t="s">
        <v>1219</v>
      </c>
      <c r="H1083" s="156">
        <v>40.24</v>
      </c>
      <c r="I1083" s="157"/>
      <c r="L1083" s="153"/>
      <c r="M1083" s="158"/>
      <c r="T1083" s="159"/>
      <c r="AT1083" s="154" t="s">
        <v>155</v>
      </c>
      <c r="AU1083" s="154" t="s">
        <v>81</v>
      </c>
      <c r="AV1083" s="13" t="s">
        <v>81</v>
      </c>
      <c r="AW1083" s="13" t="s">
        <v>33</v>
      </c>
      <c r="AX1083" s="13" t="s">
        <v>71</v>
      </c>
      <c r="AY1083" s="154" t="s">
        <v>141</v>
      </c>
    </row>
    <row r="1084" spans="2:65" s="14" customFormat="1" ht="11.25" x14ac:dyDescent="0.2">
      <c r="B1084" s="170"/>
      <c r="D1084" s="141" t="s">
        <v>155</v>
      </c>
      <c r="E1084" s="171" t="s">
        <v>19</v>
      </c>
      <c r="F1084" s="172" t="s">
        <v>188</v>
      </c>
      <c r="H1084" s="173">
        <v>127.89</v>
      </c>
      <c r="I1084" s="174"/>
      <c r="L1084" s="170"/>
      <c r="M1084" s="175"/>
      <c r="T1084" s="176"/>
      <c r="AT1084" s="171" t="s">
        <v>155</v>
      </c>
      <c r="AU1084" s="171" t="s">
        <v>81</v>
      </c>
      <c r="AV1084" s="14" t="s">
        <v>149</v>
      </c>
      <c r="AW1084" s="14" t="s">
        <v>33</v>
      </c>
      <c r="AX1084" s="14" t="s">
        <v>79</v>
      </c>
      <c r="AY1084" s="171" t="s">
        <v>141</v>
      </c>
    </row>
    <row r="1085" spans="2:65" s="1" customFormat="1" ht="24.2" customHeight="1" x14ac:dyDescent="0.2">
      <c r="B1085" s="33"/>
      <c r="C1085" s="128" t="s">
        <v>1220</v>
      </c>
      <c r="D1085" s="128" t="s">
        <v>144</v>
      </c>
      <c r="E1085" s="129" t="s">
        <v>1221</v>
      </c>
      <c r="F1085" s="130" t="s">
        <v>1222</v>
      </c>
      <c r="G1085" s="131" t="s">
        <v>221</v>
      </c>
      <c r="H1085" s="132">
        <v>6.3</v>
      </c>
      <c r="I1085" s="133"/>
      <c r="J1085" s="134">
        <f>ROUND(I1085*H1085,2)</f>
        <v>0</v>
      </c>
      <c r="K1085" s="130" t="s">
        <v>148</v>
      </c>
      <c r="L1085" s="33"/>
      <c r="M1085" s="135" t="s">
        <v>19</v>
      </c>
      <c r="N1085" s="136" t="s">
        <v>42</v>
      </c>
      <c r="P1085" s="137">
        <f>O1085*H1085</f>
        <v>0</v>
      </c>
      <c r="Q1085" s="137">
        <v>2.487E-2</v>
      </c>
      <c r="R1085" s="137">
        <f>Q1085*H1085</f>
        <v>0.15668099999999999</v>
      </c>
      <c r="S1085" s="137">
        <v>0</v>
      </c>
      <c r="T1085" s="138">
        <f>S1085*H1085</f>
        <v>0</v>
      </c>
      <c r="AR1085" s="139" t="s">
        <v>269</v>
      </c>
      <c r="AT1085" s="139" t="s">
        <v>144</v>
      </c>
      <c r="AU1085" s="139" t="s">
        <v>81</v>
      </c>
      <c r="AY1085" s="18" t="s">
        <v>141</v>
      </c>
      <c r="BE1085" s="140">
        <f>IF(N1085="základní",J1085,0)</f>
        <v>0</v>
      </c>
      <c r="BF1085" s="140">
        <f>IF(N1085="snížená",J1085,0)</f>
        <v>0</v>
      </c>
      <c r="BG1085" s="140">
        <f>IF(N1085="zákl. přenesená",J1085,0)</f>
        <v>0</v>
      </c>
      <c r="BH1085" s="140">
        <f>IF(N1085="sníž. přenesená",J1085,0)</f>
        <v>0</v>
      </c>
      <c r="BI1085" s="140">
        <f>IF(N1085="nulová",J1085,0)</f>
        <v>0</v>
      </c>
      <c r="BJ1085" s="18" t="s">
        <v>79</v>
      </c>
      <c r="BK1085" s="140">
        <f>ROUND(I1085*H1085,2)</f>
        <v>0</v>
      </c>
      <c r="BL1085" s="18" t="s">
        <v>269</v>
      </c>
      <c r="BM1085" s="139" t="s">
        <v>1223</v>
      </c>
    </row>
    <row r="1086" spans="2:65" s="1" customFormat="1" ht="29.25" x14ac:dyDescent="0.2">
      <c r="B1086" s="33"/>
      <c r="D1086" s="141" t="s">
        <v>151</v>
      </c>
      <c r="F1086" s="142" t="s">
        <v>1224</v>
      </c>
      <c r="I1086" s="143"/>
      <c r="L1086" s="33"/>
      <c r="M1086" s="144"/>
      <c r="T1086" s="54"/>
      <c r="AT1086" s="18" t="s">
        <v>151</v>
      </c>
      <c r="AU1086" s="18" t="s">
        <v>81</v>
      </c>
    </row>
    <row r="1087" spans="2:65" s="1" customFormat="1" ht="11.25" x14ac:dyDescent="0.2">
      <c r="B1087" s="33"/>
      <c r="D1087" s="145" t="s">
        <v>153</v>
      </c>
      <c r="F1087" s="146" t="s">
        <v>1225</v>
      </c>
      <c r="I1087" s="143"/>
      <c r="L1087" s="33"/>
      <c r="M1087" s="144"/>
      <c r="T1087" s="54"/>
      <c r="AT1087" s="18" t="s">
        <v>153</v>
      </c>
      <c r="AU1087" s="18" t="s">
        <v>81</v>
      </c>
    </row>
    <row r="1088" spans="2:65" s="12" customFormat="1" ht="11.25" x14ac:dyDescent="0.2">
      <c r="B1088" s="147"/>
      <c r="D1088" s="141" t="s">
        <v>155</v>
      </c>
      <c r="E1088" s="148" t="s">
        <v>19</v>
      </c>
      <c r="F1088" s="149" t="s">
        <v>545</v>
      </c>
      <c r="H1088" s="148" t="s">
        <v>19</v>
      </c>
      <c r="I1088" s="150"/>
      <c r="L1088" s="147"/>
      <c r="M1088" s="151"/>
      <c r="T1088" s="152"/>
      <c r="AT1088" s="148" t="s">
        <v>155</v>
      </c>
      <c r="AU1088" s="148" t="s">
        <v>81</v>
      </c>
      <c r="AV1088" s="12" t="s">
        <v>79</v>
      </c>
      <c r="AW1088" s="12" t="s">
        <v>33</v>
      </c>
      <c r="AX1088" s="12" t="s">
        <v>71</v>
      </c>
      <c r="AY1088" s="148" t="s">
        <v>141</v>
      </c>
    </row>
    <row r="1089" spans="2:65" s="13" customFormat="1" ht="11.25" x14ac:dyDescent="0.2">
      <c r="B1089" s="153"/>
      <c r="D1089" s="141" t="s">
        <v>155</v>
      </c>
      <c r="E1089" s="154" t="s">
        <v>19</v>
      </c>
      <c r="F1089" s="155" t="s">
        <v>1226</v>
      </c>
      <c r="H1089" s="156">
        <v>6.3</v>
      </c>
      <c r="I1089" s="157"/>
      <c r="L1089" s="153"/>
      <c r="M1089" s="158"/>
      <c r="T1089" s="159"/>
      <c r="AT1089" s="154" t="s">
        <v>155</v>
      </c>
      <c r="AU1089" s="154" t="s">
        <v>81</v>
      </c>
      <c r="AV1089" s="13" t="s">
        <v>81</v>
      </c>
      <c r="AW1089" s="13" t="s">
        <v>33</v>
      </c>
      <c r="AX1089" s="13" t="s">
        <v>79</v>
      </c>
      <c r="AY1089" s="154" t="s">
        <v>141</v>
      </c>
    </row>
    <row r="1090" spans="2:65" s="1" customFormat="1" ht="24.2" customHeight="1" x14ac:dyDescent="0.2">
      <c r="B1090" s="33"/>
      <c r="C1090" s="128" t="s">
        <v>1227</v>
      </c>
      <c r="D1090" s="128" t="s">
        <v>144</v>
      </c>
      <c r="E1090" s="129" t="s">
        <v>1228</v>
      </c>
      <c r="F1090" s="130" t="s">
        <v>1229</v>
      </c>
      <c r="G1090" s="131" t="s">
        <v>221</v>
      </c>
      <c r="H1090" s="132">
        <v>4</v>
      </c>
      <c r="I1090" s="133"/>
      <c r="J1090" s="134">
        <f>ROUND(I1090*H1090,2)</f>
        <v>0</v>
      </c>
      <c r="K1090" s="130" t="s">
        <v>148</v>
      </c>
      <c r="L1090" s="33"/>
      <c r="M1090" s="135" t="s">
        <v>19</v>
      </c>
      <c r="N1090" s="136" t="s">
        <v>42</v>
      </c>
      <c r="P1090" s="137">
        <f>O1090*H1090</f>
        <v>0</v>
      </c>
      <c r="Q1090" s="137">
        <v>1.259E-2</v>
      </c>
      <c r="R1090" s="137">
        <f>Q1090*H1090</f>
        <v>5.0360000000000002E-2</v>
      </c>
      <c r="S1090" s="137">
        <v>0</v>
      </c>
      <c r="T1090" s="138">
        <f>S1090*H1090</f>
        <v>0</v>
      </c>
      <c r="AR1090" s="139" t="s">
        <v>269</v>
      </c>
      <c r="AT1090" s="139" t="s">
        <v>144</v>
      </c>
      <c r="AU1090" s="139" t="s">
        <v>81</v>
      </c>
      <c r="AY1090" s="18" t="s">
        <v>141</v>
      </c>
      <c r="BE1090" s="140">
        <f>IF(N1090="základní",J1090,0)</f>
        <v>0</v>
      </c>
      <c r="BF1090" s="140">
        <f>IF(N1090="snížená",J1090,0)</f>
        <v>0</v>
      </c>
      <c r="BG1090" s="140">
        <f>IF(N1090="zákl. přenesená",J1090,0)</f>
        <v>0</v>
      </c>
      <c r="BH1090" s="140">
        <f>IF(N1090="sníž. přenesená",J1090,0)</f>
        <v>0</v>
      </c>
      <c r="BI1090" s="140">
        <f>IF(N1090="nulová",J1090,0)</f>
        <v>0</v>
      </c>
      <c r="BJ1090" s="18" t="s">
        <v>79</v>
      </c>
      <c r="BK1090" s="140">
        <f>ROUND(I1090*H1090,2)</f>
        <v>0</v>
      </c>
      <c r="BL1090" s="18" t="s">
        <v>269</v>
      </c>
      <c r="BM1090" s="139" t="s">
        <v>1230</v>
      </c>
    </row>
    <row r="1091" spans="2:65" s="1" customFormat="1" ht="29.25" x14ac:dyDescent="0.2">
      <c r="B1091" s="33"/>
      <c r="D1091" s="141" t="s">
        <v>151</v>
      </c>
      <c r="F1091" s="142" t="s">
        <v>1231</v>
      </c>
      <c r="I1091" s="143"/>
      <c r="L1091" s="33"/>
      <c r="M1091" s="144"/>
      <c r="T1091" s="54"/>
      <c r="AT1091" s="18" t="s">
        <v>151</v>
      </c>
      <c r="AU1091" s="18" t="s">
        <v>81</v>
      </c>
    </row>
    <row r="1092" spans="2:65" s="1" customFormat="1" ht="11.25" x14ac:dyDescent="0.2">
      <c r="B1092" s="33"/>
      <c r="D1092" s="145" t="s">
        <v>153</v>
      </c>
      <c r="F1092" s="146" t="s">
        <v>1232</v>
      </c>
      <c r="I1092" s="143"/>
      <c r="L1092" s="33"/>
      <c r="M1092" s="144"/>
      <c r="T1092" s="54"/>
      <c r="AT1092" s="18" t="s">
        <v>153</v>
      </c>
      <c r="AU1092" s="18" t="s">
        <v>81</v>
      </c>
    </row>
    <row r="1093" spans="2:65" s="12" customFormat="1" ht="11.25" x14ac:dyDescent="0.2">
      <c r="B1093" s="147"/>
      <c r="D1093" s="141" t="s">
        <v>155</v>
      </c>
      <c r="E1093" s="148" t="s">
        <v>19</v>
      </c>
      <c r="F1093" s="149" t="s">
        <v>156</v>
      </c>
      <c r="H1093" s="148" t="s">
        <v>19</v>
      </c>
      <c r="I1093" s="150"/>
      <c r="L1093" s="147"/>
      <c r="M1093" s="151"/>
      <c r="T1093" s="152"/>
      <c r="AT1093" s="148" t="s">
        <v>155</v>
      </c>
      <c r="AU1093" s="148" t="s">
        <v>81</v>
      </c>
      <c r="AV1093" s="12" t="s">
        <v>79</v>
      </c>
      <c r="AW1093" s="12" t="s">
        <v>33</v>
      </c>
      <c r="AX1093" s="12" t="s">
        <v>71</v>
      </c>
      <c r="AY1093" s="148" t="s">
        <v>141</v>
      </c>
    </row>
    <row r="1094" spans="2:65" s="13" customFormat="1" ht="11.25" x14ac:dyDescent="0.2">
      <c r="B1094" s="153"/>
      <c r="D1094" s="141" t="s">
        <v>155</v>
      </c>
      <c r="E1094" s="154" t="s">
        <v>19</v>
      </c>
      <c r="F1094" s="155" t="s">
        <v>1233</v>
      </c>
      <c r="H1094" s="156">
        <v>4</v>
      </c>
      <c r="I1094" s="157"/>
      <c r="L1094" s="153"/>
      <c r="M1094" s="158"/>
      <c r="T1094" s="159"/>
      <c r="AT1094" s="154" t="s">
        <v>155</v>
      </c>
      <c r="AU1094" s="154" t="s">
        <v>81</v>
      </c>
      <c r="AV1094" s="13" t="s">
        <v>81</v>
      </c>
      <c r="AW1094" s="13" t="s">
        <v>33</v>
      </c>
      <c r="AX1094" s="13" t="s">
        <v>79</v>
      </c>
      <c r="AY1094" s="154" t="s">
        <v>141</v>
      </c>
    </row>
    <row r="1095" spans="2:65" s="1" customFormat="1" ht="16.5" customHeight="1" x14ac:dyDescent="0.2">
      <c r="B1095" s="33"/>
      <c r="C1095" s="128" t="s">
        <v>1234</v>
      </c>
      <c r="D1095" s="128" t="s">
        <v>144</v>
      </c>
      <c r="E1095" s="129" t="s">
        <v>1235</v>
      </c>
      <c r="F1095" s="130" t="s">
        <v>1236</v>
      </c>
      <c r="G1095" s="131" t="s">
        <v>256</v>
      </c>
      <c r="H1095" s="132">
        <v>100.2</v>
      </c>
      <c r="I1095" s="133"/>
      <c r="J1095" s="134">
        <f>ROUND(I1095*H1095,2)</f>
        <v>0</v>
      </c>
      <c r="K1095" s="130" t="s">
        <v>148</v>
      </c>
      <c r="L1095" s="33"/>
      <c r="M1095" s="135" t="s">
        <v>19</v>
      </c>
      <c r="N1095" s="136" t="s">
        <v>42</v>
      </c>
      <c r="P1095" s="137">
        <f>O1095*H1095</f>
        <v>0</v>
      </c>
      <c r="Q1095" s="137">
        <v>1.0000000000000001E-5</v>
      </c>
      <c r="R1095" s="137">
        <f>Q1095*H1095</f>
        <v>1.0020000000000001E-3</v>
      </c>
      <c r="S1095" s="137">
        <v>0</v>
      </c>
      <c r="T1095" s="138">
        <f>S1095*H1095</f>
        <v>0</v>
      </c>
      <c r="AR1095" s="139" t="s">
        <v>269</v>
      </c>
      <c r="AT1095" s="139" t="s">
        <v>144</v>
      </c>
      <c r="AU1095" s="139" t="s">
        <v>81</v>
      </c>
      <c r="AY1095" s="18" t="s">
        <v>141</v>
      </c>
      <c r="BE1095" s="140">
        <f>IF(N1095="základní",J1095,0)</f>
        <v>0</v>
      </c>
      <c r="BF1095" s="140">
        <f>IF(N1095="snížená",J1095,0)</f>
        <v>0</v>
      </c>
      <c r="BG1095" s="140">
        <f>IF(N1095="zákl. přenesená",J1095,0)</f>
        <v>0</v>
      </c>
      <c r="BH1095" s="140">
        <f>IF(N1095="sníž. přenesená",J1095,0)</f>
        <v>0</v>
      </c>
      <c r="BI1095" s="140">
        <f>IF(N1095="nulová",J1095,0)</f>
        <v>0</v>
      </c>
      <c r="BJ1095" s="18" t="s">
        <v>79</v>
      </c>
      <c r="BK1095" s="140">
        <f>ROUND(I1095*H1095,2)</f>
        <v>0</v>
      </c>
      <c r="BL1095" s="18" t="s">
        <v>269</v>
      </c>
      <c r="BM1095" s="139" t="s">
        <v>1237</v>
      </c>
    </row>
    <row r="1096" spans="2:65" s="1" customFormat="1" ht="29.25" x14ac:dyDescent="0.2">
      <c r="B1096" s="33"/>
      <c r="D1096" s="141" t="s">
        <v>151</v>
      </c>
      <c r="F1096" s="142" t="s">
        <v>1238</v>
      </c>
      <c r="I1096" s="143"/>
      <c r="L1096" s="33"/>
      <c r="M1096" s="144"/>
      <c r="T1096" s="54"/>
      <c r="AT1096" s="18" t="s">
        <v>151</v>
      </c>
      <c r="AU1096" s="18" t="s">
        <v>81</v>
      </c>
    </row>
    <row r="1097" spans="2:65" s="1" customFormat="1" ht="11.25" x14ac:dyDescent="0.2">
      <c r="B1097" s="33"/>
      <c r="D1097" s="145" t="s">
        <v>153</v>
      </c>
      <c r="F1097" s="146" t="s">
        <v>1239</v>
      </c>
      <c r="I1097" s="143"/>
      <c r="L1097" s="33"/>
      <c r="M1097" s="144"/>
      <c r="T1097" s="54"/>
      <c r="AT1097" s="18" t="s">
        <v>153</v>
      </c>
      <c r="AU1097" s="18" t="s">
        <v>81</v>
      </c>
    </row>
    <row r="1098" spans="2:65" s="12" customFormat="1" ht="11.25" x14ac:dyDescent="0.2">
      <c r="B1098" s="147"/>
      <c r="D1098" s="141" t="s">
        <v>155</v>
      </c>
      <c r="E1098" s="148" t="s">
        <v>19</v>
      </c>
      <c r="F1098" s="149" t="s">
        <v>156</v>
      </c>
      <c r="H1098" s="148" t="s">
        <v>19</v>
      </c>
      <c r="I1098" s="150"/>
      <c r="L1098" s="147"/>
      <c r="M1098" s="151"/>
      <c r="T1098" s="152"/>
      <c r="AT1098" s="148" t="s">
        <v>155</v>
      </c>
      <c r="AU1098" s="148" t="s">
        <v>81</v>
      </c>
      <c r="AV1098" s="12" t="s">
        <v>79</v>
      </c>
      <c r="AW1098" s="12" t="s">
        <v>33</v>
      </c>
      <c r="AX1098" s="12" t="s">
        <v>71</v>
      </c>
      <c r="AY1098" s="148" t="s">
        <v>141</v>
      </c>
    </row>
    <row r="1099" spans="2:65" s="13" customFormat="1" ht="22.5" x14ac:dyDescent="0.2">
      <c r="B1099" s="153"/>
      <c r="D1099" s="141" t="s">
        <v>155</v>
      </c>
      <c r="E1099" s="154" t="s">
        <v>19</v>
      </c>
      <c r="F1099" s="155" t="s">
        <v>1240</v>
      </c>
      <c r="H1099" s="156">
        <v>100.2</v>
      </c>
      <c r="I1099" s="157"/>
      <c r="L1099" s="153"/>
      <c r="M1099" s="158"/>
      <c r="T1099" s="159"/>
      <c r="AT1099" s="154" t="s">
        <v>155</v>
      </c>
      <c r="AU1099" s="154" t="s">
        <v>81</v>
      </c>
      <c r="AV1099" s="13" t="s">
        <v>81</v>
      </c>
      <c r="AW1099" s="13" t="s">
        <v>33</v>
      </c>
      <c r="AX1099" s="13" t="s">
        <v>79</v>
      </c>
      <c r="AY1099" s="154" t="s">
        <v>141</v>
      </c>
    </row>
    <row r="1100" spans="2:65" s="1" customFormat="1" ht="16.5" customHeight="1" x14ac:dyDescent="0.2">
      <c r="B1100" s="33"/>
      <c r="C1100" s="128" t="s">
        <v>1241</v>
      </c>
      <c r="D1100" s="128" t="s">
        <v>144</v>
      </c>
      <c r="E1100" s="129" t="s">
        <v>1242</v>
      </c>
      <c r="F1100" s="130" t="s">
        <v>1243</v>
      </c>
      <c r="G1100" s="131" t="s">
        <v>221</v>
      </c>
      <c r="H1100" s="132">
        <v>138.19</v>
      </c>
      <c r="I1100" s="133"/>
      <c r="J1100" s="134">
        <f>ROUND(I1100*H1100,2)</f>
        <v>0</v>
      </c>
      <c r="K1100" s="130" t="s">
        <v>148</v>
      </c>
      <c r="L1100" s="33"/>
      <c r="M1100" s="135" t="s">
        <v>19</v>
      </c>
      <c r="N1100" s="136" t="s">
        <v>42</v>
      </c>
      <c r="P1100" s="137">
        <f>O1100*H1100</f>
        <v>0</v>
      </c>
      <c r="Q1100" s="137">
        <v>1E-4</v>
      </c>
      <c r="R1100" s="137">
        <f>Q1100*H1100</f>
        <v>1.3819E-2</v>
      </c>
      <c r="S1100" s="137">
        <v>0</v>
      </c>
      <c r="T1100" s="138">
        <f>S1100*H1100</f>
        <v>0</v>
      </c>
      <c r="AR1100" s="139" t="s">
        <v>269</v>
      </c>
      <c r="AT1100" s="139" t="s">
        <v>144</v>
      </c>
      <c r="AU1100" s="139" t="s">
        <v>81</v>
      </c>
      <c r="AY1100" s="18" t="s">
        <v>141</v>
      </c>
      <c r="BE1100" s="140">
        <f>IF(N1100="základní",J1100,0)</f>
        <v>0</v>
      </c>
      <c r="BF1100" s="140">
        <f>IF(N1100="snížená",J1100,0)</f>
        <v>0</v>
      </c>
      <c r="BG1100" s="140">
        <f>IF(N1100="zákl. přenesená",J1100,0)</f>
        <v>0</v>
      </c>
      <c r="BH1100" s="140">
        <f>IF(N1100="sníž. přenesená",J1100,0)</f>
        <v>0</v>
      </c>
      <c r="BI1100" s="140">
        <f>IF(N1100="nulová",J1100,0)</f>
        <v>0</v>
      </c>
      <c r="BJ1100" s="18" t="s">
        <v>79</v>
      </c>
      <c r="BK1100" s="140">
        <f>ROUND(I1100*H1100,2)</f>
        <v>0</v>
      </c>
      <c r="BL1100" s="18" t="s">
        <v>269</v>
      </c>
      <c r="BM1100" s="139" t="s">
        <v>1244</v>
      </c>
    </row>
    <row r="1101" spans="2:65" s="1" customFormat="1" ht="19.5" x14ac:dyDescent="0.2">
      <c r="B1101" s="33"/>
      <c r="D1101" s="141" t="s">
        <v>151</v>
      </c>
      <c r="F1101" s="142" t="s">
        <v>1245</v>
      </c>
      <c r="I1101" s="143"/>
      <c r="L1101" s="33"/>
      <c r="M1101" s="144"/>
      <c r="T1101" s="54"/>
      <c r="AT1101" s="18" t="s">
        <v>151</v>
      </c>
      <c r="AU1101" s="18" t="s">
        <v>81</v>
      </c>
    </row>
    <row r="1102" spans="2:65" s="1" customFormat="1" ht="11.25" x14ac:dyDescent="0.2">
      <c r="B1102" s="33"/>
      <c r="D1102" s="145" t="s">
        <v>153</v>
      </c>
      <c r="F1102" s="146" t="s">
        <v>1246</v>
      </c>
      <c r="I1102" s="143"/>
      <c r="L1102" s="33"/>
      <c r="M1102" s="144"/>
      <c r="T1102" s="54"/>
      <c r="AT1102" s="18" t="s">
        <v>153</v>
      </c>
      <c r="AU1102" s="18" t="s">
        <v>81</v>
      </c>
    </row>
    <row r="1103" spans="2:65" s="12" customFormat="1" ht="11.25" x14ac:dyDescent="0.2">
      <c r="B1103" s="147"/>
      <c r="D1103" s="141" t="s">
        <v>155</v>
      </c>
      <c r="E1103" s="148" t="s">
        <v>19</v>
      </c>
      <c r="F1103" s="149" t="s">
        <v>156</v>
      </c>
      <c r="H1103" s="148" t="s">
        <v>19</v>
      </c>
      <c r="I1103" s="150"/>
      <c r="L1103" s="147"/>
      <c r="M1103" s="151"/>
      <c r="T1103" s="152"/>
      <c r="AT1103" s="148" t="s">
        <v>155</v>
      </c>
      <c r="AU1103" s="148" t="s">
        <v>81</v>
      </c>
      <c r="AV1103" s="12" t="s">
        <v>79</v>
      </c>
      <c r="AW1103" s="12" t="s">
        <v>33</v>
      </c>
      <c r="AX1103" s="12" t="s">
        <v>71</v>
      </c>
      <c r="AY1103" s="148" t="s">
        <v>141</v>
      </c>
    </row>
    <row r="1104" spans="2:65" s="13" customFormat="1" ht="22.5" x14ac:dyDescent="0.2">
      <c r="B1104" s="153"/>
      <c r="D1104" s="141" t="s">
        <v>155</v>
      </c>
      <c r="E1104" s="154" t="s">
        <v>19</v>
      </c>
      <c r="F1104" s="155" t="s">
        <v>1211</v>
      </c>
      <c r="H1104" s="156">
        <v>43.3</v>
      </c>
      <c r="I1104" s="157"/>
      <c r="L1104" s="153"/>
      <c r="M1104" s="158"/>
      <c r="T1104" s="159"/>
      <c r="AT1104" s="154" t="s">
        <v>155</v>
      </c>
      <c r="AU1104" s="154" t="s">
        <v>81</v>
      </c>
      <c r="AV1104" s="13" t="s">
        <v>81</v>
      </c>
      <c r="AW1104" s="13" t="s">
        <v>33</v>
      </c>
      <c r="AX1104" s="13" t="s">
        <v>71</v>
      </c>
      <c r="AY1104" s="154" t="s">
        <v>141</v>
      </c>
    </row>
    <row r="1105" spans="2:65" s="12" customFormat="1" ht="11.25" x14ac:dyDescent="0.2">
      <c r="B1105" s="147"/>
      <c r="D1105" s="141" t="s">
        <v>155</v>
      </c>
      <c r="E1105" s="148" t="s">
        <v>19</v>
      </c>
      <c r="F1105" s="149" t="s">
        <v>1212</v>
      </c>
      <c r="H1105" s="148" t="s">
        <v>19</v>
      </c>
      <c r="I1105" s="150"/>
      <c r="L1105" s="147"/>
      <c r="M1105" s="151"/>
      <c r="T1105" s="152"/>
      <c r="AT1105" s="148" t="s">
        <v>155</v>
      </c>
      <c r="AU1105" s="148" t="s">
        <v>81</v>
      </c>
      <c r="AV1105" s="12" t="s">
        <v>79</v>
      </c>
      <c r="AW1105" s="12" t="s">
        <v>33</v>
      </c>
      <c r="AX1105" s="12" t="s">
        <v>71</v>
      </c>
      <c r="AY1105" s="148" t="s">
        <v>141</v>
      </c>
    </row>
    <row r="1106" spans="2:65" s="13" customFormat="1" ht="11.25" x14ac:dyDescent="0.2">
      <c r="B1106" s="153"/>
      <c r="D1106" s="141" t="s">
        <v>155</v>
      </c>
      <c r="E1106" s="154" t="s">
        <v>19</v>
      </c>
      <c r="F1106" s="155" t="s">
        <v>1213</v>
      </c>
      <c r="H1106" s="156">
        <v>10.8</v>
      </c>
      <c r="I1106" s="157"/>
      <c r="L1106" s="153"/>
      <c r="M1106" s="158"/>
      <c r="T1106" s="159"/>
      <c r="AT1106" s="154" t="s">
        <v>155</v>
      </c>
      <c r="AU1106" s="154" t="s">
        <v>81</v>
      </c>
      <c r="AV1106" s="13" t="s">
        <v>81</v>
      </c>
      <c r="AW1106" s="13" t="s">
        <v>33</v>
      </c>
      <c r="AX1106" s="13" t="s">
        <v>71</v>
      </c>
      <c r="AY1106" s="154" t="s">
        <v>141</v>
      </c>
    </row>
    <row r="1107" spans="2:65" s="13" customFormat="1" ht="11.25" x14ac:dyDescent="0.2">
      <c r="B1107" s="153"/>
      <c r="D1107" s="141" t="s">
        <v>155</v>
      </c>
      <c r="E1107" s="154" t="s">
        <v>19</v>
      </c>
      <c r="F1107" s="155" t="s">
        <v>1214</v>
      </c>
      <c r="H1107" s="156">
        <v>5.25</v>
      </c>
      <c r="I1107" s="157"/>
      <c r="L1107" s="153"/>
      <c r="M1107" s="158"/>
      <c r="T1107" s="159"/>
      <c r="AT1107" s="154" t="s">
        <v>155</v>
      </c>
      <c r="AU1107" s="154" t="s">
        <v>81</v>
      </c>
      <c r="AV1107" s="13" t="s">
        <v>81</v>
      </c>
      <c r="AW1107" s="13" t="s">
        <v>33</v>
      </c>
      <c r="AX1107" s="13" t="s">
        <v>71</v>
      </c>
      <c r="AY1107" s="154" t="s">
        <v>141</v>
      </c>
    </row>
    <row r="1108" spans="2:65" s="13" customFormat="1" ht="11.25" x14ac:dyDescent="0.2">
      <c r="B1108" s="153"/>
      <c r="D1108" s="141" t="s">
        <v>155</v>
      </c>
      <c r="E1108" s="154" t="s">
        <v>19</v>
      </c>
      <c r="F1108" s="155" t="s">
        <v>1215</v>
      </c>
      <c r="H1108" s="156">
        <v>10.6</v>
      </c>
      <c r="I1108" s="157"/>
      <c r="L1108" s="153"/>
      <c r="M1108" s="158"/>
      <c r="T1108" s="159"/>
      <c r="AT1108" s="154" t="s">
        <v>155</v>
      </c>
      <c r="AU1108" s="154" t="s">
        <v>81</v>
      </c>
      <c r="AV1108" s="13" t="s">
        <v>81</v>
      </c>
      <c r="AW1108" s="13" t="s">
        <v>33</v>
      </c>
      <c r="AX1108" s="13" t="s">
        <v>71</v>
      </c>
      <c r="AY1108" s="154" t="s">
        <v>141</v>
      </c>
    </row>
    <row r="1109" spans="2:65" s="13" customFormat="1" ht="11.25" x14ac:dyDescent="0.2">
      <c r="B1109" s="153"/>
      <c r="D1109" s="141" t="s">
        <v>155</v>
      </c>
      <c r="E1109" s="154" t="s">
        <v>19</v>
      </c>
      <c r="F1109" s="155" t="s">
        <v>1216</v>
      </c>
      <c r="H1109" s="156">
        <v>7.2</v>
      </c>
      <c r="I1109" s="157"/>
      <c r="L1109" s="153"/>
      <c r="M1109" s="158"/>
      <c r="T1109" s="159"/>
      <c r="AT1109" s="154" t="s">
        <v>155</v>
      </c>
      <c r="AU1109" s="154" t="s">
        <v>81</v>
      </c>
      <c r="AV1109" s="13" t="s">
        <v>81</v>
      </c>
      <c r="AW1109" s="13" t="s">
        <v>33</v>
      </c>
      <c r="AX1109" s="13" t="s">
        <v>71</v>
      </c>
      <c r="AY1109" s="154" t="s">
        <v>141</v>
      </c>
    </row>
    <row r="1110" spans="2:65" s="13" customFormat="1" ht="11.25" x14ac:dyDescent="0.2">
      <c r="B1110" s="153"/>
      <c r="D1110" s="141" t="s">
        <v>155</v>
      </c>
      <c r="E1110" s="154" t="s">
        <v>19</v>
      </c>
      <c r="F1110" s="155" t="s">
        <v>1217</v>
      </c>
      <c r="H1110" s="156">
        <v>5.25</v>
      </c>
      <c r="I1110" s="157"/>
      <c r="L1110" s="153"/>
      <c r="M1110" s="158"/>
      <c r="T1110" s="159"/>
      <c r="AT1110" s="154" t="s">
        <v>155</v>
      </c>
      <c r="AU1110" s="154" t="s">
        <v>81</v>
      </c>
      <c r="AV1110" s="13" t="s">
        <v>81</v>
      </c>
      <c r="AW1110" s="13" t="s">
        <v>33</v>
      </c>
      <c r="AX1110" s="13" t="s">
        <v>71</v>
      </c>
      <c r="AY1110" s="154" t="s">
        <v>141</v>
      </c>
    </row>
    <row r="1111" spans="2:65" s="13" customFormat="1" ht="11.25" x14ac:dyDescent="0.2">
      <c r="B1111" s="153"/>
      <c r="D1111" s="141" t="s">
        <v>155</v>
      </c>
      <c r="E1111" s="154" t="s">
        <v>19</v>
      </c>
      <c r="F1111" s="155" t="s">
        <v>1218</v>
      </c>
      <c r="H1111" s="156">
        <v>5.25</v>
      </c>
      <c r="I1111" s="157"/>
      <c r="L1111" s="153"/>
      <c r="M1111" s="158"/>
      <c r="T1111" s="159"/>
      <c r="AT1111" s="154" t="s">
        <v>155</v>
      </c>
      <c r="AU1111" s="154" t="s">
        <v>81</v>
      </c>
      <c r="AV1111" s="13" t="s">
        <v>81</v>
      </c>
      <c r="AW1111" s="13" t="s">
        <v>33</v>
      </c>
      <c r="AX1111" s="13" t="s">
        <v>71</v>
      </c>
      <c r="AY1111" s="154" t="s">
        <v>141</v>
      </c>
    </row>
    <row r="1112" spans="2:65" s="13" customFormat="1" ht="11.25" x14ac:dyDescent="0.2">
      <c r="B1112" s="153"/>
      <c r="D1112" s="141" t="s">
        <v>155</v>
      </c>
      <c r="E1112" s="154" t="s">
        <v>19</v>
      </c>
      <c r="F1112" s="155" t="s">
        <v>1219</v>
      </c>
      <c r="H1112" s="156">
        <v>40.24</v>
      </c>
      <c r="I1112" s="157"/>
      <c r="L1112" s="153"/>
      <c r="M1112" s="158"/>
      <c r="T1112" s="159"/>
      <c r="AT1112" s="154" t="s">
        <v>155</v>
      </c>
      <c r="AU1112" s="154" t="s">
        <v>81</v>
      </c>
      <c r="AV1112" s="13" t="s">
        <v>81</v>
      </c>
      <c r="AW1112" s="13" t="s">
        <v>33</v>
      </c>
      <c r="AX1112" s="13" t="s">
        <v>71</v>
      </c>
      <c r="AY1112" s="154" t="s">
        <v>141</v>
      </c>
    </row>
    <row r="1113" spans="2:65" s="15" customFormat="1" ht="11.25" x14ac:dyDescent="0.2">
      <c r="B1113" s="177"/>
      <c r="D1113" s="141" t="s">
        <v>155</v>
      </c>
      <c r="E1113" s="178" t="s">
        <v>19</v>
      </c>
      <c r="F1113" s="179" t="s">
        <v>470</v>
      </c>
      <c r="H1113" s="180">
        <v>127.89</v>
      </c>
      <c r="I1113" s="181"/>
      <c r="L1113" s="177"/>
      <c r="M1113" s="182"/>
      <c r="T1113" s="183"/>
      <c r="AT1113" s="178" t="s">
        <v>155</v>
      </c>
      <c r="AU1113" s="178" t="s">
        <v>81</v>
      </c>
      <c r="AV1113" s="15" t="s">
        <v>142</v>
      </c>
      <c r="AW1113" s="15" t="s">
        <v>33</v>
      </c>
      <c r="AX1113" s="15" t="s">
        <v>71</v>
      </c>
      <c r="AY1113" s="178" t="s">
        <v>141</v>
      </c>
    </row>
    <row r="1114" spans="2:65" s="13" customFormat="1" ht="11.25" x14ac:dyDescent="0.2">
      <c r="B1114" s="153"/>
      <c r="D1114" s="141" t="s">
        <v>155</v>
      </c>
      <c r="E1114" s="154" t="s">
        <v>19</v>
      </c>
      <c r="F1114" s="155" t="s">
        <v>1226</v>
      </c>
      <c r="H1114" s="156">
        <v>6.3</v>
      </c>
      <c r="I1114" s="157"/>
      <c r="L1114" s="153"/>
      <c r="M1114" s="158"/>
      <c r="T1114" s="159"/>
      <c r="AT1114" s="154" t="s">
        <v>155</v>
      </c>
      <c r="AU1114" s="154" t="s">
        <v>81</v>
      </c>
      <c r="AV1114" s="13" t="s">
        <v>81</v>
      </c>
      <c r="AW1114" s="13" t="s">
        <v>33</v>
      </c>
      <c r="AX1114" s="13" t="s">
        <v>71</v>
      </c>
      <c r="AY1114" s="154" t="s">
        <v>141</v>
      </c>
    </row>
    <row r="1115" spans="2:65" s="15" customFormat="1" ht="11.25" x14ac:dyDescent="0.2">
      <c r="B1115" s="177"/>
      <c r="D1115" s="141" t="s">
        <v>155</v>
      </c>
      <c r="E1115" s="178" t="s">
        <v>19</v>
      </c>
      <c r="F1115" s="179" t="s">
        <v>470</v>
      </c>
      <c r="H1115" s="180">
        <v>6.3</v>
      </c>
      <c r="I1115" s="181"/>
      <c r="L1115" s="177"/>
      <c r="M1115" s="182"/>
      <c r="T1115" s="183"/>
      <c r="AT1115" s="178" t="s">
        <v>155</v>
      </c>
      <c r="AU1115" s="178" t="s">
        <v>81</v>
      </c>
      <c r="AV1115" s="15" t="s">
        <v>142</v>
      </c>
      <c r="AW1115" s="15" t="s">
        <v>33</v>
      </c>
      <c r="AX1115" s="15" t="s">
        <v>71</v>
      </c>
      <c r="AY1115" s="178" t="s">
        <v>141</v>
      </c>
    </row>
    <row r="1116" spans="2:65" s="13" customFormat="1" ht="11.25" x14ac:dyDescent="0.2">
      <c r="B1116" s="153"/>
      <c r="D1116" s="141" t="s">
        <v>155</v>
      </c>
      <c r="E1116" s="154" t="s">
        <v>19</v>
      </c>
      <c r="F1116" s="155" t="s">
        <v>1233</v>
      </c>
      <c r="H1116" s="156">
        <v>4</v>
      </c>
      <c r="I1116" s="157"/>
      <c r="L1116" s="153"/>
      <c r="M1116" s="158"/>
      <c r="T1116" s="159"/>
      <c r="AT1116" s="154" t="s">
        <v>155</v>
      </c>
      <c r="AU1116" s="154" t="s">
        <v>81</v>
      </c>
      <c r="AV1116" s="13" t="s">
        <v>81</v>
      </c>
      <c r="AW1116" s="13" t="s">
        <v>33</v>
      </c>
      <c r="AX1116" s="13" t="s">
        <v>71</v>
      </c>
      <c r="AY1116" s="154" t="s">
        <v>141</v>
      </c>
    </row>
    <row r="1117" spans="2:65" s="15" customFormat="1" ht="11.25" x14ac:dyDescent="0.2">
      <c r="B1117" s="177"/>
      <c r="D1117" s="141" t="s">
        <v>155</v>
      </c>
      <c r="E1117" s="178" t="s">
        <v>19</v>
      </c>
      <c r="F1117" s="179" t="s">
        <v>470</v>
      </c>
      <c r="H1117" s="180">
        <v>4</v>
      </c>
      <c r="I1117" s="181"/>
      <c r="L1117" s="177"/>
      <c r="M1117" s="182"/>
      <c r="T1117" s="183"/>
      <c r="AT1117" s="178" t="s">
        <v>155</v>
      </c>
      <c r="AU1117" s="178" t="s">
        <v>81</v>
      </c>
      <c r="AV1117" s="15" t="s">
        <v>142</v>
      </c>
      <c r="AW1117" s="15" t="s">
        <v>33</v>
      </c>
      <c r="AX1117" s="15" t="s">
        <v>71</v>
      </c>
      <c r="AY1117" s="178" t="s">
        <v>141</v>
      </c>
    </row>
    <row r="1118" spans="2:65" s="14" customFormat="1" ht="11.25" x14ac:dyDescent="0.2">
      <c r="B1118" s="170"/>
      <c r="D1118" s="141" t="s">
        <v>155</v>
      </c>
      <c r="E1118" s="171" t="s">
        <v>19</v>
      </c>
      <c r="F1118" s="172" t="s">
        <v>188</v>
      </c>
      <c r="H1118" s="173">
        <v>138.19</v>
      </c>
      <c r="I1118" s="174"/>
      <c r="L1118" s="170"/>
      <c r="M1118" s="175"/>
      <c r="T1118" s="176"/>
      <c r="AT1118" s="171" t="s">
        <v>155</v>
      </c>
      <c r="AU1118" s="171" t="s">
        <v>81</v>
      </c>
      <c r="AV1118" s="14" t="s">
        <v>149</v>
      </c>
      <c r="AW1118" s="14" t="s">
        <v>33</v>
      </c>
      <c r="AX1118" s="14" t="s">
        <v>79</v>
      </c>
      <c r="AY1118" s="171" t="s">
        <v>141</v>
      </c>
    </row>
    <row r="1119" spans="2:65" s="1" customFormat="1" ht="16.5" customHeight="1" x14ac:dyDescent="0.2">
      <c r="B1119" s="33"/>
      <c r="C1119" s="128" t="s">
        <v>1247</v>
      </c>
      <c r="D1119" s="128" t="s">
        <v>144</v>
      </c>
      <c r="E1119" s="129" t="s">
        <v>1248</v>
      </c>
      <c r="F1119" s="130" t="s">
        <v>1249</v>
      </c>
      <c r="G1119" s="131" t="s">
        <v>256</v>
      </c>
      <c r="H1119" s="132">
        <v>100.2</v>
      </c>
      <c r="I1119" s="133"/>
      <c r="J1119" s="134">
        <f>ROUND(I1119*H1119,2)</f>
        <v>0</v>
      </c>
      <c r="K1119" s="130" t="s">
        <v>148</v>
      </c>
      <c r="L1119" s="33"/>
      <c r="M1119" s="135" t="s">
        <v>19</v>
      </c>
      <c r="N1119" s="136" t="s">
        <v>42</v>
      </c>
      <c r="P1119" s="137">
        <f>O1119*H1119</f>
        <v>0</v>
      </c>
      <c r="Q1119" s="137">
        <v>4.3800000000000002E-3</v>
      </c>
      <c r="R1119" s="137">
        <f>Q1119*H1119</f>
        <v>0.43887600000000004</v>
      </c>
      <c r="S1119" s="137">
        <v>0</v>
      </c>
      <c r="T1119" s="138">
        <f>S1119*H1119</f>
        <v>0</v>
      </c>
      <c r="AR1119" s="139" t="s">
        <v>269</v>
      </c>
      <c r="AT1119" s="139" t="s">
        <v>144</v>
      </c>
      <c r="AU1119" s="139" t="s">
        <v>81</v>
      </c>
      <c r="AY1119" s="18" t="s">
        <v>141</v>
      </c>
      <c r="BE1119" s="140">
        <f>IF(N1119="základní",J1119,0)</f>
        <v>0</v>
      </c>
      <c r="BF1119" s="140">
        <f>IF(N1119="snížená",J1119,0)</f>
        <v>0</v>
      </c>
      <c r="BG1119" s="140">
        <f>IF(N1119="zákl. přenesená",J1119,0)</f>
        <v>0</v>
      </c>
      <c r="BH1119" s="140">
        <f>IF(N1119="sníž. přenesená",J1119,0)</f>
        <v>0</v>
      </c>
      <c r="BI1119" s="140">
        <f>IF(N1119="nulová",J1119,0)</f>
        <v>0</v>
      </c>
      <c r="BJ1119" s="18" t="s">
        <v>79</v>
      </c>
      <c r="BK1119" s="140">
        <f>ROUND(I1119*H1119,2)</f>
        <v>0</v>
      </c>
      <c r="BL1119" s="18" t="s">
        <v>269</v>
      </c>
      <c r="BM1119" s="139" t="s">
        <v>1250</v>
      </c>
    </row>
    <row r="1120" spans="2:65" s="1" customFormat="1" ht="29.25" x14ac:dyDescent="0.2">
      <c r="B1120" s="33"/>
      <c r="D1120" s="141" t="s">
        <v>151</v>
      </c>
      <c r="F1120" s="142" t="s">
        <v>1251</v>
      </c>
      <c r="I1120" s="143"/>
      <c r="L1120" s="33"/>
      <c r="M1120" s="144"/>
      <c r="T1120" s="54"/>
      <c r="AT1120" s="18" t="s">
        <v>151</v>
      </c>
      <c r="AU1120" s="18" t="s">
        <v>81</v>
      </c>
    </row>
    <row r="1121" spans="2:65" s="1" customFormat="1" ht="11.25" x14ac:dyDescent="0.2">
      <c r="B1121" s="33"/>
      <c r="D1121" s="145" t="s">
        <v>153</v>
      </c>
      <c r="F1121" s="146" t="s">
        <v>1252</v>
      </c>
      <c r="I1121" s="143"/>
      <c r="L1121" s="33"/>
      <c r="M1121" s="144"/>
      <c r="T1121" s="54"/>
      <c r="AT1121" s="18" t="s">
        <v>153</v>
      </c>
      <c r="AU1121" s="18" t="s">
        <v>81</v>
      </c>
    </row>
    <row r="1122" spans="2:65" s="12" customFormat="1" ht="11.25" x14ac:dyDescent="0.2">
      <c r="B1122" s="147"/>
      <c r="D1122" s="141" t="s">
        <v>155</v>
      </c>
      <c r="E1122" s="148" t="s">
        <v>19</v>
      </c>
      <c r="F1122" s="149" t="s">
        <v>156</v>
      </c>
      <c r="H1122" s="148" t="s">
        <v>19</v>
      </c>
      <c r="I1122" s="150"/>
      <c r="L1122" s="147"/>
      <c r="M1122" s="151"/>
      <c r="T1122" s="152"/>
      <c r="AT1122" s="148" t="s">
        <v>155</v>
      </c>
      <c r="AU1122" s="148" t="s">
        <v>81</v>
      </c>
      <c r="AV1122" s="12" t="s">
        <v>79</v>
      </c>
      <c r="AW1122" s="12" t="s">
        <v>33</v>
      </c>
      <c r="AX1122" s="12" t="s">
        <v>71</v>
      </c>
      <c r="AY1122" s="148" t="s">
        <v>141</v>
      </c>
    </row>
    <row r="1123" spans="2:65" s="13" customFormat="1" ht="22.5" x14ac:dyDescent="0.2">
      <c r="B1123" s="153"/>
      <c r="D1123" s="141" t="s">
        <v>155</v>
      </c>
      <c r="E1123" s="154" t="s">
        <v>19</v>
      </c>
      <c r="F1123" s="155" t="s">
        <v>1240</v>
      </c>
      <c r="H1123" s="156">
        <v>100.2</v>
      </c>
      <c r="I1123" s="157"/>
      <c r="L1123" s="153"/>
      <c r="M1123" s="158"/>
      <c r="T1123" s="159"/>
      <c r="AT1123" s="154" t="s">
        <v>155</v>
      </c>
      <c r="AU1123" s="154" t="s">
        <v>81</v>
      </c>
      <c r="AV1123" s="13" t="s">
        <v>81</v>
      </c>
      <c r="AW1123" s="13" t="s">
        <v>33</v>
      </c>
      <c r="AX1123" s="13" t="s">
        <v>79</v>
      </c>
      <c r="AY1123" s="154" t="s">
        <v>141</v>
      </c>
    </row>
    <row r="1124" spans="2:65" s="1" customFormat="1" ht="24.2" customHeight="1" x14ac:dyDescent="0.2">
      <c r="B1124" s="33"/>
      <c r="C1124" s="128" t="s">
        <v>1253</v>
      </c>
      <c r="D1124" s="128" t="s">
        <v>144</v>
      </c>
      <c r="E1124" s="129" t="s">
        <v>1254</v>
      </c>
      <c r="F1124" s="130" t="s">
        <v>1255</v>
      </c>
      <c r="G1124" s="131" t="s">
        <v>221</v>
      </c>
      <c r="H1124" s="132">
        <v>157.13999999999999</v>
      </c>
      <c r="I1124" s="133"/>
      <c r="J1124" s="134">
        <f>ROUND(I1124*H1124,2)</f>
        <v>0</v>
      </c>
      <c r="K1124" s="130" t="s">
        <v>148</v>
      </c>
      <c r="L1124" s="33"/>
      <c r="M1124" s="135" t="s">
        <v>19</v>
      </c>
      <c r="N1124" s="136" t="s">
        <v>42</v>
      </c>
      <c r="P1124" s="137">
        <f>O1124*H1124</f>
        <v>0</v>
      </c>
      <c r="Q1124" s="137">
        <v>1E-4</v>
      </c>
      <c r="R1124" s="137">
        <f>Q1124*H1124</f>
        <v>1.5713999999999999E-2</v>
      </c>
      <c r="S1124" s="137">
        <v>0</v>
      </c>
      <c r="T1124" s="138">
        <f>S1124*H1124</f>
        <v>0</v>
      </c>
      <c r="AR1124" s="139" t="s">
        <v>269</v>
      </c>
      <c r="AT1124" s="139" t="s">
        <v>144</v>
      </c>
      <c r="AU1124" s="139" t="s">
        <v>81</v>
      </c>
      <c r="AY1124" s="18" t="s">
        <v>141</v>
      </c>
      <c r="BE1124" s="140">
        <f>IF(N1124="základní",J1124,0)</f>
        <v>0</v>
      </c>
      <c r="BF1124" s="140">
        <f>IF(N1124="snížená",J1124,0)</f>
        <v>0</v>
      </c>
      <c r="BG1124" s="140">
        <f>IF(N1124="zákl. přenesená",J1124,0)</f>
        <v>0</v>
      </c>
      <c r="BH1124" s="140">
        <f>IF(N1124="sníž. přenesená",J1124,0)</f>
        <v>0</v>
      </c>
      <c r="BI1124" s="140">
        <f>IF(N1124="nulová",J1124,0)</f>
        <v>0</v>
      </c>
      <c r="BJ1124" s="18" t="s">
        <v>79</v>
      </c>
      <c r="BK1124" s="140">
        <f>ROUND(I1124*H1124,2)</f>
        <v>0</v>
      </c>
      <c r="BL1124" s="18" t="s">
        <v>269</v>
      </c>
      <c r="BM1124" s="139" t="s">
        <v>1256</v>
      </c>
    </row>
    <row r="1125" spans="2:65" s="1" customFormat="1" ht="19.5" x14ac:dyDescent="0.2">
      <c r="B1125" s="33"/>
      <c r="D1125" s="141" t="s">
        <v>151</v>
      </c>
      <c r="F1125" s="142" t="s">
        <v>1257</v>
      </c>
      <c r="I1125" s="143"/>
      <c r="L1125" s="33"/>
      <c r="M1125" s="144"/>
      <c r="T1125" s="54"/>
      <c r="AT1125" s="18" t="s">
        <v>151</v>
      </c>
      <c r="AU1125" s="18" t="s">
        <v>81</v>
      </c>
    </row>
    <row r="1126" spans="2:65" s="1" customFormat="1" ht="11.25" x14ac:dyDescent="0.2">
      <c r="B1126" s="33"/>
      <c r="D1126" s="145" t="s">
        <v>153</v>
      </c>
      <c r="F1126" s="146" t="s">
        <v>1258</v>
      </c>
      <c r="I1126" s="143"/>
      <c r="L1126" s="33"/>
      <c r="M1126" s="144"/>
      <c r="T1126" s="54"/>
      <c r="AT1126" s="18" t="s">
        <v>153</v>
      </c>
      <c r="AU1126" s="18" t="s">
        <v>81</v>
      </c>
    </row>
    <row r="1127" spans="2:65" s="12" customFormat="1" ht="11.25" x14ac:dyDescent="0.2">
      <c r="B1127" s="147"/>
      <c r="D1127" s="141" t="s">
        <v>155</v>
      </c>
      <c r="E1127" s="148" t="s">
        <v>19</v>
      </c>
      <c r="F1127" s="149" t="s">
        <v>156</v>
      </c>
      <c r="H1127" s="148" t="s">
        <v>19</v>
      </c>
      <c r="I1127" s="150"/>
      <c r="L1127" s="147"/>
      <c r="M1127" s="151"/>
      <c r="T1127" s="152"/>
      <c r="AT1127" s="148" t="s">
        <v>155</v>
      </c>
      <c r="AU1127" s="148" t="s">
        <v>81</v>
      </c>
      <c r="AV1127" s="12" t="s">
        <v>79</v>
      </c>
      <c r="AW1127" s="12" t="s">
        <v>33</v>
      </c>
      <c r="AX1127" s="12" t="s">
        <v>71</v>
      </c>
      <c r="AY1127" s="148" t="s">
        <v>141</v>
      </c>
    </row>
    <row r="1128" spans="2:65" s="13" customFormat="1" ht="22.5" x14ac:dyDescent="0.2">
      <c r="B1128" s="153"/>
      <c r="D1128" s="141" t="s">
        <v>155</v>
      </c>
      <c r="E1128" s="154" t="s">
        <v>19</v>
      </c>
      <c r="F1128" s="155" t="s">
        <v>1211</v>
      </c>
      <c r="H1128" s="156">
        <v>43.3</v>
      </c>
      <c r="I1128" s="157"/>
      <c r="L1128" s="153"/>
      <c r="M1128" s="158"/>
      <c r="T1128" s="159"/>
      <c r="AT1128" s="154" t="s">
        <v>155</v>
      </c>
      <c r="AU1128" s="154" t="s">
        <v>81</v>
      </c>
      <c r="AV1128" s="13" t="s">
        <v>81</v>
      </c>
      <c r="AW1128" s="13" t="s">
        <v>33</v>
      </c>
      <c r="AX1128" s="13" t="s">
        <v>71</v>
      </c>
      <c r="AY1128" s="154" t="s">
        <v>141</v>
      </c>
    </row>
    <row r="1129" spans="2:65" s="13" customFormat="1" ht="11.25" x14ac:dyDescent="0.2">
      <c r="B1129" s="153"/>
      <c r="D1129" s="141" t="s">
        <v>155</v>
      </c>
      <c r="E1129" s="154" t="s">
        <v>19</v>
      </c>
      <c r="F1129" s="155" t="s">
        <v>1259</v>
      </c>
      <c r="H1129" s="156">
        <v>29.25</v>
      </c>
      <c r="I1129" s="157"/>
      <c r="L1129" s="153"/>
      <c r="M1129" s="158"/>
      <c r="T1129" s="159"/>
      <c r="AT1129" s="154" t="s">
        <v>155</v>
      </c>
      <c r="AU1129" s="154" t="s">
        <v>81</v>
      </c>
      <c r="AV1129" s="13" t="s">
        <v>81</v>
      </c>
      <c r="AW1129" s="13" t="s">
        <v>33</v>
      </c>
      <c r="AX1129" s="13" t="s">
        <v>71</v>
      </c>
      <c r="AY1129" s="154" t="s">
        <v>141</v>
      </c>
    </row>
    <row r="1130" spans="2:65" s="12" customFormat="1" ht="11.25" x14ac:dyDescent="0.2">
      <c r="B1130" s="147"/>
      <c r="D1130" s="141" t="s">
        <v>155</v>
      </c>
      <c r="E1130" s="148" t="s">
        <v>19</v>
      </c>
      <c r="F1130" s="149" t="s">
        <v>1212</v>
      </c>
      <c r="H1130" s="148" t="s">
        <v>19</v>
      </c>
      <c r="I1130" s="150"/>
      <c r="L1130" s="147"/>
      <c r="M1130" s="151"/>
      <c r="T1130" s="152"/>
      <c r="AT1130" s="148" t="s">
        <v>155</v>
      </c>
      <c r="AU1130" s="148" t="s">
        <v>81</v>
      </c>
      <c r="AV1130" s="12" t="s">
        <v>79</v>
      </c>
      <c r="AW1130" s="12" t="s">
        <v>33</v>
      </c>
      <c r="AX1130" s="12" t="s">
        <v>71</v>
      </c>
      <c r="AY1130" s="148" t="s">
        <v>141</v>
      </c>
    </row>
    <row r="1131" spans="2:65" s="13" customFormat="1" ht="11.25" x14ac:dyDescent="0.2">
      <c r="B1131" s="153"/>
      <c r="D1131" s="141" t="s">
        <v>155</v>
      </c>
      <c r="E1131" s="154" t="s">
        <v>19</v>
      </c>
      <c r="F1131" s="155" t="s">
        <v>1213</v>
      </c>
      <c r="H1131" s="156">
        <v>10.8</v>
      </c>
      <c r="I1131" s="157"/>
      <c r="L1131" s="153"/>
      <c r="M1131" s="158"/>
      <c r="T1131" s="159"/>
      <c r="AT1131" s="154" t="s">
        <v>155</v>
      </c>
      <c r="AU1131" s="154" t="s">
        <v>81</v>
      </c>
      <c r="AV1131" s="13" t="s">
        <v>81</v>
      </c>
      <c r="AW1131" s="13" t="s">
        <v>33</v>
      </c>
      <c r="AX1131" s="13" t="s">
        <v>71</v>
      </c>
      <c r="AY1131" s="154" t="s">
        <v>141</v>
      </c>
    </row>
    <row r="1132" spans="2:65" s="13" customFormat="1" ht="11.25" x14ac:dyDescent="0.2">
      <c r="B1132" s="153"/>
      <c r="D1132" s="141" t="s">
        <v>155</v>
      </c>
      <c r="E1132" s="154" t="s">
        <v>19</v>
      </c>
      <c r="F1132" s="155" t="s">
        <v>1214</v>
      </c>
      <c r="H1132" s="156">
        <v>5.25</v>
      </c>
      <c r="I1132" s="157"/>
      <c r="L1132" s="153"/>
      <c r="M1132" s="158"/>
      <c r="T1132" s="159"/>
      <c r="AT1132" s="154" t="s">
        <v>155</v>
      </c>
      <c r="AU1132" s="154" t="s">
        <v>81</v>
      </c>
      <c r="AV1132" s="13" t="s">
        <v>81</v>
      </c>
      <c r="AW1132" s="13" t="s">
        <v>33</v>
      </c>
      <c r="AX1132" s="13" t="s">
        <v>71</v>
      </c>
      <c r="AY1132" s="154" t="s">
        <v>141</v>
      </c>
    </row>
    <row r="1133" spans="2:65" s="13" customFormat="1" ht="11.25" x14ac:dyDescent="0.2">
      <c r="B1133" s="153"/>
      <c r="D1133" s="141" t="s">
        <v>155</v>
      </c>
      <c r="E1133" s="154" t="s">
        <v>19</v>
      </c>
      <c r="F1133" s="155" t="s">
        <v>1215</v>
      </c>
      <c r="H1133" s="156">
        <v>10.6</v>
      </c>
      <c r="I1133" s="157"/>
      <c r="L1133" s="153"/>
      <c r="M1133" s="158"/>
      <c r="T1133" s="159"/>
      <c r="AT1133" s="154" t="s">
        <v>155</v>
      </c>
      <c r="AU1133" s="154" t="s">
        <v>81</v>
      </c>
      <c r="AV1133" s="13" t="s">
        <v>81</v>
      </c>
      <c r="AW1133" s="13" t="s">
        <v>33</v>
      </c>
      <c r="AX1133" s="13" t="s">
        <v>71</v>
      </c>
      <c r="AY1133" s="154" t="s">
        <v>141</v>
      </c>
    </row>
    <row r="1134" spans="2:65" s="13" customFormat="1" ht="11.25" x14ac:dyDescent="0.2">
      <c r="B1134" s="153"/>
      <c r="D1134" s="141" t="s">
        <v>155</v>
      </c>
      <c r="E1134" s="154" t="s">
        <v>19</v>
      </c>
      <c r="F1134" s="155" t="s">
        <v>1216</v>
      </c>
      <c r="H1134" s="156">
        <v>7.2</v>
      </c>
      <c r="I1134" s="157"/>
      <c r="L1134" s="153"/>
      <c r="M1134" s="158"/>
      <c r="T1134" s="159"/>
      <c r="AT1134" s="154" t="s">
        <v>155</v>
      </c>
      <c r="AU1134" s="154" t="s">
        <v>81</v>
      </c>
      <c r="AV1134" s="13" t="s">
        <v>81</v>
      </c>
      <c r="AW1134" s="13" t="s">
        <v>33</v>
      </c>
      <c r="AX1134" s="13" t="s">
        <v>71</v>
      </c>
      <c r="AY1134" s="154" t="s">
        <v>141</v>
      </c>
    </row>
    <row r="1135" spans="2:65" s="13" customFormat="1" ht="11.25" x14ac:dyDescent="0.2">
      <c r="B1135" s="153"/>
      <c r="D1135" s="141" t="s">
        <v>155</v>
      </c>
      <c r="E1135" s="154" t="s">
        <v>19</v>
      </c>
      <c r="F1135" s="155" t="s">
        <v>1217</v>
      </c>
      <c r="H1135" s="156">
        <v>5.25</v>
      </c>
      <c r="I1135" s="157"/>
      <c r="L1135" s="153"/>
      <c r="M1135" s="158"/>
      <c r="T1135" s="159"/>
      <c r="AT1135" s="154" t="s">
        <v>155</v>
      </c>
      <c r="AU1135" s="154" t="s">
        <v>81</v>
      </c>
      <c r="AV1135" s="13" t="s">
        <v>81</v>
      </c>
      <c r="AW1135" s="13" t="s">
        <v>33</v>
      </c>
      <c r="AX1135" s="13" t="s">
        <v>71</v>
      </c>
      <c r="AY1135" s="154" t="s">
        <v>141</v>
      </c>
    </row>
    <row r="1136" spans="2:65" s="13" customFormat="1" ht="11.25" x14ac:dyDescent="0.2">
      <c r="B1136" s="153"/>
      <c r="D1136" s="141" t="s">
        <v>155</v>
      </c>
      <c r="E1136" s="154" t="s">
        <v>19</v>
      </c>
      <c r="F1136" s="155" t="s">
        <v>1218</v>
      </c>
      <c r="H1136" s="156">
        <v>5.25</v>
      </c>
      <c r="I1136" s="157"/>
      <c r="L1136" s="153"/>
      <c r="M1136" s="158"/>
      <c r="T1136" s="159"/>
      <c r="AT1136" s="154" t="s">
        <v>155</v>
      </c>
      <c r="AU1136" s="154" t="s">
        <v>81</v>
      </c>
      <c r="AV1136" s="13" t="s">
        <v>81</v>
      </c>
      <c r="AW1136" s="13" t="s">
        <v>33</v>
      </c>
      <c r="AX1136" s="13" t="s">
        <v>71</v>
      </c>
      <c r="AY1136" s="154" t="s">
        <v>141</v>
      </c>
    </row>
    <row r="1137" spans="2:65" s="13" customFormat="1" ht="11.25" x14ac:dyDescent="0.2">
      <c r="B1137" s="153"/>
      <c r="D1137" s="141" t="s">
        <v>155</v>
      </c>
      <c r="E1137" s="154" t="s">
        <v>19</v>
      </c>
      <c r="F1137" s="155" t="s">
        <v>1219</v>
      </c>
      <c r="H1137" s="156">
        <v>40.24</v>
      </c>
      <c r="I1137" s="157"/>
      <c r="L1137" s="153"/>
      <c r="M1137" s="158"/>
      <c r="T1137" s="159"/>
      <c r="AT1137" s="154" t="s">
        <v>155</v>
      </c>
      <c r="AU1137" s="154" t="s">
        <v>81</v>
      </c>
      <c r="AV1137" s="13" t="s">
        <v>81</v>
      </c>
      <c r="AW1137" s="13" t="s">
        <v>33</v>
      </c>
      <c r="AX1137" s="13" t="s">
        <v>71</v>
      </c>
      <c r="AY1137" s="154" t="s">
        <v>141</v>
      </c>
    </row>
    <row r="1138" spans="2:65" s="14" customFormat="1" ht="11.25" x14ac:dyDescent="0.2">
      <c r="B1138" s="170"/>
      <c r="D1138" s="141" t="s">
        <v>155</v>
      </c>
      <c r="E1138" s="171" t="s">
        <v>19</v>
      </c>
      <c r="F1138" s="172" t="s">
        <v>188</v>
      </c>
      <c r="H1138" s="173">
        <v>157.13999999999999</v>
      </c>
      <c r="I1138" s="174"/>
      <c r="L1138" s="170"/>
      <c r="M1138" s="175"/>
      <c r="T1138" s="176"/>
      <c r="AT1138" s="171" t="s">
        <v>155</v>
      </c>
      <c r="AU1138" s="171" t="s">
        <v>81</v>
      </c>
      <c r="AV1138" s="14" t="s">
        <v>149</v>
      </c>
      <c r="AW1138" s="14" t="s">
        <v>33</v>
      </c>
      <c r="AX1138" s="14" t="s">
        <v>79</v>
      </c>
      <c r="AY1138" s="171" t="s">
        <v>141</v>
      </c>
    </row>
    <row r="1139" spans="2:65" s="1" customFormat="1" ht="21.75" customHeight="1" x14ac:dyDescent="0.2">
      <c r="B1139" s="33"/>
      <c r="C1139" s="128" t="s">
        <v>1260</v>
      </c>
      <c r="D1139" s="128" t="s">
        <v>144</v>
      </c>
      <c r="E1139" s="129" t="s">
        <v>1261</v>
      </c>
      <c r="F1139" s="130" t="s">
        <v>1262</v>
      </c>
      <c r="G1139" s="131" t="s">
        <v>221</v>
      </c>
      <c r="H1139" s="132">
        <v>138.19</v>
      </c>
      <c r="I1139" s="133"/>
      <c r="J1139" s="134">
        <f>ROUND(I1139*H1139,2)</f>
        <v>0</v>
      </c>
      <c r="K1139" s="130" t="s">
        <v>148</v>
      </c>
      <c r="L1139" s="33"/>
      <c r="M1139" s="135" t="s">
        <v>19</v>
      </c>
      <c r="N1139" s="136" t="s">
        <v>42</v>
      </c>
      <c r="P1139" s="137">
        <f>O1139*H1139</f>
        <v>0</v>
      </c>
      <c r="Q1139" s="137">
        <v>1.6000000000000001E-3</v>
      </c>
      <c r="R1139" s="137">
        <f>Q1139*H1139</f>
        <v>0.22110399999999999</v>
      </c>
      <c r="S1139" s="137">
        <v>0</v>
      </c>
      <c r="T1139" s="138">
        <f>S1139*H1139</f>
        <v>0</v>
      </c>
      <c r="AR1139" s="139" t="s">
        <v>269</v>
      </c>
      <c r="AT1139" s="139" t="s">
        <v>144</v>
      </c>
      <c r="AU1139" s="139" t="s">
        <v>81</v>
      </c>
      <c r="AY1139" s="18" t="s">
        <v>141</v>
      </c>
      <c r="BE1139" s="140">
        <f>IF(N1139="základní",J1139,0)</f>
        <v>0</v>
      </c>
      <c r="BF1139" s="140">
        <f>IF(N1139="snížená",J1139,0)</f>
        <v>0</v>
      </c>
      <c r="BG1139" s="140">
        <f>IF(N1139="zákl. přenesená",J1139,0)</f>
        <v>0</v>
      </c>
      <c r="BH1139" s="140">
        <f>IF(N1139="sníž. přenesená",J1139,0)</f>
        <v>0</v>
      </c>
      <c r="BI1139" s="140">
        <f>IF(N1139="nulová",J1139,0)</f>
        <v>0</v>
      </c>
      <c r="BJ1139" s="18" t="s">
        <v>79</v>
      </c>
      <c r="BK1139" s="140">
        <f>ROUND(I1139*H1139,2)</f>
        <v>0</v>
      </c>
      <c r="BL1139" s="18" t="s">
        <v>269</v>
      </c>
      <c r="BM1139" s="139" t="s">
        <v>1263</v>
      </c>
    </row>
    <row r="1140" spans="2:65" s="1" customFormat="1" ht="19.5" x14ac:dyDescent="0.2">
      <c r="B1140" s="33"/>
      <c r="D1140" s="141" t="s">
        <v>151</v>
      </c>
      <c r="F1140" s="142" t="s">
        <v>1264</v>
      </c>
      <c r="I1140" s="143"/>
      <c r="L1140" s="33"/>
      <c r="M1140" s="144"/>
      <c r="T1140" s="54"/>
      <c r="AT1140" s="18" t="s">
        <v>151</v>
      </c>
      <c r="AU1140" s="18" t="s">
        <v>81</v>
      </c>
    </row>
    <row r="1141" spans="2:65" s="1" customFormat="1" ht="11.25" x14ac:dyDescent="0.2">
      <c r="B1141" s="33"/>
      <c r="D1141" s="145" t="s">
        <v>153</v>
      </c>
      <c r="F1141" s="146" t="s">
        <v>1265</v>
      </c>
      <c r="I1141" s="143"/>
      <c r="L1141" s="33"/>
      <c r="M1141" s="144"/>
      <c r="T1141" s="54"/>
      <c r="AT1141" s="18" t="s">
        <v>153</v>
      </c>
      <c r="AU1141" s="18" t="s">
        <v>81</v>
      </c>
    </row>
    <row r="1142" spans="2:65" s="12" customFormat="1" ht="11.25" x14ac:dyDescent="0.2">
      <c r="B1142" s="147"/>
      <c r="D1142" s="141" t="s">
        <v>155</v>
      </c>
      <c r="E1142" s="148" t="s">
        <v>19</v>
      </c>
      <c r="F1142" s="149" t="s">
        <v>156</v>
      </c>
      <c r="H1142" s="148" t="s">
        <v>19</v>
      </c>
      <c r="I1142" s="150"/>
      <c r="L1142" s="147"/>
      <c r="M1142" s="151"/>
      <c r="T1142" s="152"/>
      <c r="AT1142" s="148" t="s">
        <v>155</v>
      </c>
      <c r="AU1142" s="148" t="s">
        <v>81</v>
      </c>
      <c r="AV1142" s="12" t="s">
        <v>79</v>
      </c>
      <c r="AW1142" s="12" t="s">
        <v>33</v>
      </c>
      <c r="AX1142" s="12" t="s">
        <v>71</v>
      </c>
      <c r="AY1142" s="148" t="s">
        <v>141</v>
      </c>
    </row>
    <row r="1143" spans="2:65" s="13" customFormat="1" ht="22.5" x14ac:dyDescent="0.2">
      <c r="B1143" s="153"/>
      <c r="D1143" s="141" t="s">
        <v>155</v>
      </c>
      <c r="E1143" s="154" t="s">
        <v>19</v>
      </c>
      <c r="F1143" s="155" t="s">
        <v>1211</v>
      </c>
      <c r="H1143" s="156">
        <v>43.3</v>
      </c>
      <c r="I1143" s="157"/>
      <c r="L1143" s="153"/>
      <c r="M1143" s="158"/>
      <c r="T1143" s="159"/>
      <c r="AT1143" s="154" t="s">
        <v>155</v>
      </c>
      <c r="AU1143" s="154" t="s">
        <v>81</v>
      </c>
      <c r="AV1143" s="13" t="s">
        <v>81</v>
      </c>
      <c r="AW1143" s="13" t="s">
        <v>33</v>
      </c>
      <c r="AX1143" s="13" t="s">
        <v>71</v>
      </c>
      <c r="AY1143" s="154" t="s">
        <v>141</v>
      </c>
    </row>
    <row r="1144" spans="2:65" s="12" customFormat="1" ht="11.25" x14ac:dyDescent="0.2">
      <c r="B1144" s="147"/>
      <c r="D1144" s="141" t="s">
        <v>155</v>
      </c>
      <c r="E1144" s="148" t="s">
        <v>19</v>
      </c>
      <c r="F1144" s="149" t="s">
        <v>1212</v>
      </c>
      <c r="H1144" s="148" t="s">
        <v>19</v>
      </c>
      <c r="I1144" s="150"/>
      <c r="L1144" s="147"/>
      <c r="M1144" s="151"/>
      <c r="T1144" s="152"/>
      <c r="AT1144" s="148" t="s">
        <v>155</v>
      </c>
      <c r="AU1144" s="148" t="s">
        <v>81</v>
      </c>
      <c r="AV1144" s="12" t="s">
        <v>79</v>
      </c>
      <c r="AW1144" s="12" t="s">
        <v>33</v>
      </c>
      <c r="AX1144" s="12" t="s">
        <v>71</v>
      </c>
      <c r="AY1144" s="148" t="s">
        <v>141</v>
      </c>
    </row>
    <row r="1145" spans="2:65" s="13" customFormat="1" ht="11.25" x14ac:dyDescent="0.2">
      <c r="B1145" s="153"/>
      <c r="D1145" s="141" t="s">
        <v>155</v>
      </c>
      <c r="E1145" s="154" t="s">
        <v>19</v>
      </c>
      <c r="F1145" s="155" t="s">
        <v>1213</v>
      </c>
      <c r="H1145" s="156">
        <v>10.8</v>
      </c>
      <c r="I1145" s="157"/>
      <c r="L1145" s="153"/>
      <c r="M1145" s="158"/>
      <c r="T1145" s="159"/>
      <c r="AT1145" s="154" t="s">
        <v>155</v>
      </c>
      <c r="AU1145" s="154" t="s">
        <v>81</v>
      </c>
      <c r="AV1145" s="13" t="s">
        <v>81</v>
      </c>
      <c r="AW1145" s="13" t="s">
        <v>33</v>
      </c>
      <c r="AX1145" s="13" t="s">
        <v>71</v>
      </c>
      <c r="AY1145" s="154" t="s">
        <v>141</v>
      </c>
    </row>
    <row r="1146" spans="2:65" s="13" customFormat="1" ht="11.25" x14ac:dyDescent="0.2">
      <c r="B1146" s="153"/>
      <c r="D1146" s="141" t="s">
        <v>155</v>
      </c>
      <c r="E1146" s="154" t="s">
        <v>19</v>
      </c>
      <c r="F1146" s="155" t="s">
        <v>1214</v>
      </c>
      <c r="H1146" s="156">
        <v>5.25</v>
      </c>
      <c r="I1146" s="157"/>
      <c r="L1146" s="153"/>
      <c r="M1146" s="158"/>
      <c r="T1146" s="159"/>
      <c r="AT1146" s="154" t="s">
        <v>155</v>
      </c>
      <c r="AU1146" s="154" t="s">
        <v>81</v>
      </c>
      <c r="AV1146" s="13" t="s">
        <v>81</v>
      </c>
      <c r="AW1146" s="13" t="s">
        <v>33</v>
      </c>
      <c r="AX1146" s="13" t="s">
        <v>71</v>
      </c>
      <c r="AY1146" s="154" t="s">
        <v>141</v>
      </c>
    </row>
    <row r="1147" spans="2:65" s="13" customFormat="1" ht="11.25" x14ac:dyDescent="0.2">
      <c r="B1147" s="153"/>
      <c r="D1147" s="141" t="s">
        <v>155</v>
      </c>
      <c r="E1147" s="154" t="s">
        <v>19</v>
      </c>
      <c r="F1147" s="155" t="s">
        <v>1215</v>
      </c>
      <c r="H1147" s="156">
        <v>10.6</v>
      </c>
      <c r="I1147" s="157"/>
      <c r="L1147" s="153"/>
      <c r="M1147" s="158"/>
      <c r="T1147" s="159"/>
      <c r="AT1147" s="154" t="s">
        <v>155</v>
      </c>
      <c r="AU1147" s="154" t="s">
        <v>81</v>
      </c>
      <c r="AV1147" s="13" t="s">
        <v>81</v>
      </c>
      <c r="AW1147" s="13" t="s">
        <v>33</v>
      </c>
      <c r="AX1147" s="13" t="s">
        <v>71</v>
      </c>
      <c r="AY1147" s="154" t="s">
        <v>141</v>
      </c>
    </row>
    <row r="1148" spans="2:65" s="13" customFormat="1" ht="11.25" x14ac:dyDescent="0.2">
      <c r="B1148" s="153"/>
      <c r="D1148" s="141" t="s">
        <v>155</v>
      </c>
      <c r="E1148" s="154" t="s">
        <v>19</v>
      </c>
      <c r="F1148" s="155" t="s">
        <v>1216</v>
      </c>
      <c r="H1148" s="156">
        <v>7.2</v>
      </c>
      <c r="I1148" s="157"/>
      <c r="L1148" s="153"/>
      <c r="M1148" s="158"/>
      <c r="T1148" s="159"/>
      <c r="AT1148" s="154" t="s">
        <v>155</v>
      </c>
      <c r="AU1148" s="154" t="s">
        <v>81</v>
      </c>
      <c r="AV1148" s="13" t="s">
        <v>81</v>
      </c>
      <c r="AW1148" s="13" t="s">
        <v>33</v>
      </c>
      <c r="AX1148" s="13" t="s">
        <v>71</v>
      </c>
      <c r="AY1148" s="154" t="s">
        <v>141</v>
      </c>
    </row>
    <row r="1149" spans="2:65" s="13" customFormat="1" ht="11.25" x14ac:dyDescent="0.2">
      <c r="B1149" s="153"/>
      <c r="D1149" s="141" t="s">
        <v>155</v>
      </c>
      <c r="E1149" s="154" t="s">
        <v>19</v>
      </c>
      <c r="F1149" s="155" t="s">
        <v>1217</v>
      </c>
      <c r="H1149" s="156">
        <v>5.25</v>
      </c>
      <c r="I1149" s="157"/>
      <c r="L1149" s="153"/>
      <c r="M1149" s="158"/>
      <c r="T1149" s="159"/>
      <c r="AT1149" s="154" t="s">
        <v>155</v>
      </c>
      <c r="AU1149" s="154" t="s">
        <v>81</v>
      </c>
      <c r="AV1149" s="13" t="s">
        <v>81</v>
      </c>
      <c r="AW1149" s="13" t="s">
        <v>33</v>
      </c>
      <c r="AX1149" s="13" t="s">
        <v>71</v>
      </c>
      <c r="AY1149" s="154" t="s">
        <v>141</v>
      </c>
    </row>
    <row r="1150" spans="2:65" s="13" customFormat="1" ht="11.25" x14ac:dyDescent="0.2">
      <c r="B1150" s="153"/>
      <c r="D1150" s="141" t="s">
        <v>155</v>
      </c>
      <c r="E1150" s="154" t="s">
        <v>19</v>
      </c>
      <c r="F1150" s="155" t="s">
        <v>1218</v>
      </c>
      <c r="H1150" s="156">
        <v>5.25</v>
      </c>
      <c r="I1150" s="157"/>
      <c r="L1150" s="153"/>
      <c r="M1150" s="158"/>
      <c r="T1150" s="159"/>
      <c r="AT1150" s="154" t="s">
        <v>155</v>
      </c>
      <c r="AU1150" s="154" t="s">
        <v>81</v>
      </c>
      <c r="AV1150" s="13" t="s">
        <v>81</v>
      </c>
      <c r="AW1150" s="13" t="s">
        <v>33</v>
      </c>
      <c r="AX1150" s="13" t="s">
        <v>71</v>
      </c>
      <c r="AY1150" s="154" t="s">
        <v>141</v>
      </c>
    </row>
    <row r="1151" spans="2:65" s="13" customFormat="1" ht="11.25" x14ac:dyDescent="0.2">
      <c r="B1151" s="153"/>
      <c r="D1151" s="141" t="s">
        <v>155</v>
      </c>
      <c r="E1151" s="154" t="s">
        <v>19</v>
      </c>
      <c r="F1151" s="155" t="s">
        <v>1219</v>
      </c>
      <c r="H1151" s="156">
        <v>40.24</v>
      </c>
      <c r="I1151" s="157"/>
      <c r="L1151" s="153"/>
      <c r="M1151" s="158"/>
      <c r="T1151" s="159"/>
      <c r="AT1151" s="154" t="s">
        <v>155</v>
      </c>
      <c r="AU1151" s="154" t="s">
        <v>81</v>
      </c>
      <c r="AV1151" s="13" t="s">
        <v>81</v>
      </c>
      <c r="AW1151" s="13" t="s">
        <v>33</v>
      </c>
      <c r="AX1151" s="13" t="s">
        <v>71</v>
      </c>
      <c r="AY1151" s="154" t="s">
        <v>141</v>
      </c>
    </row>
    <row r="1152" spans="2:65" s="13" customFormat="1" ht="11.25" x14ac:dyDescent="0.2">
      <c r="B1152" s="153"/>
      <c r="D1152" s="141" t="s">
        <v>155</v>
      </c>
      <c r="E1152" s="154" t="s">
        <v>19</v>
      </c>
      <c r="F1152" s="155" t="s">
        <v>1226</v>
      </c>
      <c r="H1152" s="156">
        <v>6.3</v>
      </c>
      <c r="I1152" s="157"/>
      <c r="L1152" s="153"/>
      <c r="M1152" s="158"/>
      <c r="T1152" s="159"/>
      <c r="AT1152" s="154" t="s">
        <v>155</v>
      </c>
      <c r="AU1152" s="154" t="s">
        <v>81</v>
      </c>
      <c r="AV1152" s="13" t="s">
        <v>81</v>
      </c>
      <c r="AW1152" s="13" t="s">
        <v>33</v>
      </c>
      <c r="AX1152" s="13" t="s">
        <v>71</v>
      </c>
      <c r="AY1152" s="154" t="s">
        <v>141</v>
      </c>
    </row>
    <row r="1153" spans="2:65" s="13" customFormat="1" ht="11.25" x14ac:dyDescent="0.2">
      <c r="B1153" s="153"/>
      <c r="D1153" s="141" t="s">
        <v>155</v>
      </c>
      <c r="E1153" s="154" t="s">
        <v>19</v>
      </c>
      <c r="F1153" s="155" t="s">
        <v>1233</v>
      </c>
      <c r="H1153" s="156">
        <v>4</v>
      </c>
      <c r="I1153" s="157"/>
      <c r="L1153" s="153"/>
      <c r="M1153" s="158"/>
      <c r="T1153" s="159"/>
      <c r="AT1153" s="154" t="s">
        <v>155</v>
      </c>
      <c r="AU1153" s="154" t="s">
        <v>81</v>
      </c>
      <c r="AV1153" s="13" t="s">
        <v>81</v>
      </c>
      <c r="AW1153" s="13" t="s">
        <v>33</v>
      </c>
      <c r="AX1153" s="13" t="s">
        <v>71</v>
      </c>
      <c r="AY1153" s="154" t="s">
        <v>141</v>
      </c>
    </row>
    <row r="1154" spans="2:65" s="14" customFormat="1" ht="11.25" x14ac:dyDescent="0.2">
      <c r="B1154" s="170"/>
      <c r="D1154" s="141" t="s">
        <v>155</v>
      </c>
      <c r="E1154" s="171" t="s">
        <v>19</v>
      </c>
      <c r="F1154" s="172" t="s">
        <v>188</v>
      </c>
      <c r="H1154" s="173">
        <v>138.19</v>
      </c>
      <c r="I1154" s="174"/>
      <c r="L1154" s="170"/>
      <c r="M1154" s="175"/>
      <c r="T1154" s="176"/>
      <c r="AT1154" s="171" t="s">
        <v>155</v>
      </c>
      <c r="AU1154" s="171" t="s">
        <v>81</v>
      </c>
      <c r="AV1154" s="14" t="s">
        <v>149</v>
      </c>
      <c r="AW1154" s="14" t="s">
        <v>33</v>
      </c>
      <c r="AX1154" s="14" t="s">
        <v>79</v>
      </c>
      <c r="AY1154" s="171" t="s">
        <v>141</v>
      </c>
    </row>
    <row r="1155" spans="2:65" s="1" customFormat="1" ht="24.2" customHeight="1" x14ac:dyDescent="0.2">
      <c r="B1155" s="33"/>
      <c r="C1155" s="128" t="s">
        <v>1266</v>
      </c>
      <c r="D1155" s="128" t="s">
        <v>144</v>
      </c>
      <c r="E1155" s="129" t="s">
        <v>1267</v>
      </c>
      <c r="F1155" s="130" t="s">
        <v>1268</v>
      </c>
      <c r="G1155" s="131" t="s">
        <v>221</v>
      </c>
      <c r="H1155" s="132">
        <v>96.447000000000003</v>
      </c>
      <c r="I1155" s="133"/>
      <c r="J1155" s="134">
        <f>ROUND(I1155*H1155,2)</f>
        <v>0</v>
      </c>
      <c r="K1155" s="130" t="s">
        <v>148</v>
      </c>
      <c r="L1155" s="33"/>
      <c r="M1155" s="135" t="s">
        <v>19</v>
      </c>
      <c r="N1155" s="136" t="s">
        <v>42</v>
      </c>
      <c r="P1155" s="137">
        <f>O1155*H1155</f>
        <v>0</v>
      </c>
      <c r="Q1155" s="137">
        <v>0</v>
      </c>
      <c r="R1155" s="137">
        <f>Q1155*H1155</f>
        <v>0</v>
      </c>
      <c r="S1155" s="137">
        <v>1.721E-2</v>
      </c>
      <c r="T1155" s="138">
        <f>S1155*H1155</f>
        <v>1.6598528699999999</v>
      </c>
      <c r="AR1155" s="139" t="s">
        <v>269</v>
      </c>
      <c r="AT1155" s="139" t="s">
        <v>144</v>
      </c>
      <c r="AU1155" s="139" t="s">
        <v>81</v>
      </c>
      <c r="AY1155" s="18" t="s">
        <v>141</v>
      </c>
      <c r="BE1155" s="140">
        <f>IF(N1155="základní",J1155,0)</f>
        <v>0</v>
      </c>
      <c r="BF1155" s="140">
        <f>IF(N1155="snížená",J1155,0)</f>
        <v>0</v>
      </c>
      <c r="BG1155" s="140">
        <f>IF(N1155="zákl. přenesená",J1155,0)</f>
        <v>0</v>
      </c>
      <c r="BH1155" s="140">
        <f>IF(N1155="sníž. přenesená",J1155,0)</f>
        <v>0</v>
      </c>
      <c r="BI1155" s="140">
        <f>IF(N1155="nulová",J1155,0)</f>
        <v>0</v>
      </c>
      <c r="BJ1155" s="18" t="s">
        <v>79</v>
      </c>
      <c r="BK1155" s="140">
        <f>ROUND(I1155*H1155,2)</f>
        <v>0</v>
      </c>
      <c r="BL1155" s="18" t="s">
        <v>269</v>
      </c>
      <c r="BM1155" s="139" t="s">
        <v>1269</v>
      </c>
    </row>
    <row r="1156" spans="2:65" s="1" customFormat="1" ht="29.25" x14ac:dyDescent="0.2">
      <c r="B1156" s="33"/>
      <c r="D1156" s="141" t="s">
        <v>151</v>
      </c>
      <c r="F1156" s="142" t="s">
        <v>1270</v>
      </c>
      <c r="I1156" s="143"/>
      <c r="L1156" s="33"/>
      <c r="M1156" s="144"/>
      <c r="T1156" s="54"/>
      <c r="AT1156" s="18" t="s">
        <v>151</v>
      </c>
      <c r="AU1156" s="18" t="s">
        <v>81</v>
      </c>
    </row>
    <row r="1157" spans="2:65" s="1" customFormat="1" ht="11.25" x14ac:dyDescent="0.2">
      <c r="B1157" s="33"/>
      <c r="D1157" s="145" t="s">
        <v>153</v>
      </c>
      <c r="F1157" s="146" t="s">
        <v>1271</v>
      </c>
      <c r="I1157" s="143"/>
      <c r="L1157" s="33"/>
      <c r="M1157" s="144"/>
      <c r="T1157" s="54"/>
      <c r="AT1157" s="18" t="s">
        <v>153</v>
      </c>
      <c r="AU1157" s="18" t="s">
        <v>81</v>
      </c>
    </row>
    <row r="1158" spans="2:65" s="12" customFormat="1" ht="11.25" x14ac:dyDescent="0.2">
      <c r="B1158" s="147"/>
      <c r="D1158" s="141" t="s">
        <v>155</v>
      </c>
      <c r="E1158" s="148" t="s">
        <v>19</v>
      </c>
      <c r="F1158" s="149" t="s">
        <v>1272</v>
      </c>
      <c r="H1158" s="148" t="s">
        <v>19</v>
      </c>
      <c r="I1158" s="150"/>
      <c r="L1158" s="147"/>
      <c r="M1158" s="151"/>
      <c r="T1158" s="152"/>
      <c r="AT1158" s="148" t="s">
        <v>155</v>
      </c>
      <c r="AU1158" s="148" t="s">
        <v>81</v>
      </c>
      <c r="AV1158" s="12" t="s">
        <v>79</v>
      </c>
      <c r="AW1158" s="12" t="s">
        <v>33</v>
      </c>
      <c r="AX1158" s="12" t="s">
        <v>71</v>
      </c>
      <c r="AY1158" s="148" t="s">
        <v>141</v>
      </c>
    </row>
    <row r="1159" spans="2:65" s="13" customFormat="1" ht="33.75" x14ac:dyDescent="0.2">
      <c r="B1159" s="153"/>
      <c r="D1159" s="141" t="s">
        <v>155</v>
      </c>
      <c r="E1159" s="154" t="s">
        <v>19</v>
      </c>
      <c r="F1159" s="155" t="s">
        <v>1273</v>
      </c>
      <c r="H1159" s="156">
        <v>34.518000000000001</v>
      </c>
      <c r="I1159" s="157"/>
      <c r="L1159" s="153"/>
      <c r="M1159" s="158"/>
      <c r="T1159" s="159"/>
      <c r="AT1159" s="154" t="s">
        <v>155</v>
      </c>
      <c r="AU1159" s="154" t="s">
        <v>81</v>
      </c>
      <c r="AV1159" s="13" t="s">
        <v>81</v>
      </c>
      <c r="AW1159" s="13" t="s">
        <v>33</v>
      </c>
      <c r="AX1159" s="13" t="s">
        <v>71</v>
      </c>
      <c r="AY1159" s="154" t="s">
        <v>141</v>
      </c>
    </row>
    <row r="1160" spans="2:65" s="13" customFormat="1" ht="22.5" x14ac:dyDescent="0.2">
      <c r="B1160" s="153"/>
      <c r="D1160" s="141" t="s">
        <v>155</v>
      </c>
      <c r="E1160" s="154" t="s">
        <v>19</v>
      </c>
      <c r="F1160" s="155" t="s">
        <v>1274</v>
      </c>
      <c r="H1160" s="156">
        <v>32.505000000000003</v>
      </c>
      <c r="I1160" s="157"/>
      <c r="L1160" s="153"/>
      <c r="M1160" s="158"/>
      <c r="T1160" s="159"/>
      <c r="AT1160" s="154" t="s">
        <v>155</v>
      </c>
      <c r="AU1160" s="154" t="s">
        <v>81</v>
      </c>
      <c r="AV1160" s="13" t="s">
        <v>81</v>
      </c>
      <c r="AW1160" s="13" t="s">
        <v>33</v>
      </c>
      <c r="AX1160" s="13" t="s">
        <v>71</v>
      </c>
      <c r="AY1160" s="154" t="s">
        <v>141</v>
      </c>
    </row>
    <row r="1161" spans="2:65" s="13" customFormat="1" ht="22.5" x14ac:dyDescent="0.2">
      <c r="B1161" s="153"/>
      <c r="D1161" s="141" t="s">
        <v>155</v>
      </c>
      <c r="E1161" s="154" t="s">
        <v>19</v>
      </c>
      <c r="F1161" s="155" t="s">
        <v>1275</v>
      </c>
      <c r="H1161" s="156">
        <v>29.423999999999999</v>
      </c>
      <c r="I1161" s="157"/>
      <c r="L1161" s="153"/>
      <c r="M1161" s="158"/>
      <c r="T1161" s="159"/>
      <c r="AT1161" s="154" t="s">
        <v>155</v>
      </c>
      <c r="AU1161" s="154" t="s">
        <v>81</v>
      </c>
      <c r="AV1161" s="13" t="s">
        <v>81</v>
      </c>
      <c r="AW1161" s="13" t="s">
        <v>33</v>
      </c>
      <c r="AX1161" s="13" t="s">
        <v>71</v>
      </c>
      <c r="AY1161" s="154" t="s">
        <v>141</v>
      </c>
    </row>
    <row r="1162" spans="2:65" s="14" customFormat="1" ht="11.25" x14ac:dyDescent="0.2">
      <c r="B1162" s="170"/>
      <c r="D1162" s="141" t="s">
        <v>155</v>
      </c>
      <c r="E1162" s="171" t="s">
        <v>19</v>
      </c>
      <c r="F1162" s="172" t="s">
        <v>188</v>
      </c>
      <c r="H1162" s="173">
        <v>96.447000000000003</v>
      </c>
      <c r="I1162" s="174"/>
      <c r="L1162" s="170"/>
      <c r="M1162" s="175"/>
      <c r="T1162" s="176"/>
      <c r="AT1162" s="171" t="s">
        <v>155</v>
      </c>
      <c r="AU1162" s="171" t="s">
        <v>81</v>
      </c>
      <c r="AV1162" s="14" t="s">
        <v>149</v>
      </c>
      <c r="AW1162" s="14" t="s">
        <v>33</v>
      </c>
      <c r="AX1162" s="14" t="s">
        <v>79</v>
      </c>
      <c r="AY1162" s="171" t="s">
        <v>141</v>
      </c>
    </row>
    <row r="1163" spans="2:65" s="1" customFormat="1" ht="24.2" customHeight="1" x14ac:dyDescent="0.2">
      <c r="B1163" s="33"/>
      <c r="C1163" s="128" t="s">
        <v>1276</v>
      </c>
      <c r="D1163" s="128" t="s">
        <v>144</v>
      </c>
      <c r="E1163" s="129" t="s">
        <v>1277</v>
      </c>
      <c r="F1163" s="130" t="s">
        <v>1278</v>
      </c>
      <c r="G1163" s="131" t="s">
        <v>147</v>
      </c>
      <c r="H1163" s="132">
        <v>1</v>
      </c>
      <c r="I1163" s="133"/>
      <c r="J1163" s="134">
        <f>ROUND(I1163*H1163,2)</f>
        <v>0</v>
      </c>
      <c r="K1163" s="130" t="s">
        <v>148</v>
      </c>
      <c r="L1163" s="33"/>
      <c r="M1163" s="135" t="s">
        <v>19</v>
      </c>
      <c r="N1163" s="136" t="s">
        <v>42</v>
      </c>
      <c r="P1163" s="137">
        <f>O1163*H1163</f>
        <v>0</v>
      </c>
      <c r="Q1163" s="137">
        <v>1.0499999999999999E-3</v>
      </c>
      <c r="R1163" s="137">
        <f>Q1163*H1163</f>
        <v>1.0499999999999999E-3</v>
      </c>
      <c r="S1163" s="137">
        <v>5.4999999999999997E-3</v>
      </c>
      <c r="T1163" s="138">
        <f>S1163*H1163</f>
        <v>5.4999999999999997E-3</v>
      </c>
      <c r="AR1163" s="139" t="s">
        <v>269</v>
      </c>
      <c r="AT1163" s="139" t="s">
        <v>144</v>
      </c>
      <c r="AU1163" s="139" t="s">
        <v>81</v>
      </c>
      <c r="AY1163" s="18" t="s">
        <v>141</v>
      </c>
      <c r="BE1163" s="140">
        <f>IF(N1163="základní",J1163,0)</f>
        <v>0</v>
      </c>
      <c r="BF1163" s="140">
        <f>IF(N1163="snížená",J1163,0)</f>
        <v>0</v>
      </c>
      <c r="BG1163" s="140">
        <f>IF(N1163="zákl. přenesená",J1163,0)</f>
        <v>0</v>
      </c>
      <c r="BH1163" s="140">
        <f>IF(N1163="sníž. přenesená",J1163,0)</f>
        <v>0</v>
      </c>
      <c r="BI1163" s="140">
        <f>IF(N1163="nulová",J1163,0)</f>
        <v>0</v>
      </c>
      <c r="BJ1163" s="18" t="s">
        <v>79</v>
      </c>
      <c r="BK1163" s="140">
        <f>ROUND(I1163*H1163,2)</f>
        <v>0</v>
      </c>
      <c r="BL1163" s="18" t="s">
        <v>269</v>
      </c>
      <c r="BM1163" s="139" t="s">
        <v>1279</v>
      </c>
    </row>
    <row r="1164" spans="2:65" s="1" customFormat="1" ht="39" x14ac:dyDescent="0.2">
      <c r="B1164" s="33"/>
      <c r="D1164" s="141" t="s">
        <v>151</v>
      </c>
      <c r="F1164" s="142" t="s">
        <v>1280</v>
      </c>
      <c r="I1164" s="143"/>
      <c r="L1164" s="33"/>
      <c r="M1164" s="144"/>
      <c r="T1164" s="54"/>
      <c r="AT1164" s="18" t="s">
        <v>151</v>
      </c>
      <c r="AU1164" s="18" t="s">
        <v>81</v>
      </c>
    </row>
    <row r="1165" spans="2:65" s="1" customFormat="1" ht="11.25" x14ac:dyDescent="0.2">
      <c r="B1165" s="33"/>
      <c r="D1165" s="145" t="s">
        <v>153</v>
      </c>
      <c r="F1165" s="146" t="s">
        <v>1281</v>
      </c>
      <c r="I1165" s="143"/>
      <c r="L1165" s="33"/>
      <c r="M1165" s="144"/>
      <c r="T1165" s="54"/>
      <c r="AT1165" s="18" t="s">
        <v>153</v>
      </c>
      <c r="AU1165" s="18" t="s">
        <v>81</v>
      </c>
    </row>
    <row r="1166" spans="2:65" s="12" customFormat="1" ht="11.25" x14ac:dyDescent="0.2">
      <c r="B1166" s="147"/>
      <c r="D1166" s="141" t="s">
        <v>155</v>
      </c>
      <c r="E1166" s="148" t="s">
        <v>19</v>
      </c>
      <c r="F1166" s="149" t="s">
        <v>156</v>
      </c>
      <c r="H1166" s="148" t="s">
        <v>19</v>
      </c>
      <c r="I1166" s="150"/>
      <c r="L1166" s="147"/>
      <c r="M1166" s="151"/>
      <c r="T1166" s="152"/>
      <c r="AT1166" s="148" t="s">
        <v>155</v>
      </c>
      <c r="AU1166" s="148" t="s">
        <v>81</v>
      </c>
      <c r="AV1166" s="12" t="s">
        <v>79</v>
      </c>
      <c r="AW1166" s="12" t="s">
        <v>33</v>
      </c>
      <c r="AX1166" s="12" t="s">
        <v>71</v>
      </c>
      <c r="AY1166" s="148" t="s">
        <v>141</v>
      </c>
    </row>
    <row r="1167" spans="2:65" s="13" customFormat="1" ht="11.25" x14ac:dyDescent="0.2">
      <c r="B1167" s="153"/>
      <c r="D1167" s="141" t="s">
        <v>155</v>
      </c>
      <c r="E1167" s="154" t="s">
        <v>19</v>
      </c>
      <c r="F1167" s="155" t="s">
        <v>1282</v>
      </c>
      <c r="H1167" s="156">
        <v>1</v>
      </c>
      <c r="I1167" s="157"/>
      <c r="L1167" s="153"/>
      <c r="M1167" s="158"/>
      <c r="T1167" s="159"/>
      <c r="AT1167" s="154" t="s">
        <v>155</v>
      </c>
      <c r="AU1167" s="154" t="s">
        <v>81</v>
      </c>
      <c r="AV1167" s="13" t="s">
        <v>81</v>
      </c>
      <c r="AW1167" s="13" t="s">
        <v>33</v>
      </c>
      <c r="AX1167" s="13" t="s">
        <v>79</v>
      </c>
      <c r="AY1167" s="154" t="s">
        <v>141</v>
      </c>
    </row>
    <row r="1168" spans="2:65" s="1" customFormat="1" ht="24.2" customHeight="1" x14ac:dyDescent="0.2">
      <c r="B1168" s="33"/>
      <c r="C1168" s="128" t="s">
        <v>1283</v>
      </c>
      <c r="D1168" s="128" t="s">
        <v>144</v>
      </c>
      <c r="E1168" s="129" t="s">
        <v>1284</v>
      </c>
      <c r="F1168" s="130" t="s">
        <v>1285</v>
      </c>
      <c r="G1168" s="131" t="s">
        <v>147</v>
      </c>
      <c r="H1168" s="132">
        <v>1</v>
      </c>
      <c r="I1168" s="133"/>
      <c r="J1168" s="134">
        <f>ROUND(I1168*H1168,2)</f>
        <v>0</v>
      </c>
      <c r="K1168" s="130" t="s">
        <v>148</v>
      </c>
      <c r="L1168" s="33"/>
      <c r="M1168" s="135" t="s">
        <v>19</v>
      </c>
      <c r="N1168" s="136" t="s">
        <v>42</v>
      </c>
      <c r="P1168" s="137">
        <f>O1168*H1168</f>
        <v>0</v>
      </c>
      <c r="Q1168" s="137">
        <v>2.1199999999999999E-3</v>
      </c>
      <c r="R1168" s="137">
        <f>Q1168*H1168</f>
        <v>2.1199999999999999E-3</v>
      </c>
      <c r="S1168" s="137">
        <v>2.1999999999999999E-2</v>
      </c>
      <c r="T1168" s="138">
        <f>S1168*H1168</f>
        <v>2.1999999999999999E-2</v>
      </c>
      <c r="AR1168" s="139" t="s">
        <v>269</v>
      </c>
      <c r="AT1168" s="139" t="s">
        <v>144</v>
      </c>
      <c r="AU1168" s="139" t="s">
        <v>81</v>
      </c>
      <c r="AY1168" s="18" t="s">
        <v>141</v>
      </c>
      <c r="BE1168" s="140">
        <f>IF(N1168="základní",J1168,0)</f>
        <v>0</v>
      </c>
      <c r="BF1168" s="140">
        <f>IF(N1168="snížená",J1168,0)</f>
        <v>0</v>
      </c>
      <c r="BG1168" s="140">
        <f>IF(N1168="zákl. přenesená",J1168,0)</f>
        <v>0</v>
      </c>
      <c r="BH1168" s="140">
        <f>IF(N1168="sníž. přenesená",J1168,0)</f>
        <v>0</v>
      </c>
      <c r="BI1168" s="140">
        <f>IF(N1168="nulová",J1168,0)</f>
        <v>0</v>
      </c>
      <c r="BJ1168" s="18" t="s">
        <v>79</v>
      </c>
      <c r="BK1168" s="140">
        <f>ROUND(I1168*H1168,2)</f>
        <v>0</v>
      </c>
      <c r="BL1168" s="18" t="s">
        <v>269</v>
      </c>
      <c r="BM1168" s="139" t="s">
        <v>1286</v>
      </c>
    </row>
    <row r="1169" spans="2:65" s="1" customFormat="1" ht="39" x14ac:dyDescent="0.2">
      <c r="B1169" s="33"/>
      <c r="D1169" s="141" t="s">
        <v>151</v>
      </c>
      <c r="F1169" s="142" t="s">
        <v>1287</v>
      </c>
      <c r="I1169" s="143"/>
      <c r="L1169" s="33"/>
      <c r="M1169" s="144"/>
      <c r="T1169" s="54"/>
      <c r="AT1169" s="18" t="s">
        <v>151</v>
      </c>
      <c r="AU1169" s="18" t="s">
        <v>81</v>
      </c>
    </row>
    <row r="1170" spans="2:65" s="1" customFormat="1" ht="11.25" x14ac:dyDescent="0.2">
      <c r="B1170" s="33"/>
      <c r="D1170" s="145" t="s">
        <v>153</v>
      </c>
      <c r="F1170" s="146" t="s">
        <v>1288</v>
      </c>
      <c r="I1170" s="143"/>
      <c r="L1170" s="33"/>
      <c r="M1170" s="144"/>
      <c r="T1170" s="54"/>
      <c r="AT1170" s="18" t="s">
        <v>153</v>
      </c>
      <c r="AU1170" s="18" t="s">
        <v>81</v>
      </c>
    </row>
    <row r="1171" spans="2:65" s="12" customFormat="1" ht="11.25" x14ac:dyDescent="0.2">
      <c r="B1171" s="147"/>
      <c r="D1171" s="141" t="s">
        <v>155</v>
      </c>
      <c r="E1171" s="148" t="s">
        <v>19</v>
      </c>
      <c r="F1171" s="149" t="s">
        <v>156</v>
      </c>
      <c r="H1171" s="148" t="s">
        <v>19</v>
      </c>
      <c r="I1171" s="150"/>
      <c r="L1171" s="147"/>
      <c r="M1171" s="151"/>
      <c r="T1171" s="152"/>
      <c r="AT1171" s="148" t="s">
        <v>155</v>
      </c>
      <c r="AU1171" s="148" t="s">
        <v>81</v>
      </c>
      <c r="AV1171" s="12" t="s">
        <v>79</v>
      </c>
      <c r="AW1171" s="12" t="s">
        <v>33</v>
      </c>
      <c r="AX1171" s="12" t="s">
        <v>71</v>
      </c>
      <c r="AY1171" s="148" t="s">
        <v>141</v>
      </c>
    </row>
    <row r="1172" spans="2:65" s="13" customFormat="1" ht="11.25" x14ac:dyDescent="0.2">
      <c r="B1172" s="153"/>
      <c r="D1172" s="141" t="s">
        <v>155</v>
      </c>
      <c r="E1172" s="154" t="s">
        <v>19</v>
      </c>
      <c r="F1172" s="155" t="s">
        <v>1282</v>
      </c>
      <c r="H1172" s="156">
        <v>1</v>
      </c>
      <c r="I1172" s="157"/>
      <c r="L1172" s="153"/>
      <c r="M1172" s="158"/>
      <c r="T1172" s="159"/>
      <c r="AT1172" s="154" t="s">
        <v>155</v>
      </c>
      <c r="AU1172" s="154" t="s">
        <v>81</v>
      </c>
      <c r="AV1172" s="13" t="s">
        <v>81</v>
      </c>
      <c r="AW1172" s="13" t="s">
        <v>33</v>
      </c>
      <c r="AX1172" s="13" t="s">
        <v>79</v>
      </c>
      <c r="AY1172" s="154" t="s">
        <v>141</v>
      </c>
    </row>
    <row r="1173" spans="2:65" s="1" customFormat="1" ht="33" customHeight="1" x14ac:dyDescent="0.2">
      <c r="B1173" s="33"/>
      <c r="C1173" s="128" t="s">
        <v>1289</v>
      </c>
      <c r="D1173" s="128" t="s">
        <v>144</v>
      </c>
      <c r="E1173" s="129" t="s">
        <v>1290</v>
      </c>
      <c r="F1173" s="130" t="s">
        <v>1291</v>
      </c>
      <c r="G1173" s="131" t="s">
        <v>221</v>
      </c>
      <c r="H1173" s="132">
        <v>36</v>
      </c>
      <c r="I1173" s="133"/>
      <c r="J1173" s="134">
        <f>ROUND(I1173*H1173,2)</f>
        <v>0</v>
      </c>
      <c r="K1173" s="130" t="s">
        <v>292</v>
      </c>
      <c r="L1173" s="33"/>
      <c r="M1173" s="135" t="s">
        <v>19</v>
      </c>
      <c r="N1173" s="136" t="s">
        <v>42</v>
      </c>
      <c r="P1173" s="137">
        <f>O1173*H1173</f>
        <v>0</v>
      </c>
      <c r="Q1173" s="137">
        <v>3.6999999999999999E-4</v>
      </c>
      <c r="R1173" s="137">
        <f>Q1173*H1173</f>
        <v>1.332E-2</v>
      </c>
      <c r="S1173" s="137">
        <v>0</v>
      </c>
      <c r="T1173" s="138">
        <f>S1173*H1173</f>
        <v>0</v>
      </c>
      <c r="AR1173" s="139" t="s">
        <v>269</v>
      </c>
      <c r="AT1173" s="139" t="s">
        <v>144</v>
      </c>
      <c r="AU1173" s="139" t="s">
        <v>81</v>
      </c>
      <c r="AY1173" s="18" t="s">
        <v>141</v>
      </c>
      <c r="BE1173" s="140">
        <f>IF(N1173="základní",J1173,0)</f>
        <v>0</v>
      </c>
      <c r="BF1173" s="140">
        <f>IF(N1173="snížená",J1173,0)</f>
        <v>0</v>
      </c>
      <c r="BG1173" s="140">
        <f>IF(N1173="zákl. přenesená",J1173,0)</f>
        <v>0</v>
      </c>
      <c r="BH1173" s="140">
        <f>IF(N1173="sníž. přenesená",J1173,0)</f>
        <v>0</v>
      </c>
      <c r="BI1173" s="140">
        <f>IF(N1173="nulová",J1173,0)</f>
        <v>0</v>
      </c>
      <c r="BJ1173" s="18" t="s">
        <v>79</v>
      </c>
      <c r="BK1173" s="140">
        <f>ROUND(I1173*H1173,2)</f>
        <v>0</v>
      </c>
      <c r="BL1173" s="18" t="s">
        <v>269</v>
      </c>
      <c r="BM1173" s="139" t="s">
        <v>1292</v>
      </c>
    </row>
    <row r="1174" spans="2:65" s="1" customFormat="1" ht="19.5" x14ac:dyDescent="0.2">
      <c r="B1174" s="33"/>
      <c r="D1174" s="141" t="s">
        <v>151</v>
      </c>
      <c r="F1174" s="142" t="s">
        <v>1291</v>
      </c>
      <c r="I1174" s="143"/>
      <c r="L1174" s="33"/>
      <c r="M1174" s="144"/>
      <c r="T1174" s="54"/>
      <c r="AT1174" s="18" t="s">
        <v>151</v>
      </c>
      <c r="AU1174" s="18" t="s">
        <v>81</v>
      </c>
    </row>
    <row r="1175" spans="2:65" s="12" customFormat="1" ht="11.25" x14ac:dyDescent="0.2">
      <c r="B1175" s="147"/>
      <c r="D1175" s="141" t="s">
        <v>155</v>
      </c>
      <c r="E1175" s="148" t="s">
        <v>19</v>
      </c>
      <c r="F1175" s="149" t="s">
        <v>1272</v>
      </c>
      <c r="H1175" s="148" t="s">
        <v>19</v>
      </c>
      <c r="I1175" s="150"/>
      <c r="L1175" s="147"/>
      <c r="M1175" s="151"/>
      <c r="T1175" s="152"/>
      <c r="AT1175" s="148" t="s">
        <v>155</v>
      </c>
      <c r="AU1175" s="148" t="s">
        <v>81</v>
      </c>
      <c r="AV1175" s="12" t="s">
        <v>79</v>
      </c>
      <c r="AW1175" s="12" t="s">
        <v>33</v>
      </c>
      <c r="AX1175" s="12" t="s">
        <v>71</v>
      </c>
      <c r="AY1175" s="148" t="s">
        <v>141</v>
      </c>
    </row>
    <row r="1176" spans="2:65" s="12" customFormat="1" ht="11.25" x14ac:dyDescent="0.2">
      <c r="B1176" s="147"/>
      <c r="D1176" s="141" t="s">
        <v>155</v>
      </c>
      <c r="E1176" s="148" t="s">
        <v>19</v>
      </c>
      <c r="F1176" s="149" t="s">
        <v>1293</v>
      </c>
      <c r="H1176" s="148" t="s">
        <v>19</v>
      </c>
      <c r="I1176" s="150"/>
      <c r="L1176" s="147"/>
      <c r="M1176" s="151"/>
      <c r="T1176" s="152"/>
      <c r="AT1176" s="148" t="s">
        <v>155</v>
      </c>
      <c r="AU1176" s="148" t="s">
        <v>81</v>
      </c>
      <c r="AV1176" s="12" t="s">
        <v>79</v>
      </c>
      <c r="AW1176" s="12" t="s">
        <v>33</v>
      </c>
      <c r="AX1176" s="12" t="s">
        <v>71</v>
      </c>
      <c r="AY1176" s="148" t="s">
        <v>141</v>
      </c>
    </row>
    <row r="1177" spans="2:65" s="12" customFormat="1" ht="11.25" x14ac:dyDescent="0.2">
      <c r="B1177" s="147"/>
      <c r="D1177" s="141" t="s">
        <v>155</v>
      </c>
      <c r="E1177" s="148" t="s">
        <v>19</v>
      </c>
      <c r="F1177" s="149" t="s">
        <v>1294</v>
      </c>
      <c r="H1177" s="148" t="s">
        <v>19</v>
      </c>
      <c r="I1177" s="150"/>
      <c r="L1177" s="147"/>
      <c r="M1177" s="151"/>
      <c r="T1177" s="152"/>
      <c r="AT1177" s="148" t="s">
        <v>155</v>
      </c>
      <c r="AU1177" s="148" t="s">
        <v>81</v>
      </c>
      <c r="AV1177" s="12" t="s">
        <v>79</v>
      </c>
      <c r="AW1177" s="12" t="s">
        <v>33</v>
      </c>
      <c r="AX1177" s="12" t="s">
        <v>71</v>
      </c>
      <c r="AY1177" s="148" t="s">
        <v>141</v>
      </c>
    </row>
    <row r="1178" spans="2:65" s="13" customFormat="1" ht="11.25" x14ac:dyDescent="0.2">
      <c r="B1178" s="153"/>
      <c r="D1178" s="141" t="s">
        <v>155</v>
      </c>
      <c r="E1178" s="154" t="s">
        <v>19</v>
      </c>
      <c r="F1178" s="155" t="s">
        <v>1295</v>
      </c>
      <c r="H1178" s="156">
        <v>36</v>
      </c>
      <c r="I1178" s="157"/>
      <c r="L1178" s="153"/>
      <c r="M1178" s="158"/>
      <c r="T1178" s="159"/>
      <c r="AT1178" s="154" t="s">
        <v>155</v>
      </c>
      <c r="AU1178" s="154" t="s">
        <v>81</v>
      </c>
      <c r="AV1178" s="13" t="s">
        <v>81</v>
      </c>
      <c r="AW1178" s="13" t="s">
        <v>33</v>
      </c>
      <c r="AX1178" s="13" t="s">
        <v>79</v>
      </c>
      <c r="AY1178" s="154" t="s">
        <v>141</v>
      </c>
    </row>
    <row r="1179" spans="2:65" s="1" customFormat="1" ht="33" customHeight="1" x14ac:dyDescent="0.2">
      <c r="B1179" s="33"/>
      <c r="C1179" s="128" t="s">
        <v>1296</v>
      </c>
      <c r="D1179" s="128" t="s">
        <v>144</v>
      </c>
      <c r="E1179" s="129" t="s">
        <v>1297</v>
      </c>
      <c r="F1179" s="130" t="s">
        <v>1298</v>
      </c>
      <c r="G1179" s="131" t="s">
        <v>221</v>
      </c>
      <c r="H1179" s="132">
        <v>266</v>
      </c>
      <c r="I1179" s="133"/>
      <c r="J1179" s="134">
        <f>ROUND(I1179*H1179,2)</f>
        <v>0</v>
      </c>
      <c r="K1179" s="130" t="s">
        <v>148</v>
      </c>
      <c r="L1179" s="33"/>
      <c r="M1179" s="135" t="s">
        <v>19</v>
      </c>
      <c r="N1179" s="136" t="s">
        <v>42</v>
      </c>
      <c r="P1179" s="137">
        <f>O1179*H1179</f>
        <v>0</v>
      </c>
      <c r="Q1179" s="137">
        <v>1.25E-3</v>
      </c>
      <c r="R1179" s="137">
        <f>Q1179*H1179</f>
        <v>0.33250000000000002</v>
      </c>
      <c r="S1179" s="137">
        <v>0</v>
      </c>
      <c r="T1179" s="138">
        <f>S1179*H1179</f>
        <v>0</v>
      </c>
      <c r="AR1179" s="139" t="s">
        <v>269</v>
      </c>
      <c r="AT1179" s="139" t="s">
        <v>144</v>
      </c>
      <c r="AU1179" s="139" t="s">
        <v>81</v>
      </c>
      <c r="AY1179" s="18" t="s">
        <v>141</v>
      </c>
      <c r="BE1179" s="140">
        <f>IF(N1179="základní",J1179,0)</f>
        <v>0</v>
      </c>
      <c r="BF1179" s="140">
        <f>IF(N1179="snížená",J1179,0)</f>
        <v>0</v>
      </c>
      <c r="BG1179" s="140">
        <f>IF(N1179="zákl. přenesená",J1179,0)</f>
        <v>0</v>
      </c>
      <c r="BH1179" s="140">
        <f>IF(N1179="sníž. přenesená",J1179,0)</f>
        <v>0</v>
      </c>
      <c r="BI1179" s="140">
        <f>IF(N1179="nulová",J1179,0)</f>
        <v>0</v>
      </c>
      <c r="BJ1179" s="18" t="s">
        <v>79</v>
      </c>
      <c r="BK1179" s="140">
        <f>ROUND(I1179*H1179,2)</f>
        <v>0</v>
      </c>
      <c r="BL1179" s="18" t="s">
        <v>269</v>
      </c>
      <c r="BM1179" s="139" t="s">
        <v>1299</v>
      </c>
    </row>
    <row r="1180" spans="2:65" s="1" customFormat="1" ht="29.25" x14ac:dyDescent="0.2">
      <c r="B1180" s="33"/>
      <c r="D1180" s="141" t="s">
        <v>151</v>
      </c>
      <c r="F1180" s="142" t="s">
        <v>1300</v>
      </c>
      <c r="I1180" s="143"/>
      <c r="L1180" s="33"/>
      <c r="M1180" s="144"/>
      <c r="T1180" s="54"/>
      <c r="AT1180" s="18" t="s">
        <v>151</v>
      </c>
      <c r="AU1180" s="18" t="s">
        <v>81</v>
      </c>
    </row>
    <row r="1181" spans="2:65" s="1" customFormat="1" ht="11.25" x14ac:dyDescent="0.2">
      <c r="B1181" s="33"/>
      <c r="D1181" s="145" t="s">
        <v>153</v>
      </c>
      <c r="F1181" s="146" t="s">
        <v>1301</v>
      </c>
      <c r="I1181" s="143"/>
      <c r="L1181" s="33"/>
      <c r="M1181" s="144"/>
      <c r="T1181" s="54"/>
      <c r="AT1181" s="18" t="s">
        <v>153</v>
      </c>
      <c r="AU1181" s="18" t="s">
        <v>81</v>
      </c>
    </row>
    <row r="1182" spans="2:65" s="12" customFormat="1" ht="11.25" x14ac:dyDescent="0.2">
      <c r="B1182" s="147"/>
      <c r="D1182" s="141" t="s">
        <v>155</v>
      </c>
      <c r="E1182" s="148" t="s">
        <v>19</v>
      </c>
      <c r="F1182" s="149" t="s">
        <v>156</v>
      </c>
      <c r="H1182" s="148" t="s">
        <v>19</v>
      </c>
      <c r="I1182" s="150"/>
      <c r="L1182" s="147"/>
      <c r="M1182" s="151"/>
      <c r="T1182" s="152"/>
      <c r="AT1182" s="148" t="s">
        <v>155</v>
      </c>
      <c r="AU1182" s="148" t="s">
        <v>81</v>
      </c>
      <c r="AV1182" s="12" t="s">
        <v>79</v>
      </c>
      <c r="AW1182" s="12" t="s">
        <v>33</v>
      </c>
      <c r="AX1182" s="12" t="s">
        <v>71</v>
      </c>
      <c r="AY1182" s="148" t="s">
        <v>141</v>
      </c>
    </row>
    <row r="1183" spans="2:65" s="12" customFormat="1" ht="11.25" x14ac:dyDescent="0.2">
      <c r="B1183" s="147"/>
      <c r="D1183" s="141" t="s">
        <v>155</v>
      </c>
      <c r="E1183" s="148" t="s">
        <v>19</v>
      </c>
      <c r="F1183" s="149" t="s">
        <v>1302</v>
      </c>
      <c r="H1183" s="148" t="s">
        <v>19</v>
      </c>
      <c r="I1183" s="150"/>
      <c r="L1183" s="147"/>
      <c r="M1183" s="151"/>
      <c r="T1183" s="152"/>
      <c r="AT1183" s="148" t="s">
        <v>155</v>
      </c>
      <c r="AU1183" s="148" t="s">
        <v>81</v>
      </c>
      <c r="AV1183" s="12" t="s">
        <v>79</v>
      </c>
      <c r="AW1183" s="12" t="s">
        <v>33</v>
      </c>
      <c r="AX1183" s="12" t="s">
        <v>71</v>
      </c>
      <c r="AY1183" s="148" t="s">
        <v>141</v>
      </c>
    </row>
    <row r="1184" spans="2:65" s="13" customFormat="1" ht="22.5" x14ac:dyDescent="0.2">
      <c r="B1184" s="153"/>
      <c r="D1184" s="141" t="s">
        <v>155</v>
      </c>
      <c r="E1184" s="154" t="s">
        <v>19</v>
      </c>
      <c r="F1184" s="155" t="s">
        <v>1303</v>
      </c>
      <c r="H1184" s="156">
        <v>266</v>
      </c>
      <c r="I1184" s="157"/>
      <c r="L1184" s="153"/>
      <c r="M1184" s="158"/>
      <c r="T1184" s="159"/>
      <c r="AT1184" s="154" t="s">
        <v>155</v>
      </c>
      <c r="AU1184" s="154" t="s">
        <v>81</v>
      </c>
      <c r="AV1184" s="13" t="s">
        <v>81</v>
      </c>
      <c r="AW1184" s="13" t="s">
        <v>33</v>
      </c>
      <c r="AX1184" s="13" t="s">
        <v>79</v>
      </c>
      <c r="AY1184" s="154" t="s">
        <v>141</v>
      </c>
    </row>
    <row r="1185" spans="2:65" s="1" customFormat="1" ht="33" customHeight="1" x14ac:dyDescent="0.2">
      <c r="B1185" s="33"/>
      <c r="C1185" s="160" t="s">
        <v>1304</v>
      </c>
      <c r="D1185" s="160" t="s">
        <v>172</v>
      </c>
      <c r="E1185" s="161" t="s">
        <v>1305</v>
      </c>
      <c r="F1185" s="162" t="s">
        <v>1306</v>
      </c>
      <c r="G1185" s="163" t="s">
        <v>221</v>
      </c>
      <c r="H1185" s="164">
        <v>279.3</v>
      </c>
      <c r="I1185" s="165"/>
      <c r="J1185" s="166">
        <f>ROUND(I1185*H1185,2)</f>
        <v>0</v>
      </c>
      <c r="K1185" s="162" t="s">
        <v>292</v>
      </c>
      <c r="L1185" s="167"/>
      <c r="M1185" s="168" t="s">
        <v>19</v>
      </c>
      <c r="N1185" s="169" t="s">
        <v>42</v>
      </c>
      <c r="P1185" s="137">
        <f>O1185*H1185</f>
        <v>0</v>
      </c>
      <c r="Q1185" s="137">
        <v>8.0000000000000002E-3</v>
      </c>
      <c r="R1185" s="137">
        <f>Q1185*H1185</f>
        <v>2.2343999999999999</v>
      </c>
      <c r="S1185" s="137">
        <v>0</v>
      </c>
      <c r="T1185" s="138">
        <f>S1185*H1185</f>
        <v>0</v>
      </c>
      <c r="AR1185" s="139" t="s">
        <v>376</v>
      </c>
      <c r="AT1185" s="139" t="s">
        <v>172</v>
      </c>
      <c r="AU1185" s="139" t="s">
        <v>81</v>
      </c>
      <c r="AY1185" s="18" t="s">
        <v>141</v>
      </c>
      <c r="BE1185" s="140">
        <f>IF(N1185="základní",J1185,0)</f>
        <v>0</v>
      </c>
      <c r="BF1185" s="140">
        <f>IF(N1185="snížená",J1185,0)</f>
        <v>0</v>
      </c>
      <c r="BG1185" s="140">
        <f>IF(N1185="zákl. přenesená",J1185,0)</f>
        <v>0</v>
      </c>
      <c r="BH1185" s="140">
        <f>IF(N1185="sníž. přenesená",J1185,0)</f>
        <v>0</v>
      </c>
      <c r="BI1185" s="140">
        <f>IF(N1185="nulová",J1185,0)</f>
        <v>0</v>
      </c>
      <c r="BJ1185" s="18" t="s">
        <v>79</v>
      </c>
      <c r="BK1185" s="140">
        <f>ROUND(I1185*H1185,2)</f>
        <v>0</v>
      </c>
      <c r="BL1185" s="18" t="s">
        <v>269</v>
      </c>
      <c r="BM1185" s="139" t="s">
        <v>1307</v>
      </c>
    </row>
    <row r="1186" spans="2:65" s="1" customFormat="1" ht="19.5" x14ac:dyDescent="0.2">
      <c r="B1186" s="33"/>
      <c r="D1186" s="141" t="s">
        <v>151</v>
      </c>
      <c r="F1186" s="142" t="s">
        <v>1306</v>
      </c>
      <c r="I1186" s="143"/>
      <c r="L1186" s="33"/>
      <c r="M1186" s="144"/>
      <c r="T1186" s="54"/>
      <c r="AT1186" s="18" t="s">
        <v>151</v>
      </c>
      <c r="AU1186" s="18" t="s">
        <v>81</v>
      </c>
    </row>
    <row r="1187" spans="2:65" s="13" customFormat="1" ht="11.25" x14ac:dyDescent="0.2">
      <c r="B1187" s="153"/>
      <c r="D1187" s="141" t="s">
        <v>155</v>
      </c>
      <c r="E1187" s="154" t="s">
        <v>19</v>
      </c>
      <c r="F1187" s="155" t="s">
        <v>1308</v>
      </c>
      <c r="H1187" s="156">
        <v>266</v>
      </c>
      <c r="I1187" s="157"/>
      <c r="L1187" s="153"/>
      <c r="M1187" s="158"/>
      <c r="T1187" s="159"/>
      <c r="AT1187" s="154" t="s">
        <v>155</v>
      </c>
      <c r="AU1187" s="154" t="s">
        <v>81</v>
      </c>
      <c r="AV1187" s="13" t="s">
        <v>81</v>
      </c>
      <c r="AW1187" s="13" t="s">
        <v>33</v>
      </c>
      <c r="AX1187" s="13" t="s">
        <v>79</v>
      </c>
      <c r="AY1187" s="154" t="s">
        <v>141</v>
      </c>
    </row>
    <row r="1188" spans="2:65" s="12" customFormat="1" ht="22.5" x14ac:dyDescent="0.2">
      <c r="B1188" s="147"/>
      <c r="D1188" s="141" t="s">
        <v>155</v>
      </c>
      <c r="E1188" s="148" t="s">
        <v>19</v>
      </c>
      <c r="F1188" s="149" t="s">
        <v>1309</v>
      </c>
      <c r="H1188" s="148" t="s">
        <v>19</v>
      </c>
      <c r="I1188" s="150"/>
      <c r="L1188" s="147"/>
      <c r="M1188" s="151"/>
      <c r="T1188" s="152"/>
      <c r="AT1188" s="148" t="s">
        <v>155</v>
      </c>
      <c r="AU1188" s="148" t="s">
        <v>81</v>
      </c>
      <c r="AV1188" s="12" t="s">
        <v>79</v>
      </c>
      <c r="AW1188" s="12" t="s">
        <v>33</v>
      </c>
      <c r="AX1188" s="12" t="s">
        <v>71</v>
      </c>
      <c r="AY1188" s="148" t="s">
        <v>141</v>
      </c>
    </row>
    <row r="1189" spans="2:65" s="13" customFormat="1" ht="11.25" x14ac:dyDescent="0.2">
      <c r="B1189" s="153"/>
      <c r="D1189" s="141" t="s">
        <v>155</v>
      </c>
      <c r="F1189" s="155" t="s">
        <v>1310</v>
      </c>
      <c r="H1189" s="156">
        <v>279.3</v>
      </c>
      <c r="I1189" s="157"/>
      <c r="L1189" s="153"/>
      <c r="M1189" s="158"/>
      <c r="T1189" s="159"/>
      <c r="AT1189" s="154" t="s">
        <v>155</v>
      </c>
      <c r="AU1189" s="154" t="s">
        <v>81</v>
      </c>
      <c r="AV1189" s="13" t="s">
        <v>81</v>
      </c>
      <c r="AW1189" s="13" t="s">
        <v>4</v>
      </c>
      <c r="AX1189" s="13" t="s">
        <v>79</v>
      </c>
      <c r="AY1189" s="154" t="s">
        <v>141</v>
      </c>
    </row>
    <row r="1190" spans="2:65" s="1" customFormat="1" ht="16.5" customHeight="1" x14ac:dyDescent="0.2">
      <c r="B1190" s="33"/>
      <c r="C1190" s="128" t="s">
        <v>1311</v>
      </c>
      <c r="D1190" s="128" t="s">
        <v>144</v>
      </c>
      <c r="E1190" s="129" t="s">
        <v>1312</v>
      </c>
      <c r="F1190" s="130" t="s">
        <v>1313</v>
      </c>
      <c r="G1190" s="131" t="s">
        <v>221</v>
      </c>
      <c r="H1190" s="132">
        <v>36</v>
      </c>
      <c r="I1190" s="133"/>
      <c r="J1190" s="134">
        <f>ROUND(I1190*H1190,2)</f>
        <v>0</v>
      </c>
      <c r="K1190" s="130" t="s">
        <v>148</v>
      </c>
      <c r="L1190" s="33"/>
      <c r="M1190" s="135" t="s">
        <v>19</v>
      </c>
      <c r="N1190" s="136" t="s">
        <v>42</v>
      </c>
      <c r="P1190" s="137">
        <f>O1190*H1190</f>
        <v>0</v>
      </c>
      <c r="Q1190" s="137">
        <v>0</v>
      </c>
      <c r="R1190" s="137">
        <f>Q1190*H1190</f>
        <v>0</v>
      </c>
      <c r="S1190" s="137">
        <v>0</v>
      </c>
      <c r="T1190" s="138">
        <f>S1190*H1190</f>
        <v>0</v>
      </c>
      <c r="AR1190" s="139" t="s">
        <v>269</v>
      </c>
      <c r="AT1190" s="139" t="s">
        <v>144</v>
      </c>
      <c r="AU1190" s="139" t="s">
        <v>81</v>
      </c>
      <c r="AY1190" s="18" t="s">
        <v>141</v>
      </c>
      <c r="BE1190" s="140">
        <f>IF(N1190="základní",J1190,0)</f>
        <v>0</v>
      </c>
      <c r="BF1190" s="140">
        <f>IF(N1190="snížená",J1190,0)</f>
        <v>0</v>
      </c>
      <c r="BG1190" s="140">
        <f>IF(N1190="zákl. přenesená",J1190,0)</f>
        <v>0</v>
      </c>
      <c r="BH1190" s="140">
        <f>IF(N1190="sníž. přenesená",J1190,0)</f>
        <v>0</v>
      </c>
      <c r="BI1190" s="140">
        <f>IF(N1190="nulová",J1190,0)</f>
        <v>0</v>
      </c>
      <c r="BJ1190" s="18" t="s">
        <v>79</v>
      </c>
      <c r="BK1190" s="140">
        <f>ROUND(I1190*H1190,2)</f>
        <v>0</v>
      </c>
      <c r="BL1190" s="18" t="s">
        <v>269</v>
      </c>
      <c r="BM1190" s="139" t="s">
        <v>1314</v>
      </c>
    </row>
    <row r="1191" spans="2:65" s="1" customFormat="1" ht="11.25" x14ac:dyDescent="0.2">
      <c r="B1191" s="33"/>
      <c r="D1191" s="141" t="s">
        <v>151</v>
      </c>
      <c r="F1191" s="142" t="s">
        <v>1315</v>
      </c>
      <c r="I1191" s="143"/>
      <c r="L1191" s="33"/>
      <c r="M1191" s="144"/>
      <c r="T1191" s="54"/>
      <c r="AT1191" s="18" t="s">
        <v>151</v>
      </c>
      <c r="AU1191" s="18" t="s">
        <v>81</v>
      </c>
    </row>
    <row r="1192" spans="2:65" s="1" customFormat="1" ht="11.25" x14ac:dyDescent="0.2">
      <c r="B1192" s="33"/>
      <c r="D1192" s="145" t="s">
        <v>153</v>
      </c>
      <c r="F1192" s="146" t="s">
        <v>1316</v>
      </c>
      <c r="I1192" s="143"/>
      <c r="L1192" s="33"/>
      <c r="M1192" s="144"/>
      <c r="T1192" s="54"/>
      <c r="AT1192" s="18" t="s">
        <v>153</v>
      </c>
      <c r="AU1192" s="18" t="s">
        <v>81</v>
      </c>
    </row>
    <row r="1193" spans="2:65" s="12" customFormat="1" ht="11.25" x14ac:dyDescent="0.2">
      <c r="B1193" s="147"/>
      <c r="D1193" s="141" t="s">
        <v>155</v>
      </c>
      <c r="E1193" s="148" t="s">
        <v>19</v>
      </c>
      <c r="F1193" s="149" t="s">
        <v>1272</v>
      </c>
      <c r="H1193" s="148" t="s">
        <v>19</v>
      </c>
      <c r="I1193" s="150"/>
      <c r="L1193" s="147"/>
      <c r="M1193" s="151"/>
      <c r="T1193" s="152"/>
      <c r="AT1193" s="148" t="s">
        <v>155</v>
      </c>
      <c r="AU1193" s="148" t="s">
        <v>81</v>
      </c>
      <c r="AV1193" s="12" t="s">
        <v>79</v>
      </c>
      <c r="AW1193" s="12" t="s">
        <v>33</v>
      </c>
      <c r="AX1193" s="12" t="s">
        <v>71</v>
      </c>
      <c r="AY1193" s="148" t="s">
        <v>141</v>
      </c>
    </row>
    <row r="1194" spans="2:65" s="12" customFormat="1" ht="11.25" x14ac:dyDescent="0.2">
      <c r="B1194" s="147"/>
      <c r="D1194" s="141" t="s">
        <v>155</v>
      </c>
      <c r="E1194" s="148" t="s">
        <v>19</v>
      </c>
      <c r="F1194" s="149" t="s">
        <v>1293</v>
      </c>
      <c r="H1194" s="148" t="s">
        <v>19</v>
      </c>
      <c r="I1194" s="150"/>
      <c r="L1194" s="147"/>
      <c r="M1194" s="151"/>
      <c r="T1194" s="152"/>
      <c r="AT1194" s="148" t="s">
        <v>155</v>
      </c>
      <c r="AU1194" s="148" t="s">
        <v>81</v>
      </c>
      <c r="AV1194" s="12" t="s">
        <v>79</v>
      </c>
      <c r="AW1194" s="12" t="s">
        <v>33</v>
      </c>
      <c r="AX1194" s="12" t="s">
        <v>71</v>
      </c>
      <c r="AY1194" s="148" t="s">
        <v>141</v>
      </c>
    </row>
    <row r="1195" spans="2:65" s="12" customFormat="1" ht="11.25" x14ac:dyDescent="0.2">
      <c r="B1195" s="147"/>
      <c r="D1195" s="141" t="s">
        <v>155</v>
      </c>
      <c r="E1195" s="148" t="s">
        <v>19</v>
      </c>
      <c r="F1195" s="149" t="s">
        <v>1294</v>
      </c>
      <c r="H1195" s="148" t="s">
        <v>19</v>
      </c>
      <c r="I1195" s="150"/>
      <c r="L1195" s="147"/>
      <c r="M1195" s="151"/>
      <c r="T1195" s="152"/>
      <c r="AT1195" s="148" t="s">
        <v>155</v>
      </c>
      <c r="AU1195" s="148" t="s">
        <v>81</v>
      </c>
      <c r="AV1195" s="12" t="s">
        <v>79</v>
      </c>
      <c r="AW1195" s="12" t="s">
        <v>33</v>
      </c>
      <c r="AX1195" s="12" t="s">
        <v>71</v>
      </c>
      <c r="AY1195" s="148" t="s">
        <v>141</v>
      </c>
    </row>
    <row r="1196" spans="2:65" s="13" customFormat="1" ht="11.25" x14ac:dyDescent="0.2">
      <c r="B1196" s="153"/>
      <c r="D1196" s="141" t="s">
        <v>155</v>
      </c>
      <c r="E1196" s="154" t="s">
        <v>19</v>
      </c>
      <c r="F1196" s="155" t="s">
        <v>1295</v>
      </c>
      <c r="H1196" s="156">
        <v>36</v>
      </c>
      <c r="I1196" s="157"/>
      <c r="L1196" s="153"/>
      <c r="M1196" s="158"/>
      <c r="T1196" s="159"/>
      <c r="AT1196" s="154" t="s">
        <v>155</v>
      </c>
      <c r="AU1196" s="154" t="s">
        <v>81</v>
      </c>
      <c r="AV1196" s="13" t="s">
        <v>81</v>
      </c>
      <c r="AW1196" s="13" t="s">
        <v>33</v>
      </c>
      <c r="AX1196" s="13" t="s">
        <v>79</v>
      </c>
      <c r="AY1196" s="154" t="s">
        <v>141</v>
      </c>
    </row>
    <row r="1197" spans="2:65" s="1" customFormat="1" ht="24.2" customHeight="1" x14ac:dyDescent="0.2">
      <c r="B1197" s="33"/>
      <c r="C1197" s="160" t="s">
        <v>1317</v>
      </c>
      <c r="D1197" s="160" t="s">
        <v>172</v>
      </c>
      <c r="E1197" s="161" t="s">
        <v>1318</v>
      </c>
      <c r="F1197" s="162" t="s">
        <v>1319</v>
      </c>
      <c r="G1197" s="163" t="s">
        <v>221</v>
      </c>
      <c r="H1197" s="164">
        <v>11.34</v>
      </c>
      <c r="I1197" s="165"/>
      <c r="J1197" s="166">
        <f>ROUND(I1197*H1197,2)</f>
        <v>0</v>
      </c>
      <c r="K1197" s="162" t="s">
        <v>1320</v>
      </c>
      <c r="L1197" s="167"/>
      <c r="M1197" s="168" t="s">
        <v>19</v>
      </c>
      <c r="N1197" s="169" t="s">
        <v>42</v>
      </c>
      <c r="P1197" s="137">
        <f>O1197*H1197</f>
        <v>0</v>
      </c>
      <c r="Q1197" s="137">
        <v>8.0000000000000002E-3</v>
      </c>
      <c r="R1197" s="137">
        <f>Q1197*H1197</f>
        <v>9.0719999999999995E-2</v>
      </c>
      <c r="S1197" s="137">
        <v>0</v>
      </c>
      <c r="T1197" s="138">
        <f>S1197*H1197</f>
        <v>0</v>
      </c>
      <c r="AR1197" s="139" t="s">
        <v>376</v>
      </c>
      <c r="AT1197" s="139" t="s">
        <v>172</v>
      </c>
      <c r="AU1197" s="139" t="s">
        <v>81</v>
      </c>
      <c r="AY1197" s="18" t="s">
        <v>141</v>
      </c>
      <c r="BE1197" s="140">
        <f>IF(N1197="základní",J1197,0)</f>
        <v>0</v>
      </c>
      <c r="BF1197" s="140">
        <f>IF(N1197="snížená",J1197,0)</f>
        <v>0</v>
      </c>
      <c r="BG1197" s="140">
        <f>IF(N1197="zákl. přenesená",J1197,0)</f>
        <v>0</v>
      </c>
      <c r="BH1197" s="140">
        <f>IF(N1197="sníž. přenesená",J1197,0)</f>
        <v>0</v>
      </c>
      <c r="BI1197" s="140">
        <f>IF(N1197="nulová",J1197,0)</f>
        <v>0</v>
      </c>
      <c r="BJ1197" s="18" t="s">
        <v>79</v>
      </c>
      <c r="BK1197" s="140">
        <f>ROUND(I1197*H1197,2)</f>
        <v>0</v>
      </c>
      <c r="BL1197" s="18" t="s">
        <v>269</v>
      </c>
      <c r="BM1197" s="139" t="s">
        <v>1321</v>
      </c>
    </row>
    <row r="1198" spans="2:65" s="1" customFormat="1" ht="19.5" x14ac:dyDescent="0.2">
      <c r="B1198" s="33"/>
      <c r="D1198" s="141" t="s">
        <v>151</v>
      </c>
      <c r="F1198" s="142" t="s">
        <v>1319</v>
      </c>
      <c r="I1198" s="143"/>
      <c r="L1198" s="33"/>
      <c r="M1198" s="144"/>
      <c r="T1198" s="54"/>
      <c r="AT1198" s="18" t="s">
        <v>151</v>
      </c>
      <c r="AU1198" s="18" t="s">
        <v>81</v>
      </c>
    </row>
    <row r="1199" spans="2:65" s="12" customFormat="1" ht="11.25" x14ac:dyDescent="0.2">
      <c r="B1199" s="147"/>
      <c r="D1199" s="141" t="s">
        <v>155</v>
      </c>
      <c r="E1199" s="148" t="s">
        <v>19</v>
      </c>
      <c r="F1199" s="149" t="s">
        <v>177</v>
      </c>
      <c r="H1199" s="148" t="s">
        <v>19</v>
      </c>
      <c r="I1199" s="150"/>
      <c r="L1199" s="147"/>
      <c r="M1199" s="151"/>
      <c r="T1199" s="152"/>
      <c r="AT1199" s="148" t="s">
        <v>155</v>
      </c>
      <c r="AU1199" s="148" t="s">
        <v>81</v>
      </c>
      <c r="AV1199" s="12" t="s">
        <v>79</v>
      </c>
      <c r="AW1199" s="12" t="s">
        <v>33</v>
      </c>
      <c r="AX1199" s="12" t="s">
        <v>71</v>
      </c>
      <c r="AY1199" s="148" t="s">
        <v>141</v>
      </c>
    </row>
    <row r="1200" spans="2:65" s="13" customFormat="1" ht="11.25" x14ac:dyDescent="0.2">
      <c r="B1200" s="153"/>
      <c r="D1200" s="141" t="s">
        <v>155</v>
      </c>
      <c r="E1200" s="154" t="s">
        <v>19</v>
      </c>
      <c r="F1200" s="155" t="s">
        <v>1322</v>
      </c>
      <c r="H1200" s="156">
        <v>10.8</v>
      </c>
      <c r="I1200" s="157"/>
      <c r="L1200" s="153"/>
      <c r="M1200" s="158"/>
      <c r="T1200" s="159"/>
      <c r="AT1200" s="154" t="s">
        <v>155</v>
      </c>
      <c r="AU1200" s="154" t="s">
        <v>81</v>
      </c>
      <c r="AV1200" s="13" t="s">
        <v>81</v>
      </c>
      <c r="AW1200" s="13" t="s">
        <v>33</v>
      </c>
      <c r="AX1200" s="13" t="s">
        <v>79</v>
      </c>
      <c r="AY1200" s="154" t="s">
        <v>141</v>
      </c>
    </row>
    <row r="1201" spans="2:65" s="12" customFormat="1" ht="11.25" x14ac:dyDescent="0.2">
      <c r="B1201" s="147"/>
      <c r="D1201" s="141" t="s">
        <v>155</v>
      </c>
      <c r="E1201" s="148" t="s">
        <v>19</v>
      </c>
      <c r="F1201" s="149" t="s">
        <v>1323</v>
      </c>
      <c r="H1201" s="148" t="s">
        <v>19</v>
      </c>
      <c r="I1201" s="150"/>
      <c r="L1201" s="147"/>
      <c r="M1201" s="151"/>
      <c r="T1201" s="152"/>
      <c r="AT1201" s="148" t="s">
        <v>155</v>
      </c>
      <c r="AU1201" s="148" t="s">
        <v>81</v>
      </c>
      <c r="AV1201" s="12" t="s">
        <v>79</v>
      </c>
      <c r="AW1201" s="12" t="s">
        <v>33</v>
      </c>
      <c r="AX1201" s="12" t="s">
        <v>71</v>
      </c>
      <c r="AY1201" s="148" t="s">
        <v>141</v>
      </c>
    </row>
    <row r="1202" spans="2:65" s="13" customFormat="1" ht="11.25" x14ac:dyDescent="0.2">
      <c r="B1202" s="153"/>
      <c r="D1202" s="141" t="s">
        <v>155</v>
      </c>
      <c r="F1202" s="155" t="s">
        <v>1324</v>
      </c>
      <c r="H1202" s="156">
        <v>11.34</v>
      </c>
      <c r="I1202" s="157"/>
      <c r="L1202" s="153"/>
      <c r="M1202" s="158"/>
      <c r="T1202" s="159"/>
      <c r="AT1202" s="154" t="s">
        <v>155</v>
      </c>
      <c r="AU1202" s="154" t="s">
        <v>81</v>
      </c>
      <c r="AV1202" s="13" t="s">
        <v>81</v>
      </c>
      <c r="AW1202" s="13" t="s">
        <v>4</v>
      </c>
      <c r="AX1202" s="13" t="s">
        <v>79</v>
      </c>
      <c r="AY1202" s="154" t="s">
        <v>141</v>
      </c>
    </row>
    <row r="1203" spans="2:65" s="1" customFormat="1" ht="24.2" customHeight="1" x14ac:dyDescent="0.2">
      <c r="B1203" s="33"/>
      <c r="C1203" s="128" t="s">
        <v>1325</v>
      </c>
      <c r="D1203" s="128" t="s">
        <v>144</v>
      </c>
      <c r="E1203" s="129" t="s">
        <v>1326</v>
      </c>
      <c r="F1203" s="130" t="s">
        <v>1327</v>
      </c>
      <c r="G1203" s="131" t="s">
        <v>221</v>
      </c>
      <c r="H1203" s="132">
        <v>135</v>
      </c>
      <c r="I1203" s="133"/>
      <c r="J1203" s="134">
        <f>ROUND(I1203*H1203,2)</f>
        <v>0</v>
      </c>
      <c r="K1203" s="130" t="s">
        <v>148</v>
      </c>
      <c r="L1203" s="33"/>
      <c r="M1203" s="135" t="s">
        <v>19</v>
      </c>
      <c r="N1203" s="136" t="s">
        <v>42</v>
      </c>
      <c r="P1203" s="137">
        <f>O1203*H1203</f>
        <v>0</v>
      </c>
      <c r="Q1203" s="137">
        <v>0</v>
      </c>
      <c r="R1203" s="137">
        <f>Q1203*H1203</f>
        <v>0</v>
      </c>
      <c r="S1203" s="137">
        <v>1.065E-2</v>
      </c>
      <c r="T1203" s="138">
        <f>S1203*H1203</f>
        <v>1.4377499999999999</v>
      </c>
      <c r="AR1203" s="139" t="s">
        <v>269</v>
      </c>
      <c r="AT1203" s="139" t="s">
        <v>144</v>
      </c>
      <c r="AU1203" s="139" t="s">
        <v>81</v>
      </c>
      <c r="AY1203" s="18" t="s">
        <v>141</v>
      </c>
      <c r="BE1203" s="140">
        <f>IF(N1203="základní",J1203,0)</f>
        <v>0</v>
      </c>
      <c r="BF1203" s="140">
        <f>IF(N1203="snížená",J1203,0)</f>
        <v>0</v>
      </c>
      <c r="BG1203" s="140">
        <f>IF(N1203="zákl. přenesená",J1203,0)</f>
        <v>0</v>
      </c>
      <c r="BH1203" s="140">
        <f>IF(N1203="sníž. přenesená",J1203,0)</f>
        <v>0</v>
      </c>
      <c r="BI1203" s="140">
        <f>IF(N1203="nulová",J1203,0)</f>
        <v>0</v>
      </c>
      <c r="BJ1203" s="18" t="s">
        <v>79</v>
      </c>
      <c r="BK1203" s="140">
        <f>ROUND(I1203*H1203,2)</f>
        <v>0</v>
      </c>
      <c r="BL1203" s="18" t="s">
        <v>269</v>
      </c>
      <c r="BM1203" s="139" t="s">
        <v>1328</v>
      </c>
    </row>
    <row r="1204" spans="2:65" s="1" customFormat="1" ht="19.5" x14ac:dyDescent="0.2">
      <c r="B1204" s="33"/>
      <c r="D1204" s="141" t="s">
        <v>151</v>
      </c>
      <c r="F1204" s="142" t="s">
        <v>1329</v>
      </c>
      <c r="I1204" s="143"/>
      <c r="L1204" s="33"/>
      <c r="M1204" s="144"/>
      <c r="T1204" s="54"/>
      <c r="AT1204" s="18" t="s">
        <v>151</v>
      </c>
      <c r="AU1204" s="18" t="s">
        <v>81</v>
      </c>
    </row>
    <row r="1205" spans="2:65" s="1" customFormat="1" ht="11.25" x14ac:dyDescent="0.2">
      <c r="B1205" s="33"/>
      <c r="D1205" s="145" t="s">
        <v>153</v>
      </c>
      <c r="F1205" s="146" t="s">
        <v>1330</v>
      </c>
      <c r="I1205" s="143"/>
      <c r="L1205" s="33"/>
      <c r="M1205" s="144"/>
      <c r="T1205" s="54"/>
      <c r="AT1205" s="18" t="s">
        <v>153</v>
      </c>
      <c r="AU1205" s="18" t="s">
        <v>81</v>
      </c>
    </row>
    <row r="1206" spans="2:65" s="12" customFormat="1" ht="11.25" x14ac:dyDescent="0.2">
      <c r="B1206" s="147"/>
      <c r="D1206" s="141" t="s">
        <v>155</v>
      </c>
      <c r="E1206" s="148" t="s">
        <v>19</v>
      </c>
      <c r="F1206" s="149" t="s">
        <v>1272</v>
      </c>
      <c r="H1206" s="148" t="s">
        <v>19</v>
      </c>
      <c r="I1206" s="150"/>
      <c r="L1206" s="147"/>
      <c r="M1206" s="151"/>
      <c r="T1206" s="152"/>
      <c r="AT1206" s="148" t="s">
        <v>155</v>
      </c>
      <c r="AU1206" s="148" t="s">
        <v>81</v>
      </c>
      <c r="AV1206" s="12" t="s">
        <v>79</v>
      </c>
      <c r="AW1206" s="12" t="s">
        <v>33</v>
      </c>
      <c r="AX1206" s="12" t="s">
        <v>71</v>
      </c>
      <c r="AY1206" s="148" t="s">
        <v>141</v>
      </c>
    </row>
    <row r="1207" spans="2:65" s="13" customFormat="1" ht="11.25" x14ac:dyDescent="0.2">
      <c r="B1207" s="153"/>
      <c r="D1207" s="141" t="s">
        <v>155</v>
      </c>
      <c r="E1207" s="154" t="s">
        <v>19</v>
      </c>
      <c r="F1207" s="155" t="s">
        <v>1331</v>
      </c>
      <c r="H1207" s="156">
        <v>99</v>
      </c>
      <c r="I1207" s="157"/>
      <c r="L1207" s="153"/>
      <c r="M1207" s="158"/>
      <c r="T1207" s="159"/>
      <c r="AT1207" s="154" t="s">
        <v>155</v>
      </c>
      <c r="AU1207" s="154" t="s">
        <v>81</v>
      </c>
      <c r="AV1207" s="13" t="s">
        <v>81</v>
      </c>
      <c r="AW1207" s="13" t="s">
        <v>33</v>
      </c>
      <c r="AX1207" s="13" t="s">
        <v>71</v>
      </c>
      <c r="AY1207" s="154" t="s">
        <v>141</v>
      </c>
    </row>
    <row r="1208" spans="2:65" s="12" customFormat="1" ht="22.5" x14ac:dyDescent="0.2">
      <c r="B1208" s="147"/>
      <c r="D1208" s="141" t="s">
        <v>155</v>
      </c>
      <c r="E1208" s="148" t="s">
        <v>19</v>
      </c>
      <c r="F1208" s="149" t="s">
        <v>1332</v>
      </c>
      <c r="H1208" s="148" t="s">
        <v>19</v>
      </c>
      <c r="I1208" s="150"/>
      <c r="L1208" s="147"/>
      <c r="M1208" s="151"/>
      <c r="T1208" s="152"/>
      <c r="AT1208" s="148" t="s">
        <v>155</v>
      </c>
      <c r="AU1208" s="148" t="s">
        <v>81</v>
      </c>
      <c r="AV1208" s="12" t="s">
        <v>79</v>
      </c>
      <c r="AW1208" s="12" t="s">
        <v>33</v>
      </c>
      <c r="AX1208" s="12" t="s">
        <v>71</v>
      </c>
      <c r="AY1208" s="148" t="s">
        <v>141</v>
      </c>
    </row>
    <row r="1209" spans="2:65" s="12" customFormat="1" ht="11.25" x14ac:dyDescent="0.2">
      <c r="B1209" s="147"/>
      <c r="D1209" s="141" t="s">
        <v>155</v>
      </c>
      <c r="E1209" s="148" t="s">
        <v>19</v>
      </c>
      <c r="F1209" s="149" t="s">
        <v>1294</v>
      </c>
      <c r="H1209" s="148" t="s">
        <v>19</v>
      </c>
      <c r="I1209" s="150"/>
      <c r="L1209" s="147"/>
      <c r="M1209" s="151"/>
      <c r="T1209" s="152"/>
      <c r="AT1209" s="148" t="s">
        <v>155</v>
      </c>
      <c r="AU1209" s="148" t="s">
        <v>81</v>
      </c>
      <c r="AV1209" s="12" t="s">
        <v>79</v>
      </c>
      <c r="AW1209" s="12" t="s">
        <v>33</v>
      </c>
      <c r="AX1209" s="12" t="s">
        <v>71</v>
      </c>
      <c r="AY1209" s="148" t="s">
        <v>141</v>
      </c>
    </row>
    <row r="1210" spans="2:65" s="13" customFormat="1" ht="11.25" x14ac:dyDescent="0.2">
      <c r="B1210" s="153"/>
      <c r="D1210" s="141" t="s">
        <v>155</v>
      </c>
      <c r="E1210" s="154" t="s">
        <v>19</v>
      </c>
      <c r="F1210" s="155" t="s">
        <v>1295</v>
      </c>
      <c r="H1210" s="156">
        <v>36</v>
      </c>
      <c r="I1210" s="157"/>
      <c r="L1210" s="153"/>
      <c r="M1210" s="158"/>
      <c r="T1210" s="159"/>
      <c r="AT1210" s="154" t="s">
        <v>155</v>
      </c>
      <c r="AU1210" s="154" t="s">
        <v>81</v>
      </c>
      <c r="AV1210" s="13" t="s">
        <v>81</v>
      </c>
      <c r="AW1210" s="13" t="s">
        <v>33</v>
      </c>
      <c r="AX1210" s="13" t="s">
        <v>71</v>
      </c>
      <c r="AY1210" s="154" t="s">
        <v>141</v>
      </c>
    </row>
    <row r="1211" spans="2:65" s="14" customFormat="1" ht="11.25" x14ac:dyDescent="0.2">
      <c r="B1211" s="170"/>
      <c r="D1211" s="141" t="s">
        <v>155</v>
      </c>
      <c r="E1211" s="171" t="s">
        <v>19</v>
      </c>
      <c r="F1211" s="172" t="s">
        <v>188</v>
      </c>
      <c r="H1211" s="173">
        <v>135</v>
      </c>
      <c r="I1211" s="174"/>
      <c r="L1211" s="170"/>
      <c r="M1211" s="175"/>
      <c r="T1211" s="176"/>
      <c r="AT1211" s="171" t="s">
        <v>155</v>
      </c>
      <c r="AU1211" s="171" t="s">
        <v>81</v>
      </c>
      <c r="AV1211" s="14" t="s">
        <v>149</v>
      </c>
      <c r="AW1211" s="14" t="s">
        <v>33</v>
      </c>
      <c r="AX1211" s="14" t="s">
        <v>79</v>
      </c>
      <c r="AY1211" s="171" t="s">
        <v>141</v>
      </c>
    </row>
    <row r="1212" spans="2:65" s="1" customFormat="1" ht="21.75" customHeight="1" x14ac:dyDescent="0.2">
      <c r="B1212" s="33"/>
      <c r="C1212" s="128" t="s">
        <v>1333</v>
      </c>
      <c r="D1212" s="128" t="s">
        <v>144</v>
      </c>
      <c r="E1212" s="129" t="s">
        <v>1334</v>
      </c>
      <c r="F1212" s="130" t="s">
        <v>1335</v>
      </c>
      <c r="G1212" s="131" t="s">
        <v>256</v>
      </c>
      <c r="H1212" s="132">
        <v>20</v>
      </c>
      <c r="I1212" s="133"/>
      <c r="J1212" s="134">
        <f>ROUND(I1212*H1212,2)</f>
        <v>0</v>
      </c>
      <c r="K1212" s="130" t="s">
        <v>148</v>
      </c>
      <c r="L1212" s="33"/>
      <c r="M1212" s="135" t="s">
        <v>19</v>
      </c>
      <c r="N1212" s="136" t="s">
        <v>42</v>
      </c>
      <c r="P1212" s="137">
        <f>O1212*H1212</f>
        <v>0</v>
      </c>
      <c r="Q1212" s="137">
        <v>0.01</v>
      </c>
      <c r="R1212" s="137">
        <f>Q1212*H1212</f>
        <v>0.2</v>
      </c>
      <c r="S1212" s="137">
        <v>0</v>
      </c>
      <c r="T1212" s="138">
        <f>S1212*H1212</f>
        <v>0</v>
      </c>
      <c r="AR1212" s="139" t="s">
        <v>269</v>
      </c>
      <c r="AT1212" s="139" t="s">
        <v>144</v>
      </c>
      <c r="AU1212" s="139" t="s">
        <v>81</v>
      </c>
      <c r="AY1212" s="18" t="s">
        <v>141</v>
      </c>
      <c r="BE1212" s="140">
        <f>IF(N1212="základní",J1212,0)</f>
        <v>0</v>
      </c>
      <c r="BF1212" s="140">
        <f>IF(N1212="snížená",J1212,0)</f>
        <v>0</v>
      </c>
      <c r="BG1212" s="140">
        <f>IF(N1212="zákl. přenesená",J1212,0)</f>
        <v>0</v>
      </c>
      <c r="BH1212" s="140">
        <f>IF(N1212="sníž. přenesená",J1212,0)</f>
        <v>0</v>
      </c>
      <c r="BI1212" s="140">
        <f>IF(N1212="nulová",J1212,0)</f>
        <v>0</v>
      </c>
      <c r="BJ1212" s="18" t="s">
        <v>79</v>
      </c>
      <c r="BK1212" s="140">
        <f>ROUND(I1212*H1212,2)</f>
        <v>0</v>
      </c>
      <c r="BL1212" s="18" t="s">
        <v>269</v>
      </c>
      <c r="BM1212" s="139" t="s">
        <v>1336</v>
      </c>
    </row>
    <row r="1213" spans="2:65" s="1" customFormat="1" ht="29.25" x14ac:dyDescent="0.2">
      <c r="B1213" s="33"/>
      <c r="D1213" s="141" t="s">
        <v>151</v>
      </c>
      <c r="F1213" s="142" t="s">
        <v>1337</v>
      </c>
      <c r="I1213" s="143"/>
      <c r="L1213" s="33"/>
      <c r="M1213" s="144"/>
      <c r="T1213" s="54"/>
      <c r="AT1213" s="18" t="s">
        <v>151</v>
      </c>
      <c r="AU1213" s="18" t="s">
        <v>81</v>
      </c>
    </row>
    <row r="1214" spans="2:65" s="1" customFormat="1" ht="11.25" x14ac:dyDescent="0.2">
      <c r="B1214" s="33"/>
      <c r="D1214" s="145" t="s">
        <v>153</v>
      </c>
      <c r="F1214" s="146" t="s">
        <v>1338</v>
      </c>
      <c r="I1214" s="143"/>
      <c r="L1214" s="33"/>
      <c r="M1214" s="144"/>
      <c r="T1214" s="54"/>
      <c r="AT1214" s="18" t="s">
        <v>153</v>
      </c>
      <c r="AU1214" s="18" t="s">
        <v>81</v>
      </c>
    </row>
    <row r="1215" spans="2:65" s="12" customFormat="1" ht="11.25" x14ac:dyDescent="0.2">
      <c r="B1215" s="147"/>
      <c r="D1215" s="141" t="s">
        <v>155</v>
      </c>
      <c r="E1215" s="148" t="s">
        <v>19</v>
      </c>
      <c r="F1215" s="149" t="s">
        <v>1339</v>
      </c>
      <c r="H1215" s="148" t="s">
        <v>19</v>
      </c>
      <c r="I1215" s="150"/>
      <c r="L1215" s="147"/>
      <c r="M1215" s="151"/>
      <c r="T1215" s="152"/>
      <c r="AT1215" s="148" t="s">
        <v>155</v>
      </c>
      <c r="AU1215" s="148" t="s">
        <v>81</v>
      </c>
      <c r="AV1215" s="12" t="s">
        <v>79</v>
      </c>
      <c r="AW1215" s="12" t="s">
        <v>33</v>
      </c>
      <c r="AX1215" s="12" t="s">
        <v>71</v>
      </c>
      <c r="AY1215" s="148" t="s">
        <v>141</v>
      </c>
    </row>
    <row r="1216" spans="2:65" s="13" customFormat="1" ht="22.5" x14ac:dyDescent="0.2">
      <c r="B1216" s="153"/>
      <c r="D1216" s="141" t="s">
        <v>155</v>
      </c>
      <c r="E1216" s="154" t="s">
        <v>19</v>
      </c>
      <c r="F1216" s="155" t="s">
        <v>1340</v>
      </c>
      <c r="H1216" s="156">
        <v>20</v>
      </c>
      <c r="I1216" s="157"/>
      <c r="L1216" s="153"/>
      <c r="M1216" s="158"/>
      <c r="T1216" s="159"/>
      <c r="AT1216" s="154" t="s">
        <v>155</v>
      </c>
      <c r="AU1216" s="154" t="s">
        <v>81</v>
      </c>
      <c r="AV1216" s="13" t="s">
        <v>81</v>
      </c>
      <c r="AW1216" s="13" t="s">
        <v>33</v>
      </c>
      <c r="AX1216" s="13" t="s">
        <v>79</v>
      </c>
      <c r="AY1216" s="154" t="s">
        <v>141</v>
      </c>
    </row>
    <row r="1217" spans="2:65" s="12" customFormat="1" ht="11.25" x14ac:dyDescent="0.2">
      <c r="B1217" s="147"/>
      <c r="D1217" s="141" t="s">
        <v>155</v>
      </c>
      <c r="E1217" s="148" t="s">
        <v>19</v>
      </c>
      <c r="F1217" s="149" t="s">
        <v>1341</v>
      </c>
      <c r="H1217" s="148" t="s">
        <v>19</v>
      </c>
      <c r="I1217" s="150"/>
      <c r="L1217" s="147"/>
      <c r="M1217" s="151"/>
      <c r="T1217" s="152"/>
      <c r="AT1217" s="148" t="s">
        <v>155</v>
      </c>
      <c r="AU1217" s="148" t="s">
        <v>81</v>
      </c>
      <c r="AV1217" s="12" t="s">
        <v>79</v>
      </c>
      <c r="AW1217" s="12" t="s">
        <v>33</v>
      </c>
      <c r="AX1217" s="12" t="s">
        <v>71</v>
      </c>
      <c r="AY1217" s="148" t="s">
        <v>141</v>
      </c>
    </row>
    <row r="1218" spans="2:65" s="1" customFormat="1" ht="21.75" customHeight="1" x14ac:dyDescent="0.2">
      <c r="B1218" s="33"/>
      <c r="C1218" s="128" t="s">
        <v>1342</v>
      </c>
      <c r="D1218" s="128" t="s">
        <v>144</v>
      </c>
      <c r="E1218" s="129" t="s">
        <v>1343</v>
      </c>
      <c r="F1218" s="130" t="s">
        <v>1344</v>
      </c>
      <c r="G1218" s="131" t="s">
        <v>256</v>
      </c>
      <c r="H1218" s="132">
        <v>19.8</v>
      </c>
      <c r="I1218" s="133"/>
      <c r="J1218" s="134">
        <f>ROUND(I1218*H1218,2)</f>
        <v>0</v>
      </c>
      <c r="K1218" s="130" t="s">
        <v>148</v>
      </c>
      <c r="L1218" s="33"/>
      <c r="M1218" s="135" t="s">
        <v>19</v>
      </c>
      <c r="N1218" s="136" t="s">
        <v>42</v>
      </c>
      <c r="P1218" s="137">
        <f>O1218*H1218</f>
        <v>0</v>
      </c>
      <c r="Q1218" s="137">
        <v>8.8199999999999997E-3</v>
      </c>
      <c r="R1218" s="137">
        <f>Q1218*H1218</f>
        <v>0.17463600000000001</v>
      </c>
      <c r="S1218" s="137">
        <v>0</v>
      </c>
      <c r="T1218" s="138">
        <f>S1218*H1218</f>
        <v>0</v>
      </c>
      <c r="AR1218" s="139" t="s">
        <v>269</v>
      </c>
      <c r="AT1218" s="139" t="s">
        <v>144</v>
      </c>
      <c r="AU1218" s="139" t="s">
        <v>81</v>
      </c>
      <c r="AY1218" s="18" t="s">
        <v>141</v>
      </c>
      <c r="BE1218" s="140">
        <f>IF(N1218="základní",J1218,0)</f>
        <v>0</v>
      </c>
      <c r="BF1218" s="140">
        <f>IF(N1218="snížená",J1218,0)</f>
        <v>0</v>
      </c>
      <c r="BG1218" s="140">
        <f>IF(N1218="zákl. přenesená",J1218,0)</f>
        <v>0</v>
      </c>
      <c r="BH1218" s="140">
        <f>IF(N1218="sníž. přenesená",J1218,0)</f>
        <v>0</v>
      </c>
      <c r="BI1218" s="140">
        <f>IF(N1218="nulová",J1218,0)</f>
        <v>0</v>
      </c>
      <c r="BJ1218" s="18" t="s">
        <v>79</v>
      </c>
      <c r="BK1218" s="140">
        <f>ROUND(I1218*H1218,2)</f>
        <v>0</v>
      </c>
      <c r="BL1218" s="18" t="s">
        <v>269</v>
      </c>
      <c r="BM1218" s="139" t="s">
        <v>1345</v>
      </c>
    </row>
    <row r="1219" spans="2:65" s="1" customFormat="1" ht="29.25" x14ac:dyDescent="0.2">
      <c r="B1219" s="33"/>
      <c r="D1219" s="141" t="s">
        <v>151</v>
      </c>
      <c r="F1219" s="142" t="s">
        <v>1346</v>
      </c>
      <c r="I1219" s="143"/>
      <c r="L1219" s="33"/>
      <c r="M1219" s="144"/>
      <c r="T1219" s="54"/>
      <c r="AT1219" s="18" t="s">
        <v>151</v>
      </c>
      <c r="AU1219" s="18" t="s">
        <v>81</v>
      </c>
    </row>
    <row r="1220" spans="2:65" s="1" customFormat="1" ht="11.25" x14ac:dyDescent="0.2">
      <c r="B1220" s="33"/>
      <c r="D1220" s="145" t="s">
        <v>153</v>
      </c>
      <c r="F1220" s="146" t="s">
        <v>1347</v>
      </c>
      <c r="I1220" s="143"/>
      <c r="L1220" s="33"/>
      <c r="M1220" s="144"/>
      <c r="T1220" s="54"/>
      <c r="AT1220" s="18" t="s">
        <v>153</v>
      </c>
      <c r="AU1220" s="18" t="s">
        <v>81</v>
      </c>
    </row>
    <row r="1221" spans="2:65" s="12" customFormat="1" ht="11.25" x14ac:dyDescent="0.2">
      <c r="B1221" s="147"/>
      <c r="D1221" s="141" t="s">
        <v>155</v>
      </c>
      <c r="E1221" s="148" t="s">
        <v>19</v>
      </c>
      <c r="F1221" s="149" t="s">
        <v>1348</v>
      </c>
      <c r="H1221" s="148" t="s">
        <v>19</v>
      </c>
      <c r="I1221" s="150"/>
      <c r="L1221" s="147"/>
      <c r="M1221" s="151"/>
      <c r="T1221" s="152"/>
      <c r="AT1221" s="148" t="s">
        <v>155</v>
      </c>
      <c r="AU1221" s="148" t="s">
        <v>81</v>
      </c>
      <c r="AV1221" s="12" t="s">
        <v>79</v>
      </c>
      <c r="AW1221" s="12" t="s">
        <v>33</v>
      </c>
      <c r="AX1221" s="12" t="s">
        <v>71</v>
      </c>
      <c r="AY1221" s="148" t="s">
        <v>141</v>
      </c>
    </row>
    <row r="1222" spans="2:65" s="13" customFormat="1" ht="11.25" x14ac:dyDescent="0.2">
      <c r="B1222" s="153"/>
      <c r="D1222" s="141" t="s">
        <v>155</v>
      </c>
      <c r="E1222" s="154" t="s">
        <v>19</v>
      </c>
      <c r="F1222" s="155" t="s">
        <v>1349</v>
      </c>
      <c r="H1222" s="156">
        <v>19.8</v>
      </c>
      <c r="I1222" s="157"/>
      <c r="L1222" s="153"/>
      <c r="M1222" s="158"/>
      <c r="T1222" s="159"/>
      <c r="AT1222" s="154" t="s">
        <v>155</v>
      </c>
      <c r="AU1222" s="154" t="s">
        <v>81</v>
      </c>
      <c r="AV1222" s="13" t="s">
        <v>81</v>
      </c>
      <c r="AW1222" s="13" t="s">
        <v>33</v>
      </c>
      <c r="AX1222" s="13" t="s">
        <v>79</v>
      </c>
      <c r="AY1222" s="154" t="s">
        <v>141</v>
      </c>
    </row>
    <row r="1223" spans="2:65" s="1" customFormat="1" ht="21.75" customHeight="1" x14ac:dyDescent="0.2">
      <c r="B1223" s="33"/>
      <c r="C1223" s="128" t="s">
        <v>1350</v>
      </c>
      <c r="D1223" s="128" t="s">
        <v>144</v>
      </c>
      <c r="E1223" s="129" t="s">
        <v>1351</v>
      </c>
      <c r="F1223" s="130" t="s">
        <v>1352</v>
      </c>
      <c r="G1223" s="131" t="s">
        <v>256</v>
      </c>
      <c r="H1223" s="132">
        <v>52.8</v>
      </c>
      <c r="I1223" s="133"/>
      <c r="J1223" s="134">
        <f>ROUND(I1223*H1223,2)</f>
        <v>0</v>
      </c>
      <c r="K1223" s="130" t="s">
        <v>148</v>
      </c>
      <c r="L1223" s="33"/>
      <c r="M1223" s="135" t="s">
        <v>19</v>
      </c>
      <c r="N1223" s="136" t="s">
        <v>42</v>
      </c>
      <c r="P1223" s="137">
        <f>O1223*H1223</f>
        <v>0</v>
      </c>
      <c r="Q1223" s="137">
        <v>9.0600000000000003E-3</v>
      </c>
      <c r="R1223" s="137">
        <f>Q1223*H1223</f>
        <v>0.47836800000000002</v>
      </c>
      <c r="S1223" s="137">
        <v>0</v>
      </c>
      <c r="T1223" s="138">
        <f>S1223*H1223</f>
        <v>0</v>
      </c>
      <c r="AR1223" s="139" t="s">
        <v>269</v>
      </c>
      <c r="AT1223" s="139" t="s">
        <v>144</v>
      </c>
      <c r="AU1223" s="139" t="s">
        <v>81</v>
      </c>
      <c r="AY1223" s="18" t="s">
        <v>141</v>
      </c>
      <c r="BE1223" s="140">
        <f>IF(N1223="základní",J1223,0)</f>
        <v>0</v>
      </c>
      <c r="BF1223" s="140">
        <f>IF(N1223="snížená",J1223,0)</f>
        <v>0</v>
      </c>
      <c r="BG1223" s="140">
        <f>IF(N1223="zákl. přenesená",J1223,0)</f>
        <v>0</v>
      </c>
      <c r="BH1223" s="140">
        <f>IF(N1223="sníž. přenesená",J1223,0)</f>
        <v>0</v>
      </c>
      <c r="BI1223" s="140">
        <f>IF(N1223="nulová",J1223,0)</f>
        <v>0</v>
      </c>
      <c r="BJ1223" s="18" t="s">
        <v>79</v>
      </c>
      <c r="BK1223" s="140">
        <f>ROUND(I1223*H1223,2)</f>
        <v>0</v>
      </c>
      <c r="BL1223" s="18" t="s">
        <v>269</v>
      </c>
      <c r="BM1223" s="139" t="s">
        <v>1353</v>
      </c>
    </row>
    <row r="1224" spans="2:65" s="1" customFormat="1" ht="29.25" x14ac:dyDescent="0.2">
      <c r="B1224" s="33"/>
      <c r="D1224" s="141" t="s">
        <v>151</v>
      </c>
      <c r="F1224" s="142" t="s">
        <v>1354</v>
      </c>
      <c r="I1224" s="143"/>
      <c r="L1224" s="33"/>
      <c r="M1224" s="144"/>
      <c r="T1224" s="54"/>
      <c r="AT1224" s="18" t="s">
        <v>151</v>
      </c>
      <c r="AU1224" s="18" t="s">
        <v>81</v>
      </c>
    </row>
    <row r="1225" spans="2:65" s="1" customFormat="1" ht="11.25" x14ac:dyDescent="0.2">
      <c r="B1225" s="33"/>
      <c r="D1225" s="145" t="s">
        <v>153</v>
      </c>
      <c r="F1225" s="146" t="s">
        <v>1355</v>
      </c>
      <c r="I1225" s="143"/>
      <c r="L1225" s="33"/>
      <c r="M1225" s="144"/>
      <c r="T1225" s="54"/>
      <c r="AT1225" s="18" t="s">
        <v>153</v>
      </c>
      <c r="AU1225" s="18" t="s">
        <v>81</v>
      </c>
    </row>
    <row r="1226" spans="2:65" s="12" customFormat="1" ht="11.25" x14ac:dyDescent="0.2">
      <c r="B1226" s="147"/>
      <c r="D1226" s="141" t="s">
        <v>155</v>
      </c>
      <c r="E1226" s="148" t="s">
        <v>19</v>
      </c>
      <c r="F1226" s="149" t="s">
        <v>1348</v>
      </c>
      <c r="H1226" s="148" t="s">
        <v>19</v>
      </c>
      <c r="I1226" s="150"/>
      <c r="L1226" s="147"/>
      <c r="M1226" s="151"/>
      <c r="T1226" s="152"/>
      <c r="AT1226" s="148" t="s">
        <v>155</v>
      </c>
      <c r="AU1226" s="148" t="s">
        <v>81</v>
      </c>
      <c r="AV1226" s="12" t="s">
        <v>79</v>
      </c>
      <c r="AW1226" s="12" t="s">
        <v>33</v>
      </c>
      <c r="AX1226" s="12" t="s">
        <v>71</v>
      </c>
      <c r="AY1226" s="148" t="s">
        <v>141</v>
      </c>
    </row>
    <row r="1227" spans="2:65" s="13" customFormat="1" ht="11.25" x14ac:dyDescent="0.2">
      <c r="B1227" s="153"/>
      <c r="D1227" s="141" t="s">
        <v>155</v>
      </c>
      <c r="E1227" s="154" t="s">
        <v>19</v>
      </c>
      <c r="F1227" s="155" t="s">
        <v>1356</v>
      </c>
      <c r="H1227" s="156">
        <v>52.8</v>
      </c>
      <c r="I1227" s="157"/>
      <c r="L1227" s="153"/>
      <c r="M1227" s="158"/>
      <c r="T1227" s="159"/>
      <c r="AT1227" s="154" t="s">
        <v>155</v>
      </c>
      <c r="AU1227" s="154" t="s">
        <v>81</v>
      </c>
      <c r="AV1227" s="13" t="s">
        <v>81</v>
      </c>
      <c r="AW1227" s="13" t="s">
        <v>33</v>
      </c>
      <c r="AX1227" s="13" t="s">
        <v>79</v>
      </c>
      <c r="AY1227" s="154" t="s">
        <v>141</v>
      </c>
    </row>
    <row r="1228" spans="2:65" s="1" customFormat="1" ht="33" customHeight="1" x14ac:dyDescent="0.2">
      <c r="B1228" s="33"/>
      <c r="C1228" s="128" t="s">
        <v>1357</v>
      </c>
      <c r="D1228" s="128" t="s">
        <v>144</v>
      </c>
      <c r="E1228" s="129" t="s">
        <v>1358</v>
      </c>
      <c r="F1228" s="130" t="s">
        <v>1359</v>
      </c>
      <c r="G1228" s="131" t="s">
        <v>147</v>
      </c>
      <c r="H1228" s="132">
        <v>2</v>
      </c>
      <c r="I1228" s="133"/>
      <c r="J1228" s="134">
        <f>ROUND(I1228*H1228,2)</f>
        <v>0</v>
      </c>
      <c r="K1228" s="130" t="s">
        <v>148</v>
      </c>
      <c r="L1228" s="33"/>
      <c r="M1228" s="135" t="s">
        <v>19</v>
      </c>
      <c r="N1228" s="136" t="s">
        <v>42</v>
      </c>
      <c r="P1228" s="137">
        <f>O1228*H1228</f>
        <v>0</v>
      </c>
      <c r="Q1228" s="137">
        <v>3.0000000000000001E-5</v>
      </c>
      <c r="R1228" s="137">
        <f>Q1228*H1228</f>
        <v>6.0000000000000002E-5</v>
      </c>
      <c r="S1228" s="137">
        <v>0</v>
      </c>
      <c r="T1228" s="138">
        <f>S1228*H1228</f>
        <v>0</v>
      </c>
      <c r="AR1228" s="139" t="s">
        <v>269</v>
      </c>
      <c r="AT1228" s="139" t="s">
        <v>144</v>
      </c>
      <c r="AU1228" s="139" t="s">
        <v>81</v>
      </c>
      <c r="AY1228" s="18" t="s">
        <v>141</v>
      </c>
      <c r="BE1228" s="140">
        <f>IF(N1228="základní",J1228,0)</f>
        <v>0</v>
      </c>
      <c r="BF1228" s="140">
        <f>IF(N1228="snížená",J1228,0)</f>
        <v>0</v>
      </c>
      <c r="BG1228" s="140">
        <f>IF(N1228="zákl. přenesená",J1228,0)</f>
        <v>0</v>
      </c>
      <c r="BH1228" s="140">
        <f>IF(N1228="sníž. přenesená",J1228,0)</f>
        <v>0</v>
      </c>
      <c r="BI1228" s="140">
        <f>IF(N1228="nulová",J1228,0)</f>
        <v>0</v>
      </c>
      <c r="BJ1228" s="18" t="s">
        <v>79</v>
      </c>
      <c r="BK1228" s="140">
        <f>ROUND(I1228*H1228,2)</f>
        <v>0</v>
      </c>
      <c r="BL1228" s="18" t="s">
        <v>269</v>
      </c>
      <c r="BM1228" s="139" t="s">
        <v>1360</v>
      </c>
    </row>
    <row r="1229" spans="2:65" s="1" customFormat="1" ht="29.25" x14ac:dyDescent="0.2">
      <c r="B1229" s="33"/>
      <c r="D1229" s="141" t="s">
        <v>151</v>
      </c>
      <c r="F1229" s="142" t="s">
        <v>1361</v>
      </c>
      <c r="I1229" s="143"/>
      <c r="L1229" s="33"/>
      <c r="M1229" s="144"/>
      <c r="T1229" s="54"/>
      <c r="AT1229" s="18" t="s">
        <v>151</v>
      </c>
      <c r="AU1229" s="18" t="s">
        <v>81</v>
      </c>
    </row>
    <row r="1230" spans="2:65" s="1" customFormat="1" ht="11.25" x14ac:dyDescent="0.2">
      <c r="B1230" s="33"/>
      <c r="D1230" s="145" t="s">
        <v>153</v>
      </c>
      <c r="F1230" s="146" t="s">
        <v>1362</v>
      </c>
      <c r="I1230" s="143"/>
      <c r="L1230" s="33"/>
      <c r="M1230" s="144"/>
      <c r="T1230" s="54"/>
      <c r="AT1230" s="18" t="s">
        <v>153</v>
      </c>
      <c r="AU1230" s="18" t="s">
        <v>81</v>
      </c>
    </row>
    <row r="1231" spans="2:65" s="12" customFormat="1" ht="11.25" x14ac:dyDescent="0.2">
      <c r="B1231" s="147"/>
      <c r="D1231" s="141" t="s">
        <v>155</v>
      </c>
      <c r="E1231" s="148" t="s">
        <v>19</v>
      </c>
      <c r="F1231" s="149" t="s">
        <v>156</v>
      </c>
      <c r="H1231" s="148" t="s">
        <v>19</v>
      </c>
      <c r="I1231" s="150"/>
      <c r="L1231" s="147"/>
      <c r="M1231" s="151"/>
      <c r="T1231" s="152"/>
      <c r="AT1231" s="148" t="s">
        <v>155</v>
      </c>
      <c r="AU1231" s="148" t="s">
        <v>81</v>
      </c>
      <c r="AV1231" s="12" t="s">
        <v>79</v>
      </c>
      <c r="AW1231" s="12" t="s">
        <v>33</v>
      </c>
      <c r="AX1231" s="12" t="s">
        <v>71</v>
      </c>
      <c r="AY1231" s="148" t="s">
        <v>141</v>
      </c>
    </row>
    <row r="1232" spans="2:65" s="13" customFormat="1" ht="11.25" x14ac:dyDescent="0.2">
      <c r="B1232" s="153"/>
      <c r="D1232" s="141" t="s">
        <v>155</v>
      </c>
      <c r="E1232" s="154" t="s">
        <v>19</v>
      </c>
      <c r="F1232" s="155" t="s">
        <v>1363</v>
      </c>
      <c r="H1232" s="156">
        <v>2</v>
      </c>
      <c r="I1232" s="157"/>
      <c r="L1232" s="153"/>
      <c r="M1232" s="158"/>
      <c r="T1232" s="159"/>
      <c r="AT1232" s="154" t="s">
        <v>155</v>
      </c>
      <c r="AU1232" s="154" t="s">
        <v>81</v>
      </c>
      <c r="AV1232" s="13" t="s">
        <v>81</v>
      </c>
      <c r="AW1232" s="13" t="s">
        <v>33</v>
      </c>
      <c r="AX1232" s="13" t="s">
        <v>79</v>
      </c>
      <c r="AY1232" s="154" t="s">
        <v>141</v>
      </c>
    </row>
    <row r="1233" spans="2:65" s="1" customFormat="1" ht="24.2" customHeight="1" x14ac:dyDescent="0.2">
      <c r="B1233" s="33"/>
      <c r="C1233" s="160" t="s">
        <v>1364</v>
      </c>
      <c r="D1233" s="160" t="s">
        <v>172</v>
      </c>
      <c r="E1233" s="161" t="s">
        <v>1365</v>
      </c>
      <c r="F1233" s="162" t="s">
        <v>1366</v>
      </c>
      <c r="G1233" s="163" t="s">
        <v>147</v>
      </c>
      <c r="H1233" s="164">
        <v>2</v>
      </c>
      <c r="I1233" s="165"/>
      <c r="J1233" s="166">
        <f>ROUND(I1233*H1233,2)</f>
        <v>0</v>
      </c>
      <c r="K1233" s="162" t="s">
        <v>1111</v>
      </c>
      <c r="L1233" s="167"/>
      <c r="M1233" s="168" t="s">
        <v>19</v>
      </c>
      <c r="N1233" s="169" t="s">
        <v>42</v>
      </c>
      <c r="P1233" s="137">
        <f>O1233*H1233</f>
        <v>0</v>
      </c>
      <c r="Q1233" s="137">
        <v>5.5000000000000003E-4</v>
      </c>
      <c r="R1233" s="137">
        <f>Q1233*H1233</f>
        <v>1.1000000000000001E-3</v>
      </c>
      <c r="S1233" s="137">
        <v>0</v>
      </c>
      <c r="T1233" s="138">
        <f>S1233*H1233</f>
        <v>0</v>
      </c>
      <c r="AR1233" s="139" t="s">
        <v>376</v>
      </c>
      <c r="AT1233" s="139" t="s">
        <v>172</v>
      </c>
      <c r="AU1233" s="139" t="s">
        <v>81</v>
      </c>
      <c r="AY1233" s="18" t="s">
        <v>141</v>
      </c>
      <c r="BE1233" s="140">
        <f>IF(N1233="základní",J1233,0)</f>
        <v>0</v>
      </c>
      <c r="BF1233" s="140">
        <f>IF(N1233="snížená",J1233,0)</f>
        <v>0</v>
      </c>
      <c r="BG1233" s="140">
        <f>IF(N1233="zákl. přenesená",J1233,0)</f>
        <v>0</v>
      </c>
      <c r="BH1233" s="140">
        <f>IF(N1233="sníž. přenesená",J1233,0)</f>
        <v>0</v>
      </c>
      <c r="BI1233" s="140">
        <f>IF(N1233="nulová",J1233,0)</f>
        <v>0</v>
      </c>
      <c r="BJ1233" s="18" t="s">
        <v>79</v>
      </c>
      <c r="BK1233" s="140">
        <f>ROUND(I1233*H1233,2)</f>
        <v>0</v>
      </c>
      <c r="BL1233" s="18" t="s">
        <v>269</v>
      </c>
      <c r="BM1233" s="139" t="s">
        <v>1367</v>
      </c>
    </row>
    <row r="1234" spans="2:65" s="1" customFormat="1" ht="19.5" x14ac:dyDescent="0.2">
      <c r="B1234" s="33"/>
      <c r="D1234" s="141" t="s">
        <v>151</v>
      </c>
      <c r="F1234" s="142" t="s">
        <v>1366</v>
      </c>
      <c r="I1234" s="143"/>
      <c r="L1234" s="33"/>
      <c r="M1234" s="144"/>
      <c r="T1234" s="54"/>
      <c r="AT1234" s="18" t="s">
        <v>151</v>
      </c>
      <c r="AU1234" s="18" t="s">
        <v>81</v>
      </c>
    </row>
    <row r="1235" spans="2:65" s="13" customFormat="1" ht="11.25" x14ac:dyDescent="0.2">
      <c r="B1235" s="153"/>
      <c r="D1235" s="141" t="s">
        <v>155</v>
      </c>
      <c r="E1235" s="154" t="s">
        <v>19</v>
      </c>
      <c r="F1235" s="155" t="s">
        <v>1107</v>
      </c>
      <c r="H1235" s="156">
        <v>2</v>
      </c>
      <c r="I1235" s="157"/>
      <c r="L1235" s="153"/>
      <c r="M1235" s="158"/>
      <c r="T1235" s="159"/>
      <c r="AT1235" s="154" t="s">
        <v>155</v>
      </c>
      <c r="AU1235" s="154" t="s">
        <v>81</v>
      </c>
      <c r="AV1235" s="13" t="s">
        <v>81</v>
      </c>
      <c r="AW1235" s="13" t="s">
        <v>33</v>
      </c>
      <c r="AX1235" s="13" t="s">
        <v>79</v>
      </c>
      <c r="AY1235" s="154" t="s">
        <v>141</v>
      </c>
    </row>
    <row r="1236" spans="2:65" s="1" customFormat="1" ht="24.2" customHeight="1" x14ac:dyDescent="0.2">
      <c r="B1236" s="33"/>
      <c r="C1236" s="128" t="s">
        <v>1368</v>
      </c>
      <c r="D1236" s="128" t="s">
        <v>144</v>
      </c>
      <c r="E1236" s="129" t="s">
        <v>1369</v>
      </c>
      <c r="F1236" s="130" t="s">
        <v>1370</v>
      </c>
      <c r="G1236" s="131" t="s">
        <v>147</v>
      </c>
      <c r="H1236" s="132">
        <v>1</v>
      </c>
      <c r="I1236" s="133"/>
      <c r="J1236" s="134">
        <f>ROUND(I1236*H1236,2)</f>
        <v>0</v>
      </c>
      <c r="K1236" s="130" t="s">
        <v>148</v>
      </c>
      <c r="L1236" s="33"/>
      <c r="M1236" s="135" t="s">
        <v>19</v>
      </c>
      <c r="N1236" s="136" t="s">
        <v>42</v>
      </c>
      <c r="P1236" s="137">
        <f>O1236*H1236</f>
        <v>0</v>
      </c>
      <c r="Q1236" s="137">
        <v>5.0000000000000002E-5</v>
      </c>
      <c r="R1236" s="137">
        <f>Q1236*H1236</f>
        <v>5.0000000000000002E-5</v>
      </c>
      <c r="S1236" s="137">
        <v>0</v>
      </c>
      <c r="T1236" s="138">
        <f>S1236*H1236</f>
        <v>0</v>
      </c>
      <c r="AR1236" s="139" t="s">
        <v>269</v>
      </c>
      <c r="AT1236" s="139" t="s">
        <v>144</v>
      </c>
      <c r="AU1236" s="139" t="s">
        <v>81</v>
      </c>
      <c r="AY1236" s="18" t="s">
        <v>141</v>
      </c>
      <c r="BE1236" s="140">
        <f>IF(N1236="základní",J1236,0)</f>
        <v>0</v>
      </c>
      <c r="BF1236" s="140">
        <f>IF(N1236="snížená",J1236,0)</f>
        <v>0</v>
      </c>
      <c r="BG1236" s="140">
        <f>IF(N1236="zákl. přenesená",J1236,0)</f>
        <v>0</v>
      </c>
      <c r="BH1236" s="140">
        <f>IF(N1236="sníž. přenesená",J1236,0)</f>
        <v>0</v>
      </c>
      <c r="BI1236" s="140">
        <f>IF(N1236="nulová",J1236,0)</f>
        <v>0</v>
      </c>
      <c r="BJ1236" s="18" t="s">
        <v>79</v>
      </c>
      <c r="BK1236" s="140">
        <f>ROUND(I1236*H1236,2)</f>
        <v>0</v>
      </c>
      <c r="BL1236" s="18" t="s">
        <v>269</v>
      </c>
      <c r="BM1236" s="139" t="s">
        <v>1371</v>
      </c>
    </row>
    <row r="1237" spans="2:65" s="1" customFormat="1" ht="19.5" x14ac:dyDescent="0.2">
      <c r="B1237" s="33"/>
      <c r="D1237" s="141" t="s">
        <v>151</v>
      </c>
      <c r="F1237" s="142" t="s">
        <v>1372</v>
      </c>
      <c r="I1237" s="143"/>
      <c r="L1237" s="33"/>
      <c r="M1237" s="144"/>
      <c r="T1237" s="54"/>
      <c r="AT1237" s="18" t="s">
        <v>151</v>
      </c>
      <c r="AU1237" s="18" t="s">
        <v>81</v>
      </c>
    </row>
    <row r="1238" spans="2:65" s="1" customFormat="1" ht="11.25" x14ac:dyDescent="0.2">
      <c r="B1238" s="33"/>
      <c r="D1238" s="145" t="s">
        <v>153</v>
      </c>
      <c r="F1238" s="146" t="s">
        <v>1373</v>
      </c>
      <c r="I1238" s="143"/>
      <c r="L1238" s="33"/>
      <c r="M1238" s="144"/>
      <c r="T1238" s="54"/>
      <c r="AT1238" s="18" t="s">
        <v>153</v>
      </c>
      <c r="AU1238" s="18" t="s">
        <v>81</v>
      </c>
    </row>
    <row r="1239" spans="2:65" s="12" customFormat="1" ht="11.25" x14ac:dyDescent="0.2">
      <c r="B1239" s="147"/>
      <c r="D1239" s="141" t="s">
        <v>155</v>
      </c>
      <c r="E1239" s="148" t="s">
        <v>19</v>
      </c>
      <c r="F1239" s="149" t="s">
        <v>156</v>
      </c>
      <c r="H1239" s="148" t="s">
        <v>19</v>
      </c>
      <c r="I1239" s="150"/>
      <c r="L1239" s="147"/>
      <c r="M1239" s="151"/>
      <c r="T1239" s="152"/>
      <c r="AT1239" s="148" t="s">
        <v>155</v>
      </c>
      <c r="AU1239" s="148" t="s">
        <v>81</v>
      </c>
      <c r="AV1239" s="12" t="s">
        <v>79</v>
      </c>
      <c r="AW1239" s="12" t="s">
        <v>33</v>
      </c>
      <c r="AX1239" s="12" t="s">
        <v>71</v>
      </c>
      <c r="AY1239" s="148" t="s">
        <v>141</v>
      </c>
    </row>
    <row r="1240" spans="2:65" s="13" customFormat="1" ht="11.25" x14ac:dyDescent="0.2">
      <c r="B1240" s="153"/>
      <c r="D1240" s="141" t="s">
        <v>155</v>
      </c>
      <c r="E1240" s="154" t="s">
        <v>19</v>
      </c>
      <c r="F1240" s="155" t="s">
        <v>1282</v>
      </c>
      <c r="H1240" s="156">
        <v>1</v>
      </c>
      <c r="I1240" s="157"/>
      <c r="L1240" s="153"/>
      <c r="M1240" s="158"/>
      <c r="T1240" s="159"/>
      <c r="AT1240" s="154" t="s">
        <v>155</v>
      </c>
      <c r="AU1240" s="154" t="s">
        <v>81</v>
      </c>
      <c r="AV1240" s="13" t="s">
        <v>81</v>
      </c>
      <c r="AW1240" s="13" t="s">
        <v>33</v>
      </c>
      <c r="AX1240" s="13" t="s">
        <v>79</v>
      </c>
      <c r="AY1240" s="154" t="s">
        <v>141</v>
      </c>
    </row>
    <row r="1241" spans="2:65" s="1" customFormat="1" ht="24.2" customHeight="1" x14ac:dyDescent="0.2">
      <c r="B1241" s="33"/>
      <c r="C1241" s="160" t="s">
        <v>1374</v>
      </c>
      <c r="D1241" s="160" t="s">
        <v>172</v>
      </c>
      <c r="E1241" s="161" t="s">
        <v>1375</v>
      </c>
      <c r="F1241" s="162" t="s">
        <v>1376</v>
      </c>
      <c r="G1241" s="163" t="s">
        <v>147</v>
      </c>
      <c r="H1241" s="164">
        <v>1</v>
      </c>
      <c r="I1241" s="165"/>
      <c r="J1241" s="166">
        <f>ROUND(I1241*H1241,2)</f>
        <v>0</v>
      </c>
      <c r="K1241" s="162" t="s">
        <v>148</v>
      </c>
      <c r="L1241" s="167"/>
      <c r="M1241" s="168" t="s">
        <v>19</v>
      </c>
      <c r="N1241" s="169" t="s">
        <v>42</v>
      </c>
      <c r="P1241" s="137">
        <f>O1241*H1241</f>
        <v>0</v>
      </c>
      <c r="Q1241" s="137">
        <v>3.3E-3</v>
      </c>
      <c r="R1241" s="137">
        <f>Q1241*H1241</f>
        <v>3.3E-3</v>
      </c>
      <c r="S1241" s="137">
        <v>0</v>
      </c>
      <c r="T1241" s="138">
        <f>S1241*H1241</f>
        <v>0</v>
      </c>
      <c r="AR1241" s="139" t="s">
        <v>376</v>
      </c>
      <c r="AT1241" s="139" t="s">
        <v>172</v>
      </c>
      <c r="AU1241" s="139" t="s">
        <v>81</v>
      </c>
      <c r="AY1241" s="18" t="s">
        <v>141</v>
      </c>
      <c r="BE1241" s="140">
        <f>IF(N1241="základní",J1241,0)</f>
        <v>0</v>
      </c>
      <c r="BF1241" s="140">
        <f>IF(N1241="snížená",J1241,0)</f>
        <v>0</v>
      </c>
      <c r="BG1241" s="140">
        <f>IF(N1241="zákl. přenesená",J1241,0)</f>
        <v>0</v>
      </c>
      <c r="BH1241" s="140">
        <f>IF(N1241="sníž. přenesená",J1241,0)</f>
        <v>0</v>
      </c>
      <c r="BI1241" s="140">
        <f>IF(N1241="nulová",J1241,0)</f>
        <v>0</v>
      </c>
      <c r="BJ1241" s="18" t="s">
        <v>79</v>
      </c>
      <c r="BK1241" s="140">
        <f>ROUND(I1241*H1241,2)</f>
        <v>0</v>
      </c>
      <c r="BL1241" s="18" t="s">
        <v>269</v>
      </c>
      <c r="BM1241" s="139" t="s">
        <v>1377</v>
      </c>
    </row>
    <row r="1242" spans="2:65" s="1" customFormat="1" ht="11.25" x14ac:dyDescent="0.2">
      <c r="B1242" s="33"/>
      <c r="D1242" s="141" t="s">
        <v>151</v>
      </c>
      <c r="F1242" s="142" t="s">
        <v>1376</v>
      </c>
      <c r="I1242" s="143"/>
      <c r="L1242" s="33"/>
      <c r="M1242" s="144"/>
      <c r="T1242" s="54"/>
      <c r="AT1242" s="18" t="s">
        <v>151</v>
      </c>
      <c r="AU1242" s="18" t="s">
        <v>81</v>
      </c>
    </row>
    <row r="1243" spans="2:65" s="13" customFormat="1" ht="11.25" x14ac:dyDescent="0.2">
      <c r="B1243" s="153"/>
      <c r="D1243" s="141" t="s">
        <v>155</v>
      </c>
      <c r="E1243" s="154" t="s">
        <v>19</v>
      </c>
      <c r="F1243" s="155" t="s">
        <v>1378</v>
      </c>
      <c r="H1243" s="156">
        <v>1</v>
      </c>
      <c r="I1243" s="157"/>
      <c r="L1243" s="153"/>
      <c r="M1243" s="158"/>
      <c r="T1243" s="159"/>
      <c r="AT1243" s="154" t="s">
        <v>155</v>
      </c>
      <c r="AU1243" s="154" t="s">
        <v>81</v>
      </c>
      <c r="AV1243" s="13" t="s">
        <v>81</v>
      </c>
      <c r="AW1243" s="13" t="s">
        <v>33</v>
      </c>
      <c r="AX1243" s="13" t="s">
        <v>79</v>
      </c>
      <c r="AY1243" s="154" t="s">
        <v>141</v>
      </c>
    </row>
    <row r="1244" spans="2:65" s="1" customFormat="1" ht="37.9" customHeight="1" x14ac:dyDescent="0.2">
      <c r="B1244" s="33"/>
      <c r="C1244" s="128" t="s">
        <v>1379</v>
      </c>
      <c r="D1244" s="128" t="s">
        <v>144</v>
      </c>
      <c r="E1244" s="129" t="s">
        <v>1380</v>
      </c>
      <c r="F1244" s="130" t="s">
        <v>1381</v>
      </c>
      <c r="G1244" s="131" t="s">
        <v>147</v>
      </c>
      <c r="H1244" s="132">
        <v>1</v>
      </c>
      <c r="I1244" s="133"/>
      <c r="J1244" s="134">
        <f>ROUND(I1244*H1244,2)</f>
        <v>0</v>
      </c>
      <c r="K1244" s="130" t="s">
        <v>292</v>
      </c>
      <c r="L1244" s="33"/>
      <c r="M1244" s="135" t="s">
        <v>19</v>
      </c>
      <c r="N1244" s="136" t="s">
        <v>42</v>
      </c>
      <c r="P1244" s="137">
        <f>O1244*H1244</f>
        <v>0</v>
      </c>
      <c r="Q1244" s="137">
        <v>5.0000000000000002E-5</v>
      </c>
      <c r="R1244" s="137">
        <f>Q1244*H1244</f>
        <v>5.0000000000000002E-5</v>
      </c>
      <c r="S1244" s="137">
        <v>0</v>
      </c>
      <c r="T1244" s="138">
        <f>S1244*H1244</f>
        <v>0</v>
      </c>
      <c r="AR1244" s="139" t="s">
        <v>269</v>
      </c>
      <c r="AT1244" s="139" t="s">
        <v>144</v>
      </c>
      <c r="AU1244" s="139" t="s">
        <v>81</v>
      </c>
      <c r="AY1244" s="18" t="s">
        <v>141</v>
      </c>
      <c r="BE1244" s="140">
        <f>IF(N1244="základní",J1244,0)</f>
        <v>0</v>
      </c>
      <c r="BF1244" s="140">
        <f>IF(N1244="snížená",J1244,0)</f>
        <v>0</v>
      </c>
      <c r="BG1244" s="140">
        <f>IF(N1244="zákl. přenesená",J1244,0)</f>
        <v>0</v>
      </c>
      <c r="BH1244" s="140">
        <f>IF(N1244="sníž. přenesená",J1244,0)</f>
        <v>0</v>
      </c>
      <c r="BI1244" s="140">
        <f>IF(N1244="nulová",J1244,0)</f>
        <v>0</v>
      </c>
      <c r="BJ1244" s="18" t="s">
        <v>79</v>
      </c>
      <c r="BK1244" s="140">
        <f>ROUND(I1244*H1244,2)</f>
        <v>0</v>
      </c>
      <c r="BL1244" s="18" t="s">
        <v>269</v>
      </c>
      <c r="BM1244" s="139" t="s">
        <v>1382</v>
      </c>
    </row>
    <row r="1245" spans="2:65" s="1" customFormat="1" ht="19.5" x14ac:dyDescent="0.2">
      <c r="B1245" s="33"/>
      <c r="D1245" s="141" t="s">
        <v>151</v>
      </c>
      <c r="F1245" s="142" t="s">
        <v>1381</v>
      </c>
      <c r="I1245" s="143"/>
      <c r="L1245" s="33"/>
      <c r="M1245" s="144"/>
      <c r="T1245" s="54"/>
      <c r="AT1245" s="18" t="s">
        <v>151</v>
      </c>
      <c r="AU1245" s="18" t="s">
        <v>81</v>
      </c>
    </row>
    <row r="1246" spans="2:65" s="12" customFormat="1" ht="11.25" x14ac:dyDescent="0.2">
      <c r="B1246" s="147"/>
      <c r="D1246" s="141" t="s">
        <v>155</v>
      </c>
      <c r="E1246" s="148" t="s">
        <v>19</v>
      </c>
      <c r="F1246" s="149" t="s">
        <v>156</v>
      </c>
      <c r="H1246" s="148" t="s">
        <v>19</v>
      </c>
      <c r="I1246" s="150"/>
      <c r="L1246" s="147"/>
      <c r="M1246" s="151"/>
      <c r="T1246" s="152"/>
      <c r="AT1246" s="148" t="s">
        <v>155</v>
      </c>
      <c r="AU1246" s="148" t="s">
        <v>81</v>
      </c>
      <c r="AV1246" s="12" t="s">
        <v>79</v>
      </c>
      <c r="AW1246" s="12" t="s">
        <v>33</v>
      </c>
      <c r="AX1246" s="12" t="s">
        <v>71</v>
      </c>
      <c r="AY1246" s="148" t="s">
        <v>141</v>
      </c>
    </row>
    <row r="1247" spans="2:65" s="13" customFormat="1" ht="11.25" x14ac:dyDescent="0.2">
      <c r="B1247" s="153"/>
      <c r="D1247" s="141" t="s">
        <v>155</v>
      </c>
      <c r="E1247" s="154" t="s">
        <v>19</v>
      </c>
      <c r="F1247" s="155" t="s">
        <v>1282</v>
      </c>
      <c r="H1247" s="156">
        <v>1</v>
      </c>
      <c r="I1247" s="157"/>
      <c r="L1247" s="153"/>
      <c r="M1247" s="158"/>
      <c r="T1247" s="159"/>
      <c r="AT1247" s="154" t="s">
        <v>155</v>
      </c>
      <c r="AU1247" s="154" t="s">
        <v>81</v>
      </c>
      <c r="AV1247" s="13" t="s">
        <v>81</v>
      </c>
      <c r="AW1247" s="13" t="s">
        <v>33</v>
      </c>
      <c r="AX1247" s="13" t="s">
        <v>79</v>
      </c>
      <c r="AY1247" s="154" t="s">
        <v>141</v>
      </c>
    </row>
    <row r="1248" spans="2:65" s="1" customFormat="1" ht="24.2" customHeight="1" x14ac:dyDescent="0.2">
      <c r="B1248" s="33"/>
      <c r="C1248" s="160" t="s">
        <v>1383</v>
      </c>
      <c r="D1248" s="160" t="s">
        <v>172</v>
      </c>
      <c r="E1248" s="161" t="s">
        <v>1384</v>
      </c>
      <c r="F1248" s="162" t="s">
        <v>1385</v>
      </c>
      <c r="G1248" s="163" t="s">
        <v>147</v>
      </c>
      <c r="H1248" s="164">
        <v>1</v>
      </c>
      <c r="I1248" s="165"/>
      <c r="J1248" s="166">
        <f>ROUND(I1248*H1248,2)</f>
        <v>0</v>
      </c>
      <c r="K1248" s="162" t="s">
        <v>148</v>
      </c>
      <c r="L1248" s="167"/>
      <c r="M1248" s="168" t="s">
        <v>19</v>
      </c>
      <c r="N1248" s="169" t="s">
        <v>42</v>
      </c>
      <c r="P1248" s="137">
        <f>O1248*H1248</f>
        <v>0</v>
      </c>
      <c r="Q1248" s="137">
        <v>1.15E-2</v>
      </c>
      <c r="R1248" s="137">
        <f>Q1248*H1248</f>
        <v>1.15E-2</v>
      </c>
      <c r="S1248" s="137">
        <v>0</v>
      </c>
      <c r="T1248" s="138">
        <f>S1248*H1248</f>
        <v>0</v>
      </c>
      <c r="AR1248" s="139" t="s">
        <v>376</v>
      </c>
      <c r="AT1248" s="139" t="s">
        <v>172</v>
      </c>
      <c r="AU1248" s="139" t="s">
        <v>81</v>
      </c>
      <c r="AY1248" s="18" t="s">
        <v>141</v>
      </c>
      <c r="BE1248" s="140">
        <f>IF(N1248="základní",J1248,0)</f>
        <v>0</v>
      </c>
      <c r="BF1248" s="140">
        <f>IF(N1248="snížená",J1248,0)</f>
        <v>0</v>
      </c>
      <c r="BG1248" s="140">
        <f>IF(N1248="zákl. přenesená",J1248,0)</f>
        <v>0</v>
      </c>
      <c r="BH1248" s="140">
        <f>IF(N1248="sníž. přenesená",J1248,0)</f>
        <v>0</v>
      </c>
      <c r="BI1248" s="140">
        <f>IF(N1248="nulová",J1248,0)</f>
        <v>0</v>
      </c>
      <c r="BJ1248" s="18" t="s">
        <v>79</v>
      </c>
      <c r="BK1248" s="140">
        <f>ROUND(I1248*H1248,2)</f>
        <v>0</v>
      </c>
      <c r="BL1248" s="18" t="s">
        <v>269</v>
      </c>
      <c r="BM1248" s="139" t="s">
        <v>1386</v>
      </c>
    </row>
    <row r="1249" spans="2:65" s="1" customFormat="1" ht="11.25" x14ac:dyDescent="0.2">
      <c r="B1249" s="33"/>
      <c r="D1249" s="141" t="s">
        <v>151</v>
      </c>
      <c r="F1249" s="142" t="s">
        <v>1385</v>
      </c>
      <c r="I1249" s="143"/>
      <c r="L1249" s="33"/>
      <c r="M1249" s="144"/>
      <c r="T1249" s="54"/>
      <c r="AT1249" s="18" t="s">
        <v>151</v>
      </c>
      <c r="AU1249" s="18" t="s">
        <v>81</v>
      </c>
    </row>
    <row r="1250" spans="2:65" s="13" customFormat="1" ht="11.25" x14ac:dyDescent="0.2">
      <c r="B1250" s="153"/>
      <c r="D1250" s="141" t="s">
        <v>155</v>
      </c>
      <c r="E1250" s="154" t="s">
        <v>19</v>
      </c>
      <c r="F1250" s="155" t="s">
        <v>1378</v>
      </c>
      <c r="H1250" s="156">
        <v>1</v>
      </c>
      <c r="I1250" s="157"/>
      <c r="L1250" s="153"/>
      <c r="M1250" s="158"/>
      <c r="T1250" s="159"/>
      <c r="AT1250" s="154" t="s">
        <v>155</v>
      </c>
      <c r="AU1250" s="154" t="s">
        <v>81</v>
      </c>
      <c r="AV1250" s="13" t="s">
        <v>81</v>
      </c>
      <c r="AW1250" s="13" t="s">
        <v>33</v>
      </c>
      <c r="AX1250" s="13" t="s">
        <v>79</v>
      </c>
      <c r="AY1250" s="154" t="s">
        <v>141</v>
      </c>
    </row>
    <row r="1251" spans="2:65" s="1" customFormat="1" ht="21.75" customHeight="1" x14ac:dyDescent="0.2">
      <c r="B1251" s="33"/>
      <c r="C1251" s="128" t="s">
        <v>1387</v>
      </c>
      <c r="D1251" s="128" t="s">
        <v>144</v>
      </c>
      <c r="E1251" s="129" t="s">
        <v>1388</v>
      </c>
      <c r="F1251" s="130" t="s">
        <v>1389</v>
      </c>
      <c r="G1251" s="131" t="s">
        <v>147</v>
      </c>
      <c r="H1251" s="132">
        <v>2</v>
      </c>
      <c r="I1251" s="133"/>
      <c r="J1251" s="134">
        <f>ROUND(I1251*H1251,2)</f>
        <v>0</v>
      </c>
      <c r="K1251" s="130" t="s">
        <v>1111</v>
      </c>
      <c r="L1251" s="33"/>
      <c r="M1251" s="135" t="s">
        <v>19</v>
      </c>
      <c r="N1251" s="136" t="s">
        <v>42</v>
      </c>
      <c r="P1251" s="137">
        <f>O1251*H1251</f>
        <v>0</v>
      </c>
      <c r="Q1251" s="137">
        <v>3.0000000000000001E-5</v>
      </c>
      <c r="R1251" s="137">
        <f>Q1251*H1251</f>
        <v>6.0000000000000002E-5</v>
      </c>
      <c r="S1251" s="137">
        <v>0</v>
      </c>
      <c r="T1251" s="138">
        <f>S1251*H1251</f>
        <v>0</v>
      </c>
      <c r="AR1251" s="139" t="s">
        <v>269</v>
      </c>
      <c r="AT1251" s="139" t="s">
        <v>144</v>
      </c>
      <c r="AU1251" s="139" t="s">
        <v>81</v>
      </c>
      <c r="AY1251" s="18" t="s">
        <v>141</v>
      </c>
      <c r="BE1251" s="140">
        <f>IF(N1251="základní",J1251,0)</f>
        <v>0</v>
      </c>
      <c r="BF1251" s="140">
        <f>IF(N1251="snížená",J1251,0)</f>
        <v>0</v>
      </c>
      <c r="BG1251" s="140">
        <f>IF(N1251="zákl. přenesená",J1251,0)</f>
        <v>0</v>
      </c>
      <c r="BH1251" s="140">
        <f>IF(N1251="sníž. přenesená",J1251,0)</f>
        <v>0</v>
      </c>
      <c r="BI1251" s="140">
        <f>IF(N1251="nulová",J1251,0)</f>
        <v>0</v>
      </c>
      <c r="BJ1251" s="18" t="s">
        <v>79</v>
      </c>
      <c r="BK1251" s="140">
        <f>ROUND(I1251*H1251,2)</f>
        <v>0</v>
      </c>
      <c r="BL1251" s="18" t="s">
        <v>269</v>
      </c>
      <c r="BM1251" s="139" t="s">
        <v>1390</v>
      </c>
    </row>
    <row r="1252" spans="2:65" s="1" customFormat="1" ht="11.25" x14ac:dyDescent="0.2">
      <c r="B1252" s="33"/>
      <c r="D1252" s="141" t="s">
        <v>151</v>
      </c>
      <c r="F1252" s="142" t="s">
        <v>1391</v>
      </c>
      <c r="I1252" s="143"/>
      <c r="L1252" s="33"/>
      <c r="M1252" s="144"/>
      <c r="T1252" s="54"/>
      <c r="AT1252" s="18" t="s">
        <v>151</v>
      </c>
      <c r="AU1252" s="18" t="s">
        <v>81</v>
      </c>
    </row>
    <row r="1253" spans="2:65" s="1" customFormat="1" ht="11.25" x14ac:dyDescent="0.2">
      <c r="B1253" s="33"/>
      <c r="D1253" s="145" t="s">
        <v>153</v>
      </c>
      <c r="F1253" s="146" t="s">
        <v>1392</v>
      </c>
      <c r="I1253" s="143"/>
      <c r="L1253" s="33"/>
      <c r="M1253" s="144"/>
      <c r="T1253" s="54"/>
      <c r="AT1253" s="18" t="s">
        <v>153</v>
      </c>
      <c r="AU1253" s="18" t="s">
        <v>81</v>
      </c>
    </row>
    <row r="1254" spans="2:65" s="12" customFormat="1" ht="11.25" x14ac:dyDescent="0.2">
      <c r="B1254" s="147"/>
      <c r="D1254" s="141" t="s">
        <v>155</v>
      </c>
      <c r="E1254" s="148" t="s">
        <v>19</v>
      </c>
      <c r="F1254" s="149" t="s">
        <v>156</v>
      </c>
      <c r="H1254" s="148" t="s">
        <v>19</v>
      </c>
      <c r="I1254" s="150"/>
      <c r="L1254" s="147"/>
      <c r="M1254" s="151"/>
      <c r="T1254" s="152"/>
      <c r="AT1254" s="148" t="s">
        <v>155</v>
      </c>
      <c r="AU1254" s="148" t="s">
        <v>81</v>
      </c>
      <c r="AV1254" s="12" t="s">
        <v>79</v>
      </c>
      <c r="AW1254" s="12" t="s">
        <v>33</v>
      </c>
      <c r="AX1254" s="12" t="s">
        <v>71</v>
      </c>
      <c r="AY1254" s="148" t="s">
        <v>141</v>
      </c>
    </row>
    <row r="1255" spans="2:65" s="13" customFormat="1" ht="11.25" x14ac:dyDescent="0.2">
      <c r="B1255" s="153"/>
      <c r="D1255" s="141" t="s">
        <v>155</v>
      </c>
      <c r="E1255" s="154" t="s">
        <v>19</v>
      </c>
      <c r="F1255" s="155" t="s">
        <v>1393</v>
      </c>
      <c r="H1255" s="156">
        <v>2</v>
      </c>
      <c r="I1255" s="157"/>
      <c r="L1255" s="153"/>
      <c r="M1255" s="158"/>
      <c r="T1255" s="159"/>
      <c r="AT1255" s="154" t="s">
        <v>155</v>
      </c>
      <c r="AU1255" s="154" t="s">
        <v>81</v>
      </c>
      <c r="AV1255" s="13" t="s">
        <v>81</v>
      </c>
      <c r="AW1255" s="13" t="s">
        <v>33</v>
      </c>
      <c r="AX1255" s="13" t="s">
        <v>79</v>
      </c>
      <c r="AY1255" s="154" t="s">
        <v>141</v>
      </c>
    </row>
    <row r="1256" spans="2:65" s="1" customFormat="1" ht="24.2" customHeight="1" x14ac:dyDescent="0.2">
      <c r="B1256" s="33"/>
      <c r="C1256" s="160" t="s">
        <v>1394</v>
      </c>
      <c r="D1256" s="160" t="s">
        <v>172</v>
      </c>
      <c r="E1256" s="161" t="s">
        <v>1395</v>
      </c>
      <c r="F1256" s="162" t="s">
        <v>1396</v>
      </c>
      <c r="G1256" s="163" t="s">
        <v>147</v>
      </c>
      <c r="H1256" s="164">
        <v>2</v>
      </c>
      <c r="I1256" s="165"/>
      <c r="J1256" s="166">
        <f>ROUND(I1256*H1256,2)</f>
        <v>0</v>
      </c>
      <c r="K1256" s="162" t="s">
        <v>292</v>
      </c>
      <c r="L1256" s="167"/>
      <c r="M1256" s="168" t="s">
        <v>19</v>
      </c>
      <c r="N1256" s="169" t="s">
        <v>42</v>
      </c>
      <c r="P1256" s="137">
        <f>O1256*H1256</f>
        <v>0</v>
      </c>
      <c r="Q1256" s="137">
        <v>3.6000000000000002E-4</v>
      </c>
      <c r="R1256" s="137">
        <f>Q1256*H1256</f>
        <v>7.2000000000000005E-4</v>
      </c>
      <c r="S1256" s="137">
        <v>0</v>
      </c>
      <c r="T1256" s="138">
        <f>S1256*H1256</f>
        <v>0</v>
      </c>
      <c r="AR1256" s="139" t="s">
        <v>376</v>
      </c>
      <c r="AT1256" s="139" t="s">
        <v>172</v>
      </c>
      <c r="AU1256" s="139" t="s">
        <v>81</v>
      </c>
      <c r="AY1256" s="18" t="s">
        <v>141</v>
      </c>
      <c r="BE1256" s="140">
        <f>IF(N1256="základní",J1256,0)</f>
        <v>0</v>
      </c>
      <c r="BF1256" s="140">
        <f>IF(N1256="snížená",J1256,0)</f>
        <v>0</v>
      </c>
      <c r="BG1256" s="140">
        <f>IF(N1256="zákl. přenesená",J1256,0)</f>
        <v>0</v>
      </c>
      <c r="BH1256" s="140">
        <f>IF(N1256="sníž. přenesená",J1256,0)</f>
        <v>0</v>
      </c>
      <c r="BI1256" s="140">
        <f>IF(N1256="nulová",J1256,0)</f>
        <v>0</v>
      </c>
      <c r="BJ1256" s="18" t="s">
        <v>79</v>
      </c>
      <c r="BK1256" s="140">
        <f>ROUND(I1256*H1256,2)</f>
        <v>0</v>
      </c>
      <c r="BL1256" s="18" t="s">
        <v>269</v>
      </c>
      <c r="BM1256" s="139" t="s">
        <v>1397</v>
      </c>
    </row>
    <row r="1257" spans="2:65" s="1" customFormat="1" ht="11.25" x14ac:dyDescent="0.2">
      <c r="B1257" s="33"/>
      <c r="D1257" s="141" t="s">
        <v>151</v>
      </c>
      <c r="F1257" s="142" t="s">
        <v>1396</v>
      </c>
      <c r="I1257" s="143"/>
      <c r="L1257" s="33"/>
      <c r="M1257" s="144"/>
      <c r="T1257" s="54"/>
      <c r="AT1257" s="18" t="s">
        <v>151</v>
      </c>
      <c r="AU1257" s="18" t="s">
        <v>81</v>
      </c>
    </row>
    <row r="1258" spans="2:65" s="13" customFormat="1" ht="11.25" x14ac:dyDescent="0.2">
      <c r="B1258" s="153"/>
      <c r="D1258" s="141" t="s">
        <v>155</v>
      </c>
      <c r="E1258" s="154" t="s">
        <v>19</v>
      </c>
      <c r="F1258" s="155" t="s">
        <v>1107</v>
      </c>
      <c r="H1258" s="156">
        <v>2</v>
      </c>
      <c r="I1258" s="157"/>
      <c r="L1258" s="153"/>
      <c r="M1258" s="158"/>
      <c r="T1258" s="159"/>
      <c r="AT1258" s="154" t="s">
        <v>155</v>
      </c>
      <c r="AU1258" s="154" t="s">
        <v>81</v>
      </c>
      <c r="AV1258" s="13" t="s">
        <v>81</v>
      </c>
      <c r="AW1258" s="13" t="s">
        <v>33</v>
      </c>
      <c r="AX1258" s="13" t="s">
        <v>79</v>
      </c>
      <c r="AY1258" s="154" t="s">
        <v>141</v>
      </c>
    </row>
    <row r="1259" spans="2:65" s="1" customFormat="1" ht="33" customHeight="1" x14ac:dyDescent="0.2">
      <c r="B1259" s="33"/>
      <c r="C1259" s="128" t="s">
        <v>1398</v>
      </c>
      <c r="D1259" s="128" t="s">
        <v>144</v>
      </c>
      <c r="E1259" s="129" t="s">
        <v>1399</v>
      </c>
      <c r="F1259" s="130" t="s">
        <v>1400</v>
      </c>
      <c r="G1259" s="131" t="s">
        <v>1032</v>
      </c>
      <c r="H1259" s="184"/>
      <c r="I1259" s="133"/>
      <c r="J1259" s="134">
        <f>ROUND(I1259*H1259,2)</f>
        <v>0</v>
      </c>
      <c r="K1259" s="130" t="s">
        <v>148</v>
      </c>
      <c r="L1259" s="33"/>
      <c r="M1259" s="135" t="s">
        <v>19</v>
      </c>
      <c r="N1259" s="136" t="s">
        <v>42</v>
      </c>
      <c r="P1259" s="137">
        <f>O1259*H1259</f>
        <v>0</v>
      </c>
      <c r="Q1259" s="137">
        <v>0</v>
      </c>
      <c r="R1259" s="137">
        <f>Q1259*H1259</f>
        <v>0</v>
      </c>
      <c r="S1259" s="137">
        <v>0</v>
      </c>
      <c r="T1259" s="138">
        <f>S1259*H1259</f>
        <v>0</v>
      </c>
      <c r="AR1259" s="139" t="s">
        <v>269</v>
      </c>
      <c r="AT1259" s="139" t="s">
        <v>144</v>
      </c>
      <c r="AU1259" s="139" t="s">
        <v>81</v>
      </c>
      <c r="AY1259" s="18" t="s">
        <v>141</v>
      </c>
      <c r="BE1259" s="140">
        <f>IF(N1259="základní",J1259,0)</f>
        <v>0</v>
      </c>
      <c r="BF1259" s="140">
        <f>IF(N1259="snížená",J1259,0)</f>
        <v>0</v>
      </c>
      <c r="BG1259" s="140">
        <f>IF(N1259="zákl. přenesená",J1259,0)</f>
        <v>0</v>
      </c>
      <c r="BH1259" s="140">
        <f>IF(N1259="sníž. přenesená",J1259,0)</f>
        <v>0</v>
      </c>
      <c r="BI1259" s="140">
        <f>IF(N1259="nulová",J1259,0)</f>
        <v>0</v>
      </c>
      <c r="BJ1259" s="18" t="s">
        <v>79</v>
      </c>
      <c r="BK1259" s="140">
        <f>ROUND(I1259*H1259,2)</f>
        <v>0</v>
      </c>
      <c r="BL1259" s="18" t="s">
        <v>269</v>
      </c>
      <c r="BM1259" s="139" t="s">
        <v>1401</v>
      </c>
    </row>
    <row r="1260" spans="2:65" s="1" customFormat="1" ht="39" x14ac:dyDescent="0.2">
      <c r="B1260" s="33"/>
      <c r="D1260" s="141" t="s">
        <v>151</v>
      </c>
      <c r="F1260" s="142" t="s">
        <v>1402</v>
      </c>
      <c r="I1260" s="143"/>
      <c r="L1260" s="33"/>
      <c r="M1260" s="144"/>
      <c r="T1260" s="54"/>
      <c r="AT1260" s="18" t="s">
        <v>151</v>
      </c>
      <c r="AU1260" s="18" t="s">
        <v>81</v>
      </c>
    </row>
    <row r="1261" spans="2:65" s="1" customFormat="1" ht="11.25" x14ac:dyDescent="0.2">
      <c r="B1261" s="33"/>
      <c r="D1261" s="145" t="s">
        <v>153</v>
      </c>
      <c r="F1261" s="146" t="s">
        <v>1403</v>
      </c>
      <c r="I1261" s="143"/>
      <c r="L1261" s="33"/>
      <c r="M1261" s="144"/>
      <c r="T1261" s="54"/>
      <c r="AT1261" s="18" t="s">
        <v>153</v>
      </c>
      <c r="AU1261" s="18" t="s">
        <v>81</v>
      </c>
    </row>
    <row r="1262" spans="2:65" s="11" customFormat="1" ht="22.9" customHeight="1" x14ac:dyDescent="0.2">
      <c r="B1262" s="116"/>
      <c r="D1262" s="117" t="s">
        <v>70</v>
      </c>
      <c r="E1262" s="126" t="s">
        <v>1404</v>
      </c>
      <c r="F1262" s="126" t="s">
        <v>1405</v>
      </c>
      <c r="I1262" s="119"/>
      <c r="J1262" s="127">
        <f>BK1262</f>
        <v>0</v>
      </c>
      <c r="L1262" s="116"/>
      <c r="M1262" s="121"/>
      <c r="P1262" s="122">
        <f>SUM(P1263:P1275)</f>
        <v>0</v>
      </c>
      <c r="R1262" s="122">
        <f>SUM(R1263:R1275)</f>
        <v>0.16781100000000002</v>
      </c>
      <c r="T1262" s="123">
        <f>SUM(T1263:T1275)</f>
        <v>6.25415E-2</v>
      </c>
      <c r="AR1262" s="117" t="s">
        <v>81</v>
      </c>
      <c r="AT1262" s="124" t="s">
        <v>70</v>
      </c>
      <c r="AU1262" s="124" t="s">
        <v>79</v>
      </c>
      <c r="AY1262" s="117" t="s">
        <v>141</v>
      </c>
      <c r="BK1262" s="125">
        <f>SUM(BK1263:BK1275)</f>
        <v>0</v>
      </c>
    </row>
    <row r="1263" spans="2:65" s="1" customFormat="1" ht="16.5" customHeight="1" x14ac:dyDescent="0.2">
      <c r="B1263" s="33"/>
      <c r="C1263" s="128" t="s">
        <v>1406</v>
      </c>
      <c r="D1263" s="128" t="s">
        <v>144</v>
      </c>
      <c r="E1263" s="129" t="s">
        <v>1407</v>
      </c>
      <c r="F1263" s="130" t="s">
        <v>1408</v>
      </c>
      <c r="G1263" s="131" t="s">
        <v>256</v>
      </c>
      <c r="H1263" s="132">
        <v>37.450000000000003</v>
      </c>
      <c r="I1263" s="133"/>
      <c r="J1263" s="134">
        <f>ROUND(I1263*H1263,2)</f>
        <v>0</v>
      </c>
      <c r="K1263" s="130" t="s">
        <v>148</v>
      </c>
      <c r="L1263" s="33"/>
      <c r="M1263" s="135" t="s">
        <v>19</v>
      </c>
      <c r="N1263" s="136" t="s">
        <v>42</v>
      </c>
      <c r="P1263" s="137">
        <f>O1263*H1263</f>
        <v>0</v>
      </c>
      <c r="Q1263" s="137">
        <v>0</v>
      </c>
      <c r="R1263" s="137">
        <f>Q1263*H1263</f>
        <v>0</v>
      </c>
      <c r="S1263" s="137">
        <v>1.67E-3</v>
      </c>
      <c r="T1263" s="138">
        <f>S1263*H1263</f>
        <v>6.25415E-2</v>
      </c>
      <c r="AR1263" s="139" t="s">
        <v>269</v>
      </c>
      <c r="AT1263" s="139" t="s">
        <v>144</v>
      </c>
      <c r="AU1263" s="139" t="s">
        <v>81</v>
      </c>
      <c r="AY1263" s="18" t="s">
        <v>141</v>
      </c>
      <c r="BE1263" s="140">
        <f>IF(N1263="základní",J1263,0)</f>
        <v>0</v>
      </c>
      <c r="BF1263" s="140">
        <f>IF(N1263="snížená",J1263,0)</f>
        <v>0</v>
      </c>
      <c r="BG1263" s="140">
        <f>IF(N1263="zákl. přenesená",J1263,0)</f>
        <v>0</v>
      </c>
      <c r="BH1263" s="140">
        <f>IF(N1263="sníž. přenesená",J1263,0)</f>
        <v>0</v>
      </c>
      <c r="BI1263" s="140">
        <f>IF(N1263="nulová",J1263,0)</f>
        <v>0</v>
      </c>
      <c r="BJ1263" s="18" t="s">
        <v>79</v>
      </c>
      <c r="BK1263" s="140">
        <f>ROUND(I1263*H1263,2)</f>
        <v>0</v>
      </c>
      <c r="BL1263" s="18" t="s">
        <v>269</v>
      </c>
      <c r="BM1263" s="139" t="s">
        <v>1409</v>
      </c>
    </row>
    <row r="1264" spans="2:65" s="1" customFormat="1" ht="11.25" x14ac:dyDescent="0.2">
      <c r="B1264" s="33"/>
      <c r="D1264" s="141" t="s">
        <v>151</v>
      </c>
      <c r="F1264" s="142" t="s">
        <v>1410</v>
      </c>
      <c r="I1264" s="143"/>
      <c r="L1264" s="33"/>
      <c r="M1264" s="144"/>
      <c r="T1264" s="54"/>
      <c r="AT1264" s="18" t="s">
        <v>151</v>
      </c>
      <c r="AU1264" s="18" t="s">
        <v>81</v>
      </c>
    </row>
    <row r="1265" spans="2:65" s="1" customFormat="1" ht="11.25" x14ac:dyDescent="0.2">
      <c r="B1265" s="33"/>
      <c r="D1265" s="145" t="s">
        <v>153</v>
      </c>
      <c r="F1265" s="146" t="s">
        <v>1411</v>
      </c>
      <c r="I1265" s="143"/>
      <c r="L1265" s="33"/>
      <c r="M1265" s="144"/>
      <c r="T1265" s="54"/>
      <c r="AT1265" s="18" t="s">
        <v>153</v>
      </c>
      <c r="AU1265" s="18" t="s">
        <v>81</v>
      </c>
    </row>
    <row r="1266" spans="2:65" s="12" customFormat="1" ht="11.25" x14ac:dyDescent="0.2">
      <c r="B1266" s="147"/>
      <c r="D1266" s="141" t="s">
        <v>155</v>
      </c>
      <c r="E1266" s="148" t="s">
        <v>19</v>
      </c>
      <c r="F1266" s="149" t="s">
        <v>1412</v>
      </c>
      <c r="H1266" s="148" t="s">
        <v>19</v>
      </c>
      <c r="I1266" s="150"/>
      <c r="L1266" s="147"/>
      <c r="M1266" s="151"/>
      <c r="T1266" s="152"/>
      <c r="AT1266" s="148" t="s">
        <v>155</v>
      </c>
      <c r="AU1266" s="148" t="s">
        <v>81</v>
      </c>
      <c r="AV1266" s="12" t="s">
        <v>79</v>
      </c>
      <c r="AW1266" s="12" t="s">
        <v>33</v>
      </c>
      <c r="AX1266" s="12" t="s">
        <v>71</v>
      </c>
      <c r="AY1266" s="148" t="s">
        <v>141</v>
      </c>
    </row>
    <row r="1267" spans="2:65" s="13" customFormat="1" ht="22.5" x14ac:dyDescent="0.2">
      <c r="B1267" s="153"/>
      <c r="D1267" s="141" t="s">
        <v>155</v>
      </c>
      <c r="E1267" s="154" t="s">
        <v>19</v>
      </c>
      <c r="F1267" s="155" t="s">
        <v>1413</v>
      </c>
      <c r="H1267" s="156">
        <v>37.450000000000003</v>
      </c>
      <c r="I1267" s="157"/>
      <c r="L1267" s="153"/>
      <c r="M1267" s="158"/>
      <c r="T1267" s="159"/>
      <c r="AT1267" s="154" t="s">
        <v>155</v>
      </c>
      <c r="AU1267" s="154" t="s">
        <v>81</v>
      </c>
      <c r="AV1267" s="13" t="s">
        <v>81</v>
      </c>
      <c r="AW1267" s="13" t="s">
        <v>33</v>
      </c>
      <c r="AX1267" s="13" t="s">
        <v>79</v>
      </c>
      <c r="AY1267" s="154" t="s">
        <v>141</v>
      </c>
    </row>
    <row r="1268" spans="2:65" s="1" customFormat="1" ht="24.2" customHeight="1" x14ac:dyDescent="0.2">
      <c r="B1268" s="33"/>
      <c r="C1268" s="128" t="s">
        <v>1414</v>
      </c>
      <c r="D1268" s="128" t="s">
        <v>144</v>
      </c>
      <c r="E1268" s="129" t="s">
        <v>1415</v>
      </c>
      <c r="F1268" s="130" t="s">
        <v>1416</v>
      </c>
      <c r="G1268" s="131" t="s">
        <v>256</v>
      </c>
      <c r="H1268" s="132">
        <v>42.7</v>
      </c>
      <c r="I1268" s="133"/>
      <c r="J1268" s="134">
        <f>ROUND(I1268*H1268,2)</f>
        <v>0</v>
      </c>
      <c r="K1268" s="130" t="s">
        <v>148</v>
      </c>
      <c r="L1268" s="33"/>
      <c r="M1268" s="135" t="s">
        <v>19</v>
      </c>
      <c r="N1268" s="136" t="s">
        <v>42</v>
      </c>
      <c r="P1268" s="137">
        <f>O1268*H1268</f>
        <v>0</v>
      </c>
      <c r="Q1268" s="137">
        <v>3.9300000000000003E-3</v>
      </c>
      <c r="R1268" s="137">
        <f>Q1268*H1268</f>
        <v>0.16781100000000002</v>
      </c>
      <c r="S1268" s="137">
        <v>0</v>
      </c>
      <c r="T1268" s="138">
        <f>S1268*H1268</f>
        <v>0</v>
      </c>
      <c r="AR1268" s="139" t="s">
        <v>269</v>
      </c>
      <c r="AT1268" s="139" t="s">
        <v>144</v>
      </c>
      <c r="AU1268" s="139" t="s">
        <v>81</v>
      </c>
      <c r="AY1268" s="18" t="s">
        <v>141</v>
      </c>
      <c r="BE1268" s="140">
        <f>IF(N1268="základní",J1268,0)</f>
        <v>0</v>
      </c>
      <c r="BF1268" s="140">
        <f>IF(N1268="snížená",J1268,0)</f>
        <v>0</v>
      </c>
      <c r="BG1268" s="140">
        <f>IF(N1268="zákl. přenesená",J1268,0)</f>
        <v>0</v>
      </c>
      <c r="BH1268" s="140">
        <f>IF(N1268="sníž. přenesená",J1268,0)</f>
        <v>0</v>
      </c>
      <c r="BI1268" s="140">
        <f>IF(N1268="nulová",J1268,0)</f>
        <v>0</v>
      </c>
      <c r="BJ1268" s="18" t="s">
        <v>79</v>
      </c>
      <c r="BK1268" s="140">
        <f>ROUND(I1268*H1268,2)</f>
        <v>0</v>
      </c>
      <c r="BL1268" s="18" t="s">
        <v>269</v>
      </c>
      <c r="BM1268" s="139" t="s">
        <v>1417</v>
      </c>
    </row>
    <row r="1269" spans="2:65" s="1" customFormat="1" ht="19.5" x14ac:dyDescent="0.2">
      <c r="B1269" s="33"/>
      <c r="D1269" s="141" t="s">
        <v>151</v>
      </c>
      <c r="F1269" s="142" t="s">
        <v>1418</v>
      </c>
      <c r="I1269" s="143"/>
      <c r="L1269" s="33"/>
      <c r="M1269" s="144"/>
      <c r="T1269" s="54"/>
      <c r="AT1269" s="18" t="s">
        <v>151</v>
      </c>
      <c r="AU1269" s="18" t="s">
        <v>81</v>
      </c>
    </row>
    <row r="1270" spans="2:65" s="1" customFormat="1" ht="11.25" x14ac:dyDescent="0.2">
      <c r="B1270" s="33"/>
      <c r="D1270" s="145" t="s">
        <v>153</v>
      </c>
      <c r="F1270" s="146" t="s">
        <v>1419</v>
      </c>
      <c r="I1270" s="143"/>
      <c r="L1270" s="33"/>
      <c r="M1270" s="144"/>
      <c r="T1270" s="54"/>
      <c r="AT1270" s="18" t="s">
        <v>153</v>
      </c>
      <c r="AU1270" s="18" t="s">
        <v>81</v>
      </c>
    </row>
    <row r="1271" spans="2:65" s="12" customFormat="1" ht="11.25" x14ac:dyDescent="0.2">
      <c r="B1271" s="147"/>
      <c r="D1271" s="141" t="s">
        <v>155</v>
      </c>
      <c r="E1271" s="148" t="s">
        <v>19</v>
      </c>
      <c r="F1271" s="149" t="s">
        <v>156</v>
      </c>
      <c r="H1271" s="148" t="s">
        <v>19</v>
      </c>
      <c r="I1271" s="150"/>
      <c r="L1271" s="147"/>
      <c r="M1271" s="151"/>
      <c r="T1271" s="152"/>
      <c r="AT1271" s="148" t="s">
        <v>155</v>
      </c>
      <c r="AU1271" s="148" t="s">
        <v>81</v>
      </c>
      <c r="AV1271" s="12" t="s">
        <v>79</v>
      </c>
      <c r="AW1271" s="12" t="s">
        <v>33</v>
      </c>
      <c r="AX1271" s="12" t="s">
        <v>71</v>
      </c>
      <c r="AY1271" s="148" t="s">
        <v>141</v>
      </c>
    </row>
    <row r="1272" spans="2:65" s="13" customFormat="1" ht="11.25" x14ac:dyDescent="0.2">
      <c r="B1272" s="153"/>
      <c r="D1272" s="141" t="s">
        <v>155</v>
      </c>
      <c r="E1272" s="154" t="s">
        <v>19</v>
      </c>
      <c r="F1272" s="155" t="s">
        <v>309</v>
      </c>
      <c r="H1272" s="156">
        <v>42.7</v>
      </c>
      <c r="I1272" s="157"/>
      <c r="L1272" s="153"/>
      <c r="M1272" s="158"/>
      <c r="T1272" s="159"/>
      <c r="AT1272" s="154" t="s">
        <v>155</v>
      </c>
      <c r="AU1272" s="154" t="s">
        <v>81</v>
      </c>
      <c r="AV1272" s="13" t="s">
        <v>81</v>
      </c>
      <c r="AW1272" s="13" t="s">
        <v>33</v>
      </c>
      <c r="AX1272" s="13" t="s">
        <v>79</v>
      </c>
      <c r="AY1272" s="154" t="s">
        <v>141</v>
      </c>
    </row>
    <row r="1273" spans="2:65" s="1" customFormat="1" ht="24.2" customHeight="1" x14ac:dyDescent="0.2">
      <c r="B1273" s="33"/>
      <c r="C1273" s="128" t="s">
        <v>1420</v>
      </c>
      <c r="D1273" s="128" t="s">
        <v>144</v>
      </c>
      <c r="E1273" s="129" t="s">
        <v>1421</v>
      </c>
      <c r="F1273" s="130" t="s">
        <v>1422</v>
      </c>
      <c r="G1273" s="131" t="s">
        <v>1032</v>
      </c>
      <c r="H1273" s="184"/>
      <c r="I1273" s="133"/>
      <c r="J1273" s="134">
        <f>ROUND(I1273*H1273,2)</f>
        <v>0</v>
      </c>
      <c r="K1273" s="130" t="s">
        <v>148</v>
      </c>
      <c r="L1273" s="33"/>
      <c r="M1273" s="135" t="s">
        <v>19</v>
      </c>
      <c r="N1273" s="136" t="s">
        <v>42</v>
      </c>
      <c r="P1273" s="137">
        <f>O1273*H1273</f>
        <v>0</v>
      </c>
      <c r="Q1273" s="137">
        <v>0</v>
      </c>
      <c r="R1273" s="137">
        <f>Q1273*H1273</f>
        <v>0</v>
      </c>
      <c r="S1273" s="137">
        <v>0</v>
      </c>
      <c r="T1273" s="138">
        <f>S1273*H1273</f>
        <v>0</v>
      </c>
      <c r="AR1273" s="139" t="s">
        <v>269</v>
      </c>
      <c r="AT1273" s="139" t="s">
        <v>144</v>
      </c>
      <c r="AU1273" s="139" t="s">
        <v>81</v>
      </c>
      <c r="AY1273" s="18" t="s">
        <v>141</v>
      </c>
      <c r="BE1273" s="140">
        <f>IF(N1273="základní",J1273,0)</f>
        <v>0</v>
      </c>
      <c r="BF1273" s="140">
        <f>IF(N1273="snížená",J1273,0)</f>
        <v>0</v>
      </c>
      <c r="BG1273" s="140">
        <f>IF(N1273="zákl. přenesená",J1273,0)</f>
        <v>0</v>
      </c>
      <c r="BH1273" s="140">
        <f>IF(N1273="sníž. přenesená",J1273,0)</f>
        <v>0</v>
      </c>
      <c r="BI1273" s="140">
        <f>IF(N1273="nulová",J1273,0)</f>
        <v>0</v>
      </c>
      <c r="BJ1273" s="18" t="s">
        <v>79</v>
      </c>
      <c r="BK1273" s="140">
        <f>ROUND(I1273*H1273,2)</f>
        <v>0</v>
      </c>
      <c r="BL1273" s="18" t="s">
        <v>269</v>
      </c>
      <c r="BM1273" s="139" t="s">
        <v>1423</v>
      </c>
    </row>
    <row r="1274" spans="2:65" s="1" customFormat="1" ht="29.25" x14ac:dyDescent="0.2">
      <c r="B1274" s="33"/>
      <c r="D1274" s="141" t="s">
        <v>151</v>
      </c>
      <c r="F1274" s="142" t="s">
        <v>1424</v>
      </c>
      <c r="I1274" s="143"/>
      <c r="L1274" s="33"/>
      <c r="M1274" s="144"/>
      <c r="T1274" s="54"/>
      <c r="AT1274" s="18" t="s">
        <v>151</v>
      </c>
      <c r="AU1274" s="18" t="s">
        <v>81</v>
      </c>
    </row>
    <row r="1275" spans="2:65" s="1" customFormat="1" ht="11.25" x14ac:dyDescent="0.2">
      <c r="B1275" s="33"/>
      <c r="D1275" s="145" t="s">
        <v>153</v>
      </c>
      <c r="F1275" s="146" t="s">
        <v>1425</v>
      </c>
      <c r="I1275" s="143"/>
      <c r="L1275" s="33"/>
      <c r="M1275" s="144"/>
      <c r="T1275" s="54"/>
      <c r="AT1275" s="18" t="s">
        <v>153</v>
      </c>
      <c r="AU1275" s="18" t="s">
        <v>81</v>
      </c>
    </row>
    <row r="1276" spans="2:65" s="11" customFormat="1" ht="22.9" customHeight="1" x14ac:dyDescent="0.2">
      <c r="B1276" s="116"/>
      <c r="D1276" s="117" t="s">
        <v>70</v>
      </c>
      <c r="E1276" s="126" t="s">
        <v>1426</v>
      </c>
      <c r="F1276" s="126" t="s">
        <v>1427</v>
      </c>
      <c r="I1276" s="119"/>
      <c r="J1276" s="127">
        <f>BK1276</f>
        <v>0</v>
      </c>
      <c r="L1276" s="116"/>
      <c r="M1276" s="121"/>
      <c r="P1276" s="122">
        <f>SUM(P1277:P1440)</f>
        <v>0</v>
      </c>
      <c r="R1276" s="122">
        <f>SUM(R1277:R1440)</f>
        <v>3.1277228500000001</v>
      </c>
      <c r="T1276" s="123">
        <f>SUM(T1277:T1440)</f>
        <v>0.25740000000000002</v>
      </c>
      <c r="AR1276" s="117" t="s">
        <v>81</v>
      </c>
      <c r="AT1276" s="124" t="s">
        <v>70</v>
      </c>
      <c r="AU1276" s="124" t="s">
        <v>79</v>
      </c>
      <c r="AY1276" s="117" t="s">
        <v>141</v>
      </c>
      <c r="BK1276" s="125">
        <f>SUM(BK1277:BK1440)</f>
        <v>0</v>
      </c>
    </row>
    <row r="1277" spans="2:65" s="1" customFormat="1" ht="24.2" customHeight="1" x14ac:dyDescent="0.2">
      <c r="B1277" s="33"/>
      <c r="C1277" s="128" t="s">
        <v>1428</v>
      </c>
      <c r="D1277" s="128" t="s">
        <v>144</v>
      </c>
      <c r="E1277" s="129" t="s">
        <v>1429</v>
      </c>
      <c r="F1277" s="130" t="s">
        <v>1430</v>
      </c>
      <c r="G1277" s="131" t="s">
        <v>221</v>
      </c>
      <c r="H1277" s="132">
        <v>66.873000000000005</v>
      </c>
      <c r="I1277" s="133"/>
      <c r="J1277" s="134">
        <f>ROUND(I1277*H1277,2)</f>
        <v>0</v>
      </c>
      <c r="K1277" s="130" t="s">
        <v>148</v>
      </c>
      <c r="L1277" s="33"/>
      <c r="M1277" s="135" t="s">
        <v>19</v>
      </c>
      <c r="N1277" s="136" t="s">
        <v>42</v>
      </c>
      <c r="P1277" s="137">
        <f>O1277*H1277</f>
        <v>0</v>
      </c>
      <c r="Q1277" s="137">
        <v>2.5999999999999998E-4</v>
      </c>
      <c r="R1277" s="137">
        <f>Q1277*H1277</f>
        <v>1.738698E-2</v>
      </c>
      <c r="S1277" s="137">
        <v>0</v>
      </c>
      <c r="T1277" s="138">
        <f>S1277*H1277</f>
        <v>0</v>
      </c>
      <c r="AR1277" s="139" t="s">
        <v>269</v>
      </c>
      <c r="AT1277" s="139" t="s">
        <v>144</v>
      </c>
      <c r="AU1277" s="139" t="s">
        <v>81</v>
      </c>
      <c r="AY1277" s="18" t="s">
        <v>141</v>
      </c>
      <c r="BE1277" s="140">
        <f>IF(N1277="základní",J1277,0)</f>
        <v>0</v>
      </c>
      <c r="BF1277" s="140">
        <f>IF(N1277="snížená",J1277,0)</f>
        <v>0</v>
      </c>
      <c r="BG1277" s="140">
        <f>IF(N1277="zákl. přenesená",J1277,0)</f>
        <v>0</v>
      </c>
      <c r="BH1277" s="140">
        <f>IF(N1277="sníž. přenesená",J1277,0)</f>
        <v>0</v>
      </c>
      <c r="BI1277" s="140">
        <f>IF(N1277="nulová",J1277,0)</f>
        <v>0</v>
      </c>
      <c r="BJ1277" s="18" t="s">
        <v>79</v>
      </c>
      <c r="BK1277" s="140">
        <f>ROUND(I1277*H1277,2)</f>
        <v>0</v>
      </c>
      <c r="BL1277" s="18" t="s">
        <v>269</v>
      </c>
      <c r="BM1277" s="139" t="s">
        <v>1431</v>
      </c>
    </row>
    <row r="1278" spans="2:65" s="1" customFormat="1" ht="19.5" x14ac:dyDescent="0.2">
      <c r="B1278" s="33"/>
      <c r="D1278" s="141" t="s">
        <v>151</v>
      </c>
      <c r="F1278" s="142" t="s">
        <v>1432</v>
      </c>
      <c r="I1278" s="143"/>
      <c r="L1278" s="33"/>
      <c r="M1278" s="144"/>
      <c r="T1278" s="54"/>
      <c r="AT1278" s="18" t="s">
        <v>151</v>
      </c>
      <c r="AU1278" s="18" t="s">
        <v>81</v>
      </c>
    </row>
    <row r="1279" spans="2:65" s="1" customFormat="1" ht="11.25" x14ac:dyDescent="0.2">
      <c r="B1279" s="33"/>
      <c r="D1279" s="145" t="s">
        <v>153</v>
      </c>
      <c r="F1279" s="146" t="s">
        <v>1433</v>
      </c>
      <c r="I1279" s="143"/>
      <c r="L1279" s="33"/>
      <c r="M1279" s="144"/>
      <c r="T1279" s="54"/>
      <c r="AT1279" s="18" t="s">
        <v>153</v>
      </c>
      <c r="AU1279" s="18" t="s">
        <v>81</v>
      </c>
    </row>
    <row r="1280" spans="2:65" s="12" customFormat="1" ht="11.25" x14ac:dyDescent="0.2">
      <c r="B1280" s="147"/>
      <c r="D1280" s="141" t="s">
        <v>155</v>
      </c>
      <c r="E1280" s="148" t="s">
        <v>19</v>
      </c>
      <c r="F1280" s="149" t="s">
        <v>1434</v>
      </c>
      <c r="H1280" s="148" t="s">
        <v>19</v>
      </c>
      <c r="I1280" s="150"/>
      <c r="L1280" s="147"/>
      <c r="M1280" s="151"/>
      <c r="T1280" s="152"/>
      <c r="AT1280" s="148" t="s">
        <v>155</v>
      </c>
      <c r="AU1280" s="148" t="s">
        <v>81</v>
      </c>
      <c r="AV1280" s="12" t="s">
        <v>79</v>
      </c>
      <c r="AW1280" s="12" t="s">
        <v>33</v>
      </c>
      <c r="AX1280" s="12" t="s">
        <v>71</v>
      </c>
      <c r="AY1280" s="148" t="s">
        <v>141</v>
      </c>
    </row>
    <row r="1281" spans="2:65" s="12" customFormat="1" ht="11.25" x14ac:dyDescent="0.2">
      <c r="B1281" s="147"/>
      <c r="D1281" s="141" t="s">
        <v>155</v>
      </c>
      <c r="E1281" s="148" t="s">
        <v>19</v>
      </c>
      <c r="F1281" s="149" t="s">
        <v>1435</v>
      </c>
      <c r="H1281" s="148" t="s">
        <v>19</v>
      </c>
      <c r="I1281" s="150"/>
      <c r="L1281" s="147"/>
      <c r="M1281" s="151"/>
      <c r="T1281" s="152"/>
      <c r="AT1281" s="148" t="s">
        <v>155</v>
      </c>
      <c r="AU1281" s="148" t="s">
        <v>81</v>
      </c>
      <c r="AV1281" s="12" t="s">
        <v>79</v>
      </c>
      <c r="AW1281" s="12" t="s">
        <v>33</v>
      </c>
      <c r="AX1281" s="12" t="s">
        <v>71</v>
      </c>
      <c r="AY1281" s="148" t="s">
        <v>141</v>
      </c>
    </row>
    <row r="1282" spans="2:65" s="13" customFormat="1" ht="11.25" x14ac:dyDescent="0.2">
      <c r="B1282" s="153"/>
      <c r="D1282" s="141" t="s">
        <v>155</v>
      </c>
      <c r="E1282" s="154" t="s">
        <v>19</v>
      </c>
      <c r="F1282" s="155" t="s">
        <v>1436</v>
      </c>
      <c r="H1282" s="156">
        <v>66.873000000000005</v>
      </c>
      <c r="I1282" s="157"/>
      <c r="L1282" s="153"/>
      <c r="M1282" s="158"/>
      <c r="T1282" s="159"/>
      <c r="AT1282" s="154" t="s">
        <v>155</v>
      </c>
      <c r="AU1282" s="154" t="s">
        <v>81</v>
      </c>
      <c r="AV1282" s="13" t="s">
        <v>81</v>
      </c>
      <c r="AW1282" s="13" t="s">
        <v>33</v>
      </c>
      <c r="AX1282" s="13" t="s">
        <v>79</v>
      </c>
      <c r="AY1282" s="154" t="s">
        <v>141</v>
      </c>
    </row>
    <row r="1283" spans="2:65" s="1" customFormat="1" ht="24.2" customHeight="1" x14ac:dyDescent="0.2">
      <c r="B1283" s="33"/>
      <c r="C1283" s="160" t="s">
        <v>1437</v>
      </c>
      <c r="D1283" s="160" t="s">
        <v>172</v>
      </c>
      <c r="E1283" s="161" t="s">
        <v>1438</v>
      </c>
      <c r="F1283" s="162" t="s">
        <v>1439</v>
      </c>
      <c r="G1283" s="163" t="s">
        <v>221</v>
      </c>
      <c r="H1283" s="164">
        <v>70.216999999999999</v>
      </c>
      <c r="I1283" s="165"/>
      <c r="J1283" s="166">
        <f>ROUND(I1283*H1283,2)</f>
        <v>0</v>
      </c>
      <c r="K1283" s="162" t="s">
        <v>148</v>
      </c>
      <c r="L1283" s="167"/>
      <c r="M1283" s="168" t="s">
        <v>19</v>
      </c>
      <c r="N1283" s="169" t="s">
        <v>42</v>
      </c>
      <c r="P1283" s="137">
        <f>O1283*H1283</f>
        <v>0</v>
      </c>
      <c r="Q1283" s="137">
        <v>3.6110000000000003E-2</v>
      </c>
      <c r="R1283" s="137">
        <f>Q1283*H1283</f>
        <v>2.5355358700000004</v>
      </c>
      <c r="S1283" s="137">
        <v>0</v>
      </c>
      <c r="T1283" s="138">
        <f>S1283*H1283</f>
        <v>0</v>
      </c>
      <c r="AR1283" s="139" t="s">
        <v>376</v>
      </c>
      <c r="AT1283" s="139" t="s">
        <v>172</v>
      </c>
      <c r="AU1283" s="139" t="s">
        <v>81</v>
      </c>
      <c r="AY1283" s="18" t="s">
        <v>141</v>
      </c>
      <c r="BE1283" s="140">
        <f>IF(N1283="základní",J1283,0)</f>
        <v>0</v>
      </c>
      <c r="BF1283" s="140">
        <f>IF(N1283="snížená",J1283,0)</f>
        <v>0</v>
      </c>
      <c r="BG1283" s="140">
        <f>IF(N1283="zákl. přenesená",J1283,0)</f>
        <v>0</v>
      </c>
      <c r="BH1283" s="140">
        <f>IF(N1283="sníž. přenesená",J1283,0)</f>
        <v>0</v>
      </c>
      <c r="BI1283" s="140">
        <f>IF(N1283="nulová",J1283,0)</f>
        <v>0</v>
      </c>
      <c r="BJ1283" s="18" t="s">
        <v>79</v>
      </c>
      <c r="BK1283" s="140">
        <f>ROUND(I1283*H1283,2)</f>
        <v>0</v>
      </c>
      <c r="BL1283" s="18" t="s">
        <v>269</v>
      </c>
      <c r="BM1283" s="139" t="s">
        <v>1440</v>
      </c>
    </row>
    <row r="1284" spans="2:65" s="1" customFormat="1" ht="19.5" x14ac:dyDescent="0.2">
      <c r="B1284" s="33"/>
      <c r="D1284" s="141" t="s">
        <v>151</v>
      </c>
      <c r="F1284" s="142" t="s">
        <v>1439</v>
      </c>
      <c r="I1284" s="143"/>
      <c r="L1284" s="33"/>
      <c r="M1284" s="144"/>
      <c r="T1284" s="54"/>
      <c r="AT1284" s="18" t="s">
        <v>151</v>
      </c>
      <c r="AU1284" s="18" t="s">
        <v>81</v>
      </c>
    </row>
    <row r="1285" spans="2:65" s="12" customFormat="1" ht="22.5" x14ac:dyDescent="0.2">
      <c r="B1285" s="147"/>
      <c r="D1285" s="141" t="s">
        <v>155</v>
      </c>
      <c r="E1285" s="148" t="s">
        <v>19</v>
      </c>
      <c r="F1285" s="149" t="s">
        <v>1441</v>
      </c>
      <c r="H1285" s="148" t="s">
        <v>19</v>
      </c>
      <c r="I1285" s="150"/>
      <c r="L1285" s="147"/>
      <c r="M1285" s="151"/>
      <c r="T1285" s="152"/>
      <c r="AT1285" s="148" t="s">
        <v>155</v>
      </c>
      <c r="AU1285" s="148" t="s">
        <v>81</v>
      </c>
      <c r="AV1285" s="12" t="s">
        <v>79</v>
      </c>
      <c r="AW1285" s="12" t="s">
        <v>33</v>
      </c>
      <c r="AX1285" s="12" t="s">
        <v>71</v>
      </c>
      <c r="AY1285" s="148" t="s">
        <v>141</v>
      </c>
    </row>
    <row r="1286" spans="2:65" s="12" customFormat="1" ht="11.25" x14ac:dyDescent="0.2">
      <c r="B1286" s="147"/>
      <c r="D1286" s="141" t="s">
        <v>155</v>
      </c>
      <c r="E1286" s="148" t="s">
        <v>19</v>
      </c>
      <c r="F1286" s="149" t="s">
        <v>177</v>
      </c>
      <c r="H1286" s="148" t="s">
        <v>19</v>
      </c>
      <c r="I1286" s="150"/>
      <c r="L1286" s="147"/>
      <c r="M1286" s="151"/>
      <c r="T1286" s="152"/>
      <c r="AT1286" s="148" t="s">
        <v>155</v>
      </c>
      <c r="AU1286" s="148" t="s">
        <v>81</v>
      </c>
      <c r="AV1286" s="12" t="s">
        <v>79</v>
      </c>
      <c r="AW1286" s="12" t="s">
        <v>33</v>
      </c>
      <c r="AX1286" s="12" t="s">
        <v>71</v>
      </c>
      <c r="AY1286" s="148" t="s">
        <v>141</v>
      </c>
    </row>
    <row r="1287" spans="2:65" s="13" customFormat="1" ht="11.25" x14ac:dyDescent="0.2">
      <c r="B1287" s="153"/>
      <c r="D1287" s="141" t="s">
        <v>155</v>
      </c>
      <c r="E1287" s="154" t="s">
        <v>19</v>
      </c>
      <c r="F1287" s="155" t="s">
        <v>1442</v>
      </c>
      <c r="H1287" s="156">
        <v>66.873000000000005</v>
      </c>
      <c r="I1287" s="157"/>
      <c r="L1287" s="153"/>
      <c r="M1287" s="158"/>
      <c r="T1287" s="159"/>
      <c r="AT1287" s="154" t="s">
        <v>155</v>
      </c>
      <c r="AU1287" s="154" t="s">
        <v>81</v>
      </c>
      <c r="AV1287" s="13" t="s">
        <v>81</v>
      </c>
      <c r="AW1287" s="13" t="s">
        <v>33</v>
      </c>
      <c r="AX1287" s="13" t="s">
        <v>79</v>
      </c>
      <c r="AY1287" s="154" t="s">
        <v>141</v>
      </c>
    </row>
    <row r="1288" spans="2:65" s="13" customFormat="1" ht="11.25" x14ac:dyDescent="0.2">
      <c r="B1288" s="153"/>
      <c r="D1288" s="141" t="s">
        <v>155</v>
      </c>
      <c r="F1288" s="155" t="s">
        <v>1443</v>
      </c>
      <c r="H1288" s="156">
        <v>70.216999999999999</v>
      </c>
      <c r="I1288" s="157"/>
      <c r="L1288" s="153"/>
      <c r="M1288" s="158"/>
      <c r="T1288" s="159"/>
      <c r="AT1288" s="154" t="s">
        <v>155</v>
      </c>
      <c r="AU1288" s="154" t="s">
        <v>81</v>
      </c>
      <c r="AV1288" s="13" t="s">
        <v>81</v>
      </c>
      <c r="AW1288" s="13" t="s">
        <v>4</v>
      </c>
      <c r="AX1288" s="13" t="s">
        <v>79</v>
      </c>
      <c r="AY1288" s="154" t="s">
        <v>141</v>
      </c>
    </row>
    <row r="1289" spans="2:65" s="1" customFormat="1" ht="24.2" customHeight="1" x14ac:dyDescent="0.2">
      <c r="B1289" s="33"/>
      <c r="C1289" s="128" t="s">
        <v>1444</v>
      </c>
      <c r="D1289" s="128" t="s">
        <v>144</v>
      </c>
      <c r="E1289" s="129" t="s">
        <v>1445</v>
      </c>
      <c r="F1289" s="130" t="s">
        <v>1446</v>
      </c>
      <c r="G1289" s="131" t="s">
        <v>147</v>
      </c>
      <c r="H1289" s="132">
        <v>9</v>
      </c>
      <c r="I1289" s="133"/>
      <c r="J1289" s="134">
        <f>ROUND(I1289*H1289,2)</f>
        <v>0</v>
      </c>
      <c r="K1289" s="130" t="s">
        <v>148</v>
      </c>
      <c r="L1289" s="33"/>
      <c r="M1289" s="135" t="s">
        <v>19</v>
      </c>
      <c r="N1289" s="136" t="s">
        <v>42</v>
      </c>
      <c r="P1289" s="137">
        <f>O1289*H1289</f>
        <v>0</v>
      </c>
      <c r="Q1289" s="137">
        <v>0</v>
      </c>
      <c r="R1289" s="137">
        <f>Q1289*H1289</f>
        <v>0</v>
      </c>
      <c r="S1289" s="137">
        <v>0</v>
      </c>
      <c r="T1289" s="138">
        <f>S1289*H1289</f>
        <v>0</v>
      </c>
      <c r="AR1289" s="139" t="s">
        <v>269</v>
      </c>
      <c r="AT1289" s="139" t="s">
        <v>144</v>
      </c>
      <c r="AU1289" s="139" t="s">
        <v>81</v>
      </c>
      <c r="AY1289" s="18" t="s">
        <v>141</v>
      </c>
      <c r="BE1289" s="140">
        <f>IF(N1289="základní",J1289,0)</f>
        <v>0</v>
      </c>
      <c r="BF1289" s="140">
        <f>IF(N1289="snížená",J1289,0)</f>
        <v>0</v>
      </c>
      <c r="BG1289" s="140">
        <f>IF(N1289="zákl. přenesená",J1289,0)</f>
        <v>0</v>
      </c>
      <c r="BH1289" s="140">
        <f>IF(N1289="sníž. přenesená",J1289,0)</f>
        <v>0</v>
      </c>
      <c r="BI1289" s="140">
        <f>IF(N1289="nulová",J1289,0)</f>
        <v>0</v>
      </c>
      <c r="BJ1289" s="18" t="s">
        <v>79</v>
      </c>
      <c r="BK1289" s="140">
        <f>ROUND(I1289*H1289,2)</f>
        <v>0</v>
      </c>
      <c r="BL1289" s="18" t="s">
        <v>269</v>
      </c>
      <c r="BM1289" s="139" t="s">
        <v>1447</v>
      </c>
    </row>
    <row r="1290" spans="2:65" s="1" customFormat="1" ht="29.25" x14ac:dyDescent="0.2">
      <c r="B1290" s="33"/>
      <c r="D1290" s="141" t="s">
        <v>151</v>
      </c>
      <c r="F1290" s="142" t="s">
        <v>1448</v>
      </c>
      <c r="I1290" s="143"/>
      <c r="L1290" s="33"/>
      <c r="M1290" s="144"/>
      <c r="T1290" s="54"/>
      <c r="AT1290" s="18" t="s">
        <v>151</v>
      </c>
      <c r="AU1290" s="18" t="s">
        <v>81</v>
      </c>
    </row>
    <row r="1291" spans="2:65" s="1" customFormat="1" ht="11.25" x14ac:dyDescent="0.2">
      <c r="B1291" s="33"/>
      <c r="D1291" s="145" t="s">
        <v>153</v>
      </c>
      <c r="F1291" s="146" t="s">
        <v>1449</v>
      </c>
      <c r="I1291" s="143"/>
      <c r="L1291" s="33"/>
      <c r="M1291" s="144"/>
      <c r="T1291" s="54"/>
      <c r="AT1291" s="18" t="s">
        <v>153</v>
      </c>
      <c r="AU1291" s="18" t="s">
        <v>81</v>
      </c>
    </row>
    <row r="1292" spans="2:65" s="12" customFormat="1" ht="11.25" x14ac:dyDescent="0.2">
      <c r="B1292" s="147"/>
      <c r="D1292" s="141" t="s">
        <v>155</v>
      </c>
      <c r="E1292" s="148" t="s">
        <v>19</v>
      </c>
      <c r="F1292" s="149" t="s">
        <v>1450</v>
      </c>
      <c r="H1292" s="148" t="s">
        <v>19</v>
      </c>
      <c r="I1292" s="150"/>
      <c r="L1292" s="147"/>
      <c r="M1292" s="151"/>
      <c r="T1292" s="152"/>
      <c r="AT1292" s="148" t="s">
        <v>155</v>
      </c>
      <c r="AU1292" s="148" t="s">
        <v>81</v>
      </c>
      <c r="AV1292" s="12" t="s">
        <v>79</v>
      </c>
      <c r="AW1292" s="12" t="s">
        <v>33</v>
      </c>
      <c r="AX1292" s="12" t="s">
        <v>71</v>
      </c>
      <c r="AY1292" s="148" t="s">
        <v>141</v>
      </c>
    </row>
    <row r="1293" spans="2:65" s="12" customFormat="1" ht="11.25" x14ac:dyDescent="0.2">
      <c r="B1293" s="147"/>
      <c r="D1293" s="141" t="s">
        <v>155</v>
      </c>
      <c r="E1293" s="148" t="s">
        <v>19</v>
      </c>
      <c r="F1293" s="149" t="s">
        <v>1451</v>
      </c>
      <c r="H1293" s="148" t="s">
        <v>19</v>
      </c>
      <c r="I1293" s="150"/>
      <c r="L1293" s="147"/>
      <c r="M1293" s="151"/>
      <c r="T1293" s="152"/>
      <c r="AT1293" s="148" t="s">
        <v>155</v>
      </c>
      <c r="AU1293" s="148" t="s">
        <v>81</v>
      </c>
      <c r="AV1293" s="12" t="s">
        <v>79</v>
      </c>
      <c r="AW1293" s="12" t="s">
        <v>33</v>
      </c>
      <c r="AX1293" s="12" t="s">
        <v>71</v>
      </c>
      <c r="AY1293" s="148" t="s">
        <v>141</v>
      </c>
    </row>
    <row r="1294" spans="2:65" s="13" customFormat="1" ht="11.25" x14ac:dyDescent="0.2">
      <c r="B1294" s="153"/>
      <c r="D1294" s="141" t="s">
        <v>155</v>
      </c>
      <c r="E1294" s="154" t="s">
        <v>19</v>
      </c>
      <c r="F1294" s="155" t="s">
        <v>1452</v>
      </c>
      <c r="H1294" s="156">
        <v>4</v>
      </c>
      <c r="I1294" s="157"/>
      <c r="L1294" s="153"/>
      <c r="M1294" s="158"/>
      <c r="T1294" s="159"/>
      <c r="AT1294" s="154" t="s">
        <v>155</v>
      </c>
      <c r="AU1294" s="154" t="s">
        <v>81</v>
      </c>
      <c r="AV1294" s="13" t="s">
        <v>81</v>
      </c>
      <c r="AW1294" s="13" t="s">
        <v>33</v>
      </c>
      <c r="AX1294" s="13" t="s">
        <v>71</v>
      </c>
      <c r="AY1294" s="154" t="s">
        <v>141</v>
      </c>
    </row>
    <row r="1295" spans="2:65" s="12" customFormat="1" ht="11.25" x14ac:dyDescent="0.2">
      <c r="B1295" s="147"/>
      <c r="D1295" s="141" t="s">
        <v>155</v>
      </c>
      <c r="E1295" s="148" t="s">
        <v>19</v>
      </c>
      <c r="F1295" s="149" t="s">
        <v>1453</v>
      </c>
      <c r="H1295" s="148" t="s">
        <v>19</v>
      </c>
      <c r="I1295" s="150"/>
      <c r="L1295" s="147"/>
      <c r="M1295" s="151"/>
      <c r="T1295" s="152"/>
      <c r="AT1295" s="148" t="s">
        <v>155</v>
      </c>
      <c r="AU1295" s="148" t="s">
        <v>81</v>
      </c>
      <c r="AV1295" s="12" t="s">
        <v>79</v>
      </c>
      <c r="AW1295" s="12" t="s">
        <v>33</v>
      </c>
      <c r="AX1295" s="12" t="s">
        <v>71</v>
      </c>
      <c r="AY1295" s="148" t="s">
        <v>141</v>
      </c>
    </row>
    <row r="1296" spans="2:65" s="13" customFormat="1" ht="11.25" x14ac:dyDescent="0.2">
      <c r="B1296" s="153"/>
      <c r="D1296" s="141" t="s">
        <v>155</v>
      </c>
      <c r="E1296" s="154" t="s">
        <v>19</v>
      </c>
      <c r="F1296" s="155" t="s">
        <v>1454</v>
      </c>
      <c r="H1296" s="156">
        <v>5</v>
      </c>
      <c r="I1296" s="157"/>
      <c r="L1296" s="153"/>
      <c r="M1296" s="158"/>
      <c r="T1296" s="159"/>
      <c r="AT1296" s="154" t="s">
        <v>155</v>
      </c>
      <c r="AU1296" s="154" t="s">
        <v>81</v>
      </c>
      <c r="AV1296" s="13" t="s">
        <v>81</v>
      </c>
      <c r="AW1296" s="13" t="s">
        <v>33</v>
      </c>
      <c r="AX1296" s="13" t="s">
        <v>71</v>
      </c>
      <c r="AY1296" s="154" t="s">
        <v>141</v>
      </c>
    </row>
    <row r="1297" spans="2:65" s="14" customFormat="1" ht="11.25" x14ac:dyDescent="0.2">
      <c r="B1297" s="170"/>
      <c r="D1297" s="141" t="s">
        <v>155</v>
      </c>
      <c r="E1297" s="171" t="s">
        <v>19</v>
      </c>
      <c r="F1297" s="172" t="s">
        <v>188</v>
      </c>
      <c r="H1297" s="173">
        <v>9</v>
      </c>
      <c r="I1297" s="174"/>
      <c r="L1297" s="170"/>
      <c r="M1297" s="175"/>
      <c r="T1297" s="176"/>
      <c r="AT1297" s="171" t="s">
        <v>155</v>
      </c>
      <c r="AU1297" s="171" t="s">
        <v>81</v>
      </c>
      <c r="AV1297" s="14" t="s">
        <v>149</v>
      </c>
      <c r="AW1297" s="14" t="s">
        <v>33</v>
      </c>
      <c r="AX1297" s="14" t="s">
        <v>79</v>
      </c>
      <c r="AY1297" s="171" t="s">
        <v>141</v>
      </c>
    </row>
    <row r="1298" spans="2:65" s="1" customFormat="1" ht="33" customHeight="1" x14ac:dyDescent="0.2">
      <c r="B1298" s="33"/>
      <c r="C1298" s="160" t="s">
        <v>1455</v>
      </c>
      <c r="D1298" s="160" t="s">
        <v>172</v>
      </c>
      <c r="E1298" s="161" t="s">
        <v>1456</v>
      </c>
      <c r="F1298" s="162" t="s">
        <v>1457</v>
      </c>
      <c r="G1298" s="163" t="s">
        <v>147</v>
      </c>
      <c r="H1298" s="164">
        <v>3</v>
      </c>
      <c r="I1298" s="165"/>
      <c r="J1298" s="166">
        <f>ROUND(I1298*H1298,2)</f>
        <v>0</v>
      </c>
      <c r="K1298" s="162" t="s">
        <v>292</v>
      </c>
      <c r="L1298" s="167"/>
      <c r="M1298" s="168" t="s">
        <v>19</v>
      </c>
      <c r="N1298" s="169" t="s">
        <v>42</v>
      </c>
      <c r="P1298" s="137">
        <f>O1298*H1298</f>
        <v>0</v>
      </c>
      <c r="Q1298" s="137">
        <v>1.95E-2</v>
      </c>
      <c r="R1298" s="137">
        <f>Q1298*H1298</f>
        <v>5.8499999999999996E-2</v>
      </c>
      <c r="S1298" s="137">
        <v>0</v>
      </c>
      <c r="T1298" s="138">
        <f>S1298*H1298</f>
        <v>0</v>
      </c>
      <c r="AR1298" s="139" t="s">
        <v>376</v>
      </c>
      <c r="AT1298" s="139" t="s">
        <v>172</v>
      </c>
      <c r="AU1298" s="139" t="s">
        <v>81</v>
      </c>
      <c r="AY1298" s="18" t="s">
        <v>141</v>
      </c>
      <c r="BE1298" s="140">
        <f>IF(N1298="základní",J1298,0)</f>
        <v>0</v>
      </c>
      <c r="BF1298" s="140">
        <f>IF(N1298="snížená",J1298,0)</f>
        <v>0</v>
      </c>
      <c r="BG1298" s="140">
        <f>IF(N1298="zákl. přenesená",J1298,0)</f>
        <v>0</v>
      </c>
      <c r="BH1298" s="140">
        <f>IF(N1298="sníž. přenesená",J1298,0)</f>
        <v>0</v>
      </c>
      <c r="BI1298" s="140">
        <f>IF(N1298="nulová",J1298,0)</f>
        <v>0</v>
      </c>
      <c r="BJ1298" s="18" t="s">
        <v>79</v>
      </c>
      <c r="BK1298" s="140">
        <f>ROUND(I1298*H1298,2)</f>
        <v>0</v>
      </c>
      <c r="BL1298" s="18" t="s">
        <v>269</v>
      </c>
      <c r="BM1298" s="139" t="s">
        <v>1458</v>
      </c>
    </row>
    <row r="1299" spans="2:65" s="1" customFormat="1" ht="19.5" x14ac:dyDescent="0.2">
      <c r="B1299" s="33"/>
      <c r="D1299" s="141" t="s">
        <v>151</v>
      </c>
      <c r="F1299" s="142" t="s">
        <v>1457</v>
      </c>
      <c r="I1299" s="143"/>
      <c r="L1299" s="33"/>
      <c r="M1299" s="144"/>
      <c r="T1299" s="54"/>
      <c r="AT1299" s="18" t="s">
        <v>151</v>
      </c>
      <c r="AU1299" s="18" t="s">
        <v>81</v>
      </c>
    </row>
    <row r="1300" spans="2:65" s="12" customFormat="1" ht="11.25" x14ac:dyDescent="0.2">
      <c r="B1300" s="147"/>
      <c r="D1300" s="141" t="s">
        <v>155</v>
      </c>
      <c r="E1300" s="148" t="s">
        <v>19</v>
      </c>
      <c r="F1300" s="149" t="s">
        <v>1459</v>
      </c>
      <c r="H1300" s="148" t="s">
        <v>19</v>
      </c>
      <c r="I1300" s="150"/>
      <c r="L1300" s="147"/>
      <c r="M1300" s="151"/>
      <c r="T1300" s="152"/>
      <c r="AT1300" s="148" t="s">
        <v>155</v>
      </c>
      <c r="AU1300" s="148" t="s">
        <v>81</v>
      </c>
      <c r="AV1300" s="12" t="s">
        <v>79</v>
      </c>
      <c r="AW1300" s="12" t="s">
        <v>33</v>
      </c>
      <c r="AX1300" s="12" t="s">
        <v>71</v>
      </c>
      <c r="AY1300" s="148" t="s">
        <v>141</v>
      </c>
    </row>
    <row r="1301" spans="2:65" s="13" customFormat="1" ht="11.25" x14ac:dyDescent="0.2">
      <c r="B1301" s="153"/>
      <c r="D1301" s="141" t="s">
        <v>155</v>
      </c>
      <c r="E1301" s="154" t="s">
        <v>19</v>
      </c>
      <c r="F1301" s="155" t="s">
        <v>1460</v>
      </c>
      <c r="H1301" s="156">
        <v>3</v>
      </c>
      <c r="I1301" s="157"/>
      <c r="L1301" s="153"/>
      <c r="M1301" s="158"/>
      <c r="T1301" s="159"/>
      <c r="AT1301" s="154" t="s">
        <v>155</v>
      </c>
      <c r="AU1301" s="154" t="s">
        <v>81</v>
      </c>
      <c r="AV1301" s="13" t="s">
        <v>81</v>
      </c>
      <c r="AW1301" s="13" t="s">
        <v>33</v>
      </c>
      <c r="AX1301" s="13" t="s">
        <v>79</v>
      </c>
      <c r="AY1301" s="154" t="s">
        <v>141</v>
      </c>
    </row>
    <row r="1302" spans="2:65" s="1" customFormat="1" ht="33" customHeight="1" x14ac:dyDescent="0.2">
      <c r="B1302" s="33"/>
      <c r="C1302" s="160" t="s">
        <v>1461</v>
      </c>
      <c r="D1302" s="160" t="s">
        <v>172</v>
      </c>
      <c r="E1302" s="161" t="s">
        <v>1462</v>
      </c>
      <c r="F1302" s="162" t="s">
        <v>1463</v>
      </c>
      <c r="G1302" s="163" t="s">
        <v>147</v>
      </c>
      <c r="H1302" s="164">
        <v>1</v>
      </c>
      <c r="I1302" s="165"/>
      <c r="J1302" s="166">
        <f>ROUND(I1302*H1302,2)</f>
        <v>0</v>
      </c>
      <c r="K1302" s="162" t="s">
        <v>292</v>
      </c>
      <c r="L1302" s="167"/>
      <c r="M1302" s="168" t="s">
        <v>19</v>
      </c>
      <c r="N1302" s="169" t="s">
        <v>42</v>
      </c>
      <c r="P1302" s="137">
        <f>O1302*H1302</f>
        <v>0</v>
      </c>
      <c r="Q1302" s="137">
        <v>1.95E-2</v>
      </c>
      <c r="R1302" s="137">
        <f>Q1302*H1302</f>
        <v>1.95E-2</v>
      </c>
      <c r="S1302" s="137">
        <v>0</v>
      </c>
      <c r="T1302" s="138">
        <f>S1302*H1302</f>
        <v>0</v>
      </c>
      <c r="AR1302" s="139" t="s">
        <v>376</v>
      </c>
      <c r="AT1302" s="139" t="s">
        <v>172</v>
      </c>
      <c r="AU1302" s="139" t="s">
        <v>81</v>
      </c>
      <c r="AY1302" s="18" t="s">
        <v>141</v>
      </c>
      <c r="BE1302" s="140">
        <f>IF(N1302="základní",J1302,0)</f>
        <v>0</v>
      </c>
      <c r="BF1302" s="140">
        <f>IF(N1302="snížená",J1302,0)</f>
        <v>0</v>
      </c>
      <c r="BG1302" s="140">
        <f>IF(N1302="zákl. přenesená",J1302,0)</f>
        <v>0</v>
      </c>
      <c r="BH1302" s="140">
        <f>IF(N1302="sníž. přenesená",J1302,0)</f>
        <v>0</v>
      </c>
      <c r="BI1302" s="140">
        <f>IF(N1302="nulová",J1302,0)</f>
        <v>0</v>
      </c>
      <c r="BJ1302" s="18" t="s">
        <v>79</v>
      </c>
      <c r="BK1302" s="140">
        <f>ROUND(I1302*H1302,2)</f>
        <v>0</v>
      </c>
      <c r="BL1302" s="18" t="s">
        <v>269</v>
      </c>
      <c r="BM1302" s="139" t="s">
        <v>1464</v>
      </c>
    </row>
    <row r="1303" spans="2:65" s="1" customFormat="1" ht="19.5" x14ac:dyDescent="0.2">
      <c r="B1303" s="33"/>
      <c r="D1303" s="141" t="s">
        <v>151</v>
      </c>
      <c r="F1303" s="142" t="s">
        <v>1463</v>
      </c>
      <c r="I1303" s="143"/>
      <c r="L1303" s="33"/>
      <c r="M1303" s="144"/>
      <c r="T1303" s="54"/>
      <c r="AT1303" s="18" t="s">
        <v>151</v>
      </c>
      <c r="AU1303" s="18" t="s">
        <v>81</v>
      </c>
    </row>
    <row r="1304" spans="2:65" s="12" customFormat="1" ht="11.25" x14ac:dyDescent="0.2">
      <c r="B1304" s="147"/>
      <c r="D1304" s="141" t="s">
        <v>155</v>
      </c>
      <c r="E1304" s="148" t="s">
        <v>19</v>
      </c>
      <c r="F1304" s="149" t="s">
        <v>1459</v>
      </c>
      <c r="H1304" s="148" t="s">
        <v>19</v>
      </c>
      <c r="I1304" s="150"/>
      <c r="L1304" s="147"/>
      <c r="M1304" s="151"/>
      <c r="T1304" s="152"/>
      <c r="AT1304" s="148" t="s">
        <v>155</v>
      </c>
      <c r="AU1304" s="148" t="s">
        <v>81</v>
      </c>
      <c r="AV1304" s="12" t="s">
        <v>79</v>
      </c>
      <c r="AW1304" s="12" t="s">
        <v>33</v>
      </c>
      <c r="AX1304" s="12" t="s">
        <v>71</v>
      </c>
      <c r="AY1304" s="148" t="s">
        <v>141</v>
      </c>
    </row>
    <row r="1305" spans="2:65" s="13" customFormat="1" ht="11.25" x14ac:dyDescent="0.2">
      <c r="B1305" s="153"/>
      <c r="D1305" s="141" t="s">
        <v>155</v>
      </c>
      <c r="E1305" s="154" t="s">
        <v>19</v>
      </c>
      <c r="F1305" s="155" t="s">
        <v>1465</v>
      </c>
      <c r="H1305" s="156">
        <v>1</v>
      </c>
      <c r="I1305" s="157"/>
      <c r="L1305" s="153"/>
      <c r="M1305" s="158"/>
      <c r="T1305" s="159"/>
      <c r="AT1305" s="154" t="s">
        <v>155</v>
      </c>
      <c r="AU1305" s="154" t="s">
        <v>81</v>
      </c>
      <c r="AV1305" s="13" t="s">
        <v>81</v>
      </c>
      <c r="AW1305" s="13" t="s">
        <v>33</v>
      </c>
      <c r="AX1305" s="13" t="s">
        <v>79</v>
      </c>
      <c r="AY1305" s="154" t="s">
        <v>141</v>
      </c>
    </row>
    <row r="1306" spans="2:65" s="1" customFormat="1" ht="37.9" customHeight="1" x14ac:dyDescent="0.2">
      <c r="B1306" s="33"/>
      <c r="C1306" s="160" t="s">
        <v>1466</v>
      </c>
      <c r="D1306" s="160" t="s">
        <v>172</v>
      </c>
      <c r="E1306" s="161" t="s">
        <v>1467</v>
      </c>
      <c r="F1306" s="162" t="s">
        <v>1468</v>
      </c>
      <c r="G1306" s="163" t="s">
        <v>147</v>
      </c>
      <c r="H1306" s="164">
        <v>4</v>
      </c>
      <c r="I1306" s="165"/>
      <c r="J1306" s="166">
        <f>ROUND(I1306*H1306,2)</f>
        <v>0</v>
      </c>
      <c r="K1306" s="162" t="s">
        <v>292</v>
      </c>
      <c r="L1306" s="167"/>
      <c r="M1306" s="168" t="s">
        <v>19</v>
      </c>
      <c r="N1306" s="169" t="s">
        <v>42</v>
      </c>
      <c r="P1306" s="137">
        <f>O1306*H1306</f>
        <v>0</v>
      </c>
      <c r="Q1306" s="137">
        <v>1.7500000000000002E-2</v>
      </c>
      <c r="R1306" s="137">
        <f>Q1306*H1306</f>
        <v>7.0000000000000007E-2</v>
      </c>
      <c r="S1306" s="137">
        <v>0</v>
      </c>
      <c r="T1306" s="138">
        <f>S1306*H1306</f>
        <v>0</v>
      </c>
      <c r="AR1306" s="139" t="s">
        <v>376</v>
      </c>
      <c r="AT1306" s="139" t="s">
        <v>172</v>
      </c>
      <c r="AU1306" s="139" t="s">
        <v>81</v>
      </c>
      <c r="AY1306" s="18" t="s">
        <v>141</v>
      </c>
      <c r="BE1306" s="140">
        <f>IF(N1306="základní",J1306,0)</f>
        <v>0</v>
      </c>
      <c r="BF1306" s="140">
        <f>IF(N1306="snížená",J1306,0)</f>
        <v>0</v>
      </c>
      <c r="BG1306" s="140">
        <f>IF(N1306="zákl. přenesená",J1306,0)</f>
        <v>0</v>
      </c>
      <c r="BH1306" s="140">
        <f>IF(N1306="sníž. přenesená",J1306,0)</f>
        <v>0</v>
      </c>
      <c r="BI1306" s="140">
        <f>IF(N1306="nulová",J1306,0)</f>
        <v>0</v>
      </c>
      <c r="BJ1306" s="18" t="s">
        <v>79</v>
      </c>
      <c r="BK1306" s="140">
        <f>ROUND(I1306*H1306,2)</f>
        <v>0</v>
      </c>
      <c r="BL1306" s="18" t="s">
        <v>269</v>
      </c>
      <c r="BM1306" s="139" t="s">
        <v>1469</v>
      </c>
    </row>
    <row r="1307" spans="2:65" s="1" customFormat="1" ht="19.5" x14ac:dyDescent="0.2">
      <c r="B1307" s="33"/>
      <c r="D1307" s="141" t="s">
        <v>151</v>
      </c>
      <c r="F1307" s="142" t="s">
        <v>1468</v>
      </c>
      <c r="I1307" s="143"/>
      <c r="L1307" s="33"/>
      <c r="M1307" s="144"/>
      <c r="T1307" s="54"/>
      <c r="AT1307" s="18" t="s">
        <v>151</v>
      </c>
      <c r="AU1307" s="18" t="s">
        <v>81</v>
      </c>
    </row>
    <row r="1308" spans="2:65" s="12" customFormat="1" ht="11.25" x14ac:dyDescent="0.2">
      <c r="B1308" s="147"/>
      <c r="D1308" s="141" t="s">
        <v>155</v>
      </c>
      <c r="E1308" s="148" t="s">
        <v>19</v>
      </c>
      <c r="F1308" s="149" t="s">
        <v>1459</v>
      </c>
      <c r="H1308" s="148" t="s">
        <v>19</v>
      </c>
      <c r="I1308" s="150"/>
      <c r="L1308" s="147"/>
      <c r="M1308" s="151"/>
      <c r="T1308" s="152"/>
      <c r="AT1308" s="148" t="s">
        <v>155</v>
      </c>
      <c r="AU1308" s="148" t="s">
        <v>81</v>
      </c>
      <c r="AV1308" s="12" t="s">
        <v>79</v>
      </c>
      <c r="AW1308" s="12" t="s">
        <v>33</v>
      </c>
      <c r="AX1308" s="12" t="s">
        <v>71</v>
      </c>
      <c r="AY1308" s="148" t="s">
        <v>141</v>
      </c>
    </row>
    <row r="1309" spans="2:65" s="13" customFormat="1" ht="11.25" x14ac:dyDescent="0.2">
      <c r="B1309" s="153"/>
      <c r="D1309" s="141" t="s">
        <v>155</v>
      </c>
      <c r="E1309" s="154" t="s">
        <v>19</v>
      </c>
      <c r="F1309" s="155" t="s">
        <v>1470</v>
      </c>
      <c r="H1309" s="156">
        <v>4</v>
      </c>
      <c r="I1309" s="157"/>
      <c r="L1309" s="153"/>
      <c r="M1309" s="158"/>
      <c r="T1309" s="159"/>
      <c r="AT1309" s="154" t="s">
        <v>155</v>
      </c>
      <c r="AU1309" s="154" t="s">
        <v>81</v>
      </c>
      <c r="AV1309" s="13" t="s">
        <v>81</v>
      </c>
      <c r="AW1309" s="13" t="s">
        <v>33</v>
      </c>
      <c r="AX1309" s="13" t="s">
        <v>79</v>
      </c>
      <c r="AY1309" s="154" t="s">
        <v>141</v>
      </c>
    </row>
    <row r="1310" spans="2:65" s="1" customFormat="1" ht="37.9" customHeight="1" x14ac:dyDescent="0.2">
      <c r="B1310" s="33"/>
      <c r="C1310" s="160" t="s">
        <v>1471</v>
      </c>
      <c r="D1310" s="160" t="s">
        <v>172</v>
      </c>
      <c r="E1310" s="161" t="s">
        <v>1472</v>
      </c>
      <c r="F1310" s="162" t="s">
        <v>1473</v>
      </c>
      <c r="G1310" s="163" t="s">
        <v>147</v>
      </c>
      <c r="H1310" s="164">
        <v>1</v>
      </c>
      <c r="I1310" s="165"/>
      <c r="J1310" s="166">
        <f>ROUND(I1310*H1310,2)</f>
        <v>0</v>
      </c>
      <c r="K1310" s="162" t="s">
        <v>292</v>
      </c>
      <c r="L1310" s="167"/>
      <c r="M1310" s="168" t="s">
        <v>19</v>
      </c>
      <c r="N1310" s="169" t="s">
        <v>42</v>
      </c>
      <c r="P1310" s="137">
        <f>O1310*H1310</f>
        <v>0</v>
      </c>
      <c r="Q1310" s="137">
        <v>1.7500000000000002E-2</v>
      </c>
      <c r="R1310" s="137">
        <f>Q1310*H1310</f>
        <v>1.7500000000000002E-2</v>
      </c>
      <c r="S1310" s="137">
        <v>0</v>
      </c>
      <c r="T1310" s="138">
        <f>S1310*H1310</f>
        <v>0</v>
      </c>
      <c r="AR1310" s="139" t="s">
        <v>376</v>
      </c>
      <c r="AT1310" s="139" t="s">
        <v>172</v>
      </c>
      <c r="AU1310" s="139" t="s">
        <v>81</v>
      </c>
      <c r="AY1310" s="18" t="s">
        <v>141</v>
      </c>
      <c r="BE1310" s="140">
        <f>IF(N1310="základní",J1310,0)</f>
        <v>0</v>
      </c>
      <c r="BF1310" s="140">
        <f>IF(N1310="snížená",J1310,0)</f>
        <v>0</v>
      </c>
      <c r="BG1310" s="140">
        <f>IF(N1310="zákl. přenesená",J1310,0)</f>
        <v>0</v>
      </c>
      <c r="BH1310" s="140">
        <f>IF(N1310="sníž. přenesená",J1310,0)</f>
        <v>0</v>
      </c>
      <c r="BI1310" s="140">
        <f>IF(N1310="nulová",J1310,0)</f>
        <v>0</v>
      </c>
      <c r="BJ1310" s="18" t="s">
        <v>79</v>
      </c>
      <c r="BK1310" s="140">
        <f>ROUND(I1310*H1310,2)</f>
        <v>0</v>
      </c>
      <c r="BL1310" s="18" t="s">
        <v>269</v>
      </c>
      <c r="BM1310" s="139" t="s">
        <v>1474</v>
      </c>
    </row>
    <row r="1311" spans="2:65" s="1" customFormat="1" ht="19.5" x14ac:dyDescent="0.2">
      <c r="B1311" s="33"/>
      <c r="D1311" s="141" t="s">
        <v>151</v>
      </c>
      <c r="F1311" s="142" t="s">
        <v>1473</v>
      </c>
      <c r="I1311" s="143"/>
      <c r="L1311" s="33"/>
      <c r="M1311" s="144"/>
      <c r="T1311" s="54"/>
      <c r="AT1311" s="18" t="s">
        <v>151</v>
      </c>
      <c r="AU1311" s="18" t="s">
        <v>81</v>
      </c>
    </row>
    <row r="1312" spans="2:65" s="12" customFormat="1" ht="11.25" x14ac:dyDescent="0.2">
      <c r="B1312" s="147"/>
      <c r="D1312" s="141" t="s">
        <v>155</v>
      </c>
      <c r="E1312" s="148" t="s">
        <v>19</v>
      </c>
      <c r="F1312" s="149" t="s">
        <v>1459</v>
      </c>
      <c r="H1312" s="148" t="s">
        <v>19</v>
      </c>
      <c r="I1312" s="150"/>
      <c r="L1312" s="147"/>
      <c r="M1312" s="151"/>
      <c r="T1312" s="152"/>
      <c r="AT1312" s="148" t="s">
        <v>155</v>
      </c>
      <c r="AU1312" s="148" t="s">
        <v>81</v>
      </c>
      <c r="AV1312" s="12" t="s">
        <v>79</v>
      </c>
      <c r="AW1312" s="12" t="s">
        <v>33</v>
      </c>
      <c r="AX1312" s="12" t="s">
        <v>71</v>
      </c>
      <c r="AY1312" s="148" t="s">
        <v>141</v>
      </c>
    </row>
    <row r="1313" spans="2:65" s="13" customFormat="1" ht="11.25" x14ac:dyDescent="0.2">
      <c r="B1313" s="153"/>
      <c r="D1313" s="141" t="s">
        <v>155</v>
      </c>
      <c r="E1313" s="154" t="s">
        <v>19</v>
      </c>
      <c r="F1313" s="155" t="s">
        <v>1475</v>
      </c>
      <c r="H1313" s="156">
        <v>1</v>
      </c>
      <c r="I1313" s="157"/>
      <c r="L1313" s="153"/>
      <c r="M1313" s="158"/>
      <c r="T1313" s="159"/>
      <c r="AT1313" s="154" t="s">
        <v>155</v>
      </c>
      <c r="AU1313" s="154" t="s">
        <v>81</v>
      </c>
      <c r="AV1313" s="13" t="s">
        <v>81</v>
      </c>
      <c r="AW1313" s="13" t="s">
        <v>33</v>
      </c>
      <c r="AX1313" s="13" t="s">
        <v>79</v>
      </c>
      <c r="AY1313" s="154" t="s">
        <v>141</v>
      </c>
    </row>
    <row r="1314" spans="2:65" s="1" customFormat="1" ht="24.2" customHeight="1" x14ac:dyDescent="0.2">
      <c r="B1314" s="33"/>
      <c r="C1314" s="128" t="s">
        <v>1476</v>
      </c>
      <c r="D1314" s="128" t="s">
        <v>144</v>
      </c>
      <c r="E1314" s="129" t="s">
        <v>1477</v>
      </c>
      <c r="F1314" s="130" t="s">
        <v>1478</v>
      </c>
      <c r="G1314" s="131" t="s">
        <v>147</v>
      </c>
      <c r="H1314" s="132">
        <v>12</v>
      </c>
      <c r="I1314" s="133"/>
      <c r="J1314" s="134">
        <f>ROUND(I1314*H1314,2)</f>
        <v>0</v>
      </c>
      <c r="K1314" s="130" t="s">
        <v>148</v>
      </c>
      <c r="L1314" s="33"/>
      <c r="M1314" s="135" t="s">
        <v>19</v>
      </c>
      <c r="N1314" s="136" t="s">
        <v>42</v>
      </c>
      <c r="P1314" s="137">
        <f>O1314*H1314</f>
        <v>0</v>
      </c>
      <c r="Q1314" s="137">
        <v>0</v>
      </c>
      <c r="R1314" s="137">
        <f>Q1314*H1314</f>
        <v>0</v>
      </c>
      <c r="S1314" s="137">
        <v>0</v>
      </c>
      <c r="T1314" s="138">
        <f>S1314*H1314</f>
        <v>0</v>
      </c>
      <c r="AR1314" s="139" t="s">
        <v>269</v>
      </c>
      <c r="AT1314" s="139" t="s">
        <v>144</v>
      </c>
      <c r="AU1314" s="139" t="s">
        <v>81</v>
      </c>
      <c r="AY1314" s="18" t="s">
        <v>141</v>
      </c>
      <c r="BE1314" s="140">
        <f>IF(N1314="základní",J1314,0)</f>
        <v>0</v>
      </c>
      <c r="BF1314" s="140">
        <f>IF(N1314="snížená",J1314,0)</f>
        <v>0</v>
      </c>
      <c r="BG1314" s="140">
        <f>IF(N1314="zákl. přenesená",J1314,0)</f>
        <v>0</v>
      </c>
      <c r="BH1314" s="140">
        <f>IF(N1314="sníž. přenesená",J1314,0)</f>
        <v>0</v>
      </c>
      <c r="BI1314" s="140">
        <f>IF(N1314="nulová",J1314,0)</f>
        <v>0</v>
      </c>
      <c r="BJ1314" s="18" t="s">
        <v>79</v>
      </c>
      <c r="BK1314" s="140">
        <f>ROUND(I1314*H1314,2)</f>
        <v>0</v>
      </c>
      <c r="BL1314" s="18" t="s">
        <v>269</v>
      </c>
      <c r="BM1314" s="139" t="s">
        <v>1479</v>
      </c>
    </row>
    <row r="1315" spans="2:65" s="1" customFormat="1" ht="29.25" x14ac:dyDescent="0.2">
      <c r="B1315" s="33"/>
      <c r="D1315" s="141" t="s">
        <v>151</v>
      </c>
      <c r="F1315" s="142" t="s">
        <v>1480</v>
      </c>
      <c r="I1315" s="143"/>
      <c r="L1315" s="33"/>
      <c r="M1315" s="144"/>
      <c r="T1315" s="54"/>
      <c r="AT1315" s="18" t="s">
        <v>151</v>
      </c>
      <c r="AU1315" s="18" t="s">
        <v>81</v>
      </c>
    </row>
    <row r="1316" spans="2:65" s="1" customFormat="1" ht="11.25" x14ac:dyDescent="0.2">
      <c r="B1316" s="33"/>
      <c r="D1316" s="145" t="s">
        <v>153</v>
      </c>
      <c r="F1316" s="146" t="s">
        <v>1481</v>
      </c>
      <c r="I1316" s="143"/>
      <c r="L1316" s="33"/>
      <c r="M1316" s="144"/>
      <c r="T1316" s="54"/>
      <c r="AT1316" s="18" t="s">
        <v>153</v>
      </c>
      <c r="AU1316" s="18" t="s">
        <v>81</v>
      </c>
    </row>
    <row r="1317" spans="2:65" s="12" customFormat="1" ht="11.25" x14ac:dyDescent="0.2">
      <c r="B1317" s="147"/>
      <c r="D1317" s="141" t="s">
        <v>155</v>
      </c>
      <c r="E1317" s="148" t="s">
        <v>19</v>
      </c>
      <c r="F1317" s="149" t="s">
        <v>1450</v>
      </c>
      <c r="H1317" s="148" t="s">
        <v>19</v>
      </c>
      <c r="I1317" s="150"/>
      <c r="L1317" s="147"/>
      <c r="M1317" s="151"/>
      <c r="T1317" s="152"/>
      <c r="AT1317" s="148" t="s">
        <v>155</v>
      </c>
      <c r="AU1317" s="148" t="s">
        <v>81</v>
      </c>
      <c r="AV1317" s="12" t="s">
        <v>79</v>
      </c>
      <c r="AW1317" s="12" t="s">
        <v>33</v>
      </c>
      <c r="AX1317" s="12" t="s">
        <v>71</v>
      </c>
      <c r="AY1317" s="148" t="s">
        <v>141</v>
      </c>
    </row>
    <row r="1318" spans="2:65" s="12" customFormat="1" ht="11.25" x14ac:dyDescent="0.2">
      <c r="B1318" s="147"/>
      <c r="D1318" s="141" t="s">
        <v>155</v>
      </c>
      <c r="E1318" s="148" t="s">
        <v>19</v>
      </c>
      <c r="F1318" s="149" t="s">
        <v>1482</v>
      </c>
      <c r="H1318" s="148" t="s">
        <v>19</v>
      </c>
      <c r="I1318" s="150"/>
      <c r="L1318" s="147"/>
      <c r="M1318" s="151"/>
      <c r="T1318" s="152"/>
      <c r="AT1318" s="148" t="s">
        <v>155</v>
      </c>
      <c r="AU1318" s="148" t="s">
        <v>81</v>
      </c>
      <c r="AV1318" s="12" t="s">
        <v>79</v>
      </c>
      <c r="AW1318" s="12" t="s">
        <v>33</v>
      </c>
      <c r="AX1318" s="12" t="s">
        <v>71</v>
      </c>
      <c r="AY1318" s="148" t="s">
        <v>141</v>
      </c>
    </row>
    <row r="1319" spans="2:65" s="12" customFormat="1" ht="11.25" x14ac:dyDescent="0.2">
      <c r="B1319" s="147"/>
      <c r="D1319" s="141" t="s">
        <v>155</v>
      </c>
      <c r="E1319" s="148" t="s">
        <v>19</v>
      </c>
      <c r="F1319" s="149" t="s">
        <v>1483</v>
      </c>
      <c r="H1319" s="148" t="s">
        <v>19</v>
      </c>
      <c r="I1319" s="150"/>
      <c r="L1319" s="147"/>
      <c r="M1319" s="151"/>
      <c r="T1319" s="152"/>
      <c r="AT1319" s="148" t="s">
        <v>155</v>
      </c>
      <c r="AU1319" s="148" t="s">
        <v>81</v>
      </c>
      <c r="AV1319" s="12" t="s">
        <v>79</v>
      </c>
      <c r="AW1319" s="12" t="s">
        <v>33</v>
      </c>
      <c r="AX1319" s="12" t="s">
        <v>71</v>
      </c>
      <c r="AY1319" s="148" t="s">
        <v>141</v>
      </c>
    </row>
    <row r="1320" spans="2:65" s="13" customFormat="1" ht="11.25" x14ac:dyDescent="0.2">
      <c r="B1320" s="153"/>
      <c r="D1320" s="141" t="s">
        <v>155</v>
      </c>
      <c r="E1320" s="154" t="s">
        <v>19</v>
      </c>
      <c r="F1320" s="155" t="s">
        <v>1484</v>
      </c>
      <c r="H1320" s="156">
        <v>10</v>
      </c>
      <c r="I1320" s="157"/>
      <c r="L1320" s="153"/>
      <c r="M1320" s="158"/>
      <c r="T1320" s="159"/>
      <c r="AT1320" s="154" t="s">
        <v>155</v>
      </c>
      <c r="AU1320" s="154" t="s">
        <v>81</v>
      </c>
      <c r="AV1320" s="13" t="s">
        <v>81</v>
      </c>
      <c r="AW1320" s="13" t="s">
        <v>33</v>
      </c>
      <c r="AX1320" s="13" t="s">
        <v>71</v>
      </c>
      <c r="AY1320" s="154" t="s">
        <v>141</v>
      </c>
    </row>
    <row r="1321" spans="2:65" s="12" customFormat="1" ht="11.25" x14ac:dyDescent="0.2">
      <c r="B1321" s="147"/>
      <c r="D1321" s="141" t="s">
        <v>155</v>
      </c>
      <c r="E1321" s="148" t="s">
        <v>19</v>
      </c>
      <c r="F1321" s="149" t="s">
        <v>1485</v>
      </c>
      <c r="H1321" s="148" t="s">
        <v>19</v>
      </c>
      <c r="I1321" s="150"/>
      <c r="L1321" s="147"/>
      <c r="M1321" s="151"/>
      <c r="T1321" s="152"/>
      <c r="AT1321" s="148" t="s">
        <v>155</v>
      </c>
      <c r="AU1321" s="148" t="s">
        <v>81</v>
      </c>
      <c r="AV1321" s="12" t="s">
        <v>79</v>
      </c>
      <c r="AW1321" s="12" t="s">
        <v>33</v>
      </c>
      <c r="AX1321" s="12" t="s">
        <v>71</v>
      </c>
      <c r="AY1321" s="148" t="s">
        <v>141</v>
      </c>
    </row>
    <row r="1322" spans="2:65" s="13" customFormat="1" ht="11.25" x14ac:dyDescent="0.2">
      <c r="B1322" s="153"/>
      <c r="D1322" s="141" t="s">
        <v>155</v>
      </c>
      <c r="E1322" s="154" t="s">
        <v>19</v>
      </c>
      <c r="F1322" s="155" t="s">
        <v>1486</v>
      </c>
      <c r="H1322" s="156">
        <v>2</v>
      </c>
      <c r="I1322" s="157"/>
      <c r="L1322" s="153"/>
      <c r="M1322" s="158"/>
      <c r="T1322" s="159"/>
      <c r="AT1322" s="154" t="s">
        <v>155</v>
      </c>
      <c r="AU1322" s="154" t="s">
        <v>81</v>
      </c>
      <c r="AV1322" s="13" t="s">
        <v>81</v>
      </c>
      <c r="AW1322" s="13" t="s">
        <v>33</v>
      </c>
      <c r="AX1322" s="13" t="s">
        <v>71</v>
      </c>
      <c r="AY1322" s="154" t="s">
        <v>141</v>
      </c>
    </row>
    <row r="1323" spans="2:65" s="14" customFormat="1" ht="11.25" x14ac:dyDescent="0.2">
      <c r="B1323" s="170"/>
      <c r="D1323" s="141" t="s">
        <v>155</v>
      </c>
      <c r="E1323" s="171" t="s">
        <v>19</v>
      </c>
      <c r="F1323" s="172" t="s">
        <v>188</v>
      </c>
      <c r="H1323" s="173">
        <v>12</v>
      </c>
      <c r="I1323" s="174"/>
      <c r="L1323" s="170"/>
      <c r="M1323" s="175"/>
      <c r="T1323" s="176"/>
      <c r="AT1323" s="171" t="s">
        <v>155</v>
      </c>
      <c r="AU1323" s="171" t="s">
        <v>81</v>
      </c>
      <c r="AV1323" s="14" t="s">
        <v>149</v>
      </c>
      <c r="AW1323" s="14" t="s">
        <v>33</v>
      </c>
      <c r="AX1323" s="14" t="s">
        <v>79</v>
      </c>
      <c r="AY1323" s="171" t="s">
        <v>141</v>
      </c>
    </row>
    <row r="1324" spans="2:65" s="1" customFormat="1" ht="33" customHeight="1" x14ac:dyDescent="0.2">
      <c r="B1324" s="33"/>
      <c r="C1324" s="160" t="s">
        <v>1487</v>
      </c>
      <c r="D1324" s="160" t="s">
        <v>172</v>
      </c>
      <c r="E1324" s="161" t="s">
        <v>1488</v>
      </c>
      <c r="F1324" s="162" t="s">
        <v>1489</v>
      </c>
      <c r="G1324" s="163" t="s">
        <v>147</v>
      </c>
      <c r="H1324" s="164">
        <v>10</v>
      </c>
      <c r="I1324" s="165"/>
      <c r="J1324" s="166">
        <f>ROUND(I1324*H1324,2)</f>
        <v>0</v>
      </c>
      <c r="K1324" s="162" t="s">
        <v>292</v>
      </c>
      <c r="L1324" s="167"/>
      <c r="M1324" s="168" t="s">
        <v>19</v>
      </c>
      <c r="N1324" s="169" t="s">
        <v>42</v>
      </c>
      <c r="P1324" s="137">
        <f>O1324*H1324</f>
        <v>0</v>
      </c>
      <c r="Q1324" s="137">
        <v>2.0500000000000001E-2</v>
      </c>
      <c r="R1324" s="137">
        <f>Q1324*H1324</f>
        <v>0.20500000000000002</v>
      </c>
      <c r="S1324" s="137">
        <v>0</v>
      </c>
      <c r="T1324" s="138">
        <f>S1324*H1324</f>
        <v>0</v>
      </c>
      <c r="AR1324" s="139" t="s">
        <v>376</v>
      </c>
      <c r="AT1324" s="139" t="s">
        <v>172</v>
      </c>
      <c r="AU1324" s="139" t="s">
        <v>81</v>
      </c>
      <c r="AY1324" s="18" t="s">
        <v>141</v>
      </c>
      <c r="BE1324" s="140">
        <f>IF(N1324="základní",J1324,0)</f>
        <v>0</v>
      </c>
      <c r="BF1324" s="140">
        <f>IF(N1324="snížená",J1324,0)</f>
        <v>0</v>
      </c>
      <c r="BG1324" s="140">
        <f>IF(N1324="zákl. přenesená",J1324,0)</f>
        <v>0</v>
      </c>
      <c r="BH1324" s="140">
        <f>IF(N1324="sníž. přenesená",J1324,0)</f>
        <v>0</v>
      </c>
      <c r="BI1324" s="140">
        <f>IF(N1324="nulová",J1324,0)</f>
        <v>0</v>
      </c>
      <c r="BJ1324" s="18" t="s">
        <v>79</v>
      </c>
      <c r="BK1324" s="140">
        <f>ROUND(I1324*H1324,2)</f>
        <v>0</v>
      </c>
      <c r="BL1324" s="18" t="s">
        <v>269</v>
      </c>
      <c r="BM1324" s="139" t="s">
        <v>1490</v>
      </c>
    </row>
    <row r="1325" spans="2:65" s="1" customFormat="1" ht="19.5" x14ac:dyDescent="0.2">
      <c r="B1325" s="33"/>
      <c r="D1325" s="141" t="s">
        <v>151</v>
      </c>
      <c r="F1325" s="142" t="s">
        <v>1489</v>
      </c>
      <c r="I1325" s="143"/>
      <c r="L1325" s="33"/>
      <c r="M1325" s="144"/>
      <c r="T1325" s="54"/>
      <c r="AT1325" s="18" t="s">
        <v>151</v>
      </c>
      <c r="AU1325" s="18" t="s">
        <v>81</v>
      </c>
    </row>
    <row r="1326" spans="2:65" s="12" customFormat="1" ht="11.25" x14ac:dyDescent="0.2">
      <c r="B1326" s="147"/>
      <c r="D1326" s="141" t="s">
        <v>155</v>
      </c>
      <c r="E1326" s="148" t="s">
        <v>19</v>
      </c>
      <c r="F1326" s="149" t="s">
        <v>1459</v>
      </c>
      <c r="H1326" s="148" t="s">
        <v>19</v>
      </c>
      <c r="I1326" s="150"/>
      <c r="L1326" s="147"/>
      <c r="M1326" s="151"/>
      <c r="T1326" s="152"/>
      <c r="AT1326" s="148" t="s">
        <v>155</v>
      </c>
      <c r="AU1326" s="148" t="s">
        <v>81</v>
      </c>
      <c r="AV1326" s="12" t="s">
        <v>79</v>
      </c>
      <c r="AW1326" s="12" t="s">
        <v>33</v>
      </c>
      <c r="AX1326" s="12" t="s">
        <v>71</v>
      </c>
      <c r="AY1326" s="148" t="s">
        <v>141</v>
      </c>
    </row>
    <row r="1327" spans="2:65" s="13" customFormat="1" ht="11.25" x14ac:dyDescent="0.2">
      <c r="B1327" s="153"/>
      <c r="D1327" s="141" t="s">
        <v>155</v>
      </c>
      <c r="E1327" s="154" t="s">
        <v>19</v>
      </c>
      <c r="F1327" s="155" t="s">
        <v>1491</v>
      </c>
      <c r="H1327" s="156">
        <v>10</v>
      </c>
      <c r="I1327" s="157"/>
      <c r="L1327" s="153"/>
      <c r="M1327" s="158"/>
      <c r="T1327" s="159"/>
      <c r="AT1327" s="154" t="s">
        <v>155</v>
      </c>
      <c r="AU1327" s="154" t="s">
        <v>81</v>
      </c>
      <c r="AV1327" s="13" t="s">
        <v>81</v>
      </c>
      <c r="AW1327" s="13" t="s">
        <v>33</v>
      </c>
      <c r="AX1327" s="13" t="s">
        <v>79</v>
      </c>
      <c r="AY1327" s="154" t="s">
        <v>141</v>
      </c>
    </row>
    <row r="1328" spans="2:65" s="1" customFormat="1" ht="33" customHeight="1" x14ac:dyDescent="0.2">
      <c r="B1328" s="33"/>
      <c r="C1328" s="160" t="s">
        <v>1492</v>
      </c>
      <c r="D1328" s="160" t="s">
        <v>172</v>
      </c>
      <c r="E1328" s="161" t="s">
        <v>1493</v>
      </c>
      <c r="F1328" s="162" t="s">
        <v>1494</v>
      </c>
      <c r="G1328" s="163" t="s">
        <v>147</v>
      </c>
      <c r="H1328" s="164">
        <v>2</v>
      </c>
      <c r="I1328" s="165"/>
      <c r="J1328" s="166">
        <f>ROUND(I1328*H1328,2)</f>
        <v>0</v>
      </c>
      <c r="K1328" s="162" t="s">
        <v>292</v>
      </c>
      <c r="L1328" s="167"/>
      <c r="M1328" s="168" t="s">
        <v>19</v>
      </c>
      <c r="N1328" s="169" t="s">
        <v>42</v>
      </c>
      <c r="P1328" s="137">
        <f>O1328*H1328</f>
        <v>0</v>
      </c>
      <c r="Q1328" s="137">
        <v>2.2499999999999999E-2</v>
      </c>
      <c r="R1328" s="137">
        <f>Q1328*H1328</f>
        <v>4.4999999999999998E-2</v>
      </c>
      <c r="S1328" s="137">
        <v>0</v>
      </c>
      <c r="T1328" s="138">
        <f>S1328*H1328</f>
        <v>0</v>
      </c>
      <c r="AR1328" s="139" t="s">
        <v>376</v>
      </c>
      <c r="AT1328" s="139" t="s">
        <v>172</v>
      </c>
      <c r="AU1328" s="139" t="s">
        <v>81</v>
      </c>
      <c r="AY1328" s="18" t="s">
        <v>141</v>
      </c>
      <c r="BE1328" s="140">
        <f>IF(N1328="základní",J1328,0)</f>
        <v>0</v>
      </c>
      <c r="BF1328" s="140">
        <f>IF(N1328="snížená",J1328,0)</f>
        <v>0</v>
      </c>
      <c r="BG1328" s="140">
        <f>IF(N1328="zákl. přenesená",J1328,0)</f>
        <v>0</v>
      </c>
      <c r="BH1328" s="140">
        <f>IF(N1328="sníž. přenesená",J1328,0)</f>
        <v>0</v>
      </c>
      <c r="BI1328" s="140">
        <f>IF(N1328="nulová",J1328,0)</f>
        <v>0</v>
      </c>
      <c r="BJ1328" s="18" t="s">
        <v>79</v>
      </c>
      <c r="BK1328" s="140">
        <f>ROUND(I1328*H1328,2)</f>
        <v>0</v>
      </c>
      <c r="BL1328" s="18" t="s">
        <v>269</v>
      </c>
      <c r="BM1328" s="139" t="s">
        <v>1495</v>
      </c>
    </row>
    <row r="1329" spans="2:65" s="1" customFormat="1" ht="19.5" x14ac:dyDescent="0.2">
      <c r="B1329" s="33"/>
      <c r="D1329" s="141" t="s">
        <v>151</v>
      </c>
      <c r="F1329" s="142" t="s">
        <v>1494</v>
      </c>
      <c r="I1329" s="143"/>
      <c r="L1329" s="33"/>
      <c r="M1329" s="144"/>
      <c r="T1329" s="54"/>
      <c r="AT1329" s="18" t="s">
        <v>151</v>
      </c>
      <c r="AU1329" s="18" t="s">
        <v>81</v>
      </c>
    </row>
    <row r="1330" spans="2:65" s="12" customFormat="1" ht="11.25" x14ac:dyDescent="0.2">
      <c r="B1330" s="147"/>
      <c r="D1330" s="141" t="s">
        <v>155</v>
      </c>
      <c r="E1330" s="148" t="s">
        <v>19</v>
      </c>
      <c r="F1330" s="149" t="s">
        <v>1459</v>
      </c>
      <c r="H1330" s="148" t="s">
        <v>19</v>
      </c>
      <c r="I1330" s="150"/>
      <c r="L1330" s="147"/>
      <c r="M1330" s="151"/>
      <c r="T1330" s="152"/>
      <c r="AT1330" s="148" t="s">
        <v>155</v>
      </c>
      <c r="AU1330" s="148" t="s">
        <v>81</v>
      </c>
      <c r="AV1330" s="12" t="s">
        <v>79</v>
      </c>
      <c r="AW1330" s="12" t="s">
        <v>33</v>
      </c>
      <c r="AX1330" s="12" t="s">
        <v>71</v>
      </c>
      <c r="AY1330" s="148" t="s">
        <v>141</v>
      </c>
    </row>
    <row r="1331" spans="2:65" s="13" customFormat="1" ht="11.25" x14ac:dyDescent="0.2">
      <c r="B1331" s="153"/>
      <c r="D1331" s="141" t="s">
        <v>155</v>
      </c>
      <c r="E1331" s="154" t="s">
        <v>19</v>
      </c>
      <c r="F1331" s="155" t="s">
        <v>1496</v>
      </c>
      <c r="H1331" s="156">
        <v>2</v>
      </c>
      <c r="I1331" s="157"/>
      <c r="L1331" s="153"/>
      <c r="M1331" s="158"/>
      <c r="T1331" s="159"/>
      <c r="AT1331" s="154" t="s">
        <v>155</v>
      </c>
      <c r="AU1331" s="154" t="s">
        <v>81</v>
      </c>
      <c r="AV1331" s="13" t="s">
        <v>81</v>
      </c>
      <c r="AW1331" s="13" t="s">
        <v>33</v>
      </c>
      <c r="AX1331" s="13" t="s">
        <v>79</v>
      </c>
      <c r="AY1331" s="154" t="s">
        <v>141</v>
      </c>
    </row>
    <row r="1332" spans="2:65" s="1" customFormat="1" ht="33" customHeight="1" x14ac:dyDescent="0.2">
      <c r="B1332" s="33"/>
      <c r="C1332" s="128" t="s">
        <v>1497</v>
      </c>
      <c r="D1332" s="128" t="s">
        <v>144</v>
      </c>
      <c r="E1332" s="129" t="s">
        <v>1498</v>
      </c>
      <c r="F1332" s="130" t="s">
        <v>1499</v>
      </c>
      <c r="G1332" s="131" t="s">
        <v>147</v>
      </c>
      <c r="H1332" s="132">
        <v>3</v>
      </c>
      <c r="I1332" s="133"/>
      <c r="J1332" s="134">
        <f>ROUND(I1332*H1332,2)</f>
        <v>0</v>
      </c>
      <c r="K1332" s="130" t="s">
        <v>148</v>
      </c>
      <c r="L1332" s="33"/>
      <c r="M1332" s="135" t="s">
        <v>19</v>
      </c>
      <c r="N1332" s="136" t="s">
        <v>42</v>
      </c>
      <c r="P1332" s="137">
        <f>O1332*H1332</f>
        <v>0</v>
      </c>
      <c r="Q1332" s="137">
        <v>0</v>
      </c>
      <c r="R1332" s="137">
        <f>Q1332*H1332</f>
        <v>0</v>
      </c>
      <c r="S1332" s="137">
        <v>0</v>
      </c>
      <c r="T1332" s="138">
        <f>S1332*H1332</f>
        <v>0</v>
      </c>
      <c r="AR1332" s="139" t="s">
        <v>269</v>
      </c>
      <c r="AT1332" s="139" t="s">
        <v>144</v>
      </c>
      <c r="AU1332" s="139" t="s">
        <v>81</v>
      </c>
      <c r="AY1332" s="18" t="s">
        <v>141</v>
      </c>
      <c r="BE1332" s="140">
        <f>IF(N1332="základní",J1332,0)</f>
        <v>0</v>
      </c>
      <c r="BF1332" s="140">
        <f>IF(N1332="snížená",J1332,0)</f>
        <v>0</v>
      </c>
      <c r="BG1332" s="140">
        <f>IF(N1332="zákl. přenesená",J1332,0)</f>
        <v>0</v>
      </c>
      <c r="BH1332" s="140">
        <f>IF(N1332="sníž. přenesená",J1332,0)</f>
        <v>0</v>
      </c>
      <c r="BI1332" s="140">
        <f>IF(N1332="nulová",J1332,0)</f>
        <v>0</v>
      </c>
      <c r="BJ1332" s="18" t="s">
        <v>79</v>
      </c>
      <c r="BK1332" s="140">
        <f>ROUND(I1332*H1332,2)</f>
        <v>0</v>
      </c>
      <c r="BL1332" s="18" t="s">
        <v>269</v>
      </c>
      <c r="BM1332" s="139" t="s">
        <v>1500</v>
      </c>
    </row>
    <row r="1333" spans="2:65" s="1" customFormat="1" ht="29.25" x14ac:dyDescent="0.2">
      <c r="B1333" s="33"/>
      <c r="D1333" s="141" t="s">
        <v>151</v>
      </c>
      <c r="F1333" s="142" t="s">
        <v>1501</v>
      </c>
      <c r="I1333" s="143"/>
      <c r="L1333" s="33"/>
      <c r="M1333" s="144"/>
      <c r="T1333" s="54"/>
      <c r="AT1333" s="18" t="s">
        <v>151</v>
      </c>
      <c r="AU1333" s="18" t="s">
        <v>81</v>
      </c>
    </row>
    <row r="1334" spans="2:65" s="1" customFormat="1" ht="11.25" x14ac:dyDescent="0.2">
      <c r="B1334" s="33"/>
      <c r="D1334" s="145" t="s">
        <v>153</v>
      </c>
      <c r="F1334" s="146" t="s">
        <v>1502</v>
      </c>
      <c r="I1334" s="143"/>
      <c r="L1334" s="33"/>
      <c r="M1334" s="144"/>
      <c r="T1334" s="54"/>
      <c r="AT1334" s="18" t="s">
        <v>153</v>
      </c>
      <c r="AU1334" s="18" t="s">
        <v>81</v>
      </c>
    </row>
    <row r="1335" spans="2:65" s="12" customFormat="1" ht="11.25" x14ac:dyDescent="0.2">
      <c r="B1335" s="147"/>
      <c r="D1335" s="141" t="s">
        <v>155</v>
      </c>
      <c r="E1335" s="148" t="s">
        <v>19</v>
      </c>
      <c r="F1335" s="149" t="s">
        <v>1450</v>
      </c>
      <c r="H1335" s="148" t="s">
        <v>19</v>
      </c>
      <c r="I1335" s="150"/>
      <c r="L1335" s="147"/>
      <c r="M1335" s="151"/>
      <c r="T1335" s="152"/>
      <c r="AT1335" s="148" t="s">
        <v>155</v>
      </c>
      <c r="AU1335" s="148" t="s">
        <v>81</v>
      </c>
      <c r="AV1335" s="12" t="s">
        <v>79</v>
      </c>
      <c r="AW1335" s="12" t="s">
        <v>33</v>
      </c>
      <c r="AX1335" s="12" t="s">
        <v>71</v>
      </c>
      <c r="AY1335" s="148" t="s">
        <v>141</v>
      </c>
    </row>
    <row r="1336" spans="2:65" s="12" customFormat="1" ht="11.25" x14ac:dyDescent="0.2">
      <c r="B1336" s="147"/>
      <c r="D1336" s="141" t="s">
        <v>155</v>
      </c>
      <c r="E1336" s="148" t="s">
        <v>19</v>
      </c>
      <c r="F1336" s="149" t="s">
        <v>1503</v>
      </c>
      <c r="H1336" s="148" t="s">
        <v>19</v>
      </c>
      <c r="I1336" s="150"/>
      <c r="L1336" s="147"/>
      <c r="M1336" s="151"/>
      <c r="T1336" s="152"/>
      <c r="AT1336" s="148" t="s">
        <v>155</v>
      </c>
      <c r="AU1336" s="148" t="s">
        <v>81</v>
      </c>
      <c r="AV1336" s="12" t="s">
        <v>79</v>
      </c>
      <c r="AW1336" s="12" t="s">
        <v>33</v>
      </c>
      <c r="AX1336" s="12" t="s">
        <v>71</v>
      </c>
      <c r="AY1336" s="148" t="s">
        <v>141</v>
      </c>
    </row>
    <row r="1337" spans="2:65" s="13" customFormat="1" ht="11.25" x14ac:dyDescent="0.2">
      <c r="B1337" s="153"/>
      <c r="D1337" s="141" t="s">
        <v>155</v>
      </c>
      <c r="E1337" s="154" t="s">
        <v>19</v>
      </c>
      <c r="F1337" s="155" t="s">
        <v>1504</v>
      </c>
      <c r="H1337" s="156">
        <v>3</v>
      </c>
      <c r="I1337" s="157"/>
      <c r="L1337" s="153"/>
      <c r="M1337" s="158"/>
      <c r="T1337" s="159"/>
      <c r="AT1337" s="154" t="s">
        <v>155</v>
      </c>
      <c r="AU1337" s="154" t="s">
        <v>81</v>
      </c>
      <c r="AV1337" s="13" t="s">
        <v>81</v>
      </c>
      <c r="AW1337" s="13" t="s">
        <v>33</v>
      </c>
      <c r="AX1337" s="13" t="s">
        <v>79</v>
      </c>
      <c r="AY1337" s="154" t="s">
        <v>141</v>
      </c>
    </row>
    <row r="1338" spans="2:65" s="1" customFormat="1" ht="24.2" customHeight="1" x14ac:dyDescent="0.2">
      <c r="B1338" s="33"/>
      <c r="C1338" s="160" t="s">
        <v>1505</v>
      </c>
      <c r="D1338" s="160" t="s">
        <v>172</v>
      </c>
      <c r="E1338" s="161" t="s">
        <v>1506</v>
      </c>
      <c r="F1338" s="162" t="s">
        <v>1507</v>
      </c>
      <c r="G1338" s="163" t="s">
        <v>147</v>
      </c>
      <c r="H1338" s="164">
        <v>3</v>
      </c>
      <c r="I1338" s="165"/>
      <c r="J1338" s="166">
        <f>ROUND(I1338*H1338,2)</f>
        <v>0</v>
      </c>
      <c r="K1338" s="162" t="s">
        <v>148</v>
      </c>
      <c r="L1338" s="167"/>
      <c r="M1338" s="168" t="s">
        <v>19</v>
      </c>
      <c r="N1338" s="169" t="s">
        <v>42</v>
      </c>
      <c r="P1338" s="137">
        <f>O1338*H1338</f>
        <v>0</v>
      </c>
      <c r="Q1338" s="137">
        <v>1.6000000000000001E-3</v>
      </c>
      <c r="R1338" s="137">
        <f>Q1338*H1338</f>
        <v>4.8000000000000004E-3</v>
      </c>
      <c r="S1338" s="137">
        <v>0</v>
      </c>
      <c r="T1338" s="138">
        <f>S1338*H1338</f>
        <v>0</v>
      </c>
      <c r="AR1338" s="139" t="s">
        <v>376</v>
      </c>
      <c r="AT1338" s="139" t="s">
        <v>172</v>
      </c>
      <c r="AU1338" s="139" t="s">
        <v>81</v>
      </c>
      <c r="AY1338" s="18" t="s">
        <v>141</v>
      </c>
      <c r="BE1338" s="140">
        <f>IF(N1338="základní",J1338,0)</f>
        <v>0</v>
      </c>
      <c r="BF1338" s="140">
        <f>IF(N1338="snížená",J1338,0)</f>
        <v>0</v>
      </c>
      <c r="BG1338" s="140">
        <f>IF(N1338="zákl. přenesená",J1338,0)</f>
        <v>0</v>
      </c>
      <c r="BH1338" s="140">
        <f>IF(N1338="sníž. přenesená",J1338,0)</f>
        <v>0</v>
      </c>
      <c r="BI1338" s="140">
        <f>IF(N1338="nulová",J1338,0)</f>
        <v>0</v>
      </c>
      <c r="BJ1338" s="18" t="s">
        <v>79</v>
      </c>
      <c r="BK1338" s="140">
        <f>ROUND(I1338*H1338,2)</f>
        <v>0</v>
      </c>
      <c r="BL1338" s="18" t="s">
        <v>269</v>
      </c>
      <c r="BM1338" s="139" t="s">
        <v>1508</v>
      </c>
    </row>
    <row r="1339" spans="2:65" s="1" customFormat="1" ht="11.25" x14ac:dyDescent="0.2">
      <c r="B1339" s="33"/>
      <c r="D1339" s="141" t="s">
        <v>151</v>
      </c>
      <c r="F1339" s="142" t="s">
        <v>1507</v>
      </c>
      <c r="I1339" s="143"/>
      <c r="L1339" s="33"/>
      <c r="M1339" s="144"/>
      <c r="T1339" s="54"/>
      <c r="AT1339" s="18" t="s">
        <v>151</v>
      </c>
      <c r="AU1339" s="18" t="s">
        <v>81</v>
      </c>
    </row>
    <row r="1340" spans="2:65" s="13" customFormat="1" ht="11.25" x14ac:dyDescent="0.2">
      <c r="B1340" s="153"/>
      <c r="D1340" s="141" t="s">
        <v>155</v>
      </c>
      <c r="E1340" s="154" t="s">
        <v>19</v>
      </c>
      <c r="F1340" s="155" t="s">
        <v>354</v>
      </c>
      <c r="H1340" s="156">
        <v>3</v>
      </c>
      <c r="I1340" s="157"/>
      <c r="L1340" s="153"/>
      <c r="M1340" s="158"/>
      <c r="T1340" s="159"/>
      <c r="AT1340" s="154" t="s">
        <v>155</v>
      </c>
      <c r="AU1340" s="154" t="s">
        <v>81</v>
      </c>
      <c r="AV1340" s="13" t="s">
        <v>81</v>
      </c>
      <c r="AW1340" s="13" t="s">
        <v>33</v>
      </c>
      <c r="AX1340" s="13" t="s">
        <v>79</v>
      </c>
      <c r="AY1340" s="154" t="s">
        <v>141</v>
      </c>
    </row>
    <row r="1341" spans="2:65" s="1" customFormat="1" ht="37.9" customHeight="1" x14ac:dyDescent="0.2">
      <c r="B1341" s="33"/>
      <c r="C1341" s="160" t="s">
        <v>1509</v>
      </c>
      <c r="D1341" s="160" t="s">
        <v>172</v>
      </c>
      <c r="E1341" s="161" t="s">
        <v>1510</v>
      </c>
      <c r="F1341" s="162" t="s">
        <v>1511</v>
      </c>
      <c r="G1341" s="163" t="s">
        <v>147</v>
      </c>
      <c r="H1341" s="164">
        <v>3</v>
      </c>
      <c r="I1341" s="165"/>
      <c r="J1341" s="166">
        <f>ROUND(I1341*H1341,2)</f>
        <v>0</v>
      </c>
      <c r="K1341" s="162" t="s">
        <v>292</v>
      </c>
      <c r="L1341" s="167"/>
      <c r="M1341" s="168" t="s">
        <v>19</v>
      </c>
      <c r="N1341" s="169" t="s">
        <v>42</v>
      </c>
      <c r="P1341" s="137">
        <f>O1341*H1341</f>
        <v>0</v>
      </c>
      <c r="Q1341" s="137">
        <v>2.0500000000000001E-2</v>
      </c>
      <c r="R1341" s="137">
        <f>Q1341*H1341</f>
        <v>6.1499999999999999E-2</v>
      </c>
      <c r="S1341" s="137">
        <v>0</v>
      </c>
      <c r="T1341" s="138">
        <f>S1341*H1341</f>
        <v>0</v>
      </c>
      <c r="AR1341" s="139" t="s">
        <v>376</v>
      </c>
      <c r="AT1341" s="139" t="s">
        <v>172</v>
      </c>
      <c r="AU1341" s="139" t="s">
        <v>81</v>
      </c>
      <c r="AY1341" s="18" t="s">
        <v>141</v>
      </c>
      <c r="BE1341" s="140">
        <f>IF(N1341="základní",J1341,0)</f>
        <v>0</v>
      </c>
      <c r="BF1341" s="140">
        <f>IF(N1341="snížená",J1341,0)</f>
        <v>0</v>
      </c>
      <c r="BG1341" s="140">
        <f>IF(N1341="zákl. přenesená",J1341,0)</f>
        <v>0</v>
      </c>
      <c r="BH1341" s="140">
        <f>IF(N1341="sníž. přenesená",J1341,0)</f>
        <v>0</v>
      </c>
      <c r="BI1341" s="140">
        <f>IF(N1341="nulová",J1341,0)</f>
        <v>0</v>
      </c>
      <c r="BJ1341" s="18" t="s">
        <v>79</v>
      </c>
      <c r="BK1341" s="140">
        <f>ROUND(I1341*H1341,2)</f>
        <v>0</v>
      </c>
      <c r="BL1341" s="18" t="s">
        <v>269</v>
      </c>
      <c r="BM1341" s="139" t="s">
        <v>1512</v>
      </c>
    </row>
    <row r="1342" spans="2:65" s="1" customFormat="1" ht="29.25" x14ac:dyDescent="0.2">
      <c r="B1342" s="33"/>
      <c r="D1342" s="141" t="s">
        <v>151</v>
      </c>
      <c r="F1342" s="142" t="s">
        <v>1511</v>
      </c>
      <c r="I1342" s="143"/>
      <c r="L1342" s="33"/>
      <c r="M1342" s="144"/>
      <c r="T1342" s="54"/>
      <c r="AT1342" s="18" t="s">
        <v>151</v>
      </c>
      <c r="AU1342" s="18" t="s">
        <v>81</v>
      </c>
    </row>
    <row r="1343" spans="2:65" s="12" customFormat="1" ht="11.25" x14ac:dyDescent="0.2">
      <c r="B1343" s="147"/>
      <c r="D1343" s="141" t="s">
        <v>155</v>
      </c>
      <c r="E1343" s="148" t="s">
        <v>19</v>
      </c>
      <c r="F1343" s="149" t="s">
        <v>1459</v>
      </c>
      <c r="H1343" s="148" t="s">
        <v>19</v>
      </c>
      <c r="I1343" s="150"/>
      <c r="L1343" s="147"/>
      <c r="M1343" s="151"/>
      <c r="T1343" s="152"/>
      <c r="AT1343" s="148" t="s">
        <v>155</v>
      </c>
      <c r="AU1343" s="148" t="s">
        <v>81</v>
      </c>
      <c r="AV1343" s="12" t="s">
        <v>79</v>
      </c>
      <c r="AW1343" s="12" t="s">
        <v>33</v>
      </c>
      <c r="AX1343" s="12" t="s">
        <v>71</v>
      </c>
      <c r="AY1343" s="148" t="s">
        <v>141</v>
      </c>
    </row>
    <row r="1344" spans="2:65" s="13" customFormat="1" ht="11.25" x14ac:dyDescent="0.2">
      <c r="B1344" s="153"/>
      <c r="D1344" s="141" t="s">
        <v>155</v>
      </c>
      <c r="E1344" s="154" t="s">
        <v>19</v>
      </c>
      <c r="F1344" s="155" t="s">
        <v>1513</v>
      </c>
      <c r="H1344" s="156">
        <v>3</v>
      </c>
      <c r="I1344" s="157"/>
      <c r="L1344" s="153"/>
      <c r="M1344" s="158"/>
      <c r="T1344" s="159"/>
      <c r="AT1344" s="154" t="s">
        <v>155</v>
      </c>
      <c r="AU1344" s="154" t="s">
        <v>81</v>
      </c>
      <c r="AV1344" s="13" t="s">
        <v>81</v>
      </c>
      <c r="AW1344" s="13" t="s">
        <v>33</v>
      </c>
      <c r="AX1344" s="13" t="s">
        <v>79</v>
      </c>
      <c r="AY1344" s="154" t="s">
        <v>141</v>
      </c>
    </row>
    <row r="1345" spans="2:65" s="1" customFormat="1" ht="21.75" customHeight="1" x14ac:dyDescent="0.2">
      <c r="B1345" s="33"/>
      <c r="C1345" s="128" t="s">
        <v>1514</v>
      </c>
      <c r="D1345" s="128" t="s">
        <v>144</v>
      </c>
      <c r="E1345" s="129" t="s">
        <v>1515</v>
      </c>
      <c r="F1345" s="130" t="s">
        <v>1516</v>
      </c>
      <c r="G1345" s="131" t="s">
        <v>147</v>
      </c>
      <c r="H1345" s="132">
        <v>4</v>
      </c>
      <c r="I1345" s="133"/>
      <c r="J1345" s="134">
        <f>ROUND(I1345*H1345,2)</f>
        <v>0</v>
      </c>
      <c r="K1345" s="130" t="s">
        <v>292</v>
      </c>
      <c r="L1345" s="33"/>
      <c r="M1345" s="135" t="s">
        <v>19</v>
      </c>
      <c r="N1345" s="136" t="s">
        <v>42</v>
      </c>
      <c r="P1345" s="137">
        <f>O1345*H1345</f>
        <v>0</v>
      </c>
      <c r="Q1345" s="137">
        <v>0</v>
      </c>
      <c r="R1345" s="137">
        <f>Q1345*H1345</f>
        <v>0</v>
      </c>
      <c r="S1345" s="137">
        <v>0</v>
      </c>
      <c r="T1345" s="138">
        <f>S1345*H1345</f>
        <v>0</v>
      </c>
      <c r="AR1345" s="139" t="s">
        <v>269</v>
      </c>
      <c r="AT1345" s="139" t="s">
        <v>144</v>
      </c>
      <c r="AU1345" s="139" t="s">
        <v>81</v>
      </c>
      <c r="AY1345" s="18" t="s">
        <v>141</v>
      </c>
      <c r="BE1345" s="140">
        <f>IF(N1345="základní",J1345,0)</f>
        <v>0</v>
      </c>
      <c r="BF1345" s="140">
        <f>IF(N1345="snížená",J1345,0)</f>
        <v>0</v>
      </c>
      <c r="BG1345" s="140">
        <f>IF(N1345="zákl. přenesená",J1345,0)</f>
        <v>0</v>
      </c>
      <c r="BH1345" s="140">
        <f>IF(N1345="sníž. přenesená",J1345,0)</f>
        <v>0</v>
      </c>
      <c r="BI1345" s="140">
        <f>IF(N1345="nulová",J1345,0)</f>
        <v>0</v>
      </c>
      <c r="BJ1345" s="18" t="s">
        <v>79</v>
      </c>
      <c r="BK1345" s="140">
        <f>ROUND(I1345*H1345,2)</f>
        <v>0</v>
      </c>
      <c r="BL1345" s="18" t="s">
        <v>269</v>
      </c>
      <c r="BM1345" s="139" t="s">
        <v>1517</v>
      </c>
    </row>
    <row r="1346" spans="2:65" s="1" customFormat="1" ht="11.25" x14ac:dyDescent="0.2">
      <c r="B1346" s="33"/>
      <c r="D1346" s="141" t="s">
        <v>151</v>
      </c>
      <c r="F1346" s="142" t="s">
        <v>1518</v>
      </c>
      <c r="I1346" s="143"/>
      <c r="L1346" s="33"/>
      <c r="M1346" s="144"/>
      <c r="T1346" s="54"/>
      <c r="AT1346" s="18" t="s">
        <v>151</v>
      </c>
      <c r="AU1346" s="18" t="s">
        <v>81</v>
      </c>
    </row>
    <row r="1347" spans="2:65" s="12" customFormat="1" ht="11.25" x14ac:dyDescent="0.2">
      <c r="B1347" s="147"/>
      <c r="D1347" s="141" t="s">
        <v>155</v>
      </c>
      <c r="E1347" s="148" t="s">
        <v>19</v>
      </c>
      <c r="F1347" s="149" t="s">
        <v>156</v>
      </c>
      <c r="H1347" s="148" t="s">
        <v>19</v>
      </c>
      <c r="I1347" s="150"/>
      <c r="L1347" s="147"/>
      <c r="M1347" s="151"/>
      <c r="T1347" s="152"/>
      <c r="AT1347" s="148" t="s">
        <v>155</v>
      </c>
      <c r="AU1347" s="148" t="s">
        <v>81</v>
      </c>
      <c r="AV1347" s="12" t="s">
        <v>79</v>
      </c>
      <c r="AW1347" s="12" t="s">
        <v>33</v>
      </c>
      <c r="AX1347" s="12" t="s">
        <v>71</v>
      </c>
      <c r="AY1347" s="148" t="s">
        <v>141</v>
      </c>
    </row>
    <row r="1348" spans="2:65" s="12" customFormat="1" ht="11.25" x14ac:dyDescent="0.2">
      <c r="B1348" s="147"/>
      <c r="D1348" s="141" t="s">
        <v>155</v>
      </c>
      <c r="E1348" s="148" t="s">
        <v>19</v>
      </c>
      <c r="F1348" s="149" t="s">
        <v>1519</v>
      </c>
      <c r="H1348" s="148" t="s">
        <v>19</v>
      </c>
      <c r="I1348" s="150"/>
      <c r="L1348" s="147"/>
      <c r="M1348" s="151"/>
      <c r="T1348" s="152"/>
      <c r="AT1348" s="148" t="s">
        <v>155</v>
      </c>
      <c r="AU1348" s="148" t="s">
        <v>81</v>
      </c>
      <c r="AV1348" s="12" t="s">
        <v>79</v>
      </c>
      <c r="AW1348" s="12" t="s">
        <v>33</v>
      </c>
      <c r="AX1348" s="12" t="s">
        <v>71</v>
      </c>
      <c r="AY1348" s="148" t="s">
        <v>141</v>
      </c>
    </row>
    <row r="1349" spans="2:65" s="12" customFormat="1" ht="11.25" x14ac:dyDescent="0.2">
      <c r="B1349" s="147"/>
      <c r="D1349" s="141" t="s">
        <v>155</v>
      </c>
      <c r="E1349" s="148" t="s">
        <v>19</v>
      </c>
      <c r="F1349" s="149" t="s">
        <v>1520</v>
      </c>
      <c r="H1349" s="148" t="s">
        <v>19</v>
      </c>
      <c r="I1349" s="150"/>
      <c r="L1349" s="147"/>
      <c r="M1349" s="151"/>
      <c r="T1349" s="152"/>
      <c r="AT1349" s="148" t="s">
        <v>155</v>
      </c>
      <c r="AU1349" s="148" t="s">
        <v>81</v>
      </c>
      <c r="AV1349" s="12" t="s">
        <v>79</v>
      </c>
      <c r="AW1349" s="12" t="s">
        <v>33</v>
      </c>
      <c r="AX1349" s="12" t="s">
        <v>71</v>
      </c>
      <c r="AY1349" s="148" t="s">
        <v>141</v>
      </c>
    </row>
    <row r="1350" spans="2:65" s="12" customFormat="1" ht="11.25" x14ac:dyDescent="0.2">
      <c r="B1350" s="147"/>
      <c r="D1350" s="141" t="s">
        <v>155</v>
      </c>
      <c r="E1350" s="148" t="s">
        <v>19</v>
      </c>
      <c r="F1350" s="149" t="s">
        <v>1521</v>
      </c>
      <c r="H1350" s="148" t="s">
        <v>19</v>
      </c>
      <c r="I1350" s="150"/>
      <c r="L1350" s="147"/>
      <c r="M1350" s="151"/>
      <c r="T1350" s="152"/>
      <c r="AT1350" s="148" t="s">
        <v>155</v>
      </c>
      <c r="AU1350" s="148" t="s">
        <v>81</v>
      </c>
      <c r="AV1350" s="12" t="s">
        <v>79</v>
      </c>
      <c r="AW1350" s="12" t="s">
        <v>33</v>
      </c>
      <c r="AX1350" s="12" t="s">
        <v>71</v>
      </c>
      <c r="AY1350" s="148" t="s">
        <v>141</v>
      </c>
    </row>
    <row r="1351" spans="2:65" s="13" customFormat="1" ht="11.25" x14ac:dyDescent="0.2">
      <c r="B1351" s="153"/>
      <c r="D1351" s="141" t="s">
        <v>155</v>
      </c>
      <c r="E1351" s="154" t="s">
        <v>19</v>
      </c>
      <c r="F1351" s="155" t="s">
        <v>1522</v>
      </c>
      <c r="H1351" s="156">
        <v>4</v>
      </c>
      <c r="I1351" s="157"/>
      <c r="L1351" s="153"/>
      <c r="M1351" s="158"/>
      <c r="T1351" s="159"/>
      <c r="AT1351" s="154" t="s">
        <v>155</v>
      </c>
      <c r="AU1351" s="154" t="s">
        <v>81</v>
      </c>
      <c r="AV1351" s="13" t="s">
        <v>81</v>
      </c>
      <c r="AW1351" s="13" t="s">
        <v>33</v>
      </c>
      <c r="AX1351" s="13" t="s">
        <v>71</v>
      </c>
      <c r="AY1351" s="154" t="s">
        <v>141</v>
      </c>
    </row>
    <row r="1352" spans="2:65" s="14" customFormat="1" ht="11.25" x14ac:dyDescent="0.2">
      <c r="B1352" s="170"/>
      <c r="D1352" s="141" t="s">
        <v>155</v>
      </c>
      <c r="E1352" s="171" t="s">
        <v>19</v>
      </c>
      <c r="F1352" s="172" t="s">
        <v>188</v>
      </c>
      <c r="H1352" s="173">
        <v>4</v>
      </c>
      <c r="I1352" s="174"/>
      <c r="L1352" s="170"/>
      <c r="M1352" s="175"/>
      <c r="T1352" s="176"/>
      <c r="AT1352" s="171" t="s">
        <v>155</v>
      </c>
      <c r="AU1352" s="171" t="s">
        <v>81</v>
      </c>
      <c r="AV1352" s="14" t="s">
        <v>149</v>
      </c>
      <c r="AW1352" s="14" t="s">
        <v>33</v>
      </c>
      <c r="AX1352" s="14" t="s">
        <v>79</v>
      </c>
      <c r="AY1352" s="171" t="s">
        <v>141</v>
      </c>
    </row>
    <row r="1353" spans="2:65" s="1" customFormat="1" ht="16.5" customHeight="1" x14ac:dyDescent="0.2">
      <c r="B1353" s="33"/>
      <c r="C1353" s="160" t="s">
        <v>1523</v>
      </c>
      <c r="D1353" s="160" t="s">
        <v>172</v>
      </c>
      <c r="E1353" s="161" t="s">
        <v>1524</v>
      </c>
      <c r="F1353" s="162" t="s">
        <v>1525</v>
      </c>
      <c r="G1353" s="163" t="s">
        <v>147</v>
      </c>
      <c r="H1353" s="164">
        <v>4</v>
      </c>
      <c r="I1353" s="165"/>
      <c r="J1353" s="166">
        <f>ROUND(I1353*H1353,2)</f>
        <v>0</v>
      </c>
      <c r="K1353" s="162" t="s">
        <v>292</v>
      </c>
      <c r="L1353" s="167"/>
      <c r="M1353" s="168" t="s">
        <v>19</v>
      </c>
      <c r="N1353" s="169" t="s">
        <v>42</v>
      </c>
      <c r="P1353" s="137">
        <f>O1353*H1353</f>
        <v>0</v>
      </c>
      <c r="Q1353" s="137">
        <v>7.5000000000000002E-4</v>
      </c>
      <c r="R1353" s="137">
        <f>Q1353*H1353</f>
        <v>3.0000000000000001E-3</v>
      </c>
      <c r="S1353" s="137">
        <v>0</v>
      </c>
      <c r="T1353" s="138">
        <f>S1353*H1353</f>
        <v>0</v>
      </c>
      <c r="AR1353" s="139" t="s">
        <v>376</v>
      </c>
      <c r="AT1353" s="139" t="s">
        <v>172</v>
      </c>
      <c r="AU1353" s="139" t="s">
        <v>81</v>
      </c>
      <c r="AY1353" s="18" t="s">
        <v>141</v>
      </c>
      <c r="BE1353" s="140">
        <f>IF(N1353="základní",J1353,0)</f>
        <v>0</v>
      </c>
      <c r="BF1353" s="140">
        <f>IF(N1353="snížená",J1353,0)</f>
        <v>0</v>
      </c>
      <c r="BG1353" s="140">
        <f>IF(N1353="zákl. přenesená",J1353,0)</f>
        <v>0</v>
      </c>
      <c r="BH1353" s="140">
        <f>IF(N1353="sníž. přenesená",J1353,0)</f>
        <v>0</v>
      </c>
      <c r="BI1353" s="140">
        <f>IF(N1353="nulová",J1353,0)</f>
        <v>0</v>
      </c>
      <c r="BJ1353" s="18" t="s">
        <v>79</v>
      </c>
      <c r="BK1353" s="140">
        <f>ROUND(I1353*H1353,2)</f>
        <v>0</v>
      </c>
      <c r="BL1353" s="18" t="s">
        <v>269</v>
      </c>
      <c r="BM1353" s="139" t="s">
        <v>1526</v>
      </c>
    </row>
    <row r="1354" spans="2:65" s="1" customFormat="1" ht="11.25" x14ac:dyDescent="0.2">
      <c r="B1354" s="33"/>
      <c r="D1354" s="141" t="s">
        <v>151</v>
      </c>
      <c r="F1354" s="142" t="s">
        <v>1525</v>
      </c>
      <c r="I1354" s="143"/>
      <c r="L1354" s="33"/>
      <c r="M1354" s="144"/>
      <c r="T1354" s="54"/>
      <c r="AT1354" s="18" t="s">
        <v>151</v>
      </c>
      <c r="AU1354" s="18" t="s">
        <v>81</v>
      </c>
    </row>
    <row r="1355" spans="2:65" s="13" customFormat="1" ht="11.25" x14ac:dyDescent="0.2">
      <c r="B1355" s="153"/>
      <c r="D1355" s="141" t="s">
        <v>155</v>
      </c>
      <c r="E1355" s="154" t="s">
        <v>19</v>
      </c>
      <c r="F1355" s="155" t="s">
        <v>1527</v>
      </c>
      <c r="H1355" s="156">
        <v>4</v>
      </c>
      <c r="I1355" s="157"/>
      <c r="L1355" s="153"/>
      <c r="M1355" s="158"/>
      <c r="T1355" s="159"/>
      <c r="AT1355" s="154" t="s">
        <v>155</v>
      </c>
      <c r="AU1355" s="154" t="s">
        <v>81</v>
      </c>
      <c r="AV1355" s="13" t="s">
        <v>81</v>
      </c>
      <c r="AW1355" s="13" t="s">
        <v>33</v>
      </c>
      <c r="AX1355" s="13" t="s">
        <v>79</v>
      </c>
      <c r="AY1355" s="154" t="s">
        <v>141</v>
      </c>
    </row>
    <row r="1356" spans="2:65" s="1" customFormat="1" ht="24.2" customHeight="1" x14ac:dyDescent="0.2">
      <c r="B1356" s="33"/>
      <c r="C1356" s="128" t="s">
        <v>1528</v>
      </c>
      <c r="D1356" s="128" t="s">
        <v>144</v>
      </c>
      <c r="E1356" s="129" t="s">
        <v>1529</v>
      </c>
      <c r="F1356" s="130" t="s">
        <v>1530</v>
      </c>
      <c r="G1356" s="131" t="s">
        <v>147</v>
      </c>
      <c r="H1356" s="132">
        <v>10</v>
      </c>
      <c r="I1356" s="133"/>
      <c r="J1356" s="134">
        <f>ROUND(I1356*H1356,2)</f>
        <v>0</v>
      </c>
      <c r="K1356" s="130" t="s">
        <v>148</v>
      </c>
      <c r="L1356" s="33"/>
      <c r="M1356" s="135" t="s">
        <v>19</v>
      </c>
      <c r="N1356" s="136" t="s">
        <v>42</v>
      </c>
      <c r="P1356" s="137">
        <f>O1356*H1356</f>
        <v>0</v>
      </c>
      <c r="Q1356" s="137">
        <v>0</v>
      </c>
      <c r="R1356" s="137">
        <f>Q1356*H1356</f>
        <v>0</v>
      </c>
      <c r="S1356" s="137">
        <v>1.1999999999999999E-3</v>
      </c>
      <c r="T1356" s="138">
        <f>S1356*H1356</f>
        <v>1.1999999999999999E-2</v>
      </c>
      <c r="AR1356" s="139" t="s">
        <v>269</v>
      </c>
      <c r="AT1356" s="139" t="s">
        <v>144</v>
      </c>
      <c r="AU1356" s="139" t="s">
        <v>81</v>
      </c>
      <c r="AY1356" s="18" t="s">
        <v>141</v>
      </c>
      <c r="BE1356" s="140">
        <f>IF(N1356="základní",J1356,0)</f>
        <v>0</v>
      </c>
      <c r="BF1356" s="140">
        <f>IF(N1356="snížená",J1356,0)</f>
        <v>0</v>
      </c>
      <c r="BG1356" s="140">
        <f>IF(N1356="zákl. přenesená",J1356,0)</f>
        <v>0</v>
      </c>
      <c r="BH1356" s="140">
        <f>IF(N1356="sníž. přenesená",J1356,0)</f>
        <v>0</v>
      </c>
      <c r="BI1356" s="140">
        <f>IF(N1356="nulová",J1356,0)</f>
        <v>0</v>
      </c>
      <c r="BJ1356" s="18" t="s">
        <v>79</v>
      </c>
      <c r="BK1356" s="140">
        <f>ROUND(I1356*H1356,2)</f>
        <v>0</v>
      </c>
      <c r="BL1356" s="18" t="s">
        <v>269</v>
      </c>
      <c r="BM1356" s="139" t="s">
        <v>1531</v>
      </c>
    </row>
    <row r="1357" spans="2:65" s="1" customFormat="1" ht="19.5" x14ac:dyDescent="0.2">
      <c r="B1357" s="33"/>
      <c r="D1357" s="141" t="s">
        <v>151</v>
      </c>
      <c r="F1357" s="142" t="s">
        <v>1532</v>
      </c>
      <c r="I1357" s="143"/>
      <c r="L1357" s="33"/>
      <c r="M1357" s="144"/>
      <c r="T1357" s="54"/>
      <c r="AT1357" s="18" t="s">
        <v>151</v>
      </c>
      <c r="AU1357" s="18" t="s">
        <v>81</v>
      </c>
    </row>
    <row r="1358" spans="2:65" s="1" customFormat="1" ht="11.25" x14ac:dyDescent="0.2">
      <c r="B1358" s="33"/>
      <c r="D1358" s="145" t="s">
        <v>153</v>
      </c>
      <c r="F1358" s="146" t="s">
        <v>1533</v>
      </c>
      <c r="I1358" s="143"/>
      <c r="L1358" s="33"/>
      <c r="M1358" s="144"/>
      <c r="T1358" s="54"/>
      <c r="AT1358" s="18" t="s">
        <v>153</v>
      </c>
      <c r="AU1358" s="18" t="s">
        <v>81</v>
      </c>
    </row>
    <row r="1359" spans="2:65" s="12" customFormat="1" ht="11.25" x14ac:dyDescent="0.2">
      <c r="B1359" s="147"/>
      <c r="D1359" s="141" t="s">
        <v>155</v>
      </c>
      <c r="E1359" s="148" t="s">
        <v>19</v>
      </c>
      <c r="F1359" s="149" t="s">
        <v>1534</v>
      </c>
      <c r="H1359" s="148" t="s">
        <v>19</v>
      </c>
      <c r="I1359" s="150"/>
      <c r="L1359" s="147"/>
      <c r="M1359" s="151"/>
      <c r="T1359" s="152"/>
      <c r="AT1359" s="148" t="s">
        <v>155</v>
      </c>
      <c r="AU1359" s="148" t="s">
        <v>81</v>
      </c>
      <c r="AV1359" s="12" t="s">
        <v>79</v>
      </c>
      <c r="AW1359" s="12" t="s">
        <v>33</v>
      </c>
      <c r="AX1359" s="12" t="s">
        <v>71</v>
      </c>
      <c r="AY1359" s="148" t="s">
        <v>141</v>
      </c>
    </row>
    <row r="1360" spans="2:65" s="12" customFormat="1" ht="22.5" x14ac:dyDescent="0.2">
      <c r="B1360" s="147"/>
      <c r="D1360" s="141" t="s">
        <v>155</v>
      </c>
      <c r="E1360" s="148" t="s">
        <v>19</v>
      </c>
      <c r="F1360" s="149" t="s">
        <v>1535</v>
      </c>
      <c r="H1360" s="148" t="s">
        <v>19</v>
      </c>
      <c r="I1360" s="150"/>
      <c r="L1360" s="147"/>
      <c r="M1360" s="151"/>
      <c r="T1360" s="152"/>
      <c r="AT1360" s="148" t="s">
        <v>155</v>
      </c>
      <c r="AU1360" s="148" t="s">
        <v>81</v>
      </c>
      <c r="AV1360" s="12" t="s">
        <v>79</v>
      </c>
      <c r="AW1360" s="12" t="s">
        <v>33</v>
      </c>
      <c r="AX1360" s="12" t="s">
        <v>71</v>
      </c>
      <c r="AY1360" s="148" t="s">
        <v>141</v>
      </c>
    </row>
    <row r="1361" spans="2:65" s="13" customFormat="1" ht="11.25" x14ac:dyDescent="0.2">
      <c r="B1361" s="153"/>
      <c r="D1361" s="141" t="s">
        <v>155</v>
      </c>
      <c r="E1361" s="154" t="s">
        <v>19</v>
      </c>
      <c r="F1361" s="155" t="s">
        <v>1484</v>
      </c>
      <c r="H1361" s="156">
        <v>10</v>
      </c>
      <c r="I1361" s="157"/>
      <c r="L1361" s="153"/>
      <c r="M1361" s="158"/>
      <c r="T1361" s="159"/>
      <c r="AT1361" s="154" t="s">
        <v>155</v>
      </c>
      <c r="AU1361" s="154" t="s">
        <v>81</v>
      </c>
      <c r="AV1361" s="13" t="s">
        <v>81</v>
      </c>
      <c r="AW1361" s="13" t="s">
        <v>33</v>
      </c>
      <c r="AX1361" s="13" t="s">
        <v>71</v>
      </c>
      <c r="AY1361" s="154" t="s">
        <v>141</v>
      </c>
    </row>
    <row r="1362" spans="2:65" s="14" customFormat="1" ht="11.25" x14ac:dyDescent="0.2">
      <c r="B1362" s="170"/>
      <c r="D1362" s="141" t="s">
        <v>155</v>
      </c>
      <c r="E1362" s="171" t="s">
        <v>19</v>
      </c>
      <c r="F1362" s="172" t="s">
        <v>188</v>
      </c>
      <c r="H1362" s="173">
        <v>10</v>
      </c>
      <c r="I1362" s="174"/>
      <c r="L1362" s="170"/>
      <c r="M1362" s="175"/>
      <c r="T1362" s="176"/>
      <c r="AT1362" s="171" t="s">
        <v>155</v>
      </c>
      <c r="AU1362" s="171" t="s">
        <v>81</v>
      </c>
      <c r="AV1362" s="14" t="s">
        <v>149</v>
      </c>
      <c r="AW1362" s="14" t="s">
        <v>33</v>
      </c>
      <c r="AX1362" s="14" t="s">
        <v>79</v>
      </c>
      <c r="AY1362" s="171" t="s">
        <v>141</v>
      </c>
    </row>
    <row r="1363" spans="2:65" s="1" customFormat="1" ht="24.2" customHeight="1" x14ac:dyDescent="0.2">
      <c r="B1363" s="33"/>
      <c r="C1363" s="128" t="s">
        <v>1536</v>
      </c>
      <c r="D1363" s="128" t="s">
        <v>144</v>
      </c>
      <c r="E1363" s="129" t="s">
        <v>1537</v>
      </c>
      <c r="F1363" s="130" t="s">
        <v>1538</v>
      </c>
      <c r="G1363" s="131" t="s">
        <v>256</v>
      </c>
      <c r="H1363" s="132">
        <v>27</v>
      </c>
      <c r="I1363" s="133"/>
      <c r="J1363" s="134">
        <f>ROUND(I1363*H1363,2)</f>
        <v>0</v>
      </c>
      <c r="K1363" s="130" t="s">
        <v>148</v>
      </c>
      <c r="L1363" s="33"/>
      <c r="M1363" s="135" t="s">
        <v>19</v>
      </c>
      <c r="N1363" s="136" t="s">
        <v>42</v>
      </c>
      <c r="P1363" s="137">
        <f>O1363*H1363</f>
        <v>0</v>
      </c>
      <c r="Q1363" s="137">
        <v>0</v>
      </c>
      <c r="R1363" s="137">
        <f>Q1363*H1363</f>
        <v>0</v>
      </c>
      <c r="S1363" s="137">
        <v>5.0000000000000001E-3</v>
      </c>
      <c r="T1363" s="138">
        <f>S1363*H1363</f>
        <v>0.13500000000000001</v>
      </c>
      <c r="AR1363" s="139" t="s">
        <v>269</v>
      </c>
      <c r="AT1363" s="139" t="s">
        <v>144</v>
      </c>
      <c r="AU1363" s="139" t="s">
        <v>81</v>
      </c>
      <c r="AY1363" s="18" t="s">
        <v>141</v>
      </c>
      <c r="BE1363" s="140">
        <f>IF(N1363="základní",J1363,0)</f>
        <v>0</v>
      </c>
      <c r="BF1363" s="140">
        <f>IF(N1363="snížená",J1363,0)</f>
        <v>0</v>
      </c>
      <c r="BG1363" s="140">
        <f>IF(N1363="zákl. přenesená",J1363,0)</f>
        <v>0</v>
      </c>
      <c r="BH1363" s="140">
        <f>IF(N1363="sníž. přenesená",J1363,0)</f>
        <v>0</v>
      </c>
      <c r="BI1363" s="140">
        <f>IF(N1363="nulová",J1363,0)</f>
        <v>0</v>
      </c>
      <c r="BJ1363" s="18" t="s">
        <v>79</v>
      </c>
      <c r="BK1363" s="140">
        <f>ROUND(I1363*H1363,2)</f>
        <v>0</v>
      </c>
      <c r="BL1363" s="18" t="s">
        <v>269</v>
      </c>
      <c r="BM1363" s="139" t="s">
        <v>1539</v>
      </c>
    </row>
    <row r="1364" spans="2:65" s="1" customFormat="1" ht="11.25" x14ac:dyDescent="0.2">
      <c r="B1364" s="33"/>
      <c r="D1364" s="141" t="s">
        <v>151</v>
      </c>
      <c r="F1364" s="142" t="s">
        <v>1540</v>
      </c>
      <c r="I1364" s="143"/>
      <c r="L1364" s="33"/>
      <c r="M1364" s="144"/>
      <c r="T1364" s="54"/>
      <c r="AT1364" s="18" t="s">
        <v>151</v>
      </c>
      <c r="AU1364" s="18" t="s">
        <v>81</v>
      </c>
    </row>
    <row r="1365" spans="2:65" s="1" customFormat="1" ht="11.25" x14ac:dyDescent="0.2">
      <c r="B1365" s="33"/>
      <c r="D1365" s="145" t="s">
        <v>153</v>
      </c>
      <c r="F1365" s="146" t="s">
        <v>1541</v>
      </c>
      <c r="I1365" s="143"/>
      <c r="L1365" s="33"/>
      <c r="M1365" s="144"/>
      <c r="T1365" s="54"/>
      <c r="AT1365" s="18" t="s">
        <v>153</v>
      </c>
      <c r="AU1365" s="18" t="s">
        <v>81</v>
      </c>
    </row>
    <row r="1366" spans="2:65" s="12" customFormat="1" ht="11.25" x14ac:dyDescent="0.2">
      <c r="B1366" s="147"/>
      <c r="D1366" s="141" t="s">
        <v>155</v>
      </c>
      <c r="E1366" s="148" t="s">
        <v>19</v>
      </c>
      <c r="F1366" s="149" t="s">
        <v>1412</v>
      </c>
      <c r="H1366" s="148" t="s">
        <v>19</v>
      </c>
      <c r="I1366" s="150"/>
      <c r="L1366" s="147"/>
      <c r="M1366" s="151"/>
      <c r="T1366" s="152"/>
      <c r="AT1366" s="148" t="s">
        <v>155</v>
      </c>
      <c r="AU1366" s="148" t="s">
        <v>81</v>
      </c>
      <c r="AV1366" s="12" t="s">
        <v>79</v>
      </c>
      <c r="AW1366" s="12" t="s">
        <v>33</v>
      </c>
      <c r="AX1366" s="12" t="s">
        <v>71</v>
      </c>
      <c r="AY1366" s="148" t="s">
        <v>141</v>
      </c>
    </row>
    <row r="1367" spans="2:65" s="13" customFormat="1" ht="11.25" x14ac:dyDescent="0.2">
      <c r="B1367" s="153"/>
      <c r="D1367" s="141" t="s">
        <v>155</v>
      </c>
      <c r="E1367" s="154" t="s">
        <v>19</v>
      </c>
      <c r="F1367" s="155" t="s">
        <v>1542</v>
      </c>
      <c r="H1367" s="156">
        <v>27</v>
      </c>
      <c r="I1367" s="157"/>
      <c r="L1367" s="153"/>
      <c r="M1367" s="158"/>
      <c r="T1367" s="159"/>
      <c r="AT1367" s="154" t="s">
        <v>155</v>
      </c>
      <c r="AU1367" s="154" t="s">
        <v>81</v>
      </c>
      <c r="AV1367" s="13" t="s">
        <v>81</v>
      </c>
      <c r="AW1367" s="13" t="s">
        <v>33</v>
      </c>
      <c r="AX1367" s="13" t="s">
        <v>79</v>
      </c>
      <c r="AY1367" s="154" t="s">
        <v>141</v>
      </c>
    </row>
    <row r="1368" spans="2:65" s="1" customFormat="1" ht="24.2" customHeight="1" x14ac:dyDescent="0.2">
      <c r="B1368" s="33"/>
      <c r="C1368" s="128" t="s">
        <v>1543</v>
      </c>
      <c r="D1368" s="128" t="s">
        <v>144</v>
      </c>
      <c r="E1368" s="129" t="s">
        <v>1544</v>
      </c>
      <c r="F1368" s="130" t="s">
        <v>1545</v>
      </c>
      <c r="G1368" s="131" t="s">
        <v>256</v>
      </c>
      <c r="H1368" s="132">
        <v>9</v>
      </c>
      <c r="I1368" s="133"/>
      <c r="J1368" s="134">
        <f>ROUND(I1368*H1368,2)</f>
        <v>0</v>
      </c>
      <c r="K1368" s="130" t="s">
        <v>148</v>
      </c>
      <c r="L1368" s="33"/>
      <c r="M1368" s="135" t="s">
        <v>19</v>
      </c>
      <c r="N1368" s="136" t="s">
        <v>42</v>
      </c>
      <c r="P1368" s="137">
        <f>O1368*H1368</f>
        <v>0</v>
      </c>
      <c r="Q1368" s="137">
        <v>0</v>
      </c>
      <c r="R1368" s="137">
        <f>Q1368*H1368</f>
        <v>0</v>
      </c>
      <c r="S1368" s="137">
        <v>0</v>
      </c>
      <c r="T1368" s="138">
        <f>S1368*H1368</f>
        <v>0</v>
      </c>
      <c r="AR1368" s="139" t="s">
        <v>269</v>
      </c>
      <c r="AT1368" s="139" t="s">
        <v>144</v>
      </c>
      <c r="AU1368" s="139" t="s">
        <v>81</v>
      </c>
      <c r="AY1368" s="18" t="s">
        <v>141</v>
      </c>
      <c r="BE1368" s="140">
        <f>IF(N1368="základní",J1368,0)</f>
        <v>0</v>
      </c>
      <c r="BF1368" s="140">
        <f>IF(N1368="snížená",J1368,0)</f>
        <v>0</v>
      </c>
      <c r="BG1368" s="140">
        <f>IF(N1368="zákl. přenesená",J1368,0)</f>
        <v>0</v>
      </c>
      <c r="BH1368" s="140">
        <f>IF(N1368="sníž. přenesená",J1368,0)</f>
        <v>0</v>
      </c>
      <c r="BI1368" s="140">
        <f>IF(N1368="nulová",J1368,0)</f>
        <v>0</v>
      </c>
      <c r="BJ1368" s="18" t="s">
        <v>79</v>
      </c>
      <c r="BK1368" s="140">
        <f>ROUND(I1368*H1368,2)</f>
        <v>0</v>
      </c>
      <c r="BL1368" s="18" t="s">
        <v>269</v>
      </c>
      <c r="BM1368" s="139" t="s">
        <v>1546</v>
      </c>
    </row>
    <row r="1369" spans="2:65" s="1" customFormat="1" ht="19.5" x14ac:dyDescent="0.2">
      <c r="B1369" s="33"/>
      <c r="D1369" s="141" t="s">
        <v>151</v>
      </c>
      <c r="F1369" s="142" t="s">
        <v>1547</v>
      </c>
      <c r="I1369" s="143"/>
      <c r="L1369" s="33"/>
      <c r="M1369" s="144"/>
      <c r="T1369" s="54"/>
      <c r="AT1369" s="18" t="s">
        <v>151</v>
      </c>
      <c r="AU1369" s="18" t="s">
        <v>81</v>
      </c>
    </row>
    <row r="1370" spans="2:65" s="1" customFormat="1" ht="11.25" x14ac:dyDescent="0.2">
      <c r="B1370" s="33"/>
      <c r="D1370" s="145" t="s">
        <v>153</v>
      </c>
      <c r="F1370" s="146" t="s">
        <v>1548</v>
      </c>
      <c r="I1370" s="143"/>
      <c r="L1370" s="33"/>
      <c r="M1370" s="144"/>
      <c r="T1370" s="54"/>
      <c r="AT1370" s="18" t="s">
        <v>153</v>
      </c>
      <c r="AU1370" s="18" t="s">
        <v>81</v>
      </c>
    </row>
    <row r="1371" spans="2:65" s="12" customFormat="1" ht="11.25" x14ac:dyDescent="0.2">
      <c r="B1371" s="147"/>
      <c r="D1371" s="141" t="s">
        <v>155</v>
      </c>
      <c r="E1371" s="148" t="s">
        <v>19</v>
      </c>
      <c r="F1371" s="149" t="s">
        <v>156</v>
      </c>
      <c r="H1371" s="148" t="s">
        <v>19</v>
      </c>
      <c r="I1371" s="150"/>
      <c r="L1371" s="147"/>
      <c r="M1371" s="151"/>
      <c r="T1371" s="152"/>
      <c r="AT1371" s="148" t="s">
        <v>155</v>
      </c>
      <c r="AU1371" s="148" t="s">
        <v>81</v>
      </c>
      <c r="AV1371" s="12" t="s">
        <v>79</v>
      </c>
      <c r="AW1371" s="12" t="s">
        <v>33</v>
      </c>
      <c r="AX1371" s="12" t="s">
        <v>71</v>
      </c>
      <c r="AY1371" s="148" t="s">
        <v>141</v>
      </c>
    </row>
    <row r="1372" spans="2:65" s="12" customFormat="1" ht="11.25" x14ac:dyDescent="0.2">
      <c r="B1372" s="147"/>
      <c r="D1372" s="141" t="s">
        <v>155</v>
      </c>
      <c r="E1372" s="148" t="s">
        <v>19</v>
      </c>
      <c r="F1372" s="149" t="s">
        <v>1549</v>
      </c>
      <c r="H1372" s="148" t="s">
        <v>19</v>
      </c>
      <c r="I1372" s="150"/>
      <c r="L1372" s="147"/>
      <c r="M1372" s="151"/>
      <c r="T1372" s="152"/>
      <c r="AT1372" s="148" t="s">
        <v>155</v>
      </c>
      <c r="AU1372" s="148" t="s">
        <v>81</v>
      </c>
      <c r="AV1372" s="12" t="s">
        <v>79</v>
      </c>
      <c r="AW1372" s="12" t="s">
        <v>33</v>
      </c>
      <c r="AX1372" s="12" t="s">
        <v>71</v>
      </c>
      <c r="AY1372" s="148" t="s">
        <v>141</v>
      </c>
    </row>
    <row r="1373" spans="2:65" s="13" customFormat="1" ht="11.25" x14ac:dyDescent="0.2">
      <c r="B1373" s="153"/>
      <c r="D1373" s="141" t="s">
        <v>155</v>
      </c>
      <c r="E1373" s="154" t="s">
        <v>19</v>
      </c>
      <c r="F1373" s="155" t="s">
        <v>1550</v>
      </c>
      <c r="H1373" s="156">
        <v>9</v>
      </c>
      <c r="I1373" s="157"/>
      <c r="L1373" s="153"/>
      <c r="M1373" s="158"/>
      <c r="T1373" s="159"/>
      <c r="AT1373" s="154" t="s">
        <v>155</v>
      </c>
      <c r="AU1373" s="154" t="s">
        <v>81</v>
      </c>
      <c r="AV1373" s="13" t="s">
        <v>81</v>
      </c>
      <c r="AW1373" s="13" t="s">
        <v>33</v>
      </c>
      <c r="AX1373" s="13" t="s">
        <v>79</v>
      </c>
      <c r="AY1373" s="154" t="s">
        <v>141</v>
      </c>
    </row>
    <row r="1374" spans="2:65" s="1" customFormat="1" ht="24.2" customHeight="1" x14ac:dyDescent="0.2">
      <c r="B1374" s="33"/>
      <c r="C1374" s="160" t="s">
        <v>1551</v>
      </c>
      <c r="D1374" s="160" t="s">
        <v>172</v>
      </c>
      <c r="E1374" s="161" t="s">
        <v>1552</v>
      </c>
      <c r="F1374" s="162" t="s">
        <v>1553</v>
      </c>
      <c r="G1374" s="163" t="s">
        <v>256</v>
      </c>
      <c r="H1374" s="164">
        <v>12.6</v>
      </c>
      <c r="I1374" s="165"/>
      <c r="J1374" s="166">
        <f>ROUND(I1374*H1374,2)</f>
        <v>0</v>
      </c>
      <c r="K1374" s="162" t="s">
        <v>148</v>
      </c>
      <c r="L1374" s="167"/>
      <c r="M1374" s="168" t="s">
        <v>19</v>
      </c>
      <c r="N1374" s="169" t="s">
        <v>42</v>
      </c>
      <c r="P1374" s="137">
        <f>O1374*H1374</f>
        <v>0</v>
      </c>
      <c r="Q1374" s="137">
        <v>7.0000000000000001E-3</v>
      </c>
      <c r="R1374" s="137">
        <f>Q1374*H1374</f>
        <v>8.8200000000000001E-2</v>
      </c>
      <c r="S1374" s="137">
        <v>0</v>
      </c>
      <c r="T1374" s="138">
        <f>S1374*H1374</f>
        <v>0</v>
      </c>
      <c r="AR1374" s="139" t="s">
        <v>376</v>
      </c>
      <c r="AT1374" s="139" t="s">
        <v>172</v>
      </c>
      <c r="AU1374" s="139" t="s">
        <v>81</v>
      </c>
      <c r="AY1374" s="18" t="s">
        <v>141</v>
      </c>
      <c r="BE1374" s="140">
        <f>IF(N1374="základní",J1374,0)</f>
        <v>0</v>
      </c>
      <c r="BF1374" s="140">
        <f>IF(N1374="snížená",J1374,0)</f>
        <v>0</v>
      </c>
      <c r="BG1374" s="140">
        <f>IF(N1374="zákl. přenesená",J1374,0)</f>
        <v>0</v>
      </c>
      <c r="BH1374" s="140">
        <f>IF(N1374="sníž. přenesená",J1374,0)</f>
        <v>0</v>
      </c>
      <c r="BI1374" s="140">
        <f>IF(N1374="nulová",J1374,0)</f>
        <v>0</v>
      </c>
      <c r="BJ1374" s="18" t="s">
        <v>79</v>
      </c>
      <c r="BK1374" s="140">
        <f>ROUND(I1374*H1374,2)</f>
        <v>0</v>
      </c>
      <c r="BL1374" s="18" t="s">
        <v>269</v>
      </c>
      <c r="BM1374" s="139" t="s">
        <v>1554</v>
      </c>
    </row>
    <row r="1375" spans="2:65" s="1" customFormat="1" ht="11.25" x14ac:dyDescent="0.2">
      <c r="B1375" s="33"/>
      <c r="D1375" s="141" t="s">
        <v>151</v>
      </c>
      <c r="F1375" s="142" t="s">
        <v>1553</v>
      </c>
      <c r="I1375" s="143"/>
      <c r="L1375" s="33"/>
      <c r="M1375" s="144"/>
      <c r="T1375" s="54"/>
      <c r="AT1375" s="18" t="s">
        <v>151</v>
      </c>
      <c r="AU1375" s="18" t="s">
        <v>81</v>
      </c>
    </row>
    <row r="1376" spans="2:65" s="13" customFormat="1" ht="11.25" x14ac:dyDescent="0.2">
      <c r="B1376" s="153"/>
      <c r="D1376" s="141" t="s">
        <v>155</v>
      </c>
      <c r="E1376" s="154" t="s">
        <v>19</v>
      </c>
      <c r="F1376" s="155" t="s">
        <v>1555</v>
      </c>
      <c r="H1376" s="156">
        <v>12.6</v>
      </c>
      <c r="I1376" s="157"/>
      <c r="L1376" s="153"/>
      <c r="M1376" s="158"/>
      <c r="T1376" s="159"/>
      <c r="AT1376" s="154" t="s">
        <v>155</v>
      </c>
      <c r="AU1376" s="154" t="s">
        <v>81</v>
      </c>
      <c r="AV1376" s="13" t="s">
        <v>81</v>
      </c>
      <c r="AW1376" s="13" t="s">
        <v>33</v>
      </c>
      <c r="AX1376" s="13" t="s">
        <v>79</v>
      </c>
      <c r="AY1376" s="154" t="s">
        <v>141</v>
      </c>
    </row>
    <row r="1377" spans="2:65" s="1" customFormat="1" ht="16.5" customHeight="1" x14ac:dyDescent="0.2">
      <c r="B1377" s="33"/>
      <c r="C1377" s="160" t="s">
        <v>1556</v>
      </c>
      <c r="D1377" s="160" t="s">
        <v>172</v>
      </c>
      <c r="E1377" s="161" t="s">
        <v>1557</v>
      </c>
      <c r="F1377" s="162" t="s">
        <v>1558</v>
      </c>
      <c r="G1377" s="163" t="s">
        <v>1559</v>
      </c>
      <c r="H1377" s="164">
        <v>9</v>
      </c>
      <c r="I1377" s="165"/>
      <c r="J1377" s="166">
        <f>ROUND(I1377*H1377,2)</f>
        <v>0</v>
      </c>
      <c r="K1377" s="162" t="s">
        <v>148</v>
      </c>
      <c r="L1377" s="167"/>
      <c r="M1377" s="168" t="s">
        <v>19</v>
      </c>
      <c r="N1377" s="169" t="s">
        <v>42</v>
      </c>
      <c r="P1377" s="137">
        <f>O1377*H1377</f>
        <v>0</v>
      </c>
      <c r="Q1377" s="137">
        <v>2.0000000000000001E-4</v>
      </c>
      <c r="R1377" s="137">
        <f>Q1377*H1377</f>
        <v>1.8000000000000002E-3</v>
      </c>
      <c r="S1377" s="137">
        <v>0</v>
      </c>
      <c r="T1377" s="138">
        <f>S1377*H1377</f>
        <v>0</v>
      </c>
      <c r="AR1377" s="139" t="s">
        <v>376</v>
      </c>
      <c r="AT1377" s="139" t="s">
        <v>172</v>
      </c>
      <c r="AU1377" s="139" t="s">
        <v>81</v>
      </c>
      <c r="AY1377" s="18" t="s">
        <v>141</v>
      </c>
      <c r="BE1377" s="140">
        <f>IF(N1377="základní",J1377,0)</f>
        <v>0</v>
      </c>
      <c r="BF1377" s="140">
        <f>IF(N1377="snížená",J1377,0)</f>
        <v>0</v>
      </c>
      <c r="BG1377" s="140">
        <f>IF(N1377="zákl. přenesená",J1377,0)</f>
        <v>0</v>
      </c>
      <c r="BH1377" s="140">
        <f>IF(N1377="sníž. přenesená",J1377,0)</f>
        <v>0</v>
      </c>
      <c r="BI1377" s="140">
        <f>IF(N1377="nulová",J1377,0)</f>
        <v>0</v>
      </c>
      <c r="BJ1377" s="18" t="s">
        <v>79</v>
      </c>
      <c r="BK1377" s="140">
        <f>ROUND(I1377*H1377,2)</f>
        <v>0</v>
      </c>
      <c r="BL1377" s="18" t="s">
        <v>269</v>
      </c>
      <c r="BM1377" s="139" t="s">
        <v>1560</v>
      </c>
    </row>
    <row r="1378" spans="2:65" s="1" customFormat="1" ht="11.25" x14ac:dyDescent="0.2">
      <c r="B1378" s="33"/>
      <c r="D1378" s="141" t="s">
        <v>151</v>
      </c>
      <c r="F1378" s="142" t="s">
        <v>1558</v>
      </c>
      <c r="I1378" s="143"/>
      <c r="L1378" s="33"/>
      <c r="M1378" s="144"/>
      <c r="T1378" s="54"/>
      <c r="AT1378" s="18" t="s">
        <v>151</v>
      </c>
      <c r="AU1378" s="18" t="s">
        <v>81</v>
      </c>
    </row>
    <row r="1379" spans="2:65" s="13" customFormat="1" ht="11.25" x14ac:dyDescent="0.2">
      <c r="B1379" s="153"/>
      <c r="D1379" s="141" t="s">
        <v>155</v>
      </c>
      <c r="E1379" s="154" t="s">
        <v>19</v>
      </c>
      <c r="F1379" s="155" t="s">
        <v>1561</v>
      </c>
      <c r="H1379" s="156">
        <v>9</v>
      </c>
      <c r="I1379" s="157"/>
      <c r="L1379" s="153"/>
      <c r="M1379" s="158"/>
      <c r="T1379" s="159"/>
      <c r="AT1379" s="154" t="s">
        <v>155</v>
      </c>
      <c r="AU1379" s="154" t="s">
        <v>81</v>
      </c>
      <c r="AV1379" s="13" t="s">
        <v>81</v>
      </c>
      <c r="AW1379" s="13" t="s">
        <v>33</v>
      </c>
      <c r="AX1379" s="13" t="s">
        <v>79</v>
      </c>
      <c r="AY1379" s="154" t="s">
        <v>141</v>
      </c>
    </row>
    <row r="1380" spans="2:65" s="1" customFormat="1" ht="24.2" customHeight="1" x14ac:dyDescent="0.2">
      <c r="B1380" s="33"/>
      <c r="C1380" s="128" t="s">
        <v>1562</v>
      </c>
      <c r="D1380" s="128" t="s">
        <v>144</v>
      </c>
      <c r="E1380" s="129" t="s">
        <v>1563</v>
      </c>
      <c r="F1380" s="130" t="s">
        <v>1564</v>
      </c>
      <c r="G1380" s="131" t="s">
        <v>147</v>
      </c>
      <c r="H1380" s="132">
        <v>1</v>
      </c>
      <c r="I1380" s="133"/>
      <c r="J1380" s="134">
        <f>ROUND(I1380*H1380,2)</f>
        <v>0</v>
      </c>
      <c r="K1380" s="130" t="s">
        <v>292</v>
      </c>
      <c r="L1380" s="33"/>
      <c r="M1380" s="135" t="s">
        <v>19</v>
      </c>
      <c r="N1380" s="136" t="s">
        <v>42</v>
      </c>
      <c r="P1380" s="137">
        <f>O1380*H1380</f>
        <v>0</v>
      </c>
      <c r="Q1380" s="137">
        <v>0</v>
      </c>
      <c r="R1380" s="137">
        <f>Q1380*H1380</f>
        <v>0</v>
      </c>
      <c r="S1380" s="137">
        <v>0</v>
      </c>
      <c r="T1380" s="138">
        <f>S1380*H1380</f>
        <v>0</v>
      </c>
      <c r="AR1380" s="139" t="s">
        <v>269</v>
      </c>
      <c r="AT1380" s="139" t="s">
        <v>144</v>
      </c>
      <c r="AU1380" s="139" t="s">
        <v>81</v>
      </c>
      <c r="AY1380" s="18" t="s">
        <v>141</v>
      </c>
      <c r="BE1380" s="140">
        <f>IF(N1380="základní",J1380,0)</f>
        <v>0</v>
      </c>
      <c r="BF1380" s="140">
        <f>IF(N1380="snížená",J1380,0)</f>
        <v>0</v>
      </c>
      <c r="BG1380" s="140">
        <f>IF(N1380="zákl. přenesená",J1380,0)</f>
        <v>0</v>
      </c>
      <c r="BH1380" s="140">
        <f>IF(N1380="sníž. přenesená",J1380,0)</f>
        <v>0</v>
      </c>
      <c r="BI1380" s="140">
        <f>IF(N1380="nulová",J1380,0)</f>
        <v>0</v>
      </c>
      <c r="BJ1380" s="18" t="s">
        <v>79</v>
      </c>
      <c r="BK1380" s="140">
        <f>ROUND(I1380*H1380,2)</f>
        <v>0</v>
      </c>
      <c r="BL1380" s="18" t="s">
        <v>269</v>
      </c>
      <c r="BM1380" s="139" t="s">
        <v>1565</v>
      </c>
    </row>
    <row r="1381" spans="2:65" s="1" customFormat="1" ht="19.5" x14ac:dyDescent="0.2">
      <c r="B1381" s="33"/>
      <c r="D1381" s="141" t="s">
        <v>151</v>
      </c>
      <c r="F1381" s="142" t="s">
        <v>1564</v>
      </c>
      <c r="I1381" s="143"/>
      <c r="L1381" s="33"/>
      <c r="M1381" s="144"/>
      <c r="T1381" s="54"/>
      <c r="AT1381" s="18" t="s">
        <v>151</v>
      </c>
      <c r="AU1381" s="18" t="s">
        <v>81</v>
      </c>
    </row>
    <row r="1382" spans="2:65" s="12" customFormat="1" ht="11.25" x14ac:dyDescent="0.2">
      <c r="B1382" s="147"/>
      <c r="D1382" s="141" t="s">
        <v>155</v>
      </c>
      <c r="E1382" s="148" t="s">
        <v>19</v>
      </c>
      <c r="F1382" s="149" t="s">
        <v>1566</v>
      </c>
      <c r="H1382" s="148" t="s">
        <v>19</v>
      </c>
      <c r="I1382" s="150"/>
      <c r="L1382" s="147"/>
      <c r="M1382" s="151"/>
      <c r="T1382" s="152"/>
      <c r="AT1382" s="148" t="s">
        <v>155</v>
      </c>
      <c r="AU1382" s="148" t="s">
        <v>81</v>
      </c>
      <c r="AV1382" s="12" t="s">
        <v>79</v>
      </c>
      <c r="AW1382" s="12" t="s">
        <v>33</v>
      </c>
      <c r="AX1382" s="12" t="s">
        <v>71</v>
      </c>
      <c r="AY1382" s="148" t="s">
        <v>141</v>
      </c>
    </row>
    <row r="1383" spans="2:65" s="12" customFormat="1" ht="22.5" x14ac:dyDescent="0.2">
      <c r="B1383" s="147"/>
      <c r="D1383" s="141" t="s">
        <v>155</v>
      </c>
      <c r="E1383" s="148" t="s">
        <v>19</v>
      </c>
      <c r="F1383" s="149" t="s">
        <v>1567</v>
      </c>
      <c r="H1383" s="148" t="s">
        <v>19</v>
      </c>
      <c r="I1383" s="150"/>
      <c r="L1383" s="147"/>
      <c r="M1383" s="151"/>
      <c r="T1383" s="152"/>
      <c r="AT1383" s="148" t="s">
        <v>155</v>
      </c>
      <c r="AU1383" s="148" t="s">
        <v>81</v>
      </c>
      <c r="AV1383" s="12" t="s">
        <v>79</v>
      </c>
      <c r="AW1383" s="12" t="s">
        <v>33</v>
      </c>
      <c r="AX1383" s="12" t="s">
        <v>71</v>
      </c>
      <c r="AY1383" s="148" t="s">
        <v>141</v>
      </c>
    </row>
    <row r="1384" spans="2:65" s="12" customFormat="1" ht="11.25" x14ac:dyDescent="0.2">
      <c r="B1384" s="147"/>
      <c r="D1384" s="141" t="s">
        <v>155</v>
      </c>
      <c r="E1384" s="148" t="s">
        <v>19</v>
      </c>
      <c r="F1384" s="149" t="s">
        <v>1568</v>
      </c>
      <c r="H1384" s="148" t="s">
        <v>19</v>
      </c>
      <c r="I1384" s="150"/>
      <c r="L1384" s="147"/>
      <c r="M1384" s="151"/>
      <c r="T1384" s="152"/>
      <c r="AT1384" s="148" t="s">
        <v>155</v>
      </c>
      <c r="AU1384" s="148" t="s">
        <v>81</v>
      </c>
      <c r="AV1384" s="12" t="s">
        <v>79</v>
      </c>
      <c r="AW1384" s="12" t="s">
        <v>33</v>
      </c>
      <c r="AX1384" s="12" t="s">
        <v>71</v>
      </c>
      <c r="AY1384" s="148" t="s">
        <v>141</v>
      </c>
    </row>
    <row r="1385" spans="2:65" s="13" customFormat="1" ht="11.25" x14ac:dyDescent="0.2">
      <c r="B1385" s="153"/>
      <c r="D1385" s="141" t="s">
        <v>155</v>
      </c>
      <c r="E1385" s="154" t="s">
        <v>19</v>
      </c>
      <c r="F1385" s="155" t="s">
        <v>1569</v>
      </c>
      <c r="H1385" s="156">
        <v>1</v>
      </c>
      <c r="I1385" s="157"/>
      <c r="L1385" s="153"/>
      <c r="M1385" s="158"/>
      <c r="T1385" s="159"/>
      <c r="AT1385" s="154" t="s">
        <v>155</v>
      </c>
      <c r="AU1385" s="154" t="s">
        <v>81</v>
      </c>
      <c r="AV1385" s="13" t="s">
        <v>81</v>
      </c>
      <c r="AW1385" s="13" t="s">
        <v>33</v>
      </c>
      <c r="AX1385" s="13" t="s">
        <v>71</v>
      </c>
      <c r="AY1385" s="154" t="s">
        <v>141</v>
      </c>
    </row>
    <row r="1386" spans="2:65" s="14" customFormat="1" ht="11.25" x14ac:dyDescent="0.2">
      <c r="B1386" s="170"/>
      <c r="D1386" s="141" t="s">
        <v>155</v>
      </c>
      <c r="E1386" s="171" t="s">
        <v>19</v>
      </c>
      <c r="F1386" s="172" t="s">
        <v>188</v>
      </c>
      <c r="H1386" s="173">
        <v>1</v>
      </c>
      <c r="I1386" s="174"/>
      <c r="L1386" s="170"/>
      <c r="M1386" s="175"/>
      <c r="T1386" s="176"/>
      <c r="AT1386" s="171" t="s">
        <v>155</v>
      </c>
      <c r="AU1386" s="171" t="s">
        <v>81</v>
      </c>
      <c r="AV1386" s="14" t="s">
        <v>149</v>
      </c>
      <c r="AW1386" s="14" t="s">
        <v>33</v>
      </c>
      <c r="AX1386" s="14" t="s">
        <v>79</v>
      </c>
      <c r="AY1386" s="171" t="s">
        <v>141</v>
      </c>
    </row>
    <row r="1387" spans="2:65" s="1" customFormat="1" ht="24.2" customHeight="1" x14ac:dyDescent="0.2">
      <c r="B1387" s="33"/>
      <c r="C1387" s="128" t="s">
        <v>1570</v>
      </c>
      <c r="D1387" s="128" t="s">
        <v>144</v>
      </c>
      <c r="E1387" s="129" t="s">
        <v>1571</v>
      </c>
      <c r="F1387" s="130" t="s">
        <v>1572</v>
      </c>
      <c r="G1387" s="131" t="s">
        <v>147</v>
      </c>
      <c r="H1387" s="132">
        <v>1</v>
      </c>
      <c r="I1387" s="133"/>
      <c r="J1387" s="134">
        <f>ROUND(I1387*H1387,2)</f>
        <v>0</v>
      </c>
      <c r="K1387" s="130" t="s">
        <v>292</v>
      </c>
      <c r="L1387" s="33"/>
      <c r="M1387" s="135" t="s">
        <v>19</v>
      </c>
      <c r="N1387" s="136" t="s">
        <v>42</v>
      </c>
      <c r="P1387" s="137">
        <f>O1387*H1387</f>
        <v>0</v>
      </c>
      <c r="Q1387" s="137">
        <v>0</v>
      </c>
      <c r="R1387" s="137">
        <f>Q1387*H1387</f>
        <v>0</v>
      </c>
      <c r="S1387" s="137">
        <v>0</v>
      </c>
      <c r="T1387" s="138">
        <f>S1387*H1387</f>
        <v>0</v>
      </c>
      <c r="AR1387" s="139" t="s">
        <v>269</v>
      </c>
      <c r="AT1387" s="139" t="s">
        <v>144</v>
      </c>
      <c r="AU1387" s="139" t="s">
        <v>81</v>
      </c>
      <c r="AY1387" s="18" t="s">
        <v>141</v>
      </c>
      <c r="BE1387" s="140">
        <f>IF(N1387="základní",J1387,0)</f>
        <v>0</v>
      </c>
      <c r="BF1387" s="140">
        <f>IF(N1387="snížená",J1387,0)</f>
        <v>0</v>
      </c>
      <c r="BG1387" s="140">
        <f>IF(N1387="zákl. přenesená",J1387,0)</f>
        <v>0</v>
      </c>
      <c r="BH1387" s="140">
        <f>IF(N1387="sníž. přenesená",J1387,0)</f>
        <v>0</v>
      </c>
      <c r="BI1387" s="140">
        <f>IF(N1387="nulová",J1387,0)</f>
        <v>0</v>
      </c>
      <c r="BJ1387" s="18" t="s">
        <v>79</v>
      </c>
      <c r="BK1387" s="140">
        <f>ROUND(I1387*H1387,2)</f>
        <v>0</v>
      </c>
      <c r="BL1387" s="18" t="s">
        <v>269</v>
      </c>
      <c r="BM1387" s="139" t="s">
        <v>1573</v>
      </c>
    </row>
    <row r="1388" spans="2:65" s="1" customFormat="1" ht="19.5" x14ac:dyDescent="0.2">
      <c r="B1388" s="33"/>
      <c r="D1388" s="141" t="s">
        <v>151</v>
      </c>
      <c r="F1388" s="142" t="s">
        <v>1572</v>
      </c>
      <c r="I1388" s="143"/>
      <c r="L1388" s="33"/>
      <c r="M1388" s="144"/>
      <c r="T1388" s="54"/>
      <c r="AT1388" s="18" t="s">
        <v>151</v>
      </c>
      <c r="AU1388" s="18" t="s">
        <v>81</v>
      </c>
    </row>
    <row r="1389" spans="2:65" s="12" customFormat="1" ht="11.25" x14ac:dyDescent="0.2">
      <c r="B1389" s="147"/>
      <c r="D1389" s="141" t="s">
        <v>155</v>
      </c>
      <c r="E1389" s="148" t="s">
        <v>19</v>
      </c>
      <c r="F1389" s="149" t="s">
        <v>1574</v>
      </c>
      <c r="H1389" s="148" t="s">
        <v>19</v>
      </c>
      <c r="I1389" s="150"/>
      <c r="L1389" s="147"/>
      <c r="M1389" s="151"/>
      <c r="T1389" s="152"/>
      <c r="AT1389" s="148" t="s">
        <v>155</v>
      </c>
      <c r="AU1389" s="148" t="s">
        <v>81</v>
      </c>
      <c r="AV1389" s="12" t="s">
        <v>79</v>
      </c>
      <c r="AW1389" s="12" t="s">
        <v>33</v>
      </c>
      <c r="AX1389" s="12" t="s">
        <v>71</v>
      </c>
      <c r="AY1389" s="148" t="s">
        <v>141</v>
      </c>
    </row>
    <row r="1390" spans="2:65" s="12" customFormat="1" ht="11.25" x14ac:dyDescent="0.2">
      <c r="B1390" s="147"/>
      <c r="D1390" s="141" t="s">
        <v>155</v>
      </c>
      <c r="E1390" s="148" t="s">
        <v>19</v>
      </c>
      <c r="F1390" s="149" t="s">
        <v>1568</v>
      </c>
      <c r="H1390" s="148" t="s">
        <v>19</v>
      </c>
      <c r="I1390" s="150"/>
      <c r="L1390" s="147"/>
      <c r="M1390" s="151"/>
      <c r="T1390" s="152"/>
      <c r="AT1390" s="148" t="s">
        <v>155</v>
      </c>
      <c r="AU1390" s="148" t="s">
        <v>81</v>
      </c>
      <c r="AV1390" s="12" t="s">
        <v>79</v>
      </c>
      <c r="AW1390" s="12" t="s">
        <v>33</v>
      </c>
      <c r="AX1390" s="12" t="s">
        <v>71</v>
      </c>
      <c r="AY1390" s="148" t="s">
        <v>141</v>
      </c>
    </row>
    <row r="1391" spans="2:65" s="12" customFormat="1" ht="22.5" x14ac:dyDescent="0.2">
      <c r="B1391" s="147"/>
      <c r="D1391" s="141" t="s">
        <v>155</v>
      </c>
      <c r="E1391" s="148" t="s">
        <v>19</v>
      </c>
      <c r="F1391" s="149" t="s">
        <v>1567</v>
      </c>
      <c r="H1391" s="148" t="s">
        <v>19</v>
      </c>
      <c r="I1391" s="150"/>
      <c r="L1391" s="147"/>
      <c r="M1391" s="151"/>
      <c r="T1391" s="152"/>
      <c r="AT1391" s="148" t="s">
        <v>155</v>
      </c>
      <c r="AU1391" s="148" t="s">
        <v>81</v>
      </c>
      <c r="AV1391" s="12" t="s">
        <v>79</v>
      </c>
      <c r="AW1391" s="12" t="s">
        <v>33</v>
      </c>
      <c r="AX1391" s="12" t="s">
        <v>71</v>
      </c>
      <c r="AY1391" s="148" t="s">
        <v>141</v>
      </c>
    </row>
    <row r="1392" spans="2:65" s="13" customFormat="1" ht="11.25" x14ac:dyDescent="0.2">
      <c r="B1392" s="153"/>
      <c r="D1392" s="141" t="s">
        <v>155</v>
      </c>
      <c r="E1392" s="154" t="s">
        <v>19</v>
      </c>
      <c r="F1392" s="155" t="s">
        <v>1575</v>
      </c>
      <c r="H1392" s="156">
        <v>1</v>
      </c>
      <c r="I1392" s="157"/>
      <c r="L1392" s="153"/>
      <c r="M1392" s="158"/>
      <c r="T1392" s="159"/>
      <c r="AT1392" s="154" t="s">
        <v>155</v>
      </c>
      <c r="AU1392" s="154" t="s">
        <v>81</v>
      </c>
      <c r="AV1392" s="13" t="s">
        <v>81</v>
      </c>
      <c r="AW1392" s="13" t="s">
        <v>33</v>
      </c>
      <c r="AX1392" s="13" t="s">
        <v>71</v>
      </c>
      <c r="AY1392" s="154" t="s">
        <v>141</v>
      </c>
    </row>
    <row r="1393" spans="2:65" s="14" customFormat="1" ht="11.25" x14ac:dyDescent="0.2">
      <c r="B1393" s="170"/>
      <c r="D1393" s="141" t="s">
        <v>155</v>
      </c>
      <c r="E1393" s="171" t="s">
        <v>19</v>
      </c>
      <c r="F1393" s="172" t="s">
        <v>188</v>
      </c>
      <c r="H1393" s="173">
        <v>1</v>
      </c>
      <c r="I1393" s="174"/>
      <c r="L1393" s="170"/>
      <c r="M1393" s="175"/>
      <c r="T1393" s="176"/>
      <c r="AT1393" s="171" t="s">
        <v>155</v>
      </c>
      <c r="AU1393" s="171" t="s">
        <v>81</v>
      </c>
      <c r="AV1393" s="14" t="s">
        <v>149</v>
      </c>
      <c r="AW1393" s="14" t="s">
        <v>33</v>
      </c>
      <c r="AX1393" s="14" t="s">
        <v>79</v>
      </c>
      <c r="AY1393" s="171" t="s">
        <v>141</v>
      </c>
    </row>
    <row r="1394" spans="2:65" s="1" customFormat="1" ht="33" customHeight="1" x14ac:dyDescent="0.2">
      <c r="B1394" s="33"/>
      <c r="C1394" s="128" t="s">
        <v>1576</v>
      </c>
      <c r="D1394" s="128" t="s">
        <v>144</v>
      </c>
      <c r="E1394" s="129" t="s">
        <v>1577</v>
      </c>
      <c r="F1394" s="130" t="s">
        <v>1578</v>
      </c>
      <c r="G1394" s="131" t="s">
        <v>147</v>
      </c>
      <c r="H1394" s="132">
        <v>1</v>
      </c>
      <c r="I1394" s="133"/>
      <c r="J1394" s="134">
        <f>ROUND(I1394*H1394,2)</f>
        <v>0</v>
      </c>
      <c r="K1394" s="130" t="s">
        <v>292</v>
      </c>
      <c r="L1394" s="33"/>
      <c r="M1394" s="135" t="s">
        <v>19</v>
      </c>
      <c r="N1394" s="136" t="s">
        <v>42</v>
      </c>
      <c r="P1394" s="137">
        <f>O1394*H1394</f>
        <v>0</v>
      </c>
      <c r="Q1394" s="137">
        <v>0</v>
      </c>
      <c r="R1394" s="137">
        <f>Q1394*H1394</f>
        <v>0</v>
      </c>
      <c r="S1394" s="137">
        <v>0</v>
      </c>
      <c r="T1394" s="138">
        <f>S1394*H1394</f>
        <v>0</v>
      </c>
      <c r="AR1394" s="139" t="s">
        <v>269</v>
      </c>
      <c r="AT1394" s="139" t="s">
        <v>144</v>
      </c>
      <c r="AU1394" s="139" t="s">
        <v>81</v>
      </c>
      <c r="AY1394" s="18" t="s">
        <v>141</v>
      </c>
      <c r="BE1394" s="140">
        <f>IF(N1394="základní",J1394,0)</f>
        <v>0</v>
      </c>
      <c r="BF1394" s="140">
        <f>IF(N1394="snížená",J1394,0)</f>
        <v>0</v>
      </c>
      <c r="BG1394" s="140">
        <f>IF(N1394="zákl. přenesená",J1394,0)</f>
        <v>0</v>
      </c>
      <c r="BH1394" s="140">
        <f>IF(N1394="sníž. přenesená",J1394,0)</f>
        <v>0</v>
      </c>
      <c r="BI1394" s="140">
        <f>IF(N1394="nulová",J1394,0)</f>
        <v>0</v>
      </c>
      <c r="BJ1394" s="18" t="s">
        <v>79</v>
      </c>
      <c r="BK1394" s="140">
        <f>ROUND(I1394*H1394,2)</f>
        <v>0</v>
      </c>
      <c r="BL1394" s="18" t="s">
        <v>269</v>
      </c>
      <c r="BM1394" s="139" t="s">
        <v>1579</v>
      </c>
    </row>
    <row r="1395" spans="2:65" s="1" customFormat="1" ht="19.5" x14ac:dyDescent="0.2">
      <c r="B1395" s="33"/>
      <c r="D1395" s="141" t="s">
        <v>151</v>
      </c>
      <c r="F1395" s="142" t="s">
        <v>1580</v>
      </c>
      <c r="I1395" s="143"/>
      <c r="L1395" s="33"/>
      <c r="M1395" s="144"/>
      <c r="T1395" s="54"/>
      <c r="AT1395" s="18" t="s">
        <v>151</v>
      </c>
      <c r="AU1395" s="18" t="s">
        <v>81</v>
      </c>
    </row>
    <row r="1396" spans="2:65" s="12" customFormat="1" ht="11.25" x14ac:dyDescent="0.2">
      <c r="B1396" s="147"/>
      <c r="D1396" s="141" t="s">
        <v>155</v>
      </c>
      <c r="E1396" s="148" t="s">
        <v>19</v>
      </c>
      <c r="F1396" s="149" t="s">
        <v>1581</v>
      </c>
      <c r="H1396" s="148" t="s">
        <v>19</v>
      </c>
      <c r="I1396" s="150"/>
      <c r="L1396" s="147"/>
      <c r="M1396" s="151"/>
      <c r="T1396" s="152"/>
      <c r="AT1396" s="148" t="s">
        <v>155</v>
      </c>
      <c r="AU1396" s="148" t="s">
        <v>81</v>
      </c>
      <c r="AV1396" s="12" t="s">
        <v>79</v>
      </c>
      <c r="AW1396" s="12" t="s">
        <v>33</v>
      </c>
      <c r="AX1396" s="12" t="s">
        <v>71</v>
      </c>
      <c r="AY1396" s="148" t="s">
        <v>141</v>
      </c>
    </row>
    <row r="1397" spans="2:65" s="12" customFormat="1" ht="11.25" x14ac:dyDescent="0.2">
      <c r="B1397" s="147"/>
      <c r="D1397" s="141" t="s">
        <v>155</v>
      </c>
      <c r="E1397" s="148" t="s">
        <v>19</v>
      </c>
      <c r="F1397" s="149" t="s">
        <v>1568</v>
      </c>
      <c r="H1397" s="148" t="s">
        <v>19</v>
      </c>
      <c r="I1397" s="150"/>
      <c r="L1397" s="147"/>
      <c r="M1397" s="151"/>
      <c r="T1397" s="152"/>
      <c r="AT1397" s="148" t="s">
        <v>155</v>
      </c>
      <c r="AU1397" s="148" t="s">
        <v>81</v>
      </c>
      <c r="AV1397" s="12" t="s">
        <v>79</v>
      </c>
      <c r="AW1397" s="12" t="s">
        <v>33</v>
      </c>
      <c r="AX1397" s="12" t="s">
        <v>71</v>
      </c>
      <c r="AY1397" s="148" t="s">
        <v>141</v>
      </c>
    </row>
    <row r="1398" spans="2:65" s="12" customFormat="1" ht="22.5" x14ac:dyDescent="0.2">
      <c r="B1398" s="147"/>
      <c r="D1398" s="141" t="s">
        <v>155</v>
      </c>
      <c r="E1398" s="148" t="s">
        <v>19</v>
      </c>
      <c r="F1398" s="149" t="s">
        <v>1567</v>
      </c>
      <c r="H1398" s="148" t="s">
        <v>19</v>
      </c>
      <c r="I1398" s="150"/>
      <c r="L1398" s="147"/>
      <c r="M1398" s="151"/>
      <c r="T1398" s="152"/>
      <c r="AT1398" s="148" t="s">
        <v>155</v>
      </c>
      <c r="AU1398" s="148" t="s">
        <v>81</v>
      </c>
      <c r="AV1398" s="12" t="s">
        <v>79</v>
      </c>
      <c r="AW1398" s="12" t="s">
        <v>33</v>
      </c>
      <c r="AX1398" s="12" t="s">
        <v>71</v>
      </c>
      <c r="AY1398" s="148" t="s">
        <v>141</v>
      </c>
    </row>
    <row r="1399" spans="2:65" s="13" customFormat="1" ht="11.25" x14ac:dyDescent="0.2">
      <c r="B1399" s="153"/>
      <c r="D1399" s="141" t="s">
        <v>155</v>
      </c>
      <c r="E1399" s="154" t="s">
        <v>19</v>
      </c>
      <c r="F1399" s="155" t="s">
        <v>1582</v>
      </c>
      <c r="H1399" s="156">
        <v>1</v>
      </c>
      <c r="I1399" s="157"/>
      <c r="L1399" s="153"/>
      <c r="M1399" s="158"/>
      <c r="T1399" s="159"/>
      <c r="AT1399" s="154" t="s">
        <v>155</v>
      </c>
      <c r="AU1399" s="154" t="s">
        <v>81</v>
      </c>
      <c r="AV1399" s="13" t="s">
        <v>81</v>
      </c>
      <c r="AW1399" s="13" t="s">
        <v>33</v>
      </c>
      <c r="AX1399" s="13" t="s">
        <v>79</v>
      </c>
      <c r="AY1399" s="154" t="s">
        <v>141</v>
      </c>
    </row>
    <row r="1400" spans="2:65" s="1" customFormat="1" ht="33" customHeight="1" x14ac:dyDescent="0.2">
      <c r="B1400" s="33"/>
      <c r="C1400" s="128" t="s">
        <v>1583</v>
      </c>
      <c r="D1400" s="128" t="s">
        <v>144</v>
      </c>
      <c r="E1400" s="129" t="s">
        <v>1584</v>
      </c>
      <c r="F1400" s="130" t="s">
        <v>1585</v>
      </c>
      <c r="G1400" s="131" t="s">
        <v>147</v>
      </c>
      <c r="H1400" s="132">
        <v>1</v>
      </c>
      <c r="I1400" s="133"/>
      <c r="J1400" s="134">
        <f>ROUND(I1400*H1400,2)</f>
        <v>0</v>
      </c>
      <c r="K1400" s="130" t="s">
        <v>292</v>
      </c>
      <c r="L1400" s="33"/>
      <c r="M1400" s="135" t="s">
        <v>19</v>
      </c>
      <c r="N1400" s="136" t="s">
        <v>42</v>
      </c>
      <c r="P1400" s="137">
        <f>O1400*H1400</f>
        <v>0</v>
      </c>
      <c r="Q1400" s="137">
        <v>0</v>
      </c>
      <c r="R1400" s="137">
        <f>Q1400*H1400</f>
        <v>0</v>
      </c>
      <c r="S1400" s="137">
        <v>0</v>
      </c>
      <c r="T1400" s="138">
        <f>S1400*H1400</f>
        <v>0</v>
      </c>
      <c r="AR1400" s="139" t="s">
        <v>269</v>
      </c>
      <c r="AT1400" s="139" t="s">
        <v>144</v>
      </c>
      <c r="AU1400" s="139" t="s">
        <v>81</v>
      </c>
      <c r="AY1400" s="18" t="s">
        <v>141</v>
      </c>
      <c r="BE1400" s="140">
        <f>IF(N1400="základní",J1400,0)</f>
        <v>0</v>
      </c>
      <c r="BF1400" s="140">
        <f>IF(N1400="snížená",J1400,0)</f>
        <v>0</v>
      </c>
      <c r="BG1400" s="140">
        <f>IF(N1400="zákl. přenesená",J1400,0)</f>
        <v>0</v>
      </c>
      <c r="BH1400" s="140">
        <f>IF(N1400="sníž. přenesená",J1400,0)</f>
        <v>0</v>
      </c>
      <c r="BI1400" s="140">
        <f>IF(N1400="nulová",J1400,0)</f>
        <v>0</v>
      </c>
      <c r="BJ1400" s="18" t="s">
        <v>79</v>
      </c>
      <c r="BK1400" s="140">
        <f>ROUND(I1400*H1400,2)</f>
        <v>0</v>
      </c>
      <c r="BL1400" s="18" t="s">
        <v>269</v>
      </c>
      <c r="BM1400" s="139" t="s">
        <v>1586</v>
      </c>
    </row>
    <row r="1401" spans="2:65" s="1" customFormat="1" ht="19.5" x14ac:dyDescent="0.2">
      <c r="B1401" s="33"/>
      <c r="D1401" s="141" t="s">
        <v>151</v>
      </c>
      <c r="F1401" s="142" t="s">
        <v>1587</v>
      </c>
      <c r="I1401" s="143"/>
      <c r="L1401" s="33"/>
      <c r="M1401" s="144"/>
      <c r="T1401" s="54"/>
      <c r="AT1401" s="18" t="s">
        <v>151</v>
      </c>
      <c r="AU1401" s="18" t="s">
        <v>81</v>
      </c>
    </row>
    <row r="1402" spans="2:65" s="12" customFormat="1" ht="11.25" x14ac:dyDescent="0.2">
      <c r="B1402" s="147"/>
      <c r="D1402" s="141" t="s">
        <v>155</v>
      </c>
      <c r="E1402" s="148" t="s">
        <v>19</v>
      </c>
      <c r="F1402" s="149" t="s">
        <v>1574</v>
      </c>
      <c r="H1402" s="148" t="s">
        <v>19</v>
      </c>
      <c r="I1402" s="150"/>
      <c r="L1402" s="147"/>
      <c r="M1402" s="151"/>
      <c r="T1402" s="152"/>
      <c r="AT1402" s="148" t="s">
        <v>155</v>
      </c>
      <c r="AU1402" s="148" t="s">
        <v>81</v>
      </c>
      <c r="AV1402" s="12" t="s">
        <v>79</v>
      </c>
      <c r="AW1402" s="12" t="s">
        <v>33</v>
      </c>
      <c r="AX1402" s="12" t="s">
        <v>71</v>
      </c>
      <c r="AY1402" s="148" t="s">
        <v>141</v>
      </c>
    </row>
    <row r="1403" spans="2:65" s="12" customFormat="1" ht="11.25" x14ac:dyDescent="0.2">
      <c r="B1403" s="147"/>
      <c r="D1403" s="141" t="s">
        <v>155</v>
      </c>
      <c r="E1403" s="148" t="s">
        <v>19</v>
      </c>
      <c r="F1403" s="149" t="s">
        <v>1568</v>
      </c>
      <c r="H1403" s="148" t="s">
        <v>19</v>
      </c>
      <c r="I1403" s="150"/>
      <c r="L1403" s="147"/>
      <c r="M1403" s="151"/>
      <c r="T1403" s="152"/>
      <c r="AT1403" s="148" t="s">
        <v>155</v>
      </c>
      <c r="AU1403" s="148" t="s">
        <v>81</v>
      </c>
      <c r="AV1403" s="12" t="s">
        <v>79</v>
      </c>
      <c r="AW1403" s="12" t="s">
        <v>33</v>
      </c>
      <c r="AX1403" s="12" t="s">
        <v>71</v>
      </c>
      <c r="AY1403" s="148" t="s">
        <v>141</v>
      </c>
    </row>
    <row r="1404" spans="2:65" s="12" customFormat="1" ht="33.75" x14ac:dyDescent="0.2">
      <c r="B1404" s="147"/>
      <c r="D1404" s="141" t="s">
        <v>155</v>
      </c>
      <c r="E1404" s="148" t="s">
        <v>19</v>
      </c>
      <c r="F1404" s="149" t="s">
        <v>1588</v>
      </c>
      <c r="H1404" s="148" t="s">
        <v>19</v>
      </c>
      <c r="I1404" s="150"/>
      <c r="L1404" s="147"/>
      <c r="M1404" s="151"/>
      <c r="T1404" s="152"/>
      <c r="AT1404" s="148" t="s">
        <v>155</v>
      </c>
      <c r="AU1404" s="148" t="s">
        <v>81</v>
      </c>
      <c r="AV1404" s="12" t="s">
        <v>79</v>
      </c>
      <c r="AW1404" s="12" t="s">
        <v>33</v>
      </c>
      <c r="AX1404" s="12" t="s">
        <v>71</v>
      </c>
      <c r="AY1404" s="148" t="s">
        <v>141</v>
      </c>
    </row>
    <row r="1405" spans="2:65" s="13" customFormat="1" ht="11.25" x14ac:dyDescent="0.2">
      <c r="B1405" s="153"/>
      <c r="D1405" s="141" t="s">
        <v>155</v>
      </c>
      <c r="E1405" s="154" t="s">
        <v>19</v>
      </c>
      <c r="F1405" s="155" t="s">
        <v>1589</v>
      </c>
      <c r="H1405" s="156">
        <v>1</v>
      </c>
      <c r="I1405" s="157"/>
      <c r="L1405" s="153"/>
      <c r="M1405" s="158"/>
      <c r="T1405" s="159"/>
      <c r="AT1405" s="154" t="s">
        <v>155</v>
      </c>
      <c r="AU1405" s="154" t="s">
        <v>81</v>
      </c>
      <c r="AV1405" s="13" t="s">
        <v>81</v>
      </c>
      <c r="AW1405" s="13" t="s">
        <v>33</v>
      </c>
      <c r="AX1405" s="13" t="s">
        <v>79</v>
      </c>
      <c r="AY1405" s="154" t="s">
        <v>141</v>
      </c>
    </row>
    <row r="1406" spans="2:65" s="1" customFormat="1" ht="33" customHeight="1" x14ac:dyDescent="0.2">
      <c r="B1406" s="33"/>
      <c r="C1406" s="128" t="s">
        <v>1590</v>
      </c>
      <c r="D1406" s="128" t="s">
        <v>144</v>
      </c>
      <c r="E1406" s="129" t="s">
        <v>1591</v>
      </c>
      <c r="F1406" s="130" t="s">
        <v>1592</v>
      </c>
      <c r="G1406" s="131" t="s">
        <v>147</v>
      </c>
      <c r="H1406" s="132">
        <v>1</v>
      </c>
      <c r="I1406" s="133"/>
      <c r="J1406" s="134">
        <f>ROUND(I1406*H1406,2)</f>
        <v>0</v>
      </c>
      <c r="K1406" s="130" t="s">
        <v>292</v>
      </c>
      <c r="L1406" s="33"/>
      <c r="M1406" s="135" t="s">
        <v>19</v>
      </c>
      <c r="N1406" s="136" t="s">
        <v>42</v>
      </c>
      <c r="P1406" s="137">
        <f>O1406*H1406</f>
        <v>0</v>
      </c>
      <c r="Q1406" s="137">
        <v>0</v>
      </c>
      <c r="R1406" s="137">
        <f>Q1406*H1406</f>
        <v>0</v>
      </c>
      <c r="S1406" s="137">
        <v>0</v>
      </c>
      <c r="T1406" s="138">
        <f>S1406*H1406</f>
        <v>0</v>
      </c>
      <c r="AR1406" s="139" t="s">
        <v>269</v>
      </c>
      <c r="AT1406" s="139" t="s">
        <v>144</v>
      </c>
      <c r="AU1406" s="139" t="s">
        <v>81</v>
      </c>
      <c r="AY1406" s="18" t="s">
        <v>141</v>
      </c>
      <c r="BE1406" s="140">
        <f>IF(N1406="základní",J1406,0)</f>
        <v>0</v>
      </c>
      <c r="BF1406" s="140">
        <f>IF(N1406="snížená",J1406,0)</f>
        <v>0</v>
      </c>
      <c r="BG1406" s="140">
        <f>IF(N1406="zákl. přenesená",J1406,0)</f>
        <v>0</v>
      </c>
      <c r="BH1406" s="140">
        <f>IF(N1406="sníž. přenesená",J1406,0)</f>
        <v>0</v>
      </c>
      <c r="BI1406" s="140">
        <f>IF(N1406="nulová",J1406,0)</f>
        <v>0</v>
      </c>
      <c r="BJ1406" s="18" t="s">
        <v>79</v>
      </c>
      <c r="BK1406" s="140">
        <f>ROUND(I1406*H1406,2)</f>
        <v>0</v>
      </c>
      <c r="BL1406" s="18" t="s">
        <v>269</v>
      </c>
      <c r="BM1406" s="139" t="s">
        <v>1593</v>
      </c>
    </row>
    <row r="1407" spans="2:65" s="1" customFormat="1" ht="19.5" x14ac:dyDescent="0.2">
      <c r="B1407" s="33"/>
      <c r="D1407" s="141" t="s">
        <v>151</v>
      </c>
      <c r="F1407" s="142" t="s">
        <v>1594</v>
      </c>
      <c r="I1407" s="143"/>
      <c r="L1407" s="33"/>
      <c r="M1407" s="144"/>
      <c r="T1407" s="54"/>
      <c r="AT1407" s="18" t="s">
        <v>151</v>
      </c>
      <c r="AU1407" s="18" t="s">
        <v>81</v>
      </c>
    </row>
    <row r="1408" spans="2:65" s="12" customFormat="1" ht="11.25" x14ac:dyDescent="0.2">
      <c r="B1408" s="147"/>
      <c r="D1408" s="141" t="s">
        <v>155</v>
      </c>
      <c r="E1408" s="148" t="s">
        <v>19</v>
      </c>
      <c r="F1408" s="149" t="s">
        <v>1574</v>
      </c>
      <c r="H1408" s="148" t="s">
        <v>19</v>
      </c>
      <c r="I1408" s="150"/>
      <c r="L1408" s="147"/>
      <c r="M1408" s="151"/>
      <c r="T1408" s="152"/>
      <c r="AT1408" s="148" t="s">
        <v>155</v>
      </c>
      <c r="AU1408" s="148" t="s">
        <v>81</v>
      </c>
      <c r="AV1408" s="12" t="s">
        <v>79</v>
      </c>
      <c r="AW1408" s="12" t="s">
        <v>33</v>
      </c>
      <c r="AX1408" s="12" t="s">
        <v>71</v>
      </c>
      <c r="AY1408" s="148" t="s">
        <v>141</v>
      </c>
    </row>
    <row r="1409" spans="2:65" s="12" customFormat="1" ht="11.25" x14ac:dyDescent="0.2">
      <c r="B1409" s="147"/>
      <c r="D1409" s="141" t="s">
        <v>155</v>
      </c>
      <c r="E1409" s="148" t="s">
        <v>19</v>
      </c>
      <c r="F1409" s="149" t="s">
        <v>1568</v>
      </c>
      <c r="H1409" s="148" t="s">
        <v>19</v>
      </c>
      <c r="I1409" s="150"/>
      <c r="L1409" s="147"/>
      <c r="M1409" s="151"/>
      <c r="T1409" s="152"/>
      <c r="AT1409" s="148" t="s">
        <v>155</v>
      </c>
      <c r="AU1409" s="148" t="s">
        <v>81</v>
      </c>
      <c r="AV1409" s="12" t="s">
        <v>79</v>
      </c>
      <c r="AW1409" s="12" t="s">
        <v>33</v>
      </c>
      <c r="AX1409" s="12" t="s">
        <v>71</v>
      </c>
      <c r="AY1409" s="148" t="s">
        <v>141</v>
      </c>
    </row>
    <row r="1410" spans="2:65" s="12" customFormat="1" ht="33.75" x14ac:dyDescent="0.2">
      <c r="B1410" s="147"/>
      <c r="D1410" s="141" t="s">
        <v>155</v>
      </c>
      <c r="E1410" s="148" t="s">
        <v>19</v>
      </c>
      <c r="F1410" s="149" t="s">
        <v>1588</v>
      </c>
      <c r="H1410" s="148" t="s">
        <v>19</v>
      </c>
      <c r="I1410" s="150"/>
      <c r="L1410" s="147"/>
      <c r="M1410" s="151"/>
      <c r="T1410" s="152"/>
      <c r="AT1410" s="148" t="s">
        <v>155</v>
      </c>
      <c r="AU1410" s="148" t="s">
        <v>81</v>
      </c>
      <c r="AV1410" s="12" t="s">
        <v>79</v>
      </c>
      <c r="AW1410" s="12" t="s">
        <v>33</v>
      </c>
      <c r="AX1410" s="12" t="s">
        <v>71</v>
      </c>
      <c r="AY1410" s="148" t="s">
        <v>141</v>
      </c>
    </row>
    <row r="1411" spans="2:65" s="13" customFormat="1" ht="11.25" x14ac:dyDescent="0.2">
      <c r="B1411" s="153"/>
      <c r="D1411" s="141" t="s">
        <v>155</v>
      </c>
      <c r="E1411" s="154" t="s">
        <v>19</v>
      </c>
      <c r="F1411" s="155" t="s">
        <v>1595</v>
      </c>
      <c r="H1411" s="156">
        <v>1</v>
      </c>
      <c r="I1411" s="157"/>
      <c r="L1411" s="153"/>
      <c r="M1411" s="158"/>
      <c r="T1411" s="159"/>
      <c r="AT1411" s="154" t="s">
        <v>155</v>
      </c>
      <c r="AU1411" s="154" t="s">
        <v>81</v>
      </c>
      <c r="AV1411" s="13" t="s">
        <v>81</v>
      </c>
      <c r="AW1411" s="13" t="s">
        <v>33</v>
      </c>
      <c r="AX1411" s="13" t="s">
        <v>79</v>
      </c>
      <c r="AY1411" s="154" t="s">
        <v>141</v>
      </c>
    </row>
    <row r="1412" spans="2:65" s="1" customFormat="1" ht="24.2" customHeight="1" x14ac:dyDescent="0.2">
      <c r="B1412" s="33"/>
      <c r="C1412" s="128" t="s">
        <v>1596</v>
      </c>
      <c r="D1412" s="128" t="s">
        <v>144</v>
      </c>
      <c r="E1412" s="129" t="s">
        <v>1597</v>
      </c>
      <c r="F1412" s="130" t="s">
        <v>1598</v>
      </c>
      <c r="G1412" s="131" t="s">
        <v>147</v>
      </c>
      <c r="H1412" s="132">
        <v>1</v>
      </c>
      <c r="I1412" s="133"/>
      <c r="J1412" s="134">
        <f>ROUND(I1412*H1412,2)</f>
        <v>0</v>
      </c>
      <c r="K1412" s="130" t="s">
        <v>292</v>
      </c>
      <c r="L1412" s="33"/>
      <c r="M1412" s="135" t="s">
        <v>19</v>
      </c>
      <c r="N1412" s="136" t="s">
        <v>42</v>
      </c>
      <c r="P1412" s="137">
        <f>O1412*H1412</f>
        <v>0</v>
      </c>
      <c r="Q1412" s="137">
        <v>0</v>
      </c>
      <c r="R1412" s="137">
        <f>Q1412*H1412</f>
        <v>0</v>
      </c>
      <c r="S1412" s="137">
        <v>0</v>
      </c>
      <c r="T1412" s="138">
        <f>S1412*H1412</f>
        <v>0</v>
      </c>
      <c r="AR1412" s="139" t="s">
        <v>269</v>
      </c>
      <c r="AT1412" s="139" t="s">
        <v>144</v>
      </c>
      <c r="AU1412" s="139" t="s">
        <v>81</v>
      </c>
      <c r="AY1412" s="18" t="s">
        <v>141</v>
      </c>
      <c r="BE1412" s="140">
        <f>IF(N1412="základní",J1412,0)</f>
        <v>0</v>
      </c>
      <c r="BF1412" s="140">
        <f>IF(N1412="snížená",J1412,0)</f>
        <v>0</v>
      </c>
      <c r="BG1412" s="140">
        <f>IF(N1412="zákl. přenesená",J1412,0)</f>
        <v>0</v>
      </c>
      <c r="BH1412" s="140">
        <f>IF(N1412="sníž. přenesená",J1412,0)</f>
        <v>0</v>
      </c>
      <c r="BI1412" s="140">
        <f>IF(N1412="nulová",J1412,0)</f>
        <v>0</v>
      </c>
      <c r="BJ1412" s="18" t="s">
        <v>79</v>
      </c>
      <c r="BK1412" s="140">
        <f>ROUND(I1412*H1412,2)</f>
        <v>0</v>
      </c>
      <c r="BL1412" s="18" t="s">
        <v>269</v>
      </c>
      <c r="BM1412" s="139" t="s">
        <v>1599</v>
      </c>
    </row>
    <row r="1413" spans="2:65" s="1" customFormat="1" ht="19.5" x14ac:dyDescent="0.2">
      <c r="B1413" s="33"/>
      <c r="D1413" s="141" t="s">
        <v>151</v>
      </c>
      <c r="F1413" s="142" t="s">
        <v>1600</v>
      </c>
      <c r="I1413" s="143"/>
      <c r="L1413" s="33"/>
      <c r="M1413" s="144"/>
      <c r="T1413" s="54"/>
      <c r="AT1413" s="18" t="s">
        <v>151</v>
      </c>
      <c r="AU1413" s="18" t="s">
        <v>81</v>
      </c>
    </row>
    <row r="1414" spans="2:65" s="12" customFormat="1" ht="11.25" x14ac:dyDescent="0.2">
      <c r="B1414" s="147"/>
      <c r="D1414" s="141" t="s">
        <v>155</v>
      </c>
      <c r="E1414" s="148" t="s">
        <v>19</v>
      </c>
      <c r="F1414" s="149" t="s">
        <v>1574</v>
      </c>
      <c r="H1414" s="148" t="s">
        <v>19</v>
      </c>
      <c r="I1414" s="150"/>
      <c r="L1414" s="147"/>
      <c r="M1414" s="151"/>
      <c r="T1414" s="152"/>
      <c r="AT1414" s="148" t="s">
        <v>155</v>
      </c>
      <c r="AU1414" s="148" t="s">
        <v>81</v>
      </c>
      <c r="AV1414" s="12" t="s">
        <v>79</v>
      </c>
      <c r="AW1414" s="12" t="s">
        <v>33</v>
      </c>
      <c r="AX1414" s="12" t="s">
        <v>71</v>
      </c>
      <c r="AY1414" s="148" t="s">
        <v>141</v>
      </c>
    </row>
    <row r="1415" spans="2:65" s="12" customFormat="1" ht="11.25" x14ac:dyDescent="0.2">
      <c r="B1415" s="147"/>
      <c r="D1415" s="141" t="s">
        <v>155</v>
      </c>
      <c r="E1415" s="148" t="s">
        <v>19</v>
      </c>
      <c r="F1415" s="149" t="s">
        <v>1568</v>
      </c>
      <c r="H1415" s="148" t="s">
        <v>19</v>
      </c>
      <c r="I1415" s="150"/>
      <c r="L1415" s="147"/>
      <c r="M1415" s="151"/>
      <c r="T1415" s="152"/>
      <c r="AT1415" s="148" t="s">
        <v>155</v>
      </c>
      <c r="AU1415" s="148" t="s">
        <v>81</v>
      </c>
      <c r="AV1415" s="12" t="s">
        <v>79</v>
      </c>
      <c r="AW1415" s="12" t="s">
        <v>33</v>
      </c>
      <c r="AX1415" s="12" t="s">
        <v>71</v>
      </c>
      <c r="AY1415" s="148" t="s">
        <v>141</v>
      </c>
    </row>
    <row r="1416" spans="2:65" s="12" customFormat="1" ht="22.5" x14ac:dyDescent="0.2">
      <c r="B1416" s="147"/>
      <c r="D1416" s="141" t="s">
        <v>155</v>
      </c>
      <c r="E1416" s="148" t="s">
        <v>19</v>
      </c>
      <c r="F1416" s="149" t="s">
        <v>1567</v>
      </c>
      <c r="H1416" s="148" t="s">
        <v>19</v>
      </c>
      <c r="I1416" s="150"/>
      <c r="L1416" s="147"/>
      <c r="M1416" s="151"/>
      <c r="T1416" s="152"/>
      <c r="AT1416" s="148" t="s">
        <v>155</v>
      </c>
      <c r="AU1416" s="148" t="s">
        <v>81</v>
      </c>
      <c r="AV1416" s="12" t="s">
        <v>79</v>
      </c>
      <c r="AW1416" s="12" t="s">
        <v>33</v>
      </c>
      <c r="AX1416" s="12" t="s">
        <v>71</v>
      </c>
      <c r="AY1416" s="148" t="s">
        <v>141</v>
      </c>
    </row>
    <row r="1417" spans="2:65" s="13" customFormat="1" ht="11.25" x14ac:dyDescent="0.2">
      <c r="B1417" s="153"/>
      <c r="D1417" s="141" t="s">
        <v>155</v>
      </c>
      <c r="E1417" s="154" t="s">
        <v>19</v>
      </c>
      <c r="F1417" s="155" t="s">
        <v>1601</v>
      </c>
      <c r="H1417" s="156">
        <v>1</v>
      </c>
      <c r="I1417" s="157"/>
      <c r="L1417" s="153"/>
      <c r="M1417" s="158"/>
      <c r="T1417" s="159"/>
      <c r="AT1417" s="154" t="s">
        <v>155</v>
      </c>
      <c r="AU1417" s="154" t="s">
        <v>81</v>
      </c>
      <c r="AV1417" s="13" t="s">
        <v>81</v>
      </c>
      <c r="AW1417" s="13" t="s">
        <v>33</v>
      </c>
      <c r="AX1417" s="13" t="s">
        <v>79</v>
      </c>
      <c r="AY1417" s="154" t="s">
        <v>141</v>
      </c>
    </row>
    <row r="1418" spans="2:65" s="1" customFormat="1" ht="24.2" customHeight="1" x14ac:dyDescent="0.2">
      <c r="B1418" s="33"/>
      <c r="C1418" s="128" t="s">
        <v>1602</v>
      </c>
      <c r="D1418" s="128" t="s">
        <v>144</v>
      </c>
      <c r="E1418" s="129" t="s">
        <v>1603</v>
      </c>
      <c r="F1418" s="130" t="s">
        <v>1604</v>
      </c>
      <c r="G1418" s="131" t="s">
        <v>147</v>
      </c>
      <c r="H1418" s="132">
        <v>1</v>
      </c>
      <c r="I1418" s="133"/>
      <c r="J1418" s="134">
        <f>ROUND(I1418*H1418,2)</f>
        <v>0</v>
      </c>
      <c r="K1418" s="130" t="s">
        <v>292</v>
      </c>
      <c r="L1418" s="33"/>
      <c r="M1418" s="135" t="s">
        <v>19</v>
      </c>
      <c r="N1418" s="136" t="s">
        <v>42</v>
      </c>
      <c r="P1418" s="137">
        <f>O1418*H1418</f>
        <v>0</v>
      </c>
      <c r="Q1418" s="137">
        <v>0</v>
      </c>
      <c r="R1418" s="137">
        <f>Q1418*H1418</f>
        <v>0</v>
      </c>
      <c r="S1418" s="137">
        <v>0</v>
      </c>
      <c r="T1418" s="138">
        <f>S1418*H1418</f>
        <v>0</v>
      </c>
      <c r="AR1418" s="139" t="s">
        <v>269</v>
      </c>
      <c r="AT1418" s="139" t="s">
        <v>144</v>
      </c>
      <c r="AU1418" s="139" t="s">
        <v>81</v>
      </c>
      <c r="AY1418" s="18" t="s">
        <v>141</v>
      </c>
      <c r="BE1418" s="140">
        <f>IF(N1418="základní",J1418,0)</f>
        <v>0</v>
      </c>
      <c r="BF1418" s="140">
        <f>IF(N1418="snížená",J1418,0)</f>
        <v>0</v>
      </c>
      <c r="BG1418" s="140">
        <f>IF(N1418="zákl. přenesená",J1418,0)</f>
        <v>0</v>
      </c>
      <c r="BH1418" s="140">
        <f>IF(N1418="sníž. přenesená",J1418,0)</f>
        <v>0</v>
      </c>
      <c r="BI1418" s="140">
        <f>IF(N1418="nulová",J1418,0)</f>
        <v>0</v>
      </c>
      <c r="BJ1418" s="18" t="s">
        <v>79</v>
      </c>
      <c r="BK1418" s="140">
        <f>ROUND(I1418*H1418,2)</f>
        <v>0</v>
      </c>
      <c r="BL1418" s="18" t="s">
        <v>269</v>
      </c>
      <c r="BM1418" s="139" t="s">
        <v>1605</v>
      </c>
    </row>
    <row r="1419" spans="2:65" s="1" customFormat="1" ht="19.5" x14ac:dyDescent="0.2">
      <c r="B1419" s="33"/>
      <c r="D1419" s="141" t="s">
        <v>151</v>
      </c>
      <c r="F1419" s="142" t="s">
        <v>1606</v>
      </c>
      <c r="I1419" s="143"/>
      <c r="L1419" s="33"/>
      <c r="M1419" s="144"/>
      <c r="T1419" s="54"/>
      <c r="AT1419" s="18" t="s">
        <v>151</v>
      </c>
      <c r="AU1419" s="18" t="s">
        <v>81</v>
      </c>
    </row>
    <row r="1420" spans="2:65" s="12" customFormat="1" ht="11.25" x14ac:dyDescent="0.2">
      <c r="B1420" s="147"/>
      <c r="D1420" s="141" t="s">
        <v>155</v>
      </c>
      <c r="E1420" s="148" t="s">
        <v>19</v>
      </c>
      <c r="F1420" s="149" t="s">
        <v>1574</v>
      </c>
      <c r="H1420" s="148" t="s">
        <v>19</v>
      </c>
      <c r="I1420" s="150"/>
      <c r="L1420" s="147"/>
      <c r="M1420" s="151"/>
      <c r="T1420" s="152"/>
      <c r="AT1420" s="148" t="s">
        <v>155</v>
      </c>
      <c r="AU1420" s="148" t="s">
        <v>81</v>
      </c>
      <c r="AV1420" s="12" t="s">
        <v>79</v>
      </c>
      <c r="AW1420" s="12" t="s">
        <v>33</v>
      </c>
      <c r="AX1420" s="12" t="s">
        <v>71</v>
      </c>
      <c r="AY1420" s="148" t="s">
        <v>141</v>
      </c>
    </row>
    <row r="1421" spans="2:65" s="12" customFormat="1" ht="11.25" x14ac:dyDescent="0.2">
      <c r="B1421" s="147"/>
      <c r="D1421" s="141" t="s">
        <v>155</v>
      </c>
      <c r="E1421" s="148" t="s">
        <v>19</v>
      </c>
      <c r="F1421" s="149" t="s">
        <v>1568</v>
      </c>
      <c r="H1421" s="148" t="s">
        <v>19</v>
      </c>
      <c r="I1421" s="150"/>
      <c r="L1421" s="147"/>
      <c r="M1421" s="151"/>
      <c r="T1421" s="152"/>
      <c r="AT1421" s="148" t="s">
        <v>155</v>
      </c>
      <c r="AU1421" s="148" t="s">
        <v>81</v>
      </c>
      <c r="AV1421" s="12" t="s">
        <v>79</v>
      </c>
      <c r="AW1421" s="12" t="s">
        <v>33</v>
      </c>
      <c r="AX1421" s="12" t="s">
        <v>71</v>
      </c>
      <c r="AY1421" s="148" t="s">
        <v>141</v>
      </c>
    </row>
    <row r="1422" spans="2:65" s="12" customFormat="1" ht="22.5" x14ac:dyDescent="0.2">
      <c r="B1422" s="147"/>
      <c r="D1422" s="141" t="s">
        <v>155</v>
      </c>
      <c r="E1422" s="148" t="s">
        <v>19</v>
      </c>
      <c r="F1422" s="149" t="s">
        <v>1567</v>
      </c>
      <c r="H1422" s="148" t="s">
        <v>19</v>
      </c>
      <c r="I1422" s="150"/>
      <c r="L1422" s="147"/>
      <c r="M1422" s="151"/>
      <c r="T1422" s="152"/>
      <c r="AT1422" s="148" t="s">
        <v>155</v>
      </c>
      <c r="AU1422" s="148" t="s">
        <v>81</v>
      </c>
      <c r="AV1422" s="12" t="s">
        <v>79</v>
      </c>
      <c r="AW1422" s="12" t="s">
        <v>33</v>
      </c>
      <c r="AX1422" s="12" t="s">
        <v>71</v>
      </c>
      <c r="AY1422" s="148" t="s">
        <v>141</v>
      </c>
    </row>
    <row r="1423" spans="2:65" s="13" customFormat="1" ht="11.25" x14ac:dyDescent="0.2">
      <c r="B1423" s="153"/>
      <c r="D1423" s="141" t="s">
        <v>155</v>
      </c>
      <c r="E1423" s="154" t="s">
        <v>19</v>
      </c>
      <c r="F1423" s="155" t="s">
        <v>1601</v>
      </c>
      <c r="H1423" s="156">
        <v>1</v>
      </c>
      <c r="I1423" s="157"/>
      <c r="L1423" s="153"/>
      <c r="M1423" s="158"/>
      <c r="T1423" s="159"/>
      <c r="AT1423" s="154" t="s">
        <v>155</v>
      </c>
      <c r="AU1423" s="154" t="s">
        <v>81</v>
      </c>
      <c r="AV1423" s="13" t="s">
        <v>81</v>
      </c>
      <c r="AW1423" s="13" t="s">
        <v>33</v>
      </c>
      <c r="AX1423" s="13" t="s">
        <v>79</v>
      </c>
      <c r="AY1423" s="154" t="s">
        <v>141</v>
      </c>
    </row>
    <row r="1424" spans="2:65" s="1" customFormat="1" ht="33" customHeight="1" x14ac:dyDescent="0.2">
      <c r="B1424" s="33"/>
      <c r="C1424" s="128" t="s">
        <v>1607</v>
      </c>
      <c r="D1424" s="128" t="s">
        <v>144</v>
      </c>
      <c r="E1424" s="129" t="s">
        <v>1608</v>
      </c>
      <c r="F1424" s="130" t="s">
        <v>1609</v>
      </c>
      <c r="G1424" s="131" t="s">
        <v>147</v>
      </c>
      <c r="H1424" s="132">
        <v>9</v>
      </c>
      <c r="I1424" s="133"/>
      <c r="J1424" s="134">
        <f>ROUND(I1424*H1424,2)</f>
        <v>0</v>
      </c>
      <c r="K1424" s="130" t="s">
        <v>292</v>
      </c>
      <c r="L1424" s="33"/>
      <c r="M1424" s="135" t="s">
        <v>19</v>
      </c>
      <c r="N1424" s="136" t="s">
        <v>42</v>
      </c>
      <c r="P1424" s="137">
        <f>O1424*H1424</f>
        <v>0</v>
      </c>
      <c r="Q1424" s="137">
        <v>0</v>
      </c>
      <c r="R1424" s="137">
        <f>Q1424*H1424</f>
        <v>0</v>
      </c>
      <c r="S1424" s="137">
        <v>0</v>
      </c>
      <c r="T1424" s="138">
        <f>S1424*H1424</f>
        <v>0</v>
      </c>
      <c r="AR1424" s="139" t="s">
        <v>269</v>
      </c>
      <c r="AT1424" s="139" t="s">
        <v>144</v>
      </c>
      <c r="AU1424" s="139" t="s">
        <v>81</v>
      </c>
      <c r="AY1424" s="18" t="s">
        <v>141</v>
      </c>
      <c r="BE1424" s="140">
        <f>IF(N1424="základní",J1424,0)</f>
        <v>0</v>
      </c>
      <c r="BF1424" s="140">
        <f>IF(N1424="snížená",J1424,0)</f>
        <v>0</v>
      </c>
      <c r="BG1424" s="140">
        <f>IF(N1424="zákl. přenesená",J1424,0)</f>
        <v>0</v>
      </c>
      <c r="BH1424" s="140">
        <f>IF(N1424="sníž. přenesená",J1424,0)</f>
        <v>0</v>
      </c>
      <c r="BI1424" s="140">
        <f>IF(N1424="nulová",J1424,0)</f>
        <v>0</v>
      </c>
      <c r="BJ1424" s="18" t="s">
        <v>79</v>
      </c>
      <c r="BK1424" s="140">
        <f>ROUND(I1424*H1424,2)</f>
        <v>0</v>
      </c>
      <c r="BL1424" s="18" t="s">
        <v>269</v>
      </c>
      <c r="BM1424" s="139" t="s">
        <v>1610</v>
      </c>
    </row>
    <row r="1425" spans="2:65" s="1" customFormat="1" ht="19.5" x14ac:dyDescent="0.2">
      <c r="B1425" s="33"/>
      <c r="D1425" s="141" t="s">
        <v>151</v>
      </c>
      <c r="F1425" s="142" t="s">
        <v>1611</v>
      </c>
      <c r="I1425" s="143"/>
      <c r="L1425" s="33"/>
      <c r="M1425" s="144"/>
      <c r="T1425" s="54"/>
      <c r="AT1425" s="18" t="s">
        <v>151</v>
      </c>
      <c r="AU1425" s="18" t="s">
        <v>81</v>
      </c>
    </row>
    <row r="1426" spans="2:65" s="12" customFormat="1" ht="11.25" x14ac:dyDescent="0.2">
      <c r="B1426" s="147"/>
      <c r="D1426" s="141" t="s">
        <v>155</v>
      </c>
      <c r="E1426" s="148" t="s">
        <v>19</v>
      </c>
      <c r="F1426" s="149" t="s">
        <v>1612</v>
      </c>
      <c r="H1426" s="148" t="s">
        <v>19</v>
      </c>
      <c r="I1426" s="150"/>
      <c r="L1426" s="147"/>
      <c r="M1426" s="151"/>
      <c r="T1426" s="152"/>
      <c r="AT1426" s="148" t="s">
        <v>155</v>
      </c>
      <c r="AU1426" s="148" t="s">
        <v>81</v>
      </c>
      <c r="AV1426" s="12" t="s">
        <v>79</v>
      </c>
      <c r="AW1426" s="12" t="s">
        <v>33</v>
      </c>
      <c r="AX1426" s="12" t="s">
        <v>71</v>
      </c>
      <c r="AY1426" s="148" t="s">
        <v>141</v>
      </c>
    </row>
    <row r="1427" spans="2:65" s="12" customFormat="1" ht="22.5" x14ac:dyDescent="0.2">
      <c r="B1427" s="147"/>
      <c r="D1427" s="141" t="s">
        <v>155</v>
      </c>
      <c r="E1427" s="148" t="s">
        <v>19</v>
      </c>
      <c r="F1427" s="149" t="s">
        <v>1613</v>
      </c>
      <c r="H1427" s="148" t="s">
        <v>19</v>
      </c>
      <c r="I1427" s="150"/>
      <c r="L1427" s="147"/>
      <c r="M1427" s="151"/>
      <c r="T1427" s="152"/>
      <c r="AT1427" s="148" t="s">
        <v>155</v>
      </c>
      <c r="AU1427" s="148" t="s">
        <v>81</v>
      </c>
      <c r="AV1427" s="12" t="s">
        <v>79</v>
      </c>
      <c r="AW1427" s="12" t="s">
        <v>33</v>
      </c>
      <c r="AX1427" s="12" t="s">
        <v>71</v>
      </c>
      <c r="AY1427" s="148" t="s">
        <v>141</v>
      </c>
    </row>
    <row r="1428" spans="2:65" s="13" customFormat="1" ht="11.25" x14ac:dyDescent="0.2">
      <c r="B1428" s="153"/>
      <c r="D1428" s="141" t="s">
        <v>155</v>
      </c>
      <c r="E1428" s="154" t="s">
        <v>19</v>
      </c>
      <c r="F1428" s="155" t="s">
        <v>1614</v>
      </c>
      <c r="H1428" s="156">
        <v>9</v>
      </c>
      <c r="I1428" s="157"/>
      <c r="L1428" s="153"/>
      <c r="M1428" s="158"/>
      <c r="T1428" s="159"/>
      <c r="AT1428" s="154" t="s">
        <v>155</v>
      </c>
      <c r="AU1428" s="154" t="s">
        <v>81</v>
      </c>
      <c r="AV1428" s="13" t="s">
        <v>81</v>
      </c>
      <c r="AW1428" s="13" t="s">
        <v>33</v>
      </c>
      <c r="AX1428" s="13" t="s">
        <v>79</v>
      </c>
      <c r="AY1428" s="154" t="s">
        <v>141</v>
      </c>
    </row>
    <row r="1429" spans="2:65" s="1" customFormat="1" ht="24.2" customHeight="1" x14ac:dyDescent="0.2">
      <c r="B1429" s="33"/>
      <c r="C1429" s="128" t="s">
        <v>1615</v>
      </c>
      <c r="D1429" s="128" t="s">
        <v>144</v>
      </c>
      <c r="E1429" s="129" t="s">
        <v>1616</v>
      </c>
      <c r="F1429" s="130" t="s">
        <v>1617</v>
      </c>
      <c r="G1429" s="131" t="s">
        <v>147</v>
      </c>
      <c r="H1429" s="132">
        <v>1</v>
      </c>
      <c r="I1429" s="133"/>
      <c r="J1429" s="134">
        <f>ROUND(I1429*H1429,2)</f>
        <v>0</v>
      </c>
      <c r="K1429" s="130" t="s">
        <v>292</v>
      </c>
      <c r="L1429" s="33"/>
      <c r="M1429" s="135" t="s">
        <v>19</v>
      </c>
      <c r="N1429" s="136" t="s">
        <v>42</v>
      </c>
      <c r="P1429" s="137">
        <f>O1429*H1429</f>
        <v>0</v>
      </c>
      <c r="Q1429" s="137">
        <v>0</v>
      </c>
      <c r="R1429" s="137">
        <f>Q1429*H1429</f>
        <v>0</v>
      </c>
      <c r="S1429" s="137">
        <v>0.1104</v>
      </c>
      <c r="T1429" s="138">
        <f>S1429*H1429</f>
        <v>0.1104</v>
      </c>
      <c r="AR1429" s="139" t="s">
        <v>269</v>
      </c>
      <c r="AT1429" s="139" t="s">
        <v>144</v>
      </c>
      <c r="AU1429" s="139" t="s">
        <v>81</v>
      </c>
      <c r="AY1429" s="18" t="s">
        <v>141</v>
      </c>
      <c r="BE1429" s="140">
        <f>IF(N1429="základní",J1429,0)</f>
        <v>0</v>
      </c>
      <c r="BF1429" s="140">
        <f>IF(N1429="snížená",J1429,0)</f>
        <v>0</v>
      </c>
      <c r="BG1429" s="140">
        <f>IF(N1429="zákl. přenesená",J1429,0)</f>
        <v>0</v>
      </c>
      <c r="BH1429" s="140">
        <f>IF(N1429="sníž. přenesená",J1429,0)</f>
        <v>0</v>
      </c>
      <c r="BI1429" s="140">
        <f>IF(N1429="nulová",J1429,0)</f>
        <v>0</v>
      </c>
      <c r="BJ1429" s="18" t="s">
        <v>79</v>
      </c>
      <c r="BK1429" s="140">
        <f>ROUND(I1429*H1429,2)</f>
        <v>0</v>
      </c>
      <c r="BL1429" s="18" t="s">
        <v>269</v>
      </c>
      <c r="BM1429" s="139" t="s">
        <v>1618</v>
      </c>
    </row>
    <row r="1430" spans="2:65" s="1" customFormat="1" ht="19.5" x14ac:dyDescent="0.2">
      <c r="B1430" s="33"/>
      <c r="D1430" s="141" t="s">
        <v>151</v>
      </c>
      <c r="F1430" s="142" t="s">
        <v>1617</v>
      </c>
      <c r="I1430" s="143"/>
      <c r="L1430" s="33"/>
      <c r="M1430" s="144"/>
      <c r="T1430" s="54"/>
      <c r="AT1430" s="18" t="s">
        <v>151</v>
      </c>
      <c r="AU1430" s="18" t="s">
        <v>81</v>
      </c>
    </row>
    <row r="1431" spans="2:65" s="12" customFormat="1" ht="11.25" x14ac:dyDescent="0.2">
      <c r="B1431" s="147"/>
      <c r="D1431" s="141" t="s">
        <v>155</v>
      </c>
      <c r="E1431" s="148" t="s">
        <v>19</v>
      </c>
      <c r="F1431" s="149" t="s">
        <v>1412</v>
      </c>
      <c r="H1431" s="148" t="s">
        <v>19</v>
      </c>
      <c r="I1431" s="150"/>
      <c r="L1431" s="147"/>
      <c r="M1431" s="151"/>
      <c r="T1431" s="152"/>
      <c r="AT1431" s="148" t="s">
        <v>155</v>
      </c>
      <c r="AU1431" s="148" t="s">
        <v>81</v>
      </c>
      <c r="AV1431" s="12" t="s">
        <v>79</v>
      </c>
      <c r="AW1431" s="12" t="s">
        <v>33</v>
      </c>
      <c r="AX1431" s="12" t="s">
        <v>71</v>
      </c>
      <c r="AY1431" s="148" t="s">
        <v>141</v>
      </c>
    </row>
    <row r="1432" spans="2:65" s="13" customFormat="1" ht="11.25" x14ac:dyDescent="0.2">
      <c r="B1432" s="153"/>
      <c r="D1432" s="141" t="s">
        <v>155</v>
      </c>
      <c r="E1432" s="154" t="s">
        <v>19</v>
      </c>
      <c r="F1432" s="155" t="s">
        <v>1619</v>
      </c>
      <c r="H1432" s="156">
        <v>1</v>
      </c>
      <c r="I1432" s="157"/>
      <c r="L1432" s="153"/>
      <c r="M1432" s="158"/>
      <c r="T1432" s="159"/>
      <c r="AT1432" s="154" t="s">
        <v>155</v>
      </c>
      <c r="AU1432" s="154" t="s">
        <v>81</v>
      </c>
      <c r="AV1432" s="13" t="s">
        <v>81</v>
      </c>
      <c r="AW1432" s="13" t="s">
        <v>33</v>
      </c>
      <c r="AX1432" s="13" t="s">
        <v>79</v>
      </c>
      <c r="AY1432" s="154" t="s">
        <v>141</v>
      </c>
    </row>
    <row r="1433" spans="2:65" s="12" customFormat="1" ht="11.25" x14ac:dyDescent="0.2">
      <c r="B1433" s="147"/>
      <c r="D1433" s="141" t="s">
        <v>155</v>
      </c>
      <c r="E1433" s="148" t="s">
        <v>19</v>
      </c>
      <c r="F1433" s="149" t="s">
        <v>1620</v>
      </c>
      <c r="H1433" s="148" t="s">
        <v>19</v>
      </c>
      <c r="I1433" s="150"/>
      <c r="L1433" s="147"/>
      <c r="M1433" s="151"/>
      <c r="T1433" s="152"/>
      <c r="AT1433" s="148" t="s">
        <v>155</v>
      </c>
      <c r="AU1433" s="148" t="s">
        <v>81</v>
      </c>
      <c r="AV1433" s="12" t="s">
        <v>79</v>
      </c>
      <c r="AW1433" s="12" t="s">
        <v>33</v>
      </c>
      <c r="AX1433" s="12" t="s">
        <v>71</v>
      </c>
      <c r="AY1433" s="148" t="s">
        <v>141</v>
      </c>
    </row>
    <row r="1434" spans="2:65" s="12" customFormat="1" ht="11.25" x14ac:dyDescent="0.2">
      <c r="B1434" s="147"/>
      <c r="D1434" s="141" t="s">
        <v>155</v>
      </c>
      <c r="E1434" s="148" t="s">
        <v>19</v>
      </c>
      <c r="F1434" s="149" t="s">
        <v>1621</v>
      </c>
      <c r="H1434" s="148" t="s">
        <v>19</v>
      </c>
      <c r="I1434" s="150"/>
      <c r="L1434" s="147"/>
      <c r="M1434" s="151"/>
      <c r="T1434" s="152"/>
      <c r="AT1434" s="148" t="s">
        <v>155</v>
      </c>
      <c r="AU1434" s="148" t="s">
        <v>81</v>
      </c>
      <c r="AV1434" s="12" t="s">
        <v>79</v>
      </c>
      <c r="AW1434" s="12" t="s">
        <v>33</v>
      </c>
      <c r="AX1434" s="12" t="s">
        <v>71</v>
      </c>
      <c r="AY1434" s="148" t="s">
        <v>141</v>
      </c>
    </row>
    <row r="1435" spans="2:65" s="12" customFormat="1" ht="11.25" x14ac:dyDescent="0.2">
      <c r="B1435" s="147"/>
      <c r="D1435" s="141" t="s">
        <v>155</v>
      </c>
      <c r="E1435" s="148" t="s">
        <v>19</v>
      </c>
      <c r="F1435" s="149" t="s">
        <v>1622</v>
      </c>
      <c r="H1435" s="148" t="s">
        <v>19</v>
      </c>
      <c r="I1435" s="150"/>
      <c r="L1435" s="147"/>
      <c r="M1435" s="151"/>
      <c r="T1435" s="152"/>
      <c r="AT1435" s="148" t="s">
        <v>155</v>
      </c>
      <c r="AU1435" s="148" t="s">
        <v>81</v>
      </c>
      <c r="AV1435" s="12" t="s">
        <v>79</v>
      </c>
      <c r="AW1435" s="12" t="s">
        <v>33</v>
      </c>
      <c r="AX1435" s="12" t="s">
        <v>71</v>
      </c>
      <c r="AY1435" s="148" t="s">
        <v>141</v>
      </c>
    </row>
    <row r="1436" spans="2:65" s="12" customFormat="1" ht="22.5" x14ac:dyDescent="0.2">
      <c r="B1436" s="147"/>
      <c r="D1436" s="141" t="s">
        <v>155</v>
      </c>
      <c r="E1436" s="148" t="s">
        <v>19</v>
      </c>
      <c r="F1436" s="149" t="s">
        <v>1623</v>
      </c>
      <c r="H1436" s="148" t="s">
        <v>19</v>
      </c>
      <c r="I1436" s="150"/>
      <c r="L1436" s="147"/>
      <c r="M1436" s="151"/>
      <c r="T1436" s="152"/>
      <c r="AT1436" s="148" t="s">
        <v>155</v>
      </c>
      <c r="AU1436" s="148" t="s">
        <v>81</v>
      </c>
      <c r="AV1436" s="12" t="s">
        <v>79</v>
      </c>
      <c r="AW1436" s="12" t="s">
        <v>33</v>
      </c>
      <c r="AX1436" s="12" t="s">
        <v>71</v>
      </c>
      <c r="AY1436" s="148" t="s">
        <v>141</v>
      </c>
    </row>
    <row r="1437" spans="2:65" s="12" customFormat="1" ht="11.25" x14ac:dyDescent="0.2">
      <c r="B1437" s="147"/>
      <c r="D1437" s="141" t="s">
        <v>155</v>
      </c>
      <c r="E1437" s="148" t="s">
        <v>19</v>
      </c>
      <c r="F1437" s="149" t="s">
        <v>1624</v>
      </c>
      <c r="H1437" s="148" t="s">
        <v>19</v>
      </c>
      <c r="I1437" s="150"/>
      <c r="L1437" s="147"/>
      <c r="M1437" s="151"/>
      <c r="T1437" s="152"/>
      <c r="AT1437" s="148" t="s">
        <v>155</v>
      </c>
      <c r="AU1437" s="148" t="s">
        <v>81</v>
      </c>
      <c r="AV1437" s="12" t="s">
        <v>79</v>
      </c>
      <c r="AW1437" s="12" t="s">
        <v>33</v>
      </c>
      <c r="AX1437" s="12" t="s">
        <v>71</v>
      </c>
      <c r="AY1437" s="148" t="s">
        <v>141</v>
      </c>
    </row>
    <row r="1438" spans="2:65" s="1" customFormat="1" ht="24.2" customHeight="1" x14ac:dyDescent="0.2">
      <c r="B1438" s="33"/>
      <c r="C1438" s="128" t="s">
        <v>1625</v>
      </c>
      <c r="D1438" s="128" t="s">
        <v>144</v>
      </c>
      <c r="E1438" s="129" t="s">
        <v>1626</v>
      </c>
      <c r="F1438" s="130" t="s">
        <v>1627</v>
      </c>
      <c r="G1438" s="131" t="s">
        <v>1032</v>
      </c>
      <c r="H1438" s="184"/>
      <c r="I1438" s="133"/>
      <c r="J1438" s="134">
        <f>ROUND(I1438*H1438,2)</f>
        <v>0</v>
      </c>
      <c r="K1438" s="130" t="s">
        <v>148</v>
      </c>
      <c r="L1438" s="33"/>
      <c r="M1438" s="135" t="s">
        <v>19</v>
      </c>
      <c r="N1438" s="136" t="s">
        <v>42</v>
      </c>
      <c r="P1438" s="137">
        <f>O1438*H1438</f>
        <v>0</v>
      </c>
      <c r="Q1438" s="137">
        <v>0</v>
      </c>
      <c r="R1438" s="137">
        <f>Q1438*H1438</f>
        <v>0</v>
      </c>
      <c r="S1438" s="137">
        <v>0</v>
      </c>
      <c r="T1438" s="138">
        <f>S1438*H1438</f>
        <v>0</v>
      </c>
      <c r="AR1438" s="139" t="s">
        <v>269</v>
      </c>
      <c r="AT1438" s="139" t="s">
        <v>144</v>
      </c>
      <c r="AU1438" s="139" t="s">
        <v>81</v>
      </c>
      <c r="AY1438" s="18" t="s">
        <v>141</v>
      </c>
      <c r="BE1438" s="140">
        <f>IF(N1438="základní",J1438,0)</f>
        <v>0</v>
      </c>
      <c r="BF1438" s="140">
        <f>IF(N1438="snížená",J1438,0)</f>
        <v>0</v>
      </c>
      <c r="BG1438" s="140">
        <f>IF(N1438="zákl. přenesená",J1438,0)</f>
        <v>0</v>
      </c>
      <c r="BH1438" s="140">
        <f>IF(N1438="sníž. přenesená",J1438,0)</f>
        <v>0</v>
      </c>
      <c r="BI1438" s="140">
        <f>IF(N1438="nulová",J1438,0)</f>
        <v>0</v>
      </c>
      <c r="BJ1438" s="18" t="s">
        <v>79</v>
      </c>
      <c r="BK1438" s="140">
        <f>ROUND(I1438*H1438,2)</f>
        <v>0</v>
      </c>
      <c r="BL1438" s="18" t="s">
        <v>269</v>
      </c>
      <c r="BM1438" s="139" t="s">
        <v>1628</v>
      </c>
    </row>
    <row r="1439" spans="2:65" s="1" customFormat="1" ht="29.25" x14ac:dyDescent="0.2">
      <c r="B1439" s="33"/>
      <c r="D1439" s="141" t="s">
        <v>151</v>
      </c>
      <c r="F1439" s="142" t="s">
        <v>1629</v>
      </c>
      <c r="I1439" s="143"/>
      <c r="L1439" s="33"/>
      <c r="M1439" s="144"/>
      <c r="T1439" s="54"/>
      <c r="AT1439" s="18" t="s">
        <v>151</v>
      </c>
      <c r="AU1439" s="18" t="s">
        <v>81</v>
      </c>
    </row>
    <row r="1440" spans="2:65" s="1" customFormat="1" ht="11.25" x14ac:dyDescent="0.2">
      <c r="B1440" s="33"/>
      <c r="D1440" s="145" t="s">
        <v>153</v>
      </c>
      <c r="F1440" s="146" t="s">
        <v>1630</v>
      </c>
      <c r="I1440" s="143"/>
      <c r="L1440" s="33"/>
      <c r="M1440" s="144"/>
      <c r="T1440" s="54"/>
      <c r="AT1440" s="18" t="s">
        <v>153</v>
      </c>
      <c r="AU1440" s="18" t="s">
        <v>81</v>
      </c>
    </row>
    <row r="1441" spans="2:65" s="11" customFormat="1" ht="22.9" customHeight="1" x14ac:dyDescent="0.2">
      <c r="B1441" s="116"/>
      <c r="D1441" s="117" t="s">
        <v>70</v>
      </c>
      <c r="E1441" s="126" t="s">
        <v>1631</v>
      </c>
      <c r="F1441" s="126" t="s">
        <v>1632</v>
      </c>
      <c r="I1441" s="119"/>
      <c r="J1441" s="127">
        <f>BK1441</f>
        <v>0</v>
      </c>
      <c r="L1441" s="116"/>
      <c r="M1441" s="121"/>
      <c r="P1441" s="122">
        <f>SUM(P1442:P1532)</f>
        <v>0</v>
      </c>
      <c r="R1441" s="122">
        <f>SUM(R1442:R1532)</f>
        <v>21.050982000000001</v>
      </c>
      <c r="T1441" s="123">
        <f>SUM(T1442:T1532)</f>
        <v>0.3</v>
      </c>
      <c r="AR1441" s="117" t="s">
        <v>81</v>
      </c>
      <c r="AT1441" s="124" t="s">
        <v>70</v>
      </c>
      <c r="AU1441" s="124" t="s">
        <v>79</v>
      </c>
      <c r="AY1441" s="117" t="s">
        <v>141</v>
      </c>
      <c r="BK1441" s="125">
        <f>SUM(BK1442:BK1532)</f>
        <v>0</v>
      </c>
    </row>
    <row r="1442" spans="2:65" s="1" customFormat="1" ht="44.25" customHeight="1" x14ac:dyDescent="0.2">
      <c r="B1442" s="33"/>
      <c r="C1442" s="128" t="s">
        <v>1633</v>
      </c>
      <c r="D1442" s="128" t="s">
        <v>144</v>
      </c>
      <c r="E1442" s="129" t="s">
        <v>1634</v>
      </c>
      <c r="F1442" s="130" t="s">
        <v>1635</v>
      </c>
      <c r="G1442" s="131" t="s">
        <v>147</v>
      </c>
      <c r="H1442" s="132">
        <v>1</v>
      </c>
      <c r="I1442" s="133"/>
      <c r="J1442" s="134">
        <f>ROUND(I1442*H1442,2)</f>
        <v>0</v>
      </c>
      <c r="K1442" s="130" t="s">
        <v>292</v>
      </c>
      <c r="L1442" s="33"/>
      <c r="M1442" s="135" t="s">
        <v>19</v>
      </c>
      <c r="N1442" s="136" t="s">
        <v>42</v>
      </c>
      <c r="P1442" s="137">
        <f>O1442*H1442</f>
        <v>0</v>
      </c>
      <c r="Q1442" s="137">
        <v>3.00034</v>
      </c>
      <c r="R1442" s="137">
        <f>Q1442*H1442</f>
        <v>3.00034</v>
      </c>
      <c r="S1442" s="137">
        <v>0</v>
      </c>
      <c r="T1442" s="138">
        <f>S1442*H1442</f>
        <v>0</v>
      </c>
      <c r="AR1442" s="139" t="s">
        <v>269</v>
      </c>
      <c r="AT1442" s="139" t="s">
        <v>144</v>
      </c>
      <c r="AU1442" s="139" t="s">
        <v>81</v>
      </c>
      <c r="AY1442" s="18" t="s">
        <v>141</v>
      </c>
      <c r="BE1442" s="140">
        <f>IF(N1442="základní",J1442,0)</f>
        <v>0</v>
      </c>
      <c r="BF1442" s="140">
        <f>IF(N1442="snížená",J1442,0)</f>
        <v>0</v>
      </c>
      <c r="BG1442" s="140">
        <f>IF(N1442="zákl. přenesená",J1442,0)</f>
        <v>0</v>
      </c>
      <c r="BH1442" s="140">
        <f>IF(N1442="sníž. přenesená",J1442,0)</f>
        <v>0</v>
      </c>
      <c r="BI1442" s="140">
        <f>IF(N1442="nulová",J1442,0)</f>
        <v>0</v>
      </c>
      <c r="BJ1442" s="18" t="s">
        <v>79</v>
      </c>
      <c r="BK1442" s="140">
        <f>ROUND(I1442*H1442,2)</f>
        <v>0</v>
      </c>
      <c r="BL1442" s="18" t="s">
        <v>269</v>
      </c>
      <c r="BM1442" s="139" t="s">
        <v>1636</v>
      </c>
    </row>
    <row r="1443" spans="2:65" s="1" customFormat="1" ht="29.25" x14ac:dyDescent="0.2">
      <c r="B1443" s="33"/>
      <c r="D1443" s="141" t="s">
        <v>151</v>
      </c>
      <c r="F1443" s="142" t="s">
        <v>1637</v>
      </c>
      <c r="I1443" s="143"/>
      <c r="L1443" s="33"/>
      <c r="M1443" s="144"/>
      <c r="T1443" s="54"/>
      <c r="AT1443" s="18" t="s">
        <v>151</v>
      </c>
      <c r="AU1443" s="18" t="s">
        <v>81</v>
      </c>
    </row>
    <row r="1444" spans="2:65" s="12" customFormat="1" ht="11.25" x14ac:dyDescent="0.2">
      <c r="B1444" s="147"/>
      <c r="D1444" s="141" t="s">
        <v>155</v>
      </c>
      <c r="E1444" s="148" t="s">
        <v>19</v>
      </c>
      <c r="F1444" s="149" t="s">
        <v>1638</v>
      </c>
      <c r="H1444" s="148" t="s">
        <v>19</v>
      </c>
      <c r="I1444" s="150"/>
      <c r="L1444" s="147"/>
      <c r="M1444" s="151"/>
      <c r="T1444" s="152"/>
      <c r="AT1444" s="148" t="s">
        <v>155</v>
      </c>
      <c r="AU1444" s="148" t="s">
        <v>81</v>
      </c>
      <c r="AV1444" s="12" t="s">
        <v>79</v>
      </c>
      <c r="AW1444" s="12" t="s">
        <v>33</v>
      </c>
      <c r="AX1444" s="12" t="s">
        <v>71</v>
      </c>
      <c r="AY1444" s="148" t="s">
        <v>141</v>
      </c>
    </row>
    <row r="1445" spans="2:65" s="13" customFormat="1" ht="22.5" x14ac:dyDescent="0.2">
      <c r="B1445" s="153"/>
      <c r="D1445" s="141" t="s">
        <v>155</v>
      </c>
      <c r="E1445" s="154" t="s">
        <v>19</v>
      </c>
      <c r="F1445" s="155" t="s">
        <v>1639</v>
      </c>
      <c r="H1445" s="156">
        <v>1</v>
      </c>
      <c r="I1445" s="157"/>
      <c r="L1445" s="153"/>
      <c r="M1445" s="158"/>
      <c r="T1445" s="159"/>
      <c r="AT1445" s="154" t="s">
        <v>155</v>
      </c>
      <c r="AU1445" s="154" t="s">
        <v>81</v>
      </c>
      <c r="AV1445" s="13" t="s">
        <v>81</v>
      </c>
      <c r="AW1445" s="13" t="s">
        <v>33</v>
      </c>
      <c r="AX1445" s="13" t="s">
        <v>79</v>
      </c>
      <c r="AY1445" s="154" t="s">
        <v>141</v>
      </c>
    </row>
    <row r="1446" spans="2:65" s="1" customFormat="1" ht="37.9" customHeight="1" x14ac:dyDescent="0.2">
      <c r="B1446" s="33"/>
      <c r="C1446" s="128" t="s">
        <v>1640</v>
      </c>
      <c r="D1446" s="128" t="s">
        <v>144</v>
      </c>
      <c r="E1446" s="129" t="s">
        <v>1641</v>
      </c>
      <c r="F1446" s="130" t="s">
        <v>1642</v>
      </c>
      <c r="G1446" s="131" t="s">
        <v>147</v>
      </c>
      <c r="H1446" s="132">
        <v>1</v>
      </c>
      <c r="I1446" s="133"/>
      <c r="J1446" s="134">
        <f>ROUND(I1446*H1446,2)</f>
        <v>0</v>
      </c>
      <c r="K1446" s="130" t="s">
        <v>292</v>
      </c>
      <c r="L1446" s="33"/>
      <c r="M1446" s="135" t="s">
        <v>19</v>
      </c>
      <c r="N1446" s="136" t="s">
        <v>42</v>
      </c>
      <c r="P1446" s="137">
        <f>O1446*H1446</f>
        <v>0</v>
      </c>
      <c r="Q1446" s="137">
        <v>3.00034</v>
      </c>
      <c r="R1446" s="137">
        <f>Q1446*H1446</f>
        <v>3.00034</v>
      </c>
      <c r="S1446" s="137">
        <v>0</v>
      </c>
      <c r="T1446" s="138">
        <f>S1446*H1446</f>
        <v>0</v>
      </c>
      <c r="AR1446" s="139" t="s">
        <v>269</v>
      </c>
      <c r="AT1446" s="139" t="s">
        <v>144</v>
      </c>
      <c r="AU1446" s="139" t="s">
        <v>81</v>
      </c>
      <c r="AY1446" s="18" t="s">
        <v>141</v>
      </c>
      <c r="BE1446" s="140">
        <f>IF(N1446="základní",J1446,0)</f>
        <v>0</v>
      </c>
      <c r="BF1446" s="140">
        <f>IF(N1446="snížená",J1446,0)</f>
        <v>0</v>
      </c>
      <c r="BG1446" s="140">
        <f>IF(N1446="zákl. přenesená",J1446,0)</f>
        <v>0</v>
      </c>
      <c r="BH1446" s="140">
        <f>IF(N1446="sníž. přenesená",J1446,0)</f>
        <v>0</v>
      </c>
      <c r="BI1446" s="140">
        <f>IF(N1446="nulová",J1446,0)</f>
        <v>0</v>
      </c>
      <c r="BJ1446" s="18" t="s">
        <v>79</v>
      </c>
      <c r="BK1446" s="140">
        <f>ROUND(I1446*H1446,2)</f>
        <v>0</v>
      </c>
      <c r="BL1446" s="18" t="s">
        <v>269</v>
      </c>
      <c r="BM1446" s="139" t="s">
        <v>1643</v>
      </c>
    </row>
    <row r="1447" spans="2:65" s="1" customFormat="1" ht="19.5" x14ac:dyDescent="0.2">
      <c r="B1447" s="33"/>
      <c r="D1447" s="141" t="s">
        <v>151</v>
      </c>
      <c r="F1447" s="142" t="s">
        <v>1644</v>
      </c>
      <c r="I1447" s="143"/>
      <c r="L1447" s="33"/>
      <c r="M1447" s="144"/>
      <c r="T1447" s="54"/>
      <c r="AT1447" s="18" t="s">
        <v>151</v>
      </c>
      <c r="AU1447" s="18" t="s">
        <v>81</v>
      </c>
    </row>
    <row r="1448" spans="2:65" s="12" customFormat="1" ht="11.25" x14ac:dyDescent="0.2">
      <c r="B1448" s="147"/>
      <c r="D1448" s="141" t="s">
        <v>155</v>
      </c>
      <c r="E1448" s="148" t="s">
        <v>19</v>
      </c>
      <c r="F1448" s="149" t="s">
        <v>1638</v>
      </c>
      <c r="H1448" s="148" t="s">
        <v>19</v>
      </c>
      <c r="I1448" s="150"/>
      <c r="L1448" s="147"/>
      <c r="M1448" s="151"/>
      <c r="T1448" s="152"/>
      <c r="AT1448" s="148" t="s">
        <v>155</v>
      </c>
      <c r="AU1448" s="148" t="s">
        <v>81</v>
      </c>
      <c r="AV1448" s="12" t="s">
        <v>79</v>
      </c>
      <c r="AW1448" s="12" t="s">
        <v>33</v>
      </c>
      <c r="AX1448" s="12" t="s">
        <v>71</v>
      </c>
      <c r="AY1448" s="148" t="s">
        <v>141</v>
      </c>
    </row>
    <row r="1449" spans="2:65" s="13" customFormat="1" ht="22.5" x14ac:dyDescent="0.2">
      <c r="B1449" s="153"/>
      <c r="D1449" s="141" t="s">
        <v>155</v>
      </c>
      <c r="E1449" s="154" t="s">
        <v>19</v>
      </c>
      <c r="F1449" s="155" t="s">
        <v>1639</v>
      </c>
      <c r="H1449" s="156">
        <v>1</v>
      </c>
      <c r="I1449" s="157"/>
      <c r="L1449" s="153"/>
      <c r="M1449" s="158"/>
      <c r="T1449" s="159"/>
      <c r="AT1449" s="154" t="s">
        <v>155</v>
      </c>
      <c r="AU1449" s="154" t="s">
        <v>81</v>
      </c>
      <c r="AV1449" s="13" t="s">
        <v>81</v>
      </c>
      <c r="AW1449" s="13" t="s">
        <v>33</v>
      </c>
      <c r="AX1449" s="13" t="s">
        <v>79</v>
      </c>
      <c r="AY1449" s="154" t="s">
        <v>141</v>
      </c>
    </row>
    <row r="1450" spans="2:65" s="1" customFormat="1" ht="37.9" customHeight="1" x14ac:dyDescent="0.2">
      <c r="B1450" s="33"/>
      <c r="C1450" s="128" t="s">
        <v>1645</v>
      </c>
      <c r="D1450" s="128" t="s">
        <v>144</v>
      </c>
      <c r="E1450" s="129" t="s">
        <v>1646</v>
      </c>
      <c r="F1450" s="130" t="s">
        <v>1647</v>
      </c>
      <c r="G1450" s="131" t="s">
        <v>147</v>
      </c>
      <c r="H1450" s="132">
        <v>1</v>
      </c>
      <c r="I1450" s="133"/>
      <c r="J1450" s="134">
        <f>ROUND(I1450*H1450,2)</f>
        <v>0</v>
      </c>
      <c r="K1450" s="130" t="s">
        <v>292</v>
      </c>
      <c r="L1450" s="33"/>
      <c r="M1450" s="135" t="s">
        <v>19</v>
      </c>
      <c r="N1450" s="136" t="s">
        <v>42</v>
      </c>
      <c r="P1450" s="137">
        <f>O1450*H1450</f>
        <v>0</v>
      </c>
      <c r="Q1450" s="137">
        <v>3.00034</v>
      </c>
      <c r="R1450" s="137">
        <f>Q1450*H1450</f>
        <v>3.00034</v>
      </c>
      <c r="S1450" s="137">
        <v>0</v>
      </c>
      <c r="T1450" s="138">
        <f>S1450*H1450</f>
        <v>0</v>
      </c>
      <c r="AR1450" s="139" t="s">
        <v>269</v>
      </c>
      <c r="AT1450" s="139" t="s">
        <v>144</v>
      </c>
      <c r="AU1450" s="139" t="s">
        <v>81</v>
      </c>
      <c r="AY1450" s="18" t="s">
        <v>141</v>
      </c>
      <c r="BE1450" s="140">
        <f>IF(N1450="základní",J1450,0)</f>
        <v>0</v>
      </c>
      <c r="BF1450" s="140">
        <f>IF(N1450="snížená",J1450,0)</f>
        <v>0</v>
      </c>
      <c r="BG1450" s="140">
        <f>IF(N1450="zákl. přenesená",J1450,0)</f>
        <v>0</v>
      </c>
      <c r="BH1450" s="140">
        <f>IF(N1450="sníž. přenesená",J1450,0)</f>
        <v>0</v>
      </c>
      <c r="BI1450" s="140">
        <f>IF(N1450="nulová",J1450,0)</f>
        <v>0</v>
      </c>
      <c r="BJ1450" s="18" t="s">
        <v>79</v>
      </c>
      <c r="BK1450" s="140">
        <f>ROUND(I1450*H1450,2)</f>
        <v>0</v>
      </c>
      <c r="BL1450" s="18" t="s">
        <v>269</v>
      </c>
      <c r="BM1450" s="139" t="s">
        <v>1648</v>
      </c>
    </row>
    <row r="1451" spans="2:65" s="1" customFormat="1" ht="19.5" x14ac:dyDescent="0.2">
      <c r="B1451" s="33"/>
      <c r="D1451" s="141" t="s">
        <v>151</v>
      </c>
      <c r="F1451" s="142" t="s">
        <v>1649</v>
      </c>
      <c r="I1451" s="143"/>
      <c r="L1451" s="33"/>
      <c r="M1451" s="144"/>
      <c r="T1451" s="54"/>
      <c r="AT1451" s="18" t="s">
        <v>151</v>
      </c>
      <c r="AU1451" s="18" t="s">
        <v>81</v>
      </c>
    </row>
    <row r="1452" spans="2:65" s="12" customFormat="1" ht="11.25" x14ac:dyDescent="0.2">
      <c r="B1452" s="147"/>
      <c r="D1452" s="141" t="s">
        <v>155</v>
      </c>
      <c r="E1452" s="148" t="s">
        <v>19</v>
      </c>
      <c r="F1452" s="149" t="s">
        <v>1638</v>
      </c>
      <c r="H1452" s="148" t="s">
        <v>19</v>
      </c>
      <c r="I1452" s="150"/>
      <c r="L1452" s="147"/>
      <c r="M1452" s="151"/>
      <c r="T1452" s="152"/>
      <c r="AT1452" s="148" t="s">
        <v>155</v>
      </c>
      <c r="AU1452" s="148" t="s">
        <v>81</v>
      </c>
      <c r="AV1452" s="12" t="s">
        <v>79</v>
      </c>
      <c r="AW1452" s="12" t="s">
        <v>33</v>
      </c>
      <c r="AX1452" s="12" t="s">
        <v>71</v>
      </c>
      <c r="AY1452" s="148" t="s">
        <v>141</v>
      </c>
    </row>
    <row r="1453" spans="2:65" s="13" customFormat="1" ht="22.5" x14ac:dyDescent="0.2">
      <c r="B1453" s="153"/>
      <c r="D1453" s="141" t="s">
        <v>155</v>
      </c>
      <c r="E1453" s="154" t="s">
        <v>19</v>
      </c>
      <c r="F1453" s="155" t="s">
        <v>1639</v>
      </c>
      <c r="H1453" s="156">
        <v>1</v>
      </c>
      <c r="I1453" s="157"/>
      <c r="L1453" s="153"/>
      <c r="M1453" s="158"/>
      <c r="T1453" s="159"/>
      <c r="AT1453" s="154" t="s">
        <v>155</v>
      </c>
      <c r="AU1453" s="154" t="s">
        <v>81</v>
      </c>
      <c r="AV1453" s="13" t="s">
        <v>81</v>
      </c>
      <c r="AW1453" s="13" t="s">
        <v>33</v>
      </c>
      <c r="AX1453" s="13" t="s">
        <v>79</v>
      </c>
      <c r="AY1453" s="154" t="s">
        <v>141</v>
      </c>
    </row>
    <row r="1454" spans="2:65" s="1" customFormat="1" ht="37.9" customHeight="1" x14ac:dyDescent="0.2">
      <c r="B1454" s="33"/>
      <c r="C1454" s="128" t="s">
        <v>1650</v>
      </c>
      <c r="D1454" s="128" t="s">
        <v>144</v>
      </c>
      <c r="E1454" s="129" t="s">
        <v>1651</v>
      </c>
      <c r="F1454" s="130" t="s">
        <v>1652</v>
      </c>
      <c r="G1454" s="131" t="s">
        <v>147</v>
      </c>
      <c r="H1454" s="132">
        <v>3</v>
      </c>
      <c r="I1454" s="133"/>
      <c r="J1454" s="134">
        <f>ROUND(I1454*H1454,2)</f>
        <v>0</v>
      </c>
      <c r="K1454" s="130" t="s">
        <v>292</v>
      </c>
      <c r="L1454" s="33"/>
      <c r="M1454" s="135" t="s">
        <v>19</v>
      </c>
      <c r="N1454" s="136" t="s">
        <v>42</v>
      </c>
      <c r="P1454" s="137">
        <f>O1454*H1454</f>
        <v>0</v>
      </c>
      <c r="Q1454" s="137">
        <v>3.00034</v>
      </c>
      <c r="R1454" s="137">
        <f>Q1454*H1454</f>
        <v>9.0010200000000005</v>
      </c>
      <c r="S1454" s="137">
        <v>0</v>
      </c>
      <c r="T1454" s="138">
        <f>S1454*H1454</f>
        <v>0</v>
      </c>
      <c r="AR1454" s="139" t="s">
        <v>269</v>
      </c>
      <c r="AT1454" s="139" t="s">
        <v>144</v>
      </c>
      <c r="AU1454" s="139" t="s">
        <v>81</v>
      </c>
      <c r="AY1454" s="18" t="s">
        <v>141</v>
      </c>
      <c r="BE1454" s="140">
        <f>IF(N1454="základní",J1454,0)</f>
        <v>0</v>
      </c>
      <c r="BF1454" s="140">
        <f>IF(N1454="snížená",J1454,0)</f>
        <v>0</v>
      </c>
      <c r="BG1454" s="140">
        <f>IF(N1454="zákl. přenesená",J1454,0)</f>
        <v>0</v>
      </c>
      <c r="BH1454" s="140">
        <f>IF(N1454="sníž. přenesená",J1454,0)</f>
        <v>0</v>
      </c>
      <c r="BI1454" s="140">
        <f>IF(N1454="nulová",J1454,0)</f>
        <v>0</v>
      </c>
      <c r="BJ1454" s="18" t="s">
        <v>79</v>
      </c>
      <c r="BK1454" s="140">
        <f>ROUND(I1454*H1454,2)</f>
        <v>0</v>
      </c>
      <c r="BL1454" s="18" t="s">
        <v>269</v>
      </c>
      <c r="BM1454" s="139" t="s">
        <v>1653</v>
      </c>
    </row>
    <row r="1455" spans="2:65" s="1" customFormat="1" ht="19.5" x14ac:dyDescent="0.2">
      <c r="B1455" s="33"/>
      <c r="D1455" s="141" t="s">
        <v>151</v>
      </c>
      <c r="F1455" s="142" t="s">
        <v>1654</v>
      </c>
      <c r="I1455" s="143"/>
      <c r="L1455" s="33"/>
      <c r="M1455" s="144"/>
      <c r="T1455" s="54"/>
      <c r="AT1455" s="18" t="s">
        <v>151</v>
      </c>
      <c r="AU1455" s="18" t="s">
        <v>81</v>
      </c>
    </row>
    <row r="1456" spans="2:65" s="12" customFormat="1" ht="11.25" x14ac:dyDescent="0.2">
      <c r="B1456" s="147"/>
      <c r="D1456" s="141" t="s">
        <v>155</v>
      </c>
      <c r="E1456" s="148" t="s">
        <v>19</v>
      </c>
      <c r="F1456" s="149" t="s">
        <v>1638</v>
      </c>
      <c r="H1456" s="148" t="s">
        <v>19</v>
      </c>
      <c r="I1456" s="150"/>
      <c r="L1456" s="147"/>
      <c r="M1456" s="151"/>
      <c r="T1456" s="152"/>
      <c r="AT1456" s="148" t="s">
        <v>155</v>
      </c>
      <c r="AU1456" s="148" t="s">
        <v>81</v>
      </c>
      <c r="AV1456" s="12" t="s">
        <v>79</v>
      </c>
      <c r="AW1456" s="12" t="s">
        <v>33</v>
      </c>
      <c r="AX1456" s="12" t="s">
        <v>71</v>
      </c>
      <c r="AY1456" s="148" t="s">
        <v>141</v>
      </c>
    </row>
    <row r="1457" spans="2:65" s="13" customFormat="1" ht="22.5" x14ac:dyDescent="0.2">
      <c r="B1457" s="153"/>
      <c r="D1457" s="141" t="s">
        <v>155</v>
      </c>
      <c r="E1457" s="154" t="s">
        <v>19</v>
      </c>
      <c r="F1457" s="155" t="s">
        <v>1655</v>
      </c>
      <c r="H1457" s="156">
        <v>3</v>
      </c>
      <c r="I1457" s="157"/>
      <c r="L1457" s="153"/>
      <c r="M1457" s="158"/>
      <c r="T1457" s="159"/>
      <c r="AT1457" s="154" t="s">
        <v>155</v>
      </c>
      <c r="AU1457" s="154" t="s">
        <v>81</v>
      </c>
      <c r="AV1457" s="13" t="s">
        <v>81</v>
      </c>
      <c r="AW1457" s="13" t="s">
        <v>33</v>
      </c>
      <c r="AX1457" s="13" t="s">
        <v>79</v>
      </c>
      <c r="AY1457" s="154" t="s">
        <v>141</v>
      </c>
    </row>
    <row r="1458" spans="2:65" s="1" customFormat="1" ht="44.25" customHeight="1" x14ac:dyDescent="0.2">
      <c r="B1458" s="33"/>
      <c r="C1458" s="128" t="s">
        <v>1656</v>
      </c>
      <c r="D1458" s="128" t="s">
        <v>144</v>
      </c>
      <c r="E1458" s="129" t="s">
        <v>1657</v>
      </c>
      <c r="F1458" s="130" t="s">
        <v>1658</v>
      </c>
      <c r="G1458" s="131" t="s">
        <v>147</v>
      </c>
      <c r="H1458" s="132">
        <v>1</v>
      </c>
      <c r="I1458" s="133"/>
      <c r="J1458" s="134">
        <f>ROUND(I1458*H1458,2)</f>
        <v>0</v>
      </c>
      <c r="K1458" s="130" t="s">
        <v>292</v>
      </c>
      <c r="L1458" s="33"/>
      <c r="M1458" s="135" t="s">
        <v>19</v>
      </c>
      <c r="N1458" s="136" t="s">
        <v>42</v>
      </c>
      <c r="P1458" s="137">
        <f>O1458*H1458</f>
        <v>0</v>
      </c>
      <c r="Q1458" s="137">
        <v>3.00034</v>
      </c>
      <c r="R1458" s="137">
        <f>Q1458*H1458</f>
        <v>3.00034</v>
      </c>
      <c r="S1458" s="137">
        <v>0</v>
      </c>
      <c r="T1458" s="138">
        <f>S1458*H1458</f>
        <v>0</v>
      </c>
      <c r="AR1458" s="139" t="s">
        <v>269</v>
      </c>
      <c r="AT1458" s="139" t="s">
        <v>144</v>
      </c>
      <c r="AU1458" s="139" t="s">
        <v>81</v>
      </c>
      <c r="AY1458" s="18" t="s">
        <v>141</v>
      </c>
      <c r="BE1458" s="140">
        <f>IF(N1458="základní",J1458,0)</f>
        <v>0</v>
      </c>
      <c r="BF1458" s="140">
        <f>IF(N1458="snížená",J1458,0)</f>
        <v>0</v>
      </c>
      <c r="BG1458" s="140">
        <f>IF(N1458="zákl. přenesená",J1458,0)</f>
        <v>0</v>
      </c>
      <c r="BH1458" s="140">
        <f>IF(N1458="sníž. přenesená",J1458,0)</f>
        <v>0</v>
      </c>
      <c r="BI1458" s="140">
        <f>IF(N1458="nulová",J1458,0)</f>
        <v>0</v>
      </c>
      <c r="BJ1458" s="18" t="s">
        <v>79</v>
      </c>
      <c r="BK1458" s="140">
        <f>ROUND(I1458*H1458,2)</f>
        <v>0</v>
      </c>
      <c r="BL1458" s="18" t="s">
        <v>269</v>
      </c>
      <c r="BM1458" s="139" t="s">
        <v>1659</v>
      </c>
    </row>
    <row r="1459" spans="2:65" s="1" customFormat="1" ht="29.25" x14ac:dyDescent="0.2">
      <c r="B1459" s="33"/>
      <c r="D1459" s="141" t="s">
        <v>151</v>
      </c>
      <c r="F1459" s="142" t="s">
        <v>1660</v>
      </c>
      <c r="I1459" s="143"/>
      <c r="L1459" s="33"/>
      <c r="M1459" s="144"/>
      <c r="T1459" s="54"/>
      <c r="AT1459" s="18" t="s">
        <v>151</v>
      </c>
      <c r="AU1459" s="18" t="s">
        <v>81</v>
      </c>
    </row>
    <row r="1460" spans="2:65" s="12" customFormat="1" ht="11.25" x14ac:dyDescent="0.2">
      <c r="B1460" s="147"/>
      <c r="D1460" s="141" t="s">
        <v>155</v>
      </c>
      <c r="E1460" s="148" t="s">
        <v>19</v>
      </c>
      <c r="F1460" s="149" t="s">
        <v>1638</v>
      </c>
      <c r="H1460" s="148" t="s">
        <v>19</v>
      </c>
      <c r="I1460" s="150"/>
      <c r="L1460" s="147"/>
      <c r="M1460" s="151"/>
      <c r="T1460" s="152"/>
      <c r="AT1460" s="148" t="s">
        <v>155</v>
      </c>
      <c r="AU1460" s="148" t="s">
        <v>81</v>
      </c>
      <c r="AV1460" s="12" t="s">
        <v>79</v>
      </c>
      <c r="AW1460" s="12" t="s">
        <v>33</v>
      </c>
      <c r="AX1460" s="12" t="s">
        <v>71</v>
      </c>
      <c r="AY1460" s="148" t="s">
        <v>141</v>
      </c>
    </row>
    <row r="1461" spans="2:65" s="13" customFormat="1" ht="22.5" x14ac:dyDescent="0.2">
      <c r="B1461" s="153"/>
      <c r="D1461" s="141" t="s">
        <v>155</v>
      </c>
      <c r="E1461" s="154" t="s">
        <v>19</v>
      </c>
      <c r="F1461" s="155" t="s">
        <v>1639</v>
      </c>
      <c r="H1461" s="156">
        <v>1</v>
      </c>
      <c r="I1461" s="157"/>
      <c r="L1461" s="153"/>
      <c r="M1461" s="158"/>
      <c r="T1461" s="159"/>
      <c r="AT1461" s="154" t="s">
        <v>155</v>
      </c>
      <c r="AU1461" s="154" t="s">
        <v>81</v>
      </c>
      <c r="AV1461" s="13" t="s">
        <v>81</v>
      </c>
      <c r="AW1461" s="13" t="s">
        <v>33</v>
      </c>
      <c r="AX1461" s="13" t="s">
        <v>79</v>
      </c>
      <c r="AY1461" s="154" t="s">
        <v>141</v>
      </c>
    </row>
    <row r="1462" spans="2:65" s="1" customFormat="1" ht="37.9" customHeight="1" x14ac:dyDescent="0.2">
      <c r="B1462" s="33"/>
      <c r="C1462" s="128" t="s">
        <v>1661</v>
      </c>
      <c r="D1462" s="128" t="s">
        <v>144</v>
      </c>
      <c r="E1462" s="129" t="s">
        <v>1662</v>
      </c>
      <c r="F1462" s="130" t="s">
        <v>1663</v>
      </c>
      <c r="G1462" s="131" t="s">
        <v>147</v>
      </c>
      <c r="H1462" s="132">
        <v>10</v>
      </c>
      <c r="I1462" s="133"/>
      <c r="J1462" s="134">
        <f>ROUND(I1462*H1462,2)</f>
        <v>0</v>
      </c>
      <c r="K1462" s="130" t="s">
        <v>292</v>
      </c>
      <c r="L1462" s="33"/>
      <c r="M1462" s="135" t="s">
        <v>19</v>
      </c>
      <c r="N1462" s="136" t="s">
        <v>42</v>
      </c>
      <c r="P1462" s="137">
        <f>O1462*H1462</f>
        <v>0</v>
      </c>
      <c r="Q1462" s="137">
        <v>3.0000000000000001E-5</v>
      </c>
      <c r="R1462" s="137">
        <f>Q1462*H1462</f>
        <v>3.0000000000000003E-4</v>
      </c>
      <c r="S1462" s="137">
        <v>0</v>
      </c>
      <c r="T1462" s="138">
        <f>S1462*H1462</f>
        <v>0</v>
      </c>
      <c r="AR1462" s="139" t="s">
        <v>269</v>
      </c>
      <c r="AT1462" s="139" t="s">
        <v>144</v>
      </c>
      <c r="AU1462" s="139" t="s">
        <v>81</v>
      </c>
      <c r="AY1462" s="18" t="s">
        <v>141</v>
      </c>
      <c r="BE1462" s="140">
        <f>IF(N1462="základní",J1462,0)</f>
        <v>0</v>
      </c>
      <c r="BF1462" s="140">
        <f>IF(N1462="snížená",J1462,0)</f>
        <v>0</v>
      </c>
      <c r="BG1462" s="140">
        <f>IF(N1462="zákl. přenesená",J1462,0)</f>
        <v>0</v>
      </c>
      <c r="BH1462" s="140">
        <f>IF(N1462="sníž. přenesená",J1462,0)</f>
        <v>0</v>
      </c>
      <c r="BI1462" s="140">
        <f>IF(N1462="nulová",J1462,0)</f>
        <v>0</v>
      </c>
      <c r="BJ1462" s="18" t="s">
        <v>79</v>
      </c>
      <c r="BK1462" s="140">
        <f>ROUND(I1462*H1462,2)</f>
        <v>0</v>
      </c>
      <c r="BL1462" s="18" t="s">
        <v>269</v>
      </c>
      <c r="BM1462" s="139" t="s">
        <v>1664</v>
      </c>
    </row>
    <row r="1463" spans="2:65" s="1" customFormat="1" ht="19.5" x14ac:dyDescent="0.2">
      <c r="B1463" s="33"/>
      <c r="D1463" s="141" t="s">
        <v>151</v>
      </c>
      <c r="F1463" s="142" t="s">
        <v>1665</v>
      </c>
      <c r="I1463" s="143"/>
      <c r="L1463" s="33"/>
      <c r="M1463" s="144"/>
      <c r="T1463" s="54"/>
      <c r="AT1463" s="18" t="s">
        <v>151</v>
      </c>
      <c r="AU1463" s="18" t="s">
        <v>81</v>
      </c>
    </row>
    <row r="1464" spans="2:65" s="12" customFormat="1" ht="11.25" x14ac:dyDescent="0.2">
      <c r="B1464" s="147"/>
      <c r="D1464" s="141" t="s">
        <v>155</v>
      </c>
      <c r="E1464" s="148" t="s">
        <v>19</v>
      </c>
      <c r="F1464" s="149" t="s">
        <v>225</v>
      </c>
      <c r="H1464" s="148" t="s">
        <v>19</v>
      </c>
      <c r="I1464" s="150"/>
      <c r="L1464" s="147"/>
      <c r="M1464" s="151"/>
      <c r="T1464" s="152"/>
      <c r="AT1464" s="148" t="s">
        <v>155</v>
      </c>
      <c r="AU1464" s="148" t="s">
        <v>81</v>
      </c>
      <c r="AV1464" s="12" t="s">
        <v>79</v>
      </c>
      <c r="AW1464" s="12" t="s">
        <v>33</v>
      </c>
      <c r="AX1464" s="12" t="s">
        <v>71</v>
      </c>
      <c r="AY1464" s="148" t="s">
        <v>141</v>
      </c>
    </row>
    <row r="1465" spans="2:65" s="13" customFormat="1" ht="11.25" x14ac:dyDescent="0.2">
      <c r="B1465" s="153"/>
      <c r="D1465" s="141" t="s">
        <v>155</v>
      </c>
      <c r="E1465" s="154" t="s">
        <v>19</v>
      </c>
      <c r="F1465" s="155" t="s">
        <v>1666</v>
      </c>
      <c r="H1465" s="156">
        <v>10</v>
      </c>
      <c r="I1465" s="157"/>
      <c r="L1465" s="153"/>
      <c r="M1465" s="158"/>
      <c r="T1465" s="159"/>
      <c r="AT1465" s="154" t="s">
        <v>155</v>
      </c>
      <c r="AU1465" s="154" t="s">
        <v>81</v>
      </c>
      <c r="AV1465" s="13" t="s">
        <v>81</v>
      </c>
      <c r="AW1465" s="13" t="s">
        <v>33</v>
      </c>
      <c r="AX1465" s="13" t="s">
        <v>79</v>
      </c>
      <c r="AY1465" s="154" t="s">
        <v>141</v>
      </c>
    </row>
    <row r="1466" spans="2:65" s="1" customFormat="1" ht="33" customHeight="1" x14ac:dyDescent="0.2">
      <c r="B1466" s="33"/>
      <c r="C1466" s="128" t="s">
        <v>1667</v>
      </c>
      <c r="D1466" s="128" t="s">
        <v>144</v>
      </c>
      <c r="E1466" s="129" t="s">
        <v>1668</v>
      </c>
      <c r="F1466" s="130" t="s">
        <v>1669</v>
      </c>
      <c r="G1466" s="131" t="s">
        <v>147</v>
      </c>
      <c r="H1466" s="132">
        <v>2</v>
      </c>
      <c r="I1466" s="133"/>
      <c r="J1466" s="134">
        <f>ROUND(I1466*H1466,2)</f>
        <v>0</v>
      </c>
      <c r="K1466" s="130" t="s">
        <v>292</v>
      </c>
      <c r="L1466" s="33"/>
      <c r="M1466" s="135" t="s">
        <v>19</v>
      </c>
      <c r="N1466" s="136" t="s">
        <v>42</v>
      </c>
      <c r="P1466" s="137">
        <f>O1466*H1466</f>
        <v>0</v>
      </c>
      <c r="Q1466" s="137">
        <v>3.0000000000000001E-5</v>
      </c>
      <c r="R1466" s="137">
        <f>Q1466*H1466</f>
        <v>6.0000000000000002E-5</v>
      </c>
      <c r="S1466" s="137">
        <v>0</v>
      </c>
      <c r="T1466" s="138">
        <f>S1466*H1466</f>
        <v>0</v>
      </c>
      <c r="AR1466" s="139" t="s">
        <v>269</v>
      </c>
      <c r="AT1466" s="139" t="s">
        <v>144</v>
      </c>
      <c r="AU1466" s="139" t="s">
        <v>81</v>
      </c>
      <c r="AY1466" s="18" t="s">
        <v>141</v>
      </c>
      <c r="BE1466" s="140">
        <f>IF(N1466="základní",J1466,0)</f>
        <v>0</v>
      </c>
      <c r="BF1466" s="140">
        <f>IF(N1466="snížená",J1466,0)</f>
        <v>0</v>
      </c>
      <c r="BG1466" s="140">
        <f>IF(N1466="zákl. přenesená",J1466,0)</f>
        <v>0</v>
      </c>
      <c r="BH1466" s="140">
        <f>IF(N1466="sníž. přenesená",J1466,0)</f>
        <v>0</v>
      </c>
      <c r="BI1466" s="140">
        <f>IF(N1466="nulová",J1466,0)</f>
        <v>0</v>
      </c>
      <c r="BJ1466" s="18" t="s">
        <v>79</v>
      </c>
      <c r="BK1466" s="140">
        <f>ROUND(I1466*H1466,2)</f>
        <v>0</v>
      </c>
      <c r="BL1466" s="18" t="s">
        <v>269</v>
      </c>
      <c r="BM1466" s="139" t="s">
        <v>1670</v>
      </c>
    </row>
    <row r="1467" spans="2:65" s="1" customFormat="1" ht="19.5" x14ac:dyDescent="0.2">
      <c r="B1467" s="33"/>
      <c r="D1467" s="141" t="s">
        <v>151</v>
      </c>
      <c r="F1467" s="142" t="s">
        <v>1671</v>
      </c>
      <c r="I1467" s="143"/>
      <c r="L1467" s="33"/>
      <c r="M1467" s="144"/>
      <c r="T1467" s="54"/>
      <c r="AT1467" s="18" t="s">
        <v>151</v>
      </c>
      <c r="AU1467" s="18" t="s">
        <v>81</v>
      </c>
    </row>
    <row r="1468" spans="2:65" s="12" customFormat="1" ht="11.25" x14ac:dyDescent="0.2">
      <c r="B1468" s="147"/>
      <c r="D1468" s="141" t="s">
        <v>155</v>
      </c>
      <c r="E1468" s="148" t="s">
        <v>19</v>
      </c>
      <c r="F1468" s="149" t="s">
        <v>225</v>
      </c>
      <c r="H1468" s="148" t="s">
        <v>19</v>
      </c>
      <c r="I1468" s="150"/>
      <c r="L1468" s="147"/>
      <c r="M1468" s="151"/>
      <c r="T1468" s="152"/>
      <c r="AT1468" s="148" t="s">
        <v>155</v>
      </c>
      <c r="AU1468" s="148" t="s">
        <v>81</v>
      </c>
      <c r="AV1468" s="12" t="s">
        <v>79</v>
      </c>
      <c r="AW1468" s="12" t="s">
        <v>33</v>
      </c>
      <c r="AX1468" s="12" t="s">
        <v>71</v>
      </c>
      <c r="AY1468" s="148" t="s">
        <v>141</v>
      </c>
    </row>
    <row r="1469" spans="2:65" s="13" customFormat="1" ht="11.25" x14ac:dyDescent="0.2">
      <c r="B1469" s="153"/>
      <c r="D1469" s="141" t="s">
        <v>155</v>
      </c>
      <c r="E1469" s="154" t="s">
        <v>19</v>
      </c>
      <c r="F1469" s="155" t="s">
        <v>1107</v>
      </c>
      <c r="H1469" s="156">
        <v>2</v>
      </c>
      <c r="I1469" s="157"/>
      <c r="L1469" s="153"/>
      <c r="M1469" s="158"/>
      <c r="T1469" s="159"/>
      <c r="AT1469" s="154" t="s">
        <v>155</v>
      </c>
      <c r="AU1469" s="154" t="s">
        <v>81</v>
      </c>
      <c r="AV1469" s="13" t="s">
        <v>81</v>
      </c>
      <c r="AW1469" s="13" t="s">
        <v>33</v>
      </c>
      <c r="AX1469" s="13" t="s">
        <v>79</v>
      </c>
      <c r="AY1469" s="154" t="s">
        <v>141</v>
      </c>
    </row>
    <row r="1470" spans="2:65" s="1" customFormat="1" ht="49.15" customHeight="1" x14ac:dyDescent="0.2">
      <c r="B1470" s="33"/>
      <c r="C1470" s="128" t="s">
        <v>1672</v>
      </c>
      <c r="D1470" s="128" t="s">
        <v>144</v>
      </c>
      <c r="E1470" s="129" t="s">
        <v>1673</v>
      </c>
      <c r="F1470" s="130" t="s">
        <v>1674</v>
      </c>
      <c r="G1470" s="131" t="s">
        <v>147</v>
      </c>
      <c r="H1470" s="132">
        <v>1</v>
      </c>
      <c r="I1470" s="133"/>
      <c r="J1470" s="134">
        <f>ROUND(I1470*H1470,2)</f>
        <v>0</v>
      </c>
      <c r="K1470" s="130" t="s">
        <v>292</v>
      </c>
      <c r="L1470" s="33"/>
      <c r="M1470" s="135" t="s">
        <v>19</v>
      </c>
      <c r="N1470" s="136" t="s">
        <v>42</v>
      </c>
      <c r="P1470" s="137">
        <f>O1470*H1470</f>
        <v>0</v>
      </c>
      <c r="Q1470" s="137">
        <v>3.0000000000000001E-5</v>
      </c>
      <c r="R1470" s="137">
        <f>Q1470*H1470</f>
        <v>3.0000000000000001E-5</v>
      </c>
      <c r="S1470" s="137">
        <v>0</v>
      </c>
      <c r="T1470" s="138">
        <f>S1470*H1470</f>
        <v>0</v>
      </c>
      <c r="AR1470" s="139" t="s">
        <v>269</v>
      </c>
      <c r="AT1470" s="139" t="s">
        <v>144</v>
      </c>
      <c r="AU1470" s="139" t="s">
        <v>81</v>
      </c>
      <c r="AY1470" s="18" t="s">
        <v>141</v>
      </c>
      <c r="BE1470" s="140">
        <f>IF(N1470="základní",J1470,0)</f>
        <v>0</v>
      </c>
      <c r="BF1470" s="140">
        <f>IF(N1470="snížená",J1470,0)</f>
        <v>0</v>
      </c>
      <c r="BG1470" s="140">
        <f>IF(N1470="zákl. přenesená",J1470,0)</f>
        <v>0</v>
      </c>
      <c r="BH1470" s="140">
        <f>IF(N1470="sníž. přenesená",J1470,0)</f>
        <v>0</v>
      </c>
      <c r="BI1470" s="140">
        <f>IF(N1470="nulová",J1470,0)</f>
        <v>0</v>
      </c>
      <c r="BJ1470" s="18" t="s">
        <v>79</v>
      </c>
      <c r="BK1470" s="140">
        <f>ROUND(I1470*H1470,2)</f>
        <v>0</v>
      </c>
      <c r="BL1470" s="18" t="s">
        <v>269</v>
      </c>
      <c r="BM1470" s="139" t="s">
        <v>1675</v>
      </c>
    </row>
    <row r="1471" spans="2:65" s="1" customFormat="1" ht="29.25" x14ac:dyDescent="0.2">
      <c r="B1471" s="33"/>
      <c r="D1471" s="141" t="s">
        <v>151</v>
      </c>
      <c r="F1471" s="142" t="s">
        <v>1676</v>
      </c>
      <c r="I1471" s="143"/>
      <c r="L1471" s="33"/>
      <c r="M1471" s="144"/>
      <c r="T1471" s="54"/>
      <c r="AT1471" s="18" t="s">
        <v>151</v>
      </c>
      <c r="AU1471" s="18" t="s">
        <v>81</v>
      </c>
    </row>
    <row r="1472" spans="2:65" s="12" customFormat="1" ht="11.25" x14ac:dyDescent="0.2">
      <c r="B1472" s="147"/>
      <c r="D1472" s="141" t="s">
        <v>155</v>
      </c>
      <c r="E1472" s="148" t="s">
        <v>19</v>
      </c>
      <c r="F1472" s="149" t="s">
        <v>1677</v>
      </c>
      <c r="H1472" s="148" t="s">
        <v>19</v>
      </c>
      <c r="I1472" s="150"/>
      <c r="L1472" s="147"/>
      <c r="M1472" s="151"/>
      <c r="T1472" s="152"/>
      <c r="AT1472" s="148" t="s">
        <v>155</v>
      </c>
      <c r="AU1472" s="148" t="s">
        <v>81</v>
      </c>
      <c r="AV1472" s="12" t="s">
        <v>79</v>
      </c>
      <c r="AW1472" s="12" t="s">
        <v>33</v>
      </c>
      <c r="AX1472" s="12" t="s">
        <v>71</v>
      </c>
      <c r="AY1472" s="148" t="s">
        <v>141</v>
      </c>
    </row>
    <row r="1473" spans="2:65" s="13" customFormat="1" ht="11.25" x14ac:dyDescent="0.2">
      <c r="B1473" s="153"/>
      <c r="D1473" s="141" t="s">
        <v>155</v>
      </c>
      <c r="E1473" s="154" t="s">
        <v>19</v>
      </c>
      <c r="F1473" s="155" t="s">
        <v>1678</v>
      </c>
      <c r="H1473" s="156">
        <v>1</v>
      </c>
      <c r="I1473" s="157"/>
      <c r="L1473" s="153"/>
      <c r="M1473" s="158"/>
      <c r="T1473" s="159"/>
      <c r="AT1473" s="154" t="s">
        <v>155</v>
      </c>
      <c r="AU1473" s="154" t="s">
        <v>81</v>
      </c>
      <c r="AV1473" s="13" t="s">
        <v>81</v>
      </c>
      <c r="AW1473" s="13" t="s">
        <v>33</v>
      </c>
      <c r="AX1473" s="13" t="s">
        <v>79</v>
      </c>
      <c r="AY1473" s="154" t="s">
        <v>141</v>
      </c>
    </row>
    <row r="1474" spans="2:65" s="1" customFormat="1" ht="21.75" customHeight="1" x14ac:dyDescent="0.2">
      <c r="B1474" s="33"/>
      <c r="C1474" s="128" t="s">
        <v>1679</v>
      </c>
      <c r="D1474" s="128" t="s">
        <v>144</v>
      </c>
      <c r="E1474" s="129" t="s">
        <v>1680</v>
      </c>
      <c r="F1474" s="130" t="s">
        <v>1681</v>
      </c>
      <c r="G1474" s="131" t="s">
        <v>147</v>
      </c>
      <c r="H1474" s="132">
        <v>1</v>
      </c>
      <c r="I1474" s="133"/>
      <c r="J1474" s="134">
        <f>ROUND(I1474*H1474,2)</f>
        <v>0</v>
      </c>
      <c r="K1474" s="130" t="s">
        <v>292</v>
      </c>
      <c r="L1474" s="33"/>
      <c r="M1474" s="135" t="s">
        <v>19</v>
      </c>
      <c r="N1474" s="136" t="s">
        <v>42</v>
      </c>
      <c r="P1474" s="137">
        <f>O1474*H1474</f>
        <v>0</v>
      </c>
      <c r="Q1474" s="137">
        <v>4.0000000000000002E-4</v>
      </c>
      <c r="R1474" s="137">
        <f>Q1474*H1474</f>
        <v>4.0000000000000002E-4</v>
      </c>
      <c r="S1474" s="137">
        <v>0</v>
      </c>
      <c r="T1474" s="138">
        <f>S1474*H1474</f>
        <v>0</v>
      </c>
      <c r="AR1474" s="139" t="s">
        <v>269</v>
      </c>
      <c r="AT1474" s="139" t="s">
        <v>144</v>
      </c>
      <c r="AU1474" s="139" t="s">
        <v>81</v>
      </c>
      <c r="AY1474" s="18" t="s">
        <v>141</v>
      </c>
      <c r="BE1474" s="140">
        <f>IF(N1474="základní",J1474,0)</f>
        <v>0</v>
      </c>
      <c r="BF1474" s="140">
        <f>IF(N1474="snížená",J1474,0)</f>
        <v>0</v>
      </c>
      <c r="BG1474" s="140">
        <f>IF(N1474="zákl. přenesená",J1474,0)</f>
        <v>0</v>
      </c>
      <c r="BH1474" s="140">
        <f>IF(N1474="sníž. přenesená",J1474,0)</f>
        <v>0</v>
      </c>
      <c r="BI1474" s="140">
        <f>IF(N1474="nulová",J1474,0)</f>
        <v>0</v>
      </c>
      <c r="BJ1474" s="18" t="s">
        <v>79</v>
      </c>
      <c r="BK1474" s="140">
        <f>ROUND(I1474*H1474,2)</f>
        <v>0</v>
      </c>
      <c r="BL1474" s="18" t="s">
        <v>269</v>
      </c>
      <c r="BM1474" s="139" t="s">
        <v>1682</v>
      </c>
    </row>
    <row r="1475" spans="2:65" s="1" customFormat="1" ht="19.5" x14ac:dyDescent="0.2">
      <c r="B1475" s="33"/>
      <c r="D1475" s="141" t="s">
        <v>151</v>
      </c>
      <c r="F1475" s="142" t="s">
        <v>1683</v>
      </c>
      <c r="I1475" s="143"/>
      <c r="L1475" s="33"/>
      <c r="M1475" s="144"/>
      <c r="T1475" s="54"/>
      <c r="AT1475" s="18" t="s">
        <v>151</v>
      </c>
      <c r="AU1475" s="18" t="s">
        <v>81</v>
      </c>
    </row>
    <row r="1476" spans="2:65" s="13" customFormat="1" ht="22.5" x14ac:dyDescent="0.2">
      <c r="B1476" s="153"/>
      <c r="D1476" s="141" t="s">
        <v>155</v>
      </c>
      <c r="E1476" s="154" t="s">
        <v>19</v>
      </c>
      <c r="F1476" s="155" t="s">
        <v>1684</v>
      </c>
      <c r="H1476" s="156">
        <v>1</v>
      </c>
      <c r="I1476" s="157"/>
      <c r="L1476" s="153"/>
      <c r="M1476" s="158"/>
      <c r="T1476" s="159"/>
      <c r="AT1476" s="154" t="s">
        <v>155</v>
      </c>
      <c r="AU1476" s="154" t="s">
        <v>81</v>
      </c>
      <c r="AV1476" s="13" t="s">
        <v>81</v>
      </c>
      <c r="AW1476" s="13" t="s">
        <v>33</v>
      </c>
      <c r="AX1476" s="13" t="s">
        <v>79</v>
      </c>
      <c r="AY1476" s="154" t="s">
        <v>141</v>
      </c>
    </row>
    <row r="1477" spans="2:65" s="12" customFormat="1" ht="22.5" x14ac:dyDescent="0.2">
      <c r="B1477" s="147"/>
      <c r="D1477" s="141" t="s">
        <v>155</v>
      </c>
      <c r="E1477" s="148" t="s">
        <v>19</v>
      </c>
      <c r="F1477" s="149" t="s">
        <v>1685</v>
      </c>
      <c r="H1477" s="148" t="s">
        <v>19</v>
      </c>
      <c r="I1477" s="150"/>
      <c r="L1477" s="147"/>
      <c r="M1477" s="151"/>
      <c r="T1477" s="152"/>
      <c r="AT1477" s="148" t="s">
        <v>155</v>
      </c>
      <c r="AU1477" s="148" t="s">
        <v>81</v>
      </c>
      <c r="AV1477" s="12" t="s">
        <v>79</v>
      </c>
      <c r="AW1477" s="12" t="s">
        <v>33</v>
      </c>
      <c r="AX1477" s="12" t="s">
        <v>71</v>
      </c>
      <c r="AY1477" s="148" t="s">
        <v>141</v>
      </c>
    </row>
    <row r="1478" spans="2:65" s="12" customFormat="1" ht="11.25" x14ac:dyDescent="0.2">
      <c r="B1478" s="147"/>
      <c r="D1478" s="141" t="s">
        <v>155</v>
      </c>
      <c r="E1478" s="148" t="s">
        <v>19</v>
      </c>
      <c r="F1478" s="149" t="s">
        <v>1686</v>
      </c>
      <c r="H1478" s="148" t="s">
        <v>19</v>
      </c>
      <c r="I1478" s="150"/>
      <c r="L1478" s="147"/>
      <c r="M1478" s="151"/>
      <c r="T1478" s="152"/>
      <c r="AT1478" s="148" t="s">
        <v>155</v>
      </c>
      <c r="AU1478" s="148" t="s">
        <v>81</v>
      </c>
      <c r="AV1478" s="12" t="s">
        <v>79</v>
      </c>
      <c r="AW1478" s="12" t="s">
        <v>33</v>
      </c>
      <c r="AX1478" s="12" t="s">
        <v>71</v>
      </c>
      <c r="AY1478" s="148" t="s">
        <v>141</v>
      </c>
    </row>
    <row r="1479" spans="2:65" s="13" customFormat="1" ht="22.5" x14ac:dyDescent="0.2">
      <c r="B1479" s="153"/>
      <c r="D1479" s="141" t="s">
        <v>155</v>
      </c>
      <c r="E1479" s="154" t="s">
        <v>19</v>
      </c>
      <c r="F1479" s="155" t="s">
        <v>1687</v>
      </c>
      <c r="H1479" s="156">
        <v>1</v>
      </c>
      <c r="I1479" s="157"/>
      <c r="L1479" s="153"/>
      <c r="M1479" s="158"/>
      <c r="T1479" s="159"/>
      <c r="AT1479" s="154" t="s">
        <v>155</v>
      </c>
      <c r="AU1479" s="154" t="s">
        <v>81</v>
      </c>
      <c r="AV1479" s="13" t="s">
        <v>81</v>
      </c>
      <c r="AW1479" s="13" t="s">
        <v>33</v>
      </c>
      <c r="AX1479" s="13" t="s">
        <v>71</v>
      </c>
      <c r="AY1479" s="154" t="s">
        <v>141</v>
      </c>
    </row>
    <row r="1480" spans="2:65" s="12" customFormat="1" ht="22.5" x14ac:dyDescent="0.2">
      <c r="B1480" s="147"/>
      <c r="D1480" s="141" t="s">
        <v>155</v>
      </c>
      <c r="E1480" s="148" t="s">
        <v>19</v>
      </c>
      <c r="F1480" s="149" t="s">
        <v>1688</v>
      </c>
      <c r="H1480" s="148" t="s">
        <v>19</v>
      </c>
      <c r="I1480" s="150"/>
      <c r="L1480" s="147"/>
      <c r="M1480" s="151"/>
      <c r="T1480" s="152"/>
      <c r="AT1480" s="148" t="s">
        <v>155</v>
      </c>
      <c r="AU1480" s="148" t="s">
        <v>81</v>
      </c>
      <c r="AV1480" s="12" t="s">
        <v>79</v>
      </c>
      <c r="AW1480" s="12" t="s">
        <v>33</v>
      </c>
      <c r="AX1480" s="12" t="s">
        <v>71</v>
      </c>
      <c r="AY1480" s="148" t="s">
        <v>141</v>
      </c>
    </row>
    <row r="1481" spans="2:65" s="12" customFormat="1" ht="11.25" x14ac:dyDescent="0.2">
      <c r="B1481" s="147"/>
      <c r="D1481" s="141" t="s">
        <v>155</v>
      </c>
      <c r="E1481" s="148" t="s">
        <v>19</v>
      </c>
      <c r="F1481" s="149" t="s">
        <v>1689</v>
      </c>
      <c r="H1481" s="148" t="s">
        <v>19</v>
      </c>
      <c r="I1481" s="150"/>
      <c r="L1481" s="147"/>
      <c r="M1481" s="151"/>
      <c r="T1481" s="152"/>
      <c r="AT1481" s="148" t="s">
        <v>155</v>
      </c>
      <c r="AU1481" s="148" t="s">
        <v>81</v>
      </c>
      <c r="AV1481" s="12" t="s">
        <v>79</v>
      </c>
      <c r="AW1481" s="12" t="s">
        <v>33</v>
      </c>
      <c r="AX1481" s="12" t="s">
        <v>71</v>
      </c>
      <c r="AY1481" s="148" t="s">
        <v>141</v>
      </c>
    </row>
    <row r="1482" spans="2:65" s="12" customFormat="1" ht="11.25" x14ac:dyDescent="0.2">
      <c r="B1482" s="147"/>
      <c r="D1482" s="141" t="s">
        <v>155</v>
      </c>
      <c r="E1482" s="148" t="s">
        <v>19</v>
      </c>
      <c r="F1482" s="149" t="s">
        <v>1690</v>
      </c>
      <c r="H1482" s="148" t="s">
        <v>19</v>
      </c>
      <c r="I1482" s="150"/>
      <c r="L1482" s="147"/>
      <c r="M1482" s="151"/>
      <c r="T1482" s="152"/>
      <c r="AT1482" s="148" t="s">
        <v>155</v>
      </c>
      <c r="AU1482" s="148" t="s">
        <v>81</v>
      </c>
      <c r="AV1482" s="12" t="s">
        <v>79</v>
      </c>
      <c r="AW1482" s="12" t="s">
        <v>33</v>
      </c>
      <c r="AX1482" s="12" t="s">
        <v>71</v>
      </c>
      <c r="AY1482" s="148" t="s">
        <v>141</v>
      </c>
    </row>
    <row r="1483" spans="2:65" s="12" customFormat="1" ht="11.25" x14ac:dyDescent="0.2">
      <c r="B1483" s="147"/>
      <c r="D1483" s="141" t="s">
        <v>155</v>
      </c>
      <c r="E1483" s="148" t="s">
        <v>19</v>
      </c>
      <c r="F1483" s="149" t="s">
        <v>1691</v>
      </c>
      <c r="H1483" s="148" t="s">
        <v>19</v>
      </c>
      <c r="I1483" s="150"/>
      <c r="L1483" s="147"/>
      <c r="M1483" s="151"/>
      <c r="T1483" s="152"/>
      <c r="AT1483" s="148" t="s">
        <v>155</v>
      </c>
      <c r="AU1483" s="148" t="s">
        <v>81</v>
      </c>
      <c r="AV1483" s="12" t="s">
        <v>79</v>
      </c>
      <c r="AW1483" s="12" t="s">
        <v>33</v>
      </c>
      <c r="AX1483" s="12" t="s">
        <v>71</v>
      </c>
      <c r="AY1483" s="148" t="s">
        <v>141</v>
      </c>
    </row>
    <row r="1484" spans="2:65" s="1" customFormat="1" ht="33" customHeight="1" x14ac:dyDescent="0.2">
      <c r="B1484" s="33"/>
      <c r="C1484" s="128" t="s">
        <v>1692</v>
      </c>
      <c r="D1484" s="128" t="s">
        <v>144</v>
      </c>
      <c r="E1484" s="129" t="s">
        <v>1693</v>
      </c>
      <c r="F1484" s="130" t="s">
        <v>1694</v>
      </c>
      <c r="G1484" s="131" t="s">
        <v>147</v>
      </c>
      <c r="H1484" s="132">
        <v>1</v>
      </c>
      <c r="I1484" s="133"/>
      <c r="J1484" s="134">
        <f>ROUND(I1484*H1484,2)</f>
        <v>0</v>
      </c>
      <c r="K1484" s="130" t="s">
        <v>292</v>
      </c>
      <c r="L1484" s="33"/>
      <c r="M1484" s="135" t="s">
        <v>19</v>
      </c>
      <c r="N1484" s="136" t="s">
        <v>42</v>
      </c>
      <c r="P1484" s="137">
        <f>O1484*H1484</f>
        <v>0</v>
      </c>
      <c r="Q1484" s="137">
        <v>0</v>
      </c>
      <c r="R1484" s="137">
        <f>Q1484*H1484</f>
        <v>0</v>
      </c>
      <c r="S1484" s="137">
        <v>0</v>
      </c>
      <c r="T1484" s="138">
        <f>S1484*H1484</f>
        <v>0</v>
      </c>
      <c r="AR1484" s="139" t="s">
        <v>269</v>
      </c>
      <c r="AT1484" s="139" t="s">
        <v>144</v>
      </c>
      <c r="AU1484" s="139" t="s">
        <v>81</v>
      </c>
      <c r="AY1484" s="18" t="s">
        <v>141</v>
      </c>
      <c r="BE1484" s="140">
        <f>IF(N1484="základní",J1484,0)</f>
        <v>0</v>
      </c>
      <c r="BF1484" s="140">
        <f>IF(N1484="snížená",J1484,0)</f>
        <v>0</v>
      </c>
      <c r="BG1484" s="140">
        <f>IF(N1484="zákl. přenesená",J1484,0)</f>
        <v>0</v>
      </c>
      <c r="BH1484" s="140">
        <f>IF(N1484="sníž. přenesená",J1484,0)</f>
        <v>0</v>
      </c>
      <c r="BI1484" s="140">
        <f>IF(N1484="nulová",J1484,0)</f>
        <v>0</v>
      </c>
      <c r="BJ1484" s="18" t="s">
        <v>79</v>
      </c>
      <c r="BK1484" s="140">
        <f>ROUND(I1484*H1484,2)</f>
        <v>0</v>
      </c>
      <c r="BL1484" s="18" t="s">
        <v>269</v>
      </c>
      <c r="BM1484" s="139" t="s">
        <v>1695</v>
      </c>
    </row>
    <row r="1485" spans="2:65" s="1" customFormat="1" ht="19.5" x14ac:dyDescent="0.2">
      <c r="B1485" s="33"/>
      <c r="D1485" s="141" t="s">
        <v>151</v>
      </c>
      <c r="F1485" s="142" t="s">
        <v>1694</v>
      </c>
      <c r="I1485" s="143"/>
      <c r="L1485" s="33"/>
      <c r="M1485" s="144"/>
      <c r="T1485" s="54"/>
      <c r="AT1485" s="18" t="s">
        <v>151</v>
      </c>
      <c r="AU1485" s="18" t="s">
        <v>81</v>
      </c>
    </row>
    <row r="1486" spans="2:65" s="12" customFormat="1" ht="11.25" x14ac:dyDescent="0.2">
      <c r="B1486" s="147"/>
      <c r="D1486" s="141" t="s">
        <v>155</v>
      </c>
      <c r="E1486" s="148" t="s">
        <v>19</v>
      </c>
      <c r="F1486" s="149" t="s">
        <v>156</v>
      </c>
      <c r="H1486" s="148" t="s">
        <v>19</v>
      </c>
      <c r="I1486" s="150"/>
      <c r="L1486" s="147"/>
      <c r="M1486" s="151"/>
      <c r="T1486" s="152"/>
      <c r="AT1486" s="148" t="s">
        <v>155</v>
      </c>
      <c r="AU1486" s="148" t="s">
        <v>81</v>
      </c>
      <c r="AV1486" s="12" t="s">
        <v>79</v>
      </c>
      <c r="AW1486" s="12" t="s">
        <v>33</v>
      </c>
      <c r="AX1486" s="12" t="s">
        <v>71</v>
      </c>
      <c r="AY1486" s="148" t="s">
        <v>141</v>
      </c>
    </row>
    <row r="1487" spans="2:65" s="13" customFormat="1" ht="11.25" x14ac:dyDescent="0.2">
      <c r="B1487" s="153"/>
      <c r="D1487" s="141" t="s">
        <v>155</v>
      </c>
      <c r="E1487" s="154" t="s">
        <v>19</v>
      </c>
      <c r="F1487" s="155" t="s">
        <v>1696</v>
      </c>
      <c r="H1487" s="156">
        <v>1</v>
      </c>
      <c r="I1487" s="157"/>
      <c r="L1487" s="153"/>
      <c r="M1487" s="158"/>
      <c r="T1487" s="159"/>
      <c r="AT1487" s="154" t="s">
        <v>155</v>
      </c>
      <c r="AU1487" s="154" t="s">
        <v>81</v>
      </c>
      <c r="AV1487" s="13" t="s">
        <v>81</v>
      </c>
      <c r="AW1487" s="13" t="s">
        <v>33</v>
      </c>
      <c r="AX1487" s="13" t="s">
        <v>79</v>
      </c>
      <c r="AY1487" s="154" t="s">
        <v>141</v>
      </c>
    </row>
    <row r="1488" spans="2:65" s="12" customFormat="1" ht="22.5" x14ac:dyDescent="0.2">
      <c r="B1488" s="147"/>
      <c r="D1488" s="141" t="s">
        <v>155</v>
      </c>
      <c r="E1488" s="148" t="s">
        <v>19</v>
      </c>
      <c r="F1488" s="149" t="s">
        <v>1697</v>
      </c>
      <c r="H1488" s="148" t="s">
        <v>19</v>
      </c>
      <c r="I1488" s="150"/>
      <c r="L1488" s="147"/>
      <c r="M1488" s="151"/>
      <c r="T1488" s="152"/>
      <c r="AT1488" s="148" t="s">
        <v>155</v>
      </c>
      <c r="AU1488" s="148" t="s">
        <v>81</v>
      </c>
      <c r="AV1488" s="12" t="s">
        <v>79</v>
      </c>
      <c r="AW1488" s="12" t="s">
        <v>33</v>
      </c>
      <c r="AX1488" s="12" t="s">
        <v>71</v>
      </c>
      <c r="AY1488" s="148" t="s">
        <v>141</v>
      </c>
    </row>
    <row r="1489" spans="2:65" s="12" customFormat="1" ht="11.25" x14ac:dyDescent="0.2">
      <c r="B1489" s="147"/>
      <c r="D1489" s="141" t="s">
        <v>155</v>
      </c>
      <c r="E1489" s="148" t="s">
        <v>19</v>
      </c>
      <c r="F1489" s="149" t="s">
        <v>1698</v>
      </c>
      <c r="H1489" s="148" t="s">
        <v>19</v>
      </c>
      <c r="I1489" s="150"/>
      <c r="L1489" s="147"/>
      <c r="M1489" s="151"/>
      <c r="T1489" s="152"/>
      <c r="AT1489" s="148" t="s">
        <v>155</v>
      </c>
      <c r="AU1489" s="148" t="s">
        <v>81</v>
      </c>
      <c r="AV1489" s="12" t="s">
        <v>79</v>
      </c>
      <c r="AW1489" s="12" t="s">
        <v>33</v>
      </c>
      <c r="AX1489" s="12" t="s">
        <v>71</v>
      </c>
      <c r="AY1489" s="148" t="s">
        <v>141</v>
      </c>
    </row>
    <row r="1490" spans="2:65" s="1" customFormat="1" ht="24.2" customHeight="1" x14ac:dyDescent="0.2">
      <c r="B1490" s="33"/>
      <c r="C1490" s="128" t="s">
        <v>1699</v>
      </c>
      <c r="D1490" s="128" t="s">
        <v>144</v>
      </c>
      <c r="E1490" s="129" t="s">
        <v>1700</v>
      </c>
      <c r="F1490" s="130" t="s">
        <v>1701</v>
      </c>
      <c r="G1490" s="131" t="s">
        <v>256</v>
      </c>
      <c r="H1490" s="132">
        <v>21</v>
      </c>
      <c r="I1490" s="133"/>
      <c r="J1490" s="134">
        <f>ROUND(I1490*H1490,2)</f>
        <v>0</v>
      </c>
      <c r="K1490" s="130" t="s">
        <v>292</v>
      </c>
      <c r="L1490" s="33"/>
      <c r="M1490" s="135" t="s">
        <v>19</v>
      </c>
      <c r="N1490" s="136" t="s">
        <v>42</v>
      </c>
      <c r="P1490" s="137">
        <f>O1490*H1490</f>
        <v>0</v>
      </c>
      <c r="Q1490" s="137">
        <v>0</v>
      </c>
      <c r="R1490" s="137">
        <f>Q1490*H1490</f>
        <v>0</v>
      </c>
      <c r="S1490" s="137">
        <v>0</v>
      </c>
      <c r="T1490" s="138">
        <f>S1490*H1490</f>
        <v>0</v>
      </c>
      <c r="AR1490" s="139" t="s">
        <v>269</v>
      </c>
      <c r="AT1490" s="139" t="s">
        <v>144</v>
      </c>
      <c r="AU1490" s="139" t="s">
        <v>81</v>
      </c>
      <c r="AY1490" s="18" t="s">
        <v>141</v>
      </c>
      <c r="BE1490" s="140">
        <f>IF(N1490="základní",J1490,0)</f>
        <v>0</v>
      </c>
      <c r="BF1490" s="140">
        <f>IF(N1490="snížená",J1490,0)</f>
        <v>0</v>
      </c>
      <c r="BG1490" s="140">
        <f>IF(N1490="zákl. přenesená",J1490,0)</f>
        <v>0</v>
      </c>
      <c r="BH1490" s="140">
        <f>IF(N1490="sníž. přenesená",J1490,0)</f>
        <v>0</v>
      </c>
      <c r="BI1490" s="140">
        <f>IF(N1490="nulová",J1490,0)</f>
        <v>0</v>
      </c>
      <c r="BJ1490" s="18" t="s">
        <v>79</v>
      </c>
      <c r="BK1490" s="140">
        <f>ROUND(I1490*H1490,2)</f>
        <v>0</v>
      </c>
      <c r="BL1490" s="18" t="s">
        <v>269</v>
      </c>
      <c r="BM1490" s="139" t="s">
        <v>1702</v>
      </c>
    </row>
    <row r="1491" spans="2:65" s="1" customFormat="1" ht="11.25" x14ac:dyDescent="0.2">
      <c r="B1491" s="33"/>
      <c r="D1491" s="141" t="s">
        <v>151</v>
      </c>
      <c r="F1491" s="142" t="s">
        <v>1703</v>
      </c>
      <c r="I1491" s="143"/>
      <c r="L1491" s="33"/>
      <c r="M1491" s="144"/>
      <c r="T1491" s="54"/>
      <c r="AT1491" s="18" t="s">
        <v>151</v>
      </c>
      <c r="AU1491" s="18" t="s">
        <v>81</v>
      </c>
    </row>
    <row r="1492" spans="2:65" s="12" customFormat="1" ht="11.25" x14ac:dyDescent="0.2">
      <c r="B1492" s="147"/>
      <c r="D1492" s="141" t="s">
        <v>155</v>
      </c>
      <c r="E1492" s="148" t="s">
        <v>19</v>
      </c>
      <c r="F1492" s="149" t="s">
        <v>530</v>
      </c>
      <c r="H1492" s="148" t="s">
        <v>19</v>
      </c>
      <c r="I1492" s="150"/>
      <c r="L1492" s="147"/>
      <c r="M1492" s="151"/>
      <c r="T1492" s="152"/>
      <c r="AT1492" s="148" t="s">
        <v>155</v>
      </c>
      <c r="AU1492" s="148" t="s">
        <v>81</v>
      </c>
      <c r="AV1492" s="12" t="s">
        <v>79</v>
      </c>
      <c r="AW1492" s="12" t="s">
        <v>33</v>
      </c>
      <c r="AX1492" s="12" t="s">
        <v>71</v>
      </c>
      <c r="AY1492" s="148" t="s">
        <v>141</v>
      </c>
    </row>
    <row r="1493" spans="2:65" s="12" customFormat="1" ht="22.5" x14ac:dyDescent="0.2">
      <c r="B1493" s="147"/>
      <c r="D1493" s="141" t="s">
        <v>155</v>
      </c>
      <c r="E1493" s="148" t="s">
        <v>19</v>
      </c>
      <c r="F1493" s="149" t="s">
        <v>1704</v>
      </c>
      <c r="H1493" s="148" t="s">
        <v>19</v>
      </c>
      <c r="I1493" s="150"/>
      <c r="L1493" s="147"/>
      <c r="M1493" s="151"/>
      <c r="T1493" s="152"/>
      <c r="AT1493" s="148" t="s">
        <v>155</v>
      </c>
      <c r="AU1493" s="148" t="s">
        <v>81</v>
      </c>
      <c r="AV1493" s="12" t="s">
        <v>79</v>
      </c>
      <c r="AW1493" s="12" t="s">
        <v>33</v>
      </c>
      <c r="AX1493" s="12" t="s">
        <v>71</v>
      </c>
      <c r="AY1493" s="148" t="s">
        <v>141</v>
      </c>
    </row>
    <row r="1494" spans="2:65" s="13" customFormat="1" ht="11.25" x14ac:dyDescent="0.2">
      <c r="B1494" s="153"/>
      <c r="D1494" s="141" t="s">
        <v>155</v>
      </c>
      <c r="E1494" s="154" t="s">
        <v>19</v>
      </c>
      <c r="F1494" s="155" t="s">
        <v>1705</v>
      </c>
      <c r="H1494" s="156">
        <v>21</v>
      </c>
      <c r="I1494" s="157"/>
      <c r="L1494" s="153"/>
      <c r="M1494" s="158"/>
      <c r="T1494" s="159"/>
      <c r="AT1494" s="154" t="s">
        <v>155</v>
      </c>
      <c r="AU1494" s="154" t="s">
        <v>81</v>
      </c>
      <c r="AV1494" s="13" t="s">
        <v>81</v>
      </c>
      <c r="AW1494" s="13" t="s">
        <v>33</v>
      </c>
      <c r="AX1494" s="13" t="s">
        <v>79</v>
      </c>
      <c r="AY1494" s="154" t="s">
        <v>141</v>
      </c>
    </row>
    <row r="1495" spans="2:65" s="1" customFormat="1" ht="24.2" customHeight="1" x14ac:dyDescent="0.2">
      <c r="B1495" s="33"/>
      <c r="C1495" s="160" t="s">
        <v>1706</v>
      </c>
      <c r="D1495" s="160" t="s">
        <v>172</v>
      </c>
      <c r="E1495" s="161" t="s">
        <v>1707</v>
      </c>
      <c r="F1495" s="162" t="s">
        <v>1708</v>
      </c>
      <c r="G1495" s="163" t="s">
        <v>256</v>
      </c>
      <c r="H1495" s="164">
        <v>22.05</v>
      </c>
      <c r="I1495" s="165"/>
      <c r="J1495" s="166">
        <f>ROUND(I1495*H1495,2)</f>
        <v>0</v>
      </c>
      <c r="K1495" s="162" t="s">
        <v>292</v>
      </c>
      <c r="L1495" s="167"/>
      <c r="M1495" s="168" t="s">
        <v>19</v>
      </c>
      <c r="N1495" s="169" t="s">
        <v>42</v>
      </c>
      <c r="P1495" s="137">
        <f>O1495*H1495</f>
        <v>0</v>
      </c>
      <c r="Q1495" s="137">
        <v>1.24E-3</v>
      </c>
      <c r="R1495" s="137">
        <f>Q1495*H1495</f>
        <v>2.7342000000000002E-2</v>
      </c>
      <c r="S1495" s="137">
        <v>0</v>
      </c>
      <c r="T1495" s="138">
        <f>S1495*H1495</f>
        <v>0</v>
      </c>
      <c r="AR1495" s="139" t="s">
        <v>376</v>
      </c>
      <c r="AT1495" s="139" t="s">
        <v>172</v>
      </c>
      <c r="AU1495" s="139" t="s">
        <v>81</v>
      </c>
      <c r="AY1495" s="18" t="s">
        <v>141</v>
      </c>
      <c r="BE1495" s="140">
        <f>IF(N1495="základní",J1495,0)</f>
        <v>0</v>
      </c>
      <c r="BF1495" s="140">
        <f>IF(N1495="snížená",J1495,0)</f>
        <v>0</v>
      </c>
      <c r="BG1495" s="140">
        <f>IF(N1495="zákl. přenesená",J1495,0)</f>
        <v>0</v>
      </c>
      <c r="BH1495" s="140">
        <f>IF(N1495="sníž. přenesená",J1495,0)</f>
        <v>0</v>
      </c>
      <c r="BI1495" s="140">
        <f>IF(N1495="nulová",J1495,0)</f>
        <v>0</v>
      </c>
      <c r="BJ1495" s="18" t="s">
        <v>79</v>
      </c>
      <c r="BK1495" s="140">
        <f>ROUND(I1495*H1495,2)</f>
        <v>0</v>
      </c>
      <c r="BL1495" s="18" t="s">
        <v>269</v>
      </c>
      <c r="BM1495" s="139" t="s">
        <v>1709</v>
      </c>
    </row>
    <row r="1496" spans="2:65" s="1" customFormat="1" ht="19.5" x14ac:dyDescent="0.2">
      <c r="B1496" s="33"/>
      <c r="D1496" s="141" t="s">
        <v>151</v>
      </c>
      <c r="F1496" s="142" t="s">
        <v>1708</v>
      </c>
      <c r="I1496" s="143"/>
      <c r="L1496" s="33"/>
      <c r="M1496" s="144"/>
      <c r="T1496" s="54"/>
      <c r="AT1496" s="18" t="s">
        <v>151</v>
      </c>
      <c r="AU1496" s="18" t="s">
        <v>81</v>
      </c>
    </row>
    <row r="1497" spans="2:65" s="12" customFormat="1" ht="22.5" x14ac:dyDescent="0.2">
      <c r="B1497" s="147"/>
      <c r="D1497" s="141" t="s">
        <v>155</v>
      </c>
      <c r="E1497" s="148" t="s">
        <v>19</v>
      </c>
      <c r="F1497" s="149" t="s">
        <v>1710</v>
      </c>
      <c r="H1497" s="148" t="s">
        <v>19</v>
      </c>
      <c r="I1497" s="150"/>
      <c r="L1497" s="147"/>
      <c r="M1497" s="151"/>
      <c r="T1497" s="152"/>
      <c r="AT1497" s="148" t="s">
        <v>155</v>
      </c>
      <c r="AU1497" s="148" t="s">
        <v>81</v>
      </c>
      <c r="AV1497" s="12" t="s">
        <v>79</v>
      </c>
      <c r="AW1497" s="12" t="s">
        <v>33</v>
      </c>
      <c r="AX1497" s="12" t="s">
        <v>71</v>
      </c>
      <c r="AY1497" s="148" t="s">
        <v>141</v>
      </c>
    </row>
    <row r="1498" spans="2:65" s="13" customFormat="1" ht="11.25" x14ac:dyDescent="0.2">
      <c r="B1498" s="153"/>
      <c r="D1498" s="141" t="s">
        <v>155</v>
      </c>
      <c r="E1498" s="154" t="s">
        <v>19</v>
      </c>
      <c r="F1498" s="155" t="s">
        <v>1711</v>
      </c>
      <c r="H1498" s="156">
        <v>21</v>
      </c>
      <c r="I1498" s="157"/>
      <c r="L1498" s="153"/>
      <c r="M1498" s="158"/>
      <c r="T1498" s="159"/>
      <c r="AT1498" s="154" t="s">
        <v>155</v>
      </c>
      <c r="AU1498" s="154" t="s">
        <v>81</v>
      </c>
      <c r="AV1498" s="13" t="s">
        <v>81</v>
      </c>
      <c r="AW1498" s="13" t="s">
        <v>33</v>
      </c>
      <c r="AX1498" s="13" t="s">
        <v>79</v>
      </c>
      <c r="AY1498" s="154" t="s">
        <v>141</v>
      </c>
    </row>
    <row r="1499" spans="2:65" s="13" customFormat="1" ht="11.25" x14ac:dyDescent="0.2">
      <c r="B1499" s="153"/>
      <c r="D1499" s="141" t="s">
        <v>155</v>
      </c>
      <c r="F1499" s="155" t="s">
        <v>1712</v>
      </c>
      <c r="H1499" s="156">
        <v>22.05</v>
      </c>
      <c r="I1499" s="157"/>
      <c r="L1499" s="153"/>
      <c r="M1499" s="158"/>
      <c r="T1499" s="159"/>
      <c r="AT1499" s="154" t="s">
        <v>155</v>
      </c>
      <c r="AU1499" s="154" t="s">
        <v>81</v>
      </c>
      <c r="AV1499" s="13" t="s">
        <v>81</v>
      </c>
      <c r="AW1499" s="13" t="s">
        <v>4</v>
      </c>
      <c r="AX1499" s="13" t="s">
        <v>79</v>
      </c>
      <c r="AY1499" s="154" t="s">
        <v>141</v>
      </c>
    </row>
    <row r="1500" spans="2:65" s="1" customFormat="1" ht="24.2" customHeight="1" x14ac:dyDescent="0.2">
      <c r="B1500" s="33"/>
      <c r="C1500" s="128" t="s">
        <v>1713</v>
      </c>
      <c r="D1500" s="128" t="s">
        <v>144</v>
      </c>
      <c r="E1500" s="129" t="s">
        <v>1714</v>
      </c>
      <c r="F1500" s="130" t="s">
        <v>1715</v>
      </c>
      <c r="G1500" s="131" t="s">
        <v>147</v>
      </c>
      <c r="H1500" s="132">
        <v>9.1</v>
      </c>
      <c r="I1500" s="133"/>
      <c r="J1500" s="134">
        <f>ROUND(I1500*H1500,2)</f>
        <v>0</v>
      </c>
      <c r="K1500" s="130" t="s">
        <v>292</v>
      </c>
      <c r="L1500" s="33"/>
      <c r="M1500" s="135" t="s">
        <v>19</v>
      </c>
      <c r="N1500" s="136" t="s">
        <v>42</v>
      </c>
      <c r="P1500" s="137">
        <f>O1500*H1500</f>
        <v>0</v>
      </c>
      <c r="Q1500" s="137">
        <v>0</v>
      </c>
      <c r="R1500" s="137">
        <f>Q1500*H1500</f>
        <v>0</v>
      </c>
      <c r="S1500" s="137">
        <v>0</v>
      </c>
      <c r="T1500" s="138">
        <f>S1500*H1500</f>
        <v>0</v>
      </c>
      <c r="AR1500" s="139" t="s">
        <v>269</v>
      </c>
      <c r="AT1500" s="139" t="s">
        <v>144</v>
      </c>
      <c r="AU1500" s="139" t="s">
        <v>81</v>
      </c>
      <c r="AY1500" s="18" t="s">
        <v>141</v>
      </c>
      <c r="BE1500" s="140">
        <f>IF(N1500="základní",J1500,0)</f>
        <v>0</v>
      </c>
      <c r="BF1500" s="140">
        <f>IF(N1500="snížená",J1500,0)</f>
        <v>0</v>
      </c>
      <c r="BG1500" s="140">
        <f>IF(N1500="zákl. přenesená",J1500,0)</f>
        <v>0</v>
      </c>
      <c r="BH1500" s="140">
        <f>IF(N1500="sníž. přenesená",J1500,0)</f>
        <v>0</v>
      </c>
      <c r="BI1500" s="140">
        <f>IF(N1500="nulová",J1500,0)</f>
        <v>0</v>
      </c>
      <c r="BJ1500" s="18" t="s">
        <v>79</v>
      </c>
      <c r="BK1500" s="140">
        <f>ROUND(I1500*H1500,2)</f>
        <v>0</v>
      </c>
      <c r="BL1500" s="18" t="s">
        <v>269</v>
      </c>
      <c r="BM1500" s="139" t="s">
        <v>1716</v>
      </c>
    </row>
    <row r="1501" spans="2:65" s="1" customFormat="1" ht="19.5" x14ac:dyDescent="0.2">
      <c r="B1501" s="33"/>
      <c r="D1501" s="141" t="s">
        <v>151</v>
      </c>
      <c r="F1501" s="142" t="s">
        <v>1715</v>
      </c>
      <c r="I1501" s="143"/>
      <c r="L1501" s="33"/>
      <c r="M1501" s="144"/>
      <c r="T1501" s="54"/>
      <c r="AT1501" s="18" t="s">
        <v>151</v>
      </c>
      <c r="AU1501" s="18" t="s">
        <v>81</v>
      </c>
    </row>
    <row r="1502" spans="2:65" s="12" customFormat="1" ht="11.25" x14ac:dyDescent="0.2">
      <c r="B1502" s="147"/>
      <c r="D1502" s="141" t="s">
        <v>155</v>
      </c>
      <c r="E1502" s="148" t="s">
        <v>19</v>
      </c>
      <c r="F1502" s="149" t="s">
        <v>1717</v>
      </c>
      <c r="H1502" s="148" t="s">
        <v>19</v>
      </c>
      <c r="I1502" s="150"/>
      <c r="L1502" s="147"/>
      <c r="M1502" s="151"/>
      <c r="T1502" s="152"/>
      <c r="AT1502" s="148" t="s">
        <v>155</v>
      </c>
      <c r="AU1502" s="148" t="s">
        <v>81</v>
      </c>
      <c r="AV1502" s="12" t="s">
        <v>79</v>
      </c>
      <c r="AW1502" s="12" t="s">
        <v>33</v>
      </c>
      <c r="AX1502" s="12" t="s">
        <v>71</v>
      </c>
      <c r="AY1502" s="148" t="s">
        <v>141</v>
      </c>
    </row>
    <row r="1503" spans="2:65" s="13" customFormat="1" ht="11.25" x14ac:dyDescent="0.2">
      <c r="B1503" s="153"/>
      <c r="D1503" s="141" t="s">
        <v>155</v>
      </c>
      <c r="E1503" s="154" t="s">
        <v>19</v>
      </c>
      <c r="F1503" s="155" t="s">
        <v>1718</v>
      </c>
      <c r="H1503" s="156">
        <v>6.6</v>
      </c>
      <c r="I1503" s="157"/>
      <c r="L1503" s="153"/>
      <c r="M1503" s="158"/>
      <c r="T1503" s="159"/>
      <c r="AT1503" s="154" t="s">
        <v>155</v>
      </c>
      <c r="AU1503" s="154" t="s">
        <v>81</v>
      </c>
      <c r="AV1503" s="13" t="s">
        <v>81</v>
      </c>
      <c r="AW1503" s="13" t="s">
        <v>33</v>
      </c>
      <c r="AX1503" s="13" t="s">
        <v>71</v>
      </c>
      <c r="AY1503" s="154" t="s">
        <v>141</v>
      </c>
    </row>
    <row r="1504" spans="2:65" s="13" customFormat="1" ht="11.25" x14ac:dyDescent="0.2">
      <c r="B1504" s="153"/>
      <c r="D1504" s="141" t="s">
        <v>155</v>
      </c>
      <c r="E1504" s="154" t="s">
        <v>19</v>
      </c>
      <c r="F1504" s="155" t="s">
        <v>1719</v>
      </c>
      <c r="H1504" s="156">
        <v>2.5</v>
      </c>
      <c r="I1504" s="157"/>
      <c r="L1504" s="153"/>
      <c r="M1504" s="158"/>
      <c r="T1504" s="159"/>
      <c r="AT1504" s="154" t="s">
        <v>155</v>
      </c>
      <c r="AU1504" s="154" t="s">
        <v>81</v>
      </c>
      <c r="AV1504" s="13" t="s">
        <v>81</v>
      </c>
      <c r="AW1504" s="13" t="s">
        <v>33</v>
      </c>
      <c r="AX1504" s="13" t="s">
        <v>71</v>
      </c>
      <c r="AY1504" s="154" t="s">
        <v>141</v>
      </c>
    </row>
    <row r="1505" spans="2:65" s="14" customFormat="1" ht="11.25" x14ac:dyDescent="0.2">
      <c r="B1505" s="170"/>
      <c r="D1505" s="141" t="s">
        <v>155</v>
      </c>
      <c r="E1505" s="171" t="s">
        <v>19</v>
      </c>
      <c r="F1505" s="172" t="s">
        <v>188</v>
      </c>
      <c r="H1505" s="173">
        <v>9.1</v>
      </c>
      <c r="I1505" s="174"/>
      <c r="L1505" s="170"/>
      <c r="M1505" s="175"/>
      <c r="T1505" s="176"/>
      <c r="AT1505" s="171" t="s">
        <v>155</v>
      </c>
      <c r="AU1505" s="171" t="s">
        <v>81</v>
      </c>
      <c r="AV1505" s="14" t="s">
        <v>149</v>
      </c>
      <c r="AW1505" s="14" t="s">
        <v>33</v>
      </c>
      <c r="AX1505" s="14" t="s">
        <v>79</v>
      </c>
      <c r="AY1505" s="171" t="s">
        <v>141</v>
      </c>
    </row>
    <row r="1506" spans="2:65" s="1" customFormat="1" ht="24.2" customHeight="1" x14ac:dyDescent="0.2">
      <c r="B1506" s="33"/>
      <c r="C1506" s="128" t="s">
        <v>1720</v>
      </c>
      <c r="D1506" s="128" t="s">
        <v>144</v>
      </c>
      <c r="E1506" s="129" t="s">
        <v>1721</v>
      </c>
      <c r="F1506" s="130" t="s">
        <v>1722</v>
      </c>
      <c r="G1506" s="131" t="s">
        <v>147</v>
      </c>
      <c r="H1506" s="132">
        <v>35</v>
      </c>
      <c r="I1506" s="133"/>
      <c r="J1506" s="134">
        <f>ROUND(I1506*H1506,2)</f>
        <v>0</v>
      </c>
      <c r="K1506" s="130" t="s">
        <v>292</v>
      </c>
      <c r="L1506" s="33"/>
      <c r="M1506" s="135" t="s">
        <v>19</v>
      </c>
      <c r="N1506" s="136" t="s">
        <v>42</v>
      </c>
      <c r="P1506" s="137">
        <f>O1506*H1506</f>
        <v>0</v>
      </c>
      <c r="Q1506" s="137">
        <v>0</v>
      </c>
      <c r="R1506" s="137">
        <f>Q1506*H1506</f>
        <v>0</v>
      </c>
      <c r="S1506" s="137">
        <v>0</v>
      </c>
      <c r="T1506" s="138">
        <f>S1506*H1506</f>
        <v>0</v>
      </c>
      <c r="AR1506" s="139" t="s">
        <v>269</v>
      </c>
      <c r="AT1506" s="139" t="s">
        <v>144</v>
      </c>
      <c r="AU1506" s="139" t="s">
        <v>81</v>
      </c>
      <c r="AY1506" s="18" t="s">
        <v>141</v>
      </c>
      <c r="BE1506" s="140">
        <f>IF(N1506="základní",J1506,0)</f>
        <v>0</v>
      </c>
      <c r="BF1506" s="140">
        <f>IF(N1506="snížená",J1506,0)</f>
        <v>0</v>
      </c>
      <c r="BG1506" s="140">
        <f>IF(N1506="zákl. přenesená",J1506,0)</f>
        <v>0</v>
      </c>
      <c r="BH1506" s="140">
        <f>IF(N1506="sníž. přenesená",J1506,0)</f>
        <v>0</v>
      </c>
      <c r="BI1506" s="140">
        <f>IF(N1506="nulová",J1506,0)</f>
        <v>0</v>
      </c>
      <c r="BJ1506" s="18" t="s">
        <v>79</v>
      </c>
      <c r="BK1506" s="140">
        <f>ROUND(I1506*H1506,2)</f>
        <v>0</v>
      </c>
      <c r="BL1506" s="18" t="s">
        <v>269</v>
      </c>
      <c r="BM1506" s="139" t="s">
        <v>1723</v>
      </c>
    </row>
    <row r="1507" spans="2:65" s="1" customFormat="1" ht="19.5" x14ac:dyDescent="0.2">
      <c r="B1507" s="33"/>
      <c r="D1507" s="141" t="s">
        <v>151</v>
      </c>
      <c r="F1507" s="142" t="s">
        <v>1722</v>
      </c>
      <c r="I1507" s="143"/>
      <c r="L1507" s="33"/>
      <c r="M1507" s="144"/>
      <c r="T1507" s="54"/>
      <c r="AT1507" s="18" t="s">
        <v>151</v>
      </c>
      <c r="AU1507" s="18" t="s">
        <v>81</v>
      </c>
    </row>
    <row r="1508" spans="2:65" s="13" customFormat="1" ht="22.5" x14ac:dyDescent="0.2">
      <c r="B1508" s="153"/>
      <c r="D1508" s="141" t="s">
        <v>155</v>
      </c>
      <c r="E1508" s="154" t="s">
        <v>19</v>
      </c>
      <c r="F1508" s="155" t="s">
        <v>1724</v>
      </c>
      <c r="H1508" s="156">
        <v>35</v>
      </c>
      <c r="I1508" s="157"/>
      <c r="L1508" s="153"/>
      <c r="M1508" s="158"/>
      <c r="T1508" s="159"/>
      <c r="AT1508" s="154" t="s">
        <v>155</v>
      </c>
      <c r="AU1508" s="154" t="s">
        <v>81</v>
      </c>
      <c r="AV1508" s="13" t="s">
        <v>81</v>
      </c>
      <c r="AW1508" s="13" t="s">
        <v>33</v>
      </c>
      <c r="AX1508" s="13" t="s">
        <v>79</v>
      </c>
      <c r="AY1508" s="154" t="s">
        <v>141</v>
      </c>
    </row>
    <row r="1509" spans="2:65" s="1" customFormat="1" ht="21.75" customHeight="1" x14ac:dyDescent="0.2">
      <c r="B1509" s="33"/>
      <c r="C1509" s="128" t="s">
        <v>1725</v>
      </c>
      <c r="D1509" s="128" t="s">
        <v>144</v>
      </c>
      <c r="E1509" s="129" t="s">
        <v>1726</v>
      </c>
      <c r="F1509" s="130" t="s">
        <v>1727</v>
      </c>
      <c r="G1509" s="131" t="s">
        <v>1013</v>
      </c>
      <c r="H1509" s="132">
        <v>6</v>
      </c>
      <c r="I1509" s="133"/>
      <c r="J1509" s="134">
        <f>ROUND(I1509*H1509,2)</f>
        <v>0</v>
      </c>
      <c r="K1509" s="130" t="s">
        <v>148</v>
      </c>
      <c r="L1509" s="33"/>
      <c r="M1509" s="135" t="s">
        <v>19</v>
      </c>
      <c r="N1509" s="136" t="s">
        <v>42</v>
      </c>
      <c r="P1509" s="137">
        <f>O1509*H1509</f>
        <v>0</v>
      </c>
      <c r="Q1509" s="137">
        <v>6.9999999999999994E-5</v>
      </c>
      <c r="R1509" s="137">
        <f>Q1509*H1509</f>
        <v>4.1999999999999996E-4</v>
      </c>
      <c r="S1509" s="137">
        <v>0</v>
      </c>
      <c r="T1509" s="138">
        <f>S1509*H1509</f>
        <v>0</v>
      </c>
      <c r="AR1509" s="139" t="s">
        <v>269</v>
      </c>
      <c r="AT1509" s="139" t="s">
        <v>144</v>
      </c>
      <c r="AU1509" s="139" t="s">
        <v>81</v>
      </c>
      <c r="AY1509" s="18" t="s">
        <v>141</v>
      </c>
      <c r="BE1509" s="140">
        <f>IF(N1509="základní",J1509,0)</f>
        <v>0</v>
      </c>
      <c r="BF1509" s="140">
        <f>IF(N1509="snížená",J1509,0)</f>
        <v>0</v>
      </c>
      <c r="BG1509" s="140">
        <f>IF(N1509="zákl. přenesená",J1509,0)</f>
        <v>0</v>
      </c>
      <c r="BH1509" s="140">
        <f>IF(N1509="sníž. přenesená",J1509,0)</f>
        <v>0</v>
      </c>
      <c r="BI1509" s="140">
        <f>IF(N1509="nulová",J1509,0)</f>
        <v>0</v>
      </c>
      <c r="BJ1509" s="18" t="s">
        <v>79</v>
      </c>
      <c r="BK1509" s="140">
        <f>ROUND(I1509*H1509,2)</f>
        <v>0</v>
      </c>
      <c r="BL1509" s="18" t="s">
        <v>269</v>
      </c>
      <c r="BM1509" s="139" t="s">
        <v>1728</v>
      </c>
    </row>
    <row r="1510" spans="2:65" s="1" customFormat="1" ht="19.5" x14ac:dyDescent="0.2">
      <c r="B1510" s="33"/>
      <c r="D1510" s="141" t="s">
        <v>151</v>
      </c>
      <c r="F1510" s="142" t="s">
        <v>1729</v>
      </c>
      <c r="I1510" s="143"/>
      <c r="L1510" s="33"/>
      <c r="M1510" s="144"/>
      <c r="T1510" s="54"/>
      <c r="AT1510" s="18" t="s">
        <v>151</v>
      </c>
      <c r="AU1510" s="18" t="s">
        <v>81</v>
      </c>
    </row>
    <row r="1511" spans="2:65" s="1" customFormat="1" ht="11.25" x14ac:dyDescent="0.2">
      <c r="B1511" s="33"/>
      <c r="D1511" s="145" t="s">
        <v>153</v>
      </c>
      <c r="F1511" s="146" t="s">
        <v>1730</v>
      </c>
      <c r="I1511" s="143"/>
      <c r="L1511" s="33"/>
      <c r="M1511" s="144"/>
      <c r="T1511" s="54"/>
      <c r="AT1511" s="18" t="s">
        <v>153</v>
      </c>
      <c r="AU1511" s="18" t="s">
        <v>81</v>
      </c>
    </row>
    <row r="1512" spans="2:65" s="13" customFormat="1" ht="11.25" x14ac:dyDescent="0.2">
      <c r="B1512" s="153"/>
      <c r="D1512" s="141" t="s">
        <v>155</v>
      </c>
      <c r="E1512" s="154" t="s">
        <v>19</v>
      </c>
      <c r="F1512" s="155" t="s">
        <v>1731</v>
      </c>
      <c r="H1512" s="156">
        <v>6</v>
      </c>
      <c r="I1512" s="157"/>
      <c r="L1512" s="153"/>
      <c r="M1512" s="158"/>
      <c r="T1512" s="159"/>
      <c r="AT1512" s="154" t="s">
        <v>155</v>
      </c>
      <c r="AU1512" s="154" t="s">
        <v>81</v>
      </c>
      <c r="AV1512" s="13" t="s">
        <v>81</v>
      </c>
      <c r="AW1512" s="13" t="s">
        <v>33</v>
      </c>
      <c r="AX1512" s="13" t="s">
        <v>79</v>
      </c>
      <c r="AY1512" s="154" t="s">
        <v>141</v>
      </c>
    </row>
    <row r="1513" spans="2:65" s="1" customFormat="1" ht="24.2" customHeight="1" x14ac:dyDescent="0.2">
      <c r="B1513" s="33"/>
      <c r="C1513" s="160" t="s">
        <v>1732</v>
      </c>
      <c r="D1513" s="160" t="s">
        <v>172</v>
      </c>
      <c r="E1513" s="161" t="s">
        <v>1733</v>
      </c>
      <c r="F1513" s="162" t="s">
        <v>1734</v>
      </c>
      <c r="G1513" s="163" t="s">
        <v>147</v>
      </c>
      <c r="H1513" s="164">
        <v>2</v>
      </c>
      <c r="I1513" s="165"/>
      <c r="J1513" s="166">
        <f>ROUND(I1513*H1513,2)</f>
        <v>0</v>
      </c>
      <c r="K1513" s="162" t="s">
        <v>292</v>
      </c>
      <c r="L1513" s="167"/>
      <c r="M1513" s="168" t="s">
        <v>19</v>
      </c>
      <c r="N1513" s="169" t="s">
        <v>42</v>
      </c>
      <c r="P1513" s="137">
        <f>O1513*H1513</f>
        <v>0</v>
      </c>
      <c r="Q1513" s="137">
        <v>0.01</v>
      </c>
      <c r="R1513" s="137">
        <f>Q1513*H1513</f>
        <v>0.02</v>
      </c>
      <c r="S1513" s="137">
        <v>0</v>
      </c>
      <c r="T1513" s="138">
        <f>S1513*H1513</f>
        <v>0</v>
      </c>
      <c r="AR1513" s="139" t="s">
        <v>376</v>
      </c>
      <c r="AT1513" s="139" t="s">
        <v>172</v>
      </c>
      <c r="AU1513" s="139" t="s">
        <v>81</v>
      </c>
      <c r="AY1513" s="18" t="s">
        <v>141</v>
      </c>
      <c r="BE1513" s="140">
        <f>IF(N1513="základní",J1513,0)</f>
        <v>0</v>
      </c>
      <c r="BF1513" s="140">
        <f>IF(N1513="snížená",J1513,0)</f>
        <v>0</v>
      </c>
      <c r="BG1513" s="140">
        <f>IF(N1513="zákl. přenesená",J1513,0)</f>
        <v>0</v>
      </c>
      <c r="BH1513" s="140">
        <f>IF(N1513="sníž. přenesená",J1513,0)</f>
        <v>0</v>
      </c>
      <c r="BI1513" s="140">
        <f>IF(N1513="nulová",J1513,0)</f>
        <v>0</v>
      </c>
      <c r="BJ1513" s="18" t="s">
        <v>79</v>
      </c>
      <c r="BK1513" s="140">
        <f>ROUND(I1513*H1513,2)</f>
        <v>0</v>
      </c>
      <c r="BL1513" s="18" t="s">
        <v>269</v>
      </c>
      <c r="BM1513" s="139" t="s">
        <v>1735</v>
      </c>
    </row>
    <row r="1514" spans="2:65" s="1" customFormat="1" ht="11.25" x14ac:dyDescent="0.2">
      <c r="B1514" s="33"/>
      <c r="D1514" s="141" t="s">
        <v>151</v>
      </c>
      <c r="F1514" s="142" t="s">
        <v>1734</v>
      </c>
      <c r="I1514" s="143"/>
      <c r="L1514" s="33"/>
      <c r="M1514" s="144"/>
      <c r="T1514" s="54"/>
      <c r="AT1514" s="18" t="s">
        <v>151</v>
      </c>
      <c r="AU1514" s="18" t="s">
        <v>81</v>
      </c>
    </row>
    <row r="1515" spans="2:65" s="13" customFormat="1" ht="11.25" x14ac:dyDescent="0.2">
      <c r="B1515" s="153"/>
      <c r="D1515" s="141" t="s">
        <v>155</v>
      </c>
      <c r="E1515" s="154" t="s">
        <v>19</v>
      </c>
      <c r="F1515" s="155" t="s">
        <v>1107</v>
      </c>
      <c r="H1515" s="156">
        <v>2</v>
      </c>
      <c r="I1515" s="157"/>
      <c r="L1515" s="153"/>
      <c r="M1515" s="158"/>
      <c r="T1515" s="159"/>
      <c r="AT1515" s="154" t="s">
        <v>155</v>
      </c>
      <c r="AU1515" s="154" t="s">
        <v>81</v>
      </c>
      <c r="AV1515" s="13" t="s">
        <v>81</v>
      </c>
      <c r="AW1515" s="13" t="s">
        <v>33</v>
      </c>
      <c r="AX1515" s="13" t="s">
        <v>79</v>
      </c>
      <c r="AY1515" s="154" t="s">
        <v>141</v>
      </c>
    </row>
    <row r="1516" spans="2:65" s="1" customFormat="1" ht="33" customHeight="1" x14ac:dyDescent="0.2">
      <c r="B1516" s="33"/>
      <c r="C1516" s="128" t="s">
        <v>1736</v>
      </c>
      <c r="D1516" s="128" t="s">
        <v>144</v>
      </c>
      <c r="E1516" s="129" t="s">
        <v>1737</v>
      </c>
      <c r="F1516" s="130" t="s">
        <v>1738</v>
      </c>
      <c r="G1516" s="131" t="s">
        <v>147</v>
      </c>
      <c r="H1516" s="132">
        <v>1</v>
      </c>
      <c r="I1516" s="133"/>
      <c r="J1516" s="134">
        <f>ROUND(I1516*H1516,2)</f>
        <v>0</v>
      </c>
      <c r="K1516" s="130" t="s">
        <v>292</v>
      </c>
      <c r="L1516" s="33"/>
      <c r="M1516" s="135" t="s">
        <v>19</v>
      </c>
      <c r="N1516" s="136" t="s">
        <v>42</v>
      </c>
      <c r="P1516" s="137">
        <f>O1516*H1516</f>
        <v>0</v>
      </c>
      <c r="Q1516" s="137">
        <v>5.0000000000000002E-5</v>
      </c>
      <c r="R1516" s="137">
        <f>Q1516*H1516</f>
        <v>5.0000000000000002E-5</v>
      </c>
      <c r="S1516" s="137">
        <v>0</v>
      </c>
      <c r="T1516" s="138">
        <f>S1516*H1516</f>
        <v>0</v>
      </c>
      <c r="AR1516" s="139" t="s">
        <v>269</v>
      </c>
      <c r="AT1516" s="139" t="s">
        <v>144</v>
      </c>
      <c r="AU1516" s="139" t="s">
        <v>81</v>
      </c>
      <c r="AY1516" s="18" t="s">
        <v>141</v>
      </c>
      <c r="BE1516" s="140">
        <f>IF(N1516="základní",J1516,0)</f>
        <v>0</v>
      </c>
      <c r="BF1516" s="140">
        <f>IF(N1516="snížená",J1516,0)</f>
        <v>0</v>
      </c>
      <c r="BG1516" s="140">
        <f>IF(N1516="zákl. přenesená",J1516,0)</f>
        <v>0</v>
      </c>
      <c r="BH1516" s="140">
        <f>IF(N1516="sníž. přenesená",J1516,0)</f>
        <v>0</v>
      </c>
      <c r="BI1516" s="140">
        <f>IF(N1516="nulová",J1516,0)</f>
        <v>0</v>
      </c>
      <c r="BJ1516" s="18" t="s">
        <v>79</v>
      </c>
      <c r="BK1516" s="140">
        <f>ROUND(I1516*H1516,2)</f>
        <v>0</v>
      </c>
      <c r="BL1516" s="18" t="s">
        <v>269</v>
      </c>
      <c r="BM1516" s="139" t="s">
        <v>1739</v>
      </c>
    </row>
    <row r="1517" spans="2:65" s="1" customFormat="1" ht="19.5" x14ac:dyDescent="0.2">
      <c r="B1517" s="33"/>
      <c r="D1517" s="141" t="s">
        <v>151</v>
      </c>
      <c r="F1517" s="142" t="s">
        <v>1738</v>
      </c>
      <c r="I1517" s="143"/>
      <c r="L1517" s="33"/>
      <c r="M1517" s="144"/>
      <c r="T1517" s="54"/>
      <c r="AT1517" s="18" t="s">
        <v>151</v>
      </c>
      <c r="AU1517" s="18" t="s">
        <v>81</v>
      </c>
    </row>
    <row r="1518" spans="2:65" s="12" customFormat="1" ht="11.25" x14ac:dyDescent="0.2">
      <c r="B1518" s="147"/>
      <c r="D1518" s="141" t="s">
        <v>155</v>
      </c>
      <c r="E1518" s="148" t="s">
        <v>19</v>
      </c>
      <c r="F1518" s="149" t="s">
        <v>1075</v>
      </c>
      <c r="H1518" s="148" t="s">
        <v>19</v>
      </c>
      <c r="I1518" s="150"/>
      <c r="L1518" s="147"/>
      <c r="M1518" s="151"/>
      <c r="T1518" s="152"/>
      <c r="AT1518" s="148" t="s">
        <v>155</v>
      </c>
      <c r="AU1518" s="148" t="s">
        <v>81</v>
      </c>
      <c r="AV1518" s="12" t="s">
        <v>79</v>
      </c>
      <c r="AW1518" s="12" t="s">
        <v>33</v>
      </c>
      <c r="AX1518" s="12" t="s">
        <v>71</v>
      </c>
      <c r="AY1518" s="148" t="s">
        <v>141</v>
      </c>
    </row>
    <row r="1519" spans="2:65" s="12" customFormat="1" ht="22.5" x14ac:dyDescent="0.2">
      <c r="B1519" s="147"/>
      <c r="D1519" s="141" t="s">
        <v>155</v>
      </c>
      <c r="E1519" s="148" t="s">
        <v>19</v>
      </c>
      <c r="F1519" s="149" t="s">
        <v>1740</v>
      </c>
      <c r="H1519" s="148" t="s">
        <v>19</v>
      </c>
      <c r="I1519" s="150"/>
      <c r="L1519" s="147"/>
      <c r="M1519" s="151"/>
      <c r="T1519" s="152"/>
      <c r="AT1519" s="148" t="s">
        <v>155</v>
      </c>
      <c r="AU1519" s="148" t="s">
        <v>81</v>
      </c>
      <c r="AV1519" s="12" t="s">
        <v>79</v>
      </c>
      <c r="AW1519" s="12" t="s">
        <v>33</v>
      </c>
      <c r="AX1519" s="12" t="s">
        <v>71</v>
      </c>
      <c r="AY1519" s="148" t="s">
        <v>141</v>
      </c>
    </row>
    <row r="1520" spans="2:65" s="13" customFormat="1" ht="22.5" x14ac:dyDescent="0.2">
      <c r="B1520" s="153"/>
      <c r="D1520" s="141" t="s">
        <v>155</v>
      </c>
      <c r="E1520" s="154" t="s">
        <v>19</v>
      </c>
      <c r="F1520" s="155" t="s">
        <v>1741</v>
      </c>
      <c r="H1520" s="156">
        <v>1</v>
      </c>
      <c r="I1520" s="157"/>
      <c r="L1520" s="153"/>
      <c r="M1520" s="158"/>
      <c r="T1520" s="159"/>
      <c r="AT1520" s="154" t="s">
        <v>155</v>
      </c>
      <c r="AU1520" s="154" t="s">
        <v>81</v>
      </c>
      <c r="AV1520" s="13" t="s">
        <v>81</v>
      </c>
      <c r="AW1520" s="13" t="s">
        <v>33</v>
      </c>
      <c r="AX1520" s="13" t="s">
        <v>71</v>
      </c>
      <c r="AY1520" s="154" t="s">
        <v>141</v>
      </c>
    </row>
    <row r="1521" spans="2:65" s="14" customFormat="1" ht="11.25" x14ac:dyDescent="0.2">
      <c r="B1521" s="170"/>
      <c r="D1521" s="141" t="s">
        <v>155</v>
      </c>
      <c r="E1521" s="171" t="s">
        <v>19</v>
      </c>
      <c r="F1521" s="172" t="s">
        <v>188</v>
      </c>
      <c r="H1521" s="173">
        <v>1</v>
      </c>
      <c r="I1521" s="174"/>
      <c r="L1521" s="170"/>
      <c r="M1521" s="175"/>
      <c r="T1521" s="176"/>
      <c r="AT1521" s="171" t="s">
        <v>155</v>
      </c>
      <c r="AU1521" s="171" t="s">
        <v>81</v>
      </c>
      <c r="AV1521" s="14" t="s">
        <v>149</v>
      </c>
      <c r="AW1521" s="14" t="s">
        <v>33</v>
      </c>
      <c r="AX1521" s="14" t="s">
        <v>79</v>
      </c>
      <c r="AY1521" s="171" t="s">
        <v>141</v>
      </c>
    </row>
    <row r="1522" spans="2:65" s="1" customFormat="1" ht="24.2" customHeight="1" x14ac:dyDescent="0.2">
      <c r="B1522" s="33"/>
      <c r="C1522" s="128" t="s">
        <v>1742</v>
      </c>
      <c r="D1522" s="128" t="s">
        <v>144</v>
      </c>
      <c r="E1522" s="129" t="s">
        <v>1743</v>
      </c>
      <c r="F1522" s="130" t="s">
        <v>1744</v>
      </c>
      <c r="G1522" s="131" t="s">
        <v>1013</v>
      </c>
      <c r="H1522" s="132">
        <v>300</v>
      </c>
      <c r="I1522" s="133"/>
      <c r="J1522" s="134">
        <f>ROUND(I1522*H1522,2)</f>
        <v>0</v>
      </c>
      <c r="K1522" s="130" t="s">
        <v>148</v>
      </c>
      <c r="L1522" s="33"/>
      <c r="M1522" s="135" t="s">
        <v>19</v>
      </c>
      <c r="N1522" s="136" t="s">
        <v>42</v>
      </c>
      <c r="P1522" s="137">
        <f>O1522*H1522</f>
        <v>0</v>
      </c>
      <c r="Q1522" s="137">
        <v>0</v>
      </c>
      <c r="R1522" s="137">
        <f>Q1522*H1522</f>
        <v>0</v>
      </c>
      <c r="S1522" s="137">
        <v>1E-3</v>
      </c>
      <c r="T1522" s="138">
        <f>S1522*H1522</f>
        <v>0.3</v>
      </c>
      <c r="AR1522" s="139" t="s">
        <v>269</v>
      </c>
      <c r="AT1522" s="139" t="s">
        <v>144</v>
      </c>
      <c r="AU1522" s="139" t="s">
        <v>81</v>
      </c>
      <c r="AY1522" s="18" t="s">
        <v>141</v>
      </c>
      <c r="BE1522" s="140">
        <f>IF(N1522="základní",J1522,0)</f>
        <v>0</v>
      </c>
      <c r="BF1522" s="140">
        <f>IF(N1522="snížená",J1522,0)</f>
        <v>0</v>
      </c>
      <c r="BG1522" s="140">
        <f>IF(N1522="zákl. přenesená",J1522,0)</f>
        <v>0</v>
      </c>
      <c r="BH1522" s="140">
        <f>IF(N1522="sníž. přenesená",J1522,0)</f>
        <v>0</v>
      </c>
      <c r="BI1522" s="140">
        <f>IF(N1522="nulová",J1522,0)</f>
        <v>0</v>
      </c>
      <c r="BJ1522" s="18" t="s">
        <v>79</v>
      </c>
      <c r="BK1522" s="140">
        <f>ROUND(I1522*H1522,2)</f>
        <v>0</v>
      </c>
      <c r="BL1522" s="18" t="s">
        <v>269</v>
      </c>
      <c r="BM1522" s="139" t="s">
        <v>1745</v>
      </c>
    </row>
    <row r="1523" spans="2:65" s="1" customFormat="1" ht="19.5" x14ac:dyDescent="0.2">
      <c r="B1523" s="33"/>
      <c r="D1523" s="141" t="s">
        <v>151</v>
      </c>
      <c r="F1523" s="142" t="s">
        <v>1746</v>
      </c>
      <c r="I1523" s="143"/>
      <c r="L1523" s="33"/>
      <c r="M1523" s="144"/>
      <c r="T1523" s="54"/>
      <c r="AT1523" s="18" t="s">
        <v>151</v>
      </c>
      <c r="AU1523" s="18" t="s">
        <v>81</v>
      </c>
    </row>
    <row r="1524" spans="2:65" s="1" customFormat="1" ht="11.25" x14ac:dyDescent="0.2">
      <c r="B1524" s="33"/>
      <c r="D1524" s="145" t="s">
        <v>153</v>
      </c>
      <c r="F1524" s="146" t="s">
        <v>1747</v>
      </c>
      <c r="I1524" s="143"/>
      <c r="L1524" s="33"/>
      <c r="M1524" s="144"/>
      <c r="T1524" s="54"/>
      <c r="AT1524" s="18" t="s">
        <v>153</v>
      </c>
      <c r="AU1524" s="18" t="s">
        <v>81</v>
      </c>
    </row>
    <row r="1525" spans="2:65" s="12" customFormat="1" ht="11.25" x14ac:dyDescent="0.2">
      <c r="B1525" s="147"/>
      <c r="D1525" s="141" t="s">
        <v>155</v>
      </c>
      <c r="E1525" s="148" t="s">
        <v>19</v>
      </c>
      <c r="F1525" s="149" t="s">
        <v>1748</v>
      </c>
      <c r="H1525" s="148" t="s">
        <v>19</v>
      </c>
      <c r="I1525" s="150"/>
      <c r="L1525" s="147"/>
      <c r="M1525" s="151"/>
      <c r="T1525" s="152"/>
      <c r="AT1525" s="148" t="s">
        <v>155</v>
      </c>
      <c r="AU1525" s="148" t="s">
        <v>81</v>
      </c>
      <c r="AV1525" s="12" t="s">
        <v>79</v>
      </c>
      <c r="AW1525" s="12" t="s">
        <v>33</v>
      </c>
      <c r="AX1525" s="12" t="s">
        <v>71</v>
      </c>
      <c r="AY1525" s="148" t="s">
        <v>141</v>
      </c>
    </row>
    <row r="1526" spans="2:65" s="12" customFormat="1" ht="22.5" x14ac:dyDescent="0.2">
      <c r="B1526" s="147"/>
      <c r="D1526" s="141" t="s">
        <v>155</v>
      </c>
      <c r="E1526" s="148" t="s">
        <v>19</v>
      </c>
      <c r="F1526" s="149" t="s">
        <v>1749</v>
      </c>
      <c r="H1526" s="148" t="s">
        <v>19</v>
      </c>
      <c r="I1526" s="150"/>
      <c r="L1526" s="147"/>
      <c r="M1526" s="151"/>
      <c r="T1526" s="152"/>
      <c r="AT1526" s="148" t="s">
        <v>155</v>
      </c>
      <c r="AU1526" s="148" t="s">
        <v>81</v>
      </c>
      <c r="AV1526" s="12" t="s">
        <v>79</v>
      </c>
      <c r="AW1526" s="12" t="s">
        <v>33</v>
      </c>
      <c r="AX1526" s="12" t="s">
        <v>71</v>
      </c>
      <c r="AY1526" s="148" t="s">
        <v>141</v>
      </c>
    </row>
    <row r="1527" spans="2:65" s="12" customFormat="1" ht="22.5" x14ac:dyDescent="0.2">
      <c r="B1527" s="147"/>
      <c r="D1527" s="141" t="s">
        <v>155</v>
      </c>
      <c r="E1527" s="148" t="s">
        <v>19</v>
      </c>
      <c r="F1527" s="149" t="s">
        <v>1750</v>
      </c>
      <c r="H1527" s="148" t="s">
        <v>19</v>
      </c>
      <c r="I1527" s="150"/>
      <c r="L1527" s="147"/>
      <c r="M1527" s="151"/>
      <c r="T1527" s="152"/>
      <c r="AT1527" s="148" t="s">
        <v>155</v>
      </c>
      <c r="AU1527" s="148" t="s">
        <v>81</v>
      </c>
      <c r="AV1527" s="12" t="s">
        <v>79</v>
      </c>
      <c r="AW1527" s="12" t="s">
        <v>33</v>
      </c>
      <c r="AX1527" s="12" t="s">
        <v>71</v>
      </c>
      <c r="AY1527" s="148" t="s">
        <v>141</v>
      </c>
    </row>
    <row r="1528" spans="2:65" s="12" customFormat="1" ht="22.5" x14ac:dyDescent="0.2">
      <c r="B1528" s="147"/>
      <c r="D1528" s="141" t="s">
        <v>155</v>
      </c>
      <c r="E1528" s="148" t="s">
        <v>19</v>
      </c>
      <c r="F1528" s="149" t="s">
        <v>1751</v>
      </c>
      <c r="H1528" s="148" t="s">
        <v>19</v>
      </c>
      <c r="I1528" s="150"/>
      <c r="L1528" s="147"/>
      <c r="M1528" s="151"/>
      <c r="T1528" s="152"/>
      <c r="AT1528" s="148" t="s">
        <v>155</v>
      </c>
      <c r="AU1528" s="148" t="s">
        <v>81</v>
      </c>
      <c r="AV1528" s="12" t="s">
        <v>79</v>
      </c>
      <c r="AW1528" s="12" t="s">
        <v>33</v>
      </c>
      <c r="AX1528" s="12" t="s">
        <v>71</v>
      </c>
      <c r="AY1528" s="148" t="s">
        <v>141</v>
      </c>
    </row>
    <row r="1529" spans="2:65" s="13" customFormat="1" ht="11.25" x14ac:dyDescent="0.2">
      <c r="B1529" s="153"/>
      <c r="D1529" s="141" t="s">
        <v>155</v>
      </c>
      <c r="E1529" s="154" t="s">
        <v>19</v>
      </c>
      <c r="F1529" s="155" t="s">
        <v>1752</v>
      </c>
      <c r="H1529" s="156">
        <v>300</v>
      </c>
      <c r="I1529" s="157"/>
      <c r="L1529" s="153"/>
      <c r="M1529" s="158"/>
      <c r="T1529" s="159"/>
      <c r="AT1529" s="154" t="s">
        <v>155</v>
      </c>
      <c r="AU1529" s="154" t="s">
        <v>81</v>
      </c>
      <c r="AV1529" s="13" t="s">
        <v>81</v>
      </c>
      <c r="AW1529" s="13" t="s">
        <v>33</v>
      </c>
      <c r="AX1529" s="13" t="s">
        <v>79</v>
      </c>
      <c r="AY1529" s="154" t="s">
        <v>141</v>
      </c>
    </row>
    <row r="1530" spans="2:65" s="1" customFormat="1" ht="24.2" customHeight="1" x14ac:dyDescent="0.2">
      <c r="B1530" s="33"/>
      <c r="C1530" s="128" t="s">
        <v>1753</v>
      </c>
      <c r="D1530" s="128" t="s">
        <v>144</v>
      </c>
      <c r="E1530" s="129" t="s">
        <v>1754</v>
      </c>
      <c r="F1530" s="130" t="s">
        <v>1755</v>
      </c>
      <c r="G1530" s="131" t="s">
        <v>1032</v>
      </c>
      <c r="H1530" s="184"/>
      <c r="I1530" s="133"/>
      <c r="J1530" s="134">
        <f>ROUND(I1530*H1530,2)</f>
        <v>0</v>
      </c>
      <c r="K1530" s="130" t="s">
        <v>148</v>
      </c>
      <c r="L1530" s="33"/>
      <c r="M1530" s="135" t="s">
        <v>19</v>
      </c>
      <c r="N1530" s="136" t="s">
        <v>42</v>
      </c>
      <c r="P1530" s="137">
        <f>O1530*H1530</f>
        <v>0</v>
      </c>
      <c r="Q1530" s="137">
        <v>0</v>
      </c>
      <c r="R1530" s="137">
        <f>Q1530*H1530</f>
        <v>0</v>
      </c>
      <c r="S1530" s="137">
        <v>0</v>
      </c>
      <c r="T1530" s="138">
        <f>S1530*H1530</f>
        <v>0</v>
      </c>
      <c r="AR1530" s="139" t="s">
        <v>269</v>
      </c>
      <c r="AT1530" s="139" t="s">
        <v>144</v>
      </c>
      <c r="AU1530" s="139" t="s">
        <v>81</v>
      </c>
      <c r="AY1530" s="18" t="s">
        <v>141</v>
      </c>
      <c r="BE1530" s="140">
        <f>IF(N1530="základní",J1530,0)</f>
        <v>0</v>
      </c>
      <c r="BF1530" s="140">
        <f>IF(N1530="snížená",J1530,0)</f>
        <v>0</v>
      </c>
      <c r="BG1530" s="140">
        <f>IF(N1530="zákl. přenesená",J1530,0)</f>
        <v>0</v>
      </c>
      <c r="BH1530" s="140">
        <f>IF(N1530="sníž. přenesená",J1530,0)</f>
        <v>0</v>
      </c>
      <c r="BI1530" s="140">
        <f>IF(N1530="nulová",J1530,0)</f>
        <v>0</v>
      </c>
      <c r="BJ1530" s="18" t="s">
        <v>79</v>
      </c>
      <c r="BK1530" s="140">
        <f>ROUND(I1530*H1530,2)</f>
        <v>0</v>
      </c>
      <c r="BL1530" s="18" t="s">
        <v>269</v>
      </c>
      <c r="BM1530" s="139" t="s">
        <v>1756</v>
      </c>
    </row>
    <row r="1531" spans="2:65" s="1" customFormat="1" ht="29.25" x14ac:dyDescent="0.2">
      <c r="B1531" s="33"/>
      <c r="D1531" s="141" t="s">
        <v>151</v>
      </c>
      <c r="F1531" s="142" t="s">
        <v>1757</v>
      </c>
      <c r="I1531" s="143"/>
      <c r="L1531" s="33"/>
      <c r="M1531" s="144"/>
      <c r="T1531" s="54"/>
      <c r="AT1531" s="18" t="s">
        <v>151</v>
      </c>
      <c r="AU1531" s="18" t="s">
        <v>81</v>
      </c>
    </row>
    <row r="1532" spans="2:65" s="1" customFormat="1" ht="11.25" x14ac:dyDescent="0.2">
      <c r="B1532" s="33"/>
      <c r="D1532" s="145" t="s">
        <v>153</v>
      </c>
      <c r="F1532" s="146" t="s">
        <v>1758</v>
      </c>
      <c r="I1532" s="143"/>
      <c r="L1532" s="33"/>
      <c r="M1532" s="144"/>
      <c r="T1532" s="54"/>
      <c r="AT1532" s="18" t="s">
        <v>153</v>
      </c>
      <c r="AU1532" s="18" t="s">
        <v>81</v>
      </c>
    </row>
    <row r="1533" spans="2:65" s="11" customFormat="1" ht="22.9" customHeight="1" x14ac:dyDescent="0.2">
      <c r="B1533" s="116"/>
      <c r="D1533" s="117" t="s">
        <v>70</v>
      </c>
      <c r="E1533" s="126" t="s">
        <v>1759</v>
      </c>
      <c r="F1533" s="126" t="s">
        <v>1760</v>
      </c>
      <c r="I1533" s="119"/>
      <c r="J1533" s="127">
        <f>BK1533</f>
        <v>0</v>
      </c>
      <c r="L1533" s="116"/>
      <c r="M1533" s="121"/>
      <c r="P1533" s="122">
        <f>SUM(P1534:P1574)</f>
        <v>0</v>
      </c>
      <c r="R1533" s="122">
        <f>SUM(R1534:R1574)</f>
        <v>0.303315</v>
      </c>
      <c r="T1533" s="123">
        <f>SUM(T1534:T1574)</f>
        <v>0</v>
      </c>
      <c r="AR1533" s="117" t="s">
        <v>81</v>
      </c>
      <c r="AT1533" s="124" t="s">
        <v>70</v>
      </c>
      <c r="AU1533" s="124" t="s">
        <v>79</v>
      </c>
      <c r="AY1533" s="117" t="s">
        <v>141</v>
      </c>
      <c r="BK1533" s="125">
        <f>SUM(BK1534:BK1574)</f>
        <v>0</v>
      </c>
    </row>
    <row r="1534" spans="2:65" s="1" customFormat="1" ht="24.2" customHeight="1" x14ac:dyDescent="0.2">
      <c r="B1534" s="33"/>
      <c r="C1534" s="128" t="s">
        <v>1761</v>
      </c>
      <c r="D1534" s="128" t="s">
        <v>144</v>
      </c>
      <c r="E1534" s="129" t="s">
        <v>1762</v>
      </c>
      <c r="F1534" s="130" t="s">
        <v>1763</v>
      </c>
      <c r="G1534" s="131" t="s">
        <v>221</v>
      </c>
      <c r="H1534" s="132">
        <v>2.5</v>
      </c>
      <c r="I1534" s="133"/>
      <c r="J1534" s="134">
        <f>ROUND(I1534*H1534,2)</f>
        <v>0</v>
      </c>
      <c r="K1534" s="130" t="s">
        <v>148</v>
      </c>
      <c r="L1534" s="33"/>
      <c r="M1534" s="135" t="s">
        <v>19</v>
      </c>
      <c r="N1534" s="136" t="s">
        <v>42</v>
      </c>
      <c r="P1534" s="137">
        <f>O1534*H1534</f>
        <v>0</v>
      </c>
      <c r="Q1534" s="137">
        <v>7.5590000000000004E-2</v>
      </c>
      <c r="R1534" s="137">
        <f>Q1534*H1534</f>
        <v>0.188975</v>
      </c>
      <c r="S1534" s="137">
        <v>0</v>
      </c>
      <c r="T1534" s="138">
        <f>S1534*H1534</f>
        <v>0</v>
      </c>
      <c r="AR1534" s="139" t="s">
        <v>269</v>
      </c>
      <c r="AT1534" s="139" t="s">
        <v>144</v>
      </c>
      <c r="AU1534" s="139" t="s">
        <v>81</v>
      </c>
      <c r="AY1534" s="18" t="s">
        <v>141</v>
      </c>
      <c r="BE1534" s="140">
        <f>IF(N1534="základní",J1534,0)</f>
        <v>0</v>
      </c>
      <c r="BF1534" s="140">
        <f>IF(N1534="snížená",J1534,0)</f>
        <v>0</v>
      </c>
      <c r="BG1534" s="140">
        <f>IF(N1534="zákl. přenesená",J1534,0)</f>
        <v>0</v>
      </c>
      <c r="BH1534" s="140">
        <f>IF(N1534="sníž. přenesená",J1534,0)</f>
        <v>0</v>
      </c>
      <c r="BI1534" s="140">
        <f>IF(N1534="nulová",J1534,0)</f>
        <v>0</v>
      </c>
      <c r="BJ1534" s="18" t="s">
        <v>79</v>
      </c>
      <c r="BK1534" s="140">
        <f>ROUND(I1534*H1534,2)</f>
        <v>0</v>
      </c>
      <c r="BL1534" s="18" t="s">
        <v>269</v>
      </c>
      <c r="BM1534" s="139" t="s">
        <v>1764</v>
      </c>
    </row>
    <row r="1535" spans="2:65" s="1" customFormat="1" ht="19.5" x14ac:dyDescent="0.2">
      <c r="B1535" s="33"/>
      <c r="D1535" s="141" t="s">
        <v>151</v>
      </c>
      <c r="F1535" s="142" t="s">
        <v>1765</v>
      </c>
      <c r="I1535" s="143"/>
      <c r="L1535" s="33"/>
      <c r="M1535" s="144"/>
      <c r="T1535" s="54"/>
      <c r="AT1535" s="18" t="s">
        <v>151</v>
      </c>
      <c r="AU1535" s="18" t="s">
        <v>81</v>
      </c>
    </row>
    <row r="1536" spans="2:65" s="1" customFormat="1" ht="11.25" x14ac:dyDescent="0.2">
      <c r="B1536" s="33"/>
      <c r="D1536" s="145" t="s">
        <v>153</v>
      </c>
      <c r="F1536" s="146" t="s">
        <v>1766</v>
      </c>
      <c r="I1536" s="143"/>
      <c r="L1536" s="33"/>
      <c r="M1536" s="144"/>
      <c r="T1536" s="54"/>
      <c r="AT1536" s="18" t="s">
        <v>153</v>
      </c>
      <c r="AU1536" s="18" t="s">
        <v>81</v>
      </c>
    </row>
    <row r="1537" spans="2:65" s="12" customFormat="1" ht="11.25" x14ac:dyDescent="0.2">
      <c r="B1537" s="147"/>
      <c r="D1537" s="141" t="s">
        <v>155</v>
      </c>
      <c r="E1537" s="148" t="s">
        <v>19</v>
      </c>
      <c r="F1537" s="149" t="s">
        <v>156</v>
      </c>
      <c r="H1537" s="148" t="s">
        <v>19</v>
      </c>
      <c r="I1537" s="150"/>
      <c r="L1537" s="147"/>
      <c r="M1537" s="151"/>
      <c r="T1537" s="152"/>
      <c r="AT1537" s="148" t="s">
        <v>155</v>
      </c>
      <c r="AU1537" s="148" t="s">
        <v>81</v>
      </c>
      <c r="AV1537" s="12" t="s">
        <v>79</v>
      </c>
      <c r="AW1537" s="12" t="s">
        <v>33</v>
      </c>
      <c r="AX1537" s="12" t="s">
        <v>71</v>
      </c>
      <c r="AY1537" s="148" t="s">
        <v>141</v>
      </c>
    </row>
    <row r="1538" spans="2:65" s="13" customFormat="1" ht="22.5" x14ac:dyDescent="0.2">
      <c r="B1538" s="153"/>
      <c r="D1538" s="141" t="s">
        <v>155</v>
      </c>
      <c r="E1538" s="154" t="s">
        <v>19</v>
      </c>
      <c r="F1538" s="155" t="s">
        <v>1767</v>
      </c>
      <c r="H1538" s="156">
        <v>2.5</v>
      </c>
      <c r="I1538" s="157"/>
      <c r="L1538" s="153"/>
      <c r="M1538" s="158"/>
      <c r="T1538" s="159"/>
      <c r="AT1538" s="154" t="s">
        <v>155</v>
      </c>
      <c r="AU1538" s="154" t="s">
        <v>81</v>
      </c>
      <c r="AV1538" s="13" t="s">
        <v>81</v>
      </c>
      <c r="AW1538" s="13" t="s">
        <v>33</v>
      </c>
      <c r="AX1538" s="13" t="s">
        <v>79</v>
      </c>
      <c r="AY1538" s="154" t="s">
        <v>141</v>
      </c>
    </row>
    <row r="1539" spans="2:65" s="1" customFormat="1" ht="37.9" customHeight="1" x14ac:dyDescent="0.2">
      <c r="B1539" s="33"/>
      <c r="C1539" s="128" t="s">
        <v>1768</v>
      </c>
      <c r="D1539" s="128" t="s">
        <v>144</v>
      </c>
      <c r="E1539" s="129" t="s">
        <v>1769</v>
      </c>
      <c r="F1539" s="130" t="s">
        <v>1770</v>
      </c>
      <c r="G1539" s="131" t="s">
        <v>221</v>
      </c>
      <c r="H1539" s="132">
        <v>5</v>
      </c>
      <c r="I1539" s="133"/>
      <c r="J1539" s="134">
        <f>ROUND(I1539*H1539,2)</f>
        <v>0</v>
      </c>
      <c r="K1539" s="130" t="s">
        <v>148</v>
      </c>
      <c r="L1539" s="33"/>
      <c r="M1539" s="135" t="s">
        <v>19</v>
      </c>
      <c r="N1539" s="136" t="s">
        <v>42</v>
      </c>
      <c r="P1539" s="137">
        <f>O1539*H1539</f>
        <v>0</v>
      </c>
      <c r="Q1539" s="137">
        <v>1.746E-2</v>
      </c>
      <c r="R1539" s="137">
        <f>Q1539*H1539</f>
        <v>8.7300000000000003E-2</v>
      </c>
      <c r="S1539" s="137">
        <v>0</v>
      </c>
      <c r="T1539" s="138">
        <f>S1539*H1539</f>
        <v>0</v>
      </c>
      <c r="AR1539" s="139" t="s">
        <v>269</v>
      </c>
      <c r="AT1539" s="139" t="s">
        <v>144</v>
      </c>
      <c r="AU1539" s="139" t="s">
        <v>81</v>
      </c>
      <c r="AY1539" s="18" t="s">
        <v>141</v>
      </c>
      <c r="BE1539" s="140">
        <f>IF(N1539="základní",J1539,0)</f>
        <v>0</v>
      </c>
      <c r="BF1539" s="140">
        <f>IF(N1539="snížená",J1539,0)</f>
        <v>0</v>
      </c>
      <c r="BG1539" s="140">
        <f>IF(N1539="zákl. přenesená",J1539,0)</f>
        <v>0</v>
      </c>
      <c r="BH1539" s="140">
        <f>IF(N1539="sníž. přenesená",J1539,0)</f>
        <v>0</v>
      </c>
      <c r="BI1539" s="140">
        <f>IF(N1539="nulová",J1539,0)</f>
        <v>0</v>
      </c>
      <c r="BJ1539" s="18" t="s">
        <v>79</v>
      </c>
      <c r="BK1539" s="140">
        <f>ROUND(I1539*H1539,2)</f>
        <v>0</v>
      </c>
      <c r="BL1539" s="18" t="s">
        <v>269</v>
      </c>
      <c r="BM1539" s="139" t="s">
        <v>1771</v>
      </c>
    </row>
    <row r="1540" spans="2:65" s="1" customFormat="1" ht="29.25" x14ac:dyDescent="0.2">
      <c r="B1540" s="33"/>
      <c r="D1540" s="141" t="s">
        <v>151</v>
      </c>
      <c r="F1540" s="142" t="s">
        <v>1772</v>
      </c>
      <c r="I1540" s="143"/>
      <c r="L1540" s="33"/>
      <c r="M1540" s="144"/>
      <c r="T1540" s="54"/>
      <c r="AT1540" s="18" t="s">
        <v>151</v>
      </c>
      <c r="AU1540" s="18" t="s">
        <v>81</v>
      </c>
    </row>
    <row r="1541" spans="2:65" s="1" customFormat="1" ht="11.25" x14ac:dyDescent="0.2">
      <c r="B1541" s="33"/>
      <c r="D1541" s="145" t="s">
        <v>153</v>
      </c>
      <c r="F1541" s="146" t="s">
        <v>1773</v>
      </c>
      <c r="I1541" s="143"/>
      <c r="L1541" s="33"/>
      <c r="M1541" s="144"/>
      <c r="T1541" s="54"/>
      <c r="AT1541" s="18" t="s">
        <v>153</v>
      </c>
      <c r="AU1541" s="18" t="s">
        <v>81</v>
      </c>
    </row>
    <row r="1542" spans="2:65" s="12" customFormat="1" ht="11.25" x14ac:dyDescent="0.2">
      <c r="B1542" s="147"/>
      <c r="D1542" s="141" t="s">
        <v>155</v>
      </c>
      <c r="E1542" s="148" t="s">
        <v>19</v>
      </c>
      <c r="F1542" s="149" t="s">
        <v>156</v>
      </c>
      <c r="H1542" s="148" t="s">
        <v>19</v>
      </c>
      <c r="I1542" s="150"/>
      <c r="L1542" s="147"/>
      <c r="M1542" s="151"/>
      <c r="T1542" s="152"/>
      <c r="AT1542" s="148" t="s">
        <v>155</v>
      </c>
      <c r="AU1542" s="148" t="s">
        <v>81</v>
      </c>
      <c r="AV1542" s="12" t="s">
        <v>79</v>
      </c>
      <c r="AW1542" s="12" t="s">
        <v>33</v>
      </c>
      <c r="AX1542" s="12" t="s">
        <v>71</v>
      </c>
      <c r="AY1542" s="148" t="s">
        <v>141</v>
      </c>
    </row>
    <row r="1543" spans="2:65" s="13" customFormat="1" ht="22.5" x14ac:dyDescent="0.2">
      <c r="B1543" s="153"/>
      <c r="D1543" s="141" t="s">
        <v>155</v>
      </c>
      <c r="E1543" s="154" t="s">
        <v>19</v>
      </c>
      <c r="F1543" s="155" t="s">
        <v>1774</v>
      </c>
      <c r="H1543" s="156">
        <v>5</v>
      </c>
      <c r="I1543" s="157"/>
      <c r="L1543" s="153"/>
      <c r="M1543" s="158"/>
      <c r="T1543" s="159"/>
      <c r="AT1543" s="154" t="s">
        <v>155</v>
      </c>
      <c r="AU1543" s="154" t="s">
        <v>81</v>
      </c>
      <c r="AV1543" s="13" t="s">
        <v>81</v>
      </c>
      <c r="AW1543" s="13" t="s">
        <v>33</v>
      </c>
      <c r="AX1543" s="13" t="s">
        <v>79</v>
      </c>
      <c r="AY1543" s="154" t="s">
        <v>141</v>
      </c>
    </row>
    <row r="1544" spans="2:65" s="1" customFormat="1" ht="24.2" customHeight="1" x14ac:dyDescent="0.2">
      <c r="B1544" s="33"/>
      <c r="C1544" s="128" t="s">
        <v>1775</v>
      </c>
      <c r="D1544" s="128" t="s">
        <v>144</v>
      </c>
      <c r="E1544" s="129" t="s">
        <v>1776</v>
      </c>
      <c r="F1544" s="130" t="s">
        <v>1777</v>
      </c>
      <c r="G1544" s="131" t="s">
        <v>221</v>
      </c>
      <c r="H1544" s="132">
        <v>0.75</v>
      </c>
      <c r="I1544" s="133"/>
      <c r="J1544" s="134">
        <f>ROUND(I1544*H1544,2)</f>
        <v>0</v>
      </c>
      <c r="K1544" s="130" t="s">
        <v>292</v>
      </c>
      <c r="L1544" s="33"/>
      <c r="M1544" s="135" t="s">
        <v>19</v>
      </c>
      <c r="N1544" s="136" t="s">
        <v>42</v>
      </c>
      <c r="P1544" s="137">
        <f>O1544*H1544</f>
        <v>0</v>
      </c>
      <c r="Q1544" s="137">
        <v>0</v>
      </c>
      <c r="R1544" s="137">
        <f>Q1544*H1544</f>
        <v>0</v>
      </c>
      <c r="S1544" s="137">
        <v>0</v>
      </c>
      <c r="T1544" s="138">
        <f>S1544*H1544</f>
        <v>0</v>
      </c>
      <c r="AR1544" s="139" t="s">
        <v>269</v>
      </c>
      <c r="AT1544" s="139" t="s">
        <v>144</v>
      </c>
      <c r="AU1544" s="139" t="s">
        <v>81</v>
      </c>
      <c r="AY1544" s="18" t="s">
        <v>141</v>
      </c>
      <c r="BE1544" s="140">
        <f>IF(N1544="základní",J1544,0)</f>
        <v>0</v>
      </c>
      <c r="BF1544" s="140">
        <f>IF(N1544="snížená",J1544,0)</f>
        <v>0</v>
      </c>
      <c r="BG1544" s="140">
        <f>IF(N1544="zákl. přenesená",J1544,0)</f>
        <v>0</v>
      </c>
      <c r="BH1544" s="140">
        <f>IF(N1544="sníž. přenesená",J1544,0)</f>
        <v>0</v>
      </c>
      <c r="BI1544" s="140">
        <f>IF(N1544="nulová",J1544,0)</f>
        <v>0</v>
      </c>
      <c r="BJ1544" s="18" t="s">
        <v>79</v>
      </c>
      <c r="BK1544" s="140">
        <f>ROUND(I1544*H1544,2)</f>
        <v>0</v>
      </c>
      <c r="BL1544" s="18" t="s">
        <v>269</v>
      </c>
      <c r="BM1544" s="139" t="s">
        <v>1778</v>
      </c>
    </row>
    <row r="1545" spans="2:65" s="1" customFormat="1" ht="19.5" x14ac:dyDescent="0.2">
      <c r="B1545" s="33"/>
      <c r="D1545" s="141" t="s">
        <v>151</v>
      </c>
      <c r="F1545" s="142" t="s">
        <v>1777</v>
      </c>
      <c r="I1545" s="143"/>
      <c r="L1545" s="33"/>
      <c r="M1545" s="144"/>
      <c r="T1545" s="54"/>
      <c r="AT1545" s="18" t="s">
        <v>151</v>
      </c>
      <c r="AU1545" s="18" t="s">
        <v>81</v>
      </c>
    </row>
    <row r="1546" spans="2:65" s="12" customFormat="1" ht="11.25" x14ac:dyDescent="0.2">
      <c r="B1546" s="147"/>
      <c r="D1546" s="141" t="s">
        <v>155</v>
      </c>
      <c r="E1546" s="148" t="s">
        <v>19</v>
      </c>
      <c r="F1546" s="149" t="s">
        <v>156</v>
      </c>
      <c r="H1546" s="148" t="s">
        <v>19</v>
      </c>
      <c r="I1546" s="150"/>
      <c r="L1546" s="147"/>
      <c r="M1546" s="151"/>
      <c r="T1546" s="152"/>
      <c r="AT1546" s="148" t="s">
        <v>155</v>
      </c>
      <c r="AU1546" s="148" t="s">
        <v>81</v>
      </c>
      <c r="AV1546" s="12" t="s">
        <v>79</v>
      </c>
      <c r="AW1546" s="12" t="s">
        <v>33</v>
      </c>
      <c r="AX1546" s="12" t="s">
        <v>71</v>
      </c>
      <c r="AY1546" s="148" t="s">
        <v>141</v>
      </c>
    </row>
    <row r="1547" spans="2:65" s="13" customFormat="1" ht="33.75" x14ac:dyDescent="0.2">
      <c r="B1547" s="153"/>
      <c r="D1547" s="141" t="s">
        <v>155</v>
      </c>
      <c r="E1547" s="154" t="s">
        <v>19</v>
      </c>
      <c r="F1547" s="155" t="s">
        <v>1779</v>
      </c>
      <c r="H1547" s="156">
        <v>0.75</v>
      </c>
      <c r="I1547" s="157"/>
      <c r="L1547" s="153"/>
      <c r="M1547" s="158"/>
      <c r="T1547" s="159"/>
      <c r="AT1547" s="154" t="s">
        <v>155</v>
      </c>
      <c r="AU1547" s="154" t="s">
        <v>81</v>
      </c>
      <c r="AV1547" s="13" t="s">
        <v>81</v>
      </c>
      <c r="AW1547" s="13" t="s">
        <v>33</v>
      </c>
      <c r="AX1547" s="13" t="s">
        <v>79</v>
      </c>
      <c r="AY1547" s="154" t="s">
        <v>141</v>
      </c>
    </row>
    <row r="1548" spans="2:65" s="1" customFormat="1" ht="24.2" customHeight="1" x14ac:dyDescent="0.2">
      <c r="B1548" s="33"/>
      <c r="C1548" s="128" t="s">
        <v>1780</v>
      </c>
      <c r="D1548" s="128" t="s">
        <v>144</v>
      </c>
      <c r="E1548" s="129" t="s">
        <v>1781</v>
      </c>
      <c r="F1548" s="130" t="s">
        <v>1782</v>
      </c>
      <c r="G1548" s="131" t="s">
        <v>256</v>
      </c>
      <c r="H1548" s="132">
        <v>5</v>
      </c>
      <c r="I1548" s="133"/>
      <c r="J1548" s="134">
        <f>ROUND(I1548*H1548,2)</f>
        <v>0</v>
      </c>
      <c r="K1548" s="130" t="s">
        <v>148</v>
      </c>
      <c r="L1548" s="33"/>
      <c r="M1548" s="135" t="s">
        <v>19</v>
      </c>
      <c r="N1548" s="136" t="s">
        <v>42</v>
      </c>
      <c r="P1548" s="137">
        <f>O1548*H1548</f>
        <v>0</v>
      </c>
      <c r="Q1548" s="137">
        <v>1.0000000000000001E-5</v>
      </c>
      <c r="R1548" s="137">
        <f>Q1548*H1548</f>
        <v>5.0000000000000002E-5</v>
      </c>
      <c r="S1548" s="137">
        <v>0</v>
      </c>
      <c r="T1548" s="138">
        <f>S1548*H1548</f>
        <v>0</v>
      </c>
      <c r="AR1548" s="139" t="s">
        <v>269</v>
      </c>
      <c r="AT1548" s="139" t="s">
        <v>144</v>
      </c>
      <c r="AU1548" s="139" t="s">
        <v>81</v>
      </c>
      <c r="AY1548" s="18" t="s">
        <v>141</v>
      </c>
      <c r="BE1548" s="140">
        <f>IF(N1548="základní",J1548,0)</f>
        <v>0</v>
      </c>
      <c r="BF1548" s="140">
        <f>IF(N1548="snížená",J1548,0)</f>
        <v>0</v>
      </c>
      <c r="BG1548" s="140">
        <f>IF(N1548="zákl. přenesená",J1548,0)</f>
        <v>0</v>
      </c>
      <c r="BH1548" s="140">
        <f>IF(N1548="sníž. přenesená",J1548,0)</f>
        <v>0</v>
      </c>
      <c r="BI1548" s="140">
        <f>IF(N1548="nulová",J1548,0)</f>
        <v>0</v>
      </c>
      <c r="BJ1548" s="18" t="s">
        <v>79</v>
      </c>
      <c r="BK1548" s="140">
        <f>ROUND(I1548*H1548,2)</f>
        <v>0</v>
      </c>
      <c r="BL1548" s="18" t="s">
        <v>269</v>
      </c>
      <c r="BM1548" s="139" t="s">
        <v>1783</v>
      </c>
    </row>
    <row r="1549" spans="2:65" s="1" customFormat="1" ht="19.5" x14ac:dyDescent="0.2">
      <c r="B1549" s="33"/>
      <c r="D1549" s="141" t="s">
        <v>151</v>
      </c>
      <c r="F1549" s="142" t="s">
        <v>1784</v>
      </c>
      <c r="I1549" s="143"/>
      <c r="L1549" s="33"/>
      <c r="M1549" s="144"/>
      <c r="T1549" s="54"/>
      <c r="AT1549" s="18" t="s">
        <v>151</v>
      </c>
      <c r="AU1549" s="18" t="s">
        <v>81</v>
      </c>
    </row>
    <row r="1550" spans="2:65" s="1" customFormat="1" ht="11.25" x14ac:dyDescent="0.2">
      <c r="B1550" s="33"/>
      <c r="D1550" s="145" t="s">
        <v>153</v>
      </c>
      <c r="F1550" s="146" t="s">
        <v>1785</v>
      </c>
      <c r="I1550" s="143"/>
      <c r="L1550" s="33"/>
      <c r="M1550" s="144"/>
      <c r="T1550" s="54"/>
      <c r="AT1550" s="18" t="s">
        <v>153</v>
      </c>
      <c r="AU1550" s="18" t="s">
        <v>81</v>
      </c>
    </row>
    <row r="1551" spans="2:65" s="12" customFormat="1" ht="11.25" x14ac:dyDescent="0.2">
      <c r="B1551" s="147"/>
      <c r="D1551" s="141" t="s">
        <v>155</v>
      </c>
      <c r="E1551" s="148" t="s">
        <v>19</v>
      </c>
      <c r="F1551" s="149" t="s">
        <v>156</v>
      </c>
      <c r="H1551" s="148" t="s">
        <v>19</v>
      </c>
      <c r="I1551" s="150"/>
      <c r="L1551" s="147"/>
      <c r="M1551" s="151"/>
      <c r="T1551" s="152"/>
      <c r="AT1551" s="148" t="s">
        <v>155</v>
      </c>
      <c r="AU1551" s="148" t="s">
        <v>81</v>
      </c>
      <c r="AV1551" s="12" t="s">
        <v>79</v>
      </c>
      <c r="AW1551" s="12" t="s">
        <v>33</v>
      </c>
      <c r="AX1551" s="12" t="s">
        <v>71</v>
      </c>
      <c r="AY1551" s="148" t="s">
        <v>141</v>
      </c>
    </row>
    <row r="1552" spans="2:65" s="13" customFormat="1" ht="22.5" x14ac:dyDescent="0.2">
      <c r="B1552" s="153"/>
      <c r="D1552" s="141" t="s">
        <v>155</v>
      </c>
      <c r="E1552" s="154" t="s">
        <v>19</v>
      </c>
      <c r="F1552" s="155" t="s">
        <v>1786</v>
      </c>
      <c r="H1552" s="156">
        <v>5</v>
      </c>
      <c r="I1552" s="157"/>
      <c r="L1552" s="153"/>
      <c r="M1552" s="158"/>
      <c r="T1552" s="159"/>
      <c r="AT1552" s="154" t="s">
        <v>155</v>
      </c>
      <c r="AU1552" s="154" t="s">
        <v>81</v>
      </c>
      <c r="AV1552" s="13" t="s">
        <v>81</v>
      </c>
      <c r="AW1552" s="13" t="s">
        <v>33</v>
      </c>
      <c r="AX1552" s="13" t="s">
        <v>79</v>
      </c>
      <c r="AY1552" s="154" t="s">
        <v>141</v>
      </c>
    </row>
    <row r="1553" spans="2:65" s="1" customFormat="1" ht="21.75" customHeight="1" x14ac:dyDescent="0.2">
      <c r="B1553" s="33"/>
      <c r="C1553" s="160" t="s">
        <v>1787</v>
      </c>
      <c r="D1553" s="160" t="s">
        <v>172</v>
      </c>
      <c r="E1553" s="161" t="s">
        <v>1788</v>
      </c>
      <c r="F1553" s="162" t="s">
        <v>1789</v>
      </c>
      <c r="G1553" s="163" t="s">
        <v>256</v>
      </c>
      <c r="H1553" s="164">
        <v>5.25</v>
      </c>
      <c r="I1553" s="165"/>
      <c r="J1553" s="166">
        <f>ROUND(I1553*H1553,2)</f>
        <v>0</v>
      </c>
      <c r="K1553" s="162" t="s">
        <v>292</v>
      </c>
      <c r="L1553" s="167"/>
      <c r="M1553" s="168" t="s">
        <v>19</v>
      </c>
      <c r="N1553" s="169" t="s">
        <v>42</v>
      </c>
      <c r="P1553" s="137">
        <f>O1553*H1553</f>
        <v>0</v>
      </c>
      <c r="Q1553" s="137">
        <v>2.5999999999999998E-4</v>
      </c>
      <c r="R1553" s="137">
        <f>Q1553*H1553</f>
        <v>1.3649999999999999E-3</v>
      </c>
      <c r="S1553" s="137">
        <v>0</v>
      </c>
      <c r="T1553" s="138">
        <f>S1553*H1553</f>
        <v>0</v>
      </c>
      <c r="AR1553" s="139" t="s">
        <v>376</v>
      </c>
      <c r="AT1553" s="139" t="s">
        <v>172</v>
      </c>
      <c r="AU1553" s="139" t="s">
        <v>81</v>
      </c>
      <c r="AY1553" s="18" t="s">
        <v>141</v>
      </c>
      <c r="BE1553" s="140">
        <f>IF(N1553="základní",J1553,0)</f>
        <v>0</v>
      </c>
      <c r="BF1553" s="140">
        <f>IF(N1553="snížená",J1553,0)</f>
        <v>0</v>
      </c>
      <c r="BG1553" s="140">
        <f>IF(N1553="zákl. přenesená",J1553,0)</f>
        <v>0</v>
      </c>
      <c r="BH1553" s="140">
        <f>IF(N1553="sníž. přenesená",J1553,0)</f>
        <v>0</v>
      </c>
      <c r="BI1553" s="140">
        <f>IF(N1553="nulová",J1553,0)</f>
        <v>0</v>
      </c>
      <c r="BJ1553" s="18" t="s">
        <v>79</v>
      </c>
      <c r="BK1553" s="140">
        <f>ROUND(I1553*H1553,2)</f>
        <v>0</v>
      </c>
      <c r="BL1553" s="18" t="s">
        <v>269</v>
      </c>
      <c r="BM1553" s="139" t="s">
        <v>1790</v>
      </c>
    </row>
    <row r="1554" spans="2:65" s="1" customFormat="1" ht="11.25" x14ac:dyDescent="0.2">
      <c r="B1554" s="33"/>
      <c r="D1554" s="141" t="s">
        <v>151</v>
      </c>
      <c r="F1554" s="142" t="s">
        <v>1789</v>
      </c>
      <c r="I1554" s="143"/>
      <c r="L1554" s="33"/>
      <c r="M1554" s="144"/>
      <c r="T1554" s="54"/>
      <c r="AT1554" s="18" t="s">
        <v>151</v>
      </c>
      <c r="AU1554" s="18" t="s">
        <v>81</v>
      </c>
    </row>
    <row r="1555" spans="2:65" s="13" customFormat="1" ht="11.25" x14ac:dyDescent="0.2">
      <c r="B1555" s="153"/>
      <c r="D1555" s="141" t="s">
        <v>155</v>
      </c>
      <c r="E1555" s="154" t="s">
        <v>19</v>
      </c>
      <c r="F1555" s="155" t="s">
        <v>1791</v>
      </c>
      <c r="H1555" s="156">
        <v>5</v>
      </c>
      <c r="I1555" s="157"/>
      <c r="L1555" s="153"/>
      <c r="M1555" s="158"/>
      <c r="T1555" s="159"/>
      <c r="AT1555" s="154" t="s">
        <v>155</v>
      </c>
      <c r="AU1555" s="154" t="s">
        <v>81</v>
      </c>
      <c r="AV1555" s="13" t="s">
        <v>81</v>
      </c>
      <c r="AW1555" s="13" t="s">
        <v>33</v>
      </c>
      <c r="AX1555" s="13" t="s">
        <v>79</v>
      </c>
      <c r="AY1555" s="154" t="s">
        <v>141</v>
      </c>
    </row>
    <row r="1556" spans="2:65" s="13" customFormat="1" ht="11.25" x14ac:dyDescent="0.2">
      <c r="B1556" s="153"/>
      <c r="D1556" s="141" t="s">
        <v>155</v>
      </c>
      <c r="F1556" s="155" t="s">
        <v>1792</v>
      </c>
      <c r="H1556" s="156">
        <v>5.25</v>
      </c>
      <c r="I1556" s="157"/>
      <c r="L1556" s="153"/>
      <c r="M1556" s="158"/>
      <c r="T1556" s="159"/>
      <c r="AT1556" s="154" t="s">
        <v>155</v>
      </c>
      <c r="AU1556" s="154" t="s">
        <v>81</v>
      </c>
      <c r="AV1556" s="13" t="s">
        <v>81</v>
      </c>
      <c r="AW1556" s="13" t="s">
        <v>4</v>
      </c>
      <c r="AX1556" s="13" t="s">
        <v>79</v>
      </c>
      <c r="AY1556" s="154" t="s">
        <v>141</v>
      </c>
    </row>
    <row r="1557" spans="2:65" s="1" customFormat="1" ht="16.5" customHeight="1" x14ac:dyDescent="0.2">
      <c r="B1557" s="33"/>
      <c r="C1557" s="128" t="s">
        <v>1793</v>
      </c>
      <c r="D1557" s="128" t="s">
        <v>144</v>
      </c>
      <c r="E1557" s="129" t="s">
        <v>1794</v>
      </c>
      <c r="F1557" s="130" t="s">
        <v>1795</v>
      </c>
      <c r="G1557" s="131" t="s">
        <v>221</v>
      </c>
      <c r="H1557" s="132">
        <v>2.5</v>
      </c>
      <c r="I1557" s="133"/>
      <c r="J1557" s="134">
        <f>ROUND(I1557*H1557,2)</f>
        <v>0</v>
      </c>
      <c r="K1557" s="130" t="s">
        <v>148</v>
      </c>
      <c r="L1557" s="33"/>
      <c r="M1557" s="135" t="s">
        <v>19</v>
      </c>
      <c r="N1557" s="136" t="s">
        <v>42</v>
      </c>
      <c r="P1557" s="137">
        <f>O1557*H1557</f>
        <v>0</v>
      </c>
      <c r="Q1557" s="137">
        <v>5.0000000000000001E-3</v>
      </c>
      <c r="R1557" s="137">
        <f>Q1557*H1557</f>
        <v>1.2500000000000001E-2</v>
      </c>
      <c r="S1557" s="137">
        <v>0</v>
      </c>
      <c r="T1557" s="138">
        <f>S1557*H1557</f>
        <v>0</v>
      </c>
      <c r="AR1557" s="139" t="s">
        <v>269</v>
      </c>
      <c r="AT1557" s="139" t="s">
        <v>144</v>
      </c>
      <c r="AU1557" s="139" t="s">
        <v>81</v>
      </c>
      <c r="AY1557" s="18" t="s">
        <v>141</v>
      </c>
      <c r="BE1557" s="140">
        <f>IF(N1557="základní",J1557,0)</f>
        <v>0</v>
      </c>
      <c r="BF1557" s="140">
        <f>IF(N1557="snížená",J1557,0)</f>
        <v>0</v>
      </c>
      <c r="BG1557" s="140">
        <f>IF(N1557="zákl. přenesená",J1557,0)</f>
        <v>0</v>
      </c>
      <c r="BH1557" s="140">
        <f>IF(N1557="sníž. přenesená",J1557,0)</f>
        <v>0</v>
      </c>
      <c r="BI1557" s="140">
        <f>IF(N1557="nulová",J1557,0)</f>
        <v>0</v>
      </c>
      <c r="BJ1557" s="18" t="s">
        <v>79</v>
      </c>
      <c r="BK1557" s="140">
        <f>ROUND(I1557*H1557,2)</f>
        <v>0</v>
      </c>
      <c r="BL1557" s="18" t="s">
        <v>269</v>
      </c>
      <c r="BM1557" s="139" t="s">
        <v>1796</v>
      </c>
    </row>
    <row r="1558" spans="2:65" s="1" customFormat="1" ht="11.25" x14ac:dyDescent="0.2">
      <c r="B1558" s="33"/>
      <c r="D1558" s="141" t="s">
        <v>151</v>
      </c>
      <c r="F1558" s="142" t="s">
        <v>1797</v>
      </c>
      <c r="I1558" s="143"/>
      <c r="L1558" s="33"/>
      <c r="M1558" s="144"/>
      <c r="T1558" s="54"/>
      <c r="AT1558" s="18" t="s">
        <v>151</v>
      </c>
      <c r="AU1558" s="18" t="s">
        <v>81</v>
      </c>
    </row>
    <row r="1559" spans="2:65" s="1" customFormat="1" ht="11.25" x14ac:dyDescent="0.2">
      <c r="B1559" s="33"/>
      <c r="D1559" s="145" t="s">
        <v>153</v>
      </c>
      <c r="F1559" s="146" t="s">
        <v>1798</v>
      </c>
      <c r="I1559" s="143"/>
      <c r="L1559" s="33"/>
      <c r="M1559" s="144"/>
      <c r="T1559" s="54"/>
      <c r="AT1559" s="18" t="s">
        <v>153</v>
      </c>
      <c r="AU1559" s="18" t="s">
        <v>81</v>
      </c>
    </row>
    <row r="1560" spans="2:65" s="12" customFormat="1" ht="11.25" x14ac:dyDescent="0.2">
      <c r="B1560" s="147"/>
      <c r="D1560" s="141" t="s">
        <v>155</v>
      </c>
      <c r="E1560" s="148" t="s">
        <v>19</v>
      </c>
      <c r="F1560" s="149" t="s">
        <v>156</v>
      </c>
      <c r="H1560" s="148" t="s">
        <v>19</v>
      </c>
      <c r="I1560" s="150"/>
      <c r="L1560" s="147"/>
      <c r="M1560" s="151"/>
      <c r="T1560" s="152"/>
      <c r="AT1560" s="148" t="s">
        <v>155</v>
      </c>
      <c r="AU1560" s="148" t="s">
        <v>81</v>
      </c>
      <c r="AV1560" s="12" t="s">
        <v>79</v>
      </c>
      <c r="AW1560" s="12" t="s">
        <v>33</v>
      </c>
      <c r="AX1560" s="12" t="s">
        <v>71</v>
      </c>
      <c r="AY1560" s="148" t="s">
        <v>141</v>
      </c>
    </row>
    <row r="1561" spans="2:65" s="13" customFormat="1" ht="22.5" x14ac:dyDescent="0.2">
      <c r="B1561" s="153"/>
      <c r="D1561" s="141" t="s">
        <v>155</v>
      </c>
      <c r="E1561" s="154" t="s">
        <v>19</v>
      </c>
      <c r="F1561" s="155" t="s">
        <v>1767</v>
      </c>
      <c r="H1561" s="156">
        <v>2.5</v>
      </c>
      <c r="I1561" s="157"/>
      <c r="L1561" s="153"/>
      <c r="M1561" s="158"/>
      <c r="T1561" s="159"/>
      <c r="AT1561" s="154" t="s">
        <v>155</v>
      </c>
      <c r="AU1561" s="154" t="s">
        <v>81</v>
      </c>
      <c r="AV1561" s="13" t="s">
        <v>81</v>
      </c>
      <c r="AW1561" s="13" t="s">
        <v>33</v>
      </c>
      <c r="AX1561" s="13" t="s">
        <v>79</v>
      </c>
      <c r="AY1561" s="154" t="s">
        <v>141</v>
      </c>
    </row>
    <row r="1562" spans="2:65" s="1" customFormat="1" ht="16.5" customHeight="1" x14ac:dyDescent="0.2">
      <c r="B1562" s="33"/>
      <c r="C1562" s="128" t="s">
        <v>1799</v>
      </c>
      <c r="D1562" s="128" t="s">
        <v>144</v>
      </c>
      <c r="E1562" s="129" t="s">
        <v>1800</v>
      </c>
      <c r="F1562" s="130" t="s">
        <v>1801</v>
      </c>
      <c r="G1562" s="131" t="s">
        <v>221</v>
      </c>
      <c r="H1562" s="132">
        <v>2.5</v>
      </c>
      <c r="I1562" s="133"/>
      <c r="J1562" s="134">
        <f>ROUND(I1562*H1562,2)</f>
        <v>0</v>
      </c>
      <c r="K1562" s="130" t="s">
        <v>148</v>
      </c>
      <c r="L1562" s="33"/>
      <c r="M1562" s="135" t="s">
        <v>19</v>
      </c>
      <c r="N1562" s="136" t="s">
        <v>42</v>
      </c>
      <c r="P1562" s="137">
        <f>O1562*H1562</f>
        <v>0</v>
      </c>
      <c r="Q1562" s="137">
        <v>5.1000000000000004E-3</v>
      </c>
      <c r="R1562" s="137">
        <f>Q1562*H1562</f>
        <v>1.2750000000000001E-2</v>
      </c>
      <c r="S1562" s="137">
        <v>0</v>
      </c>
      <c r="T1562" s="138">
        <f>S1562*H1562</f>
        <v>0</v>
      </c>
      <c r="AR1562" s="139" t="s">
        <v>269</v>
      </c>
      <c r="AT1562" s="139" t="s">
        <v>144</v>
      </c>
      <c r="AU1562" s="139" t="s">
        <v>81</v>
      </c>
      <c r="AY1562" s="18" t="s">
        <v>141</v>
      </c>
      <c r="BE1562" s="140">
        <f>IF(N1562="základní",J1562,0)</f>
        <v>0</v>
      </c>
      <c r="BF1562" s="140">
        <f>IF(N1562="snížená",J1562,0)</f>
        <v>0</v>
      </c>
      <c r="BG1562" s="140">
        <f>IF(N1562="zákl. přenesená",J1562,0)</f>
        <v>0</v>
      </c>
      <c r="BH1562" s="140">
        <f>IF(N1562="sníž. přenesená",J1562,0)</f>
        <v>0</v>
      </c>
      <c r="BI1562" s="140">
        <f>IF(N1562="nulová",J1562,0)</f>
        <v>0</v>
      </c>
      <c r="BJ1562" s="18" t="s">
        <v>79</v>
      </c>
      <c r="BK1562" s="140">
        <f>ROUND(I1562*H1562,2)</f>
        <v>0</v>
      </c>
      <c r="BL1562" s="18" t="s">
        <v>269</v>
      </c>
      <c r="BM1562" s="139" t="s">
        <v>1802</v>
      </c>
    </row>
    <row r="1563" spans="2:65" s="1" customFormat="1" ht="11.25" x14ac:dyDescent="0.2">
      <c r="B1563" s="33"/>
      <c r="D1563" s="141" t="s">
        <v>151</v>
      </c>
      <c r="F1563" s="142" t="s">
        <v>1803</v>
      </c>
      <c r="I1563" s="143"/>
      <c r="L1563" s="33"/>
      <c r="M1563" s="144"/>
      <c r="T1563" s="54"/>
      <c r="AT1563" s="18" t="s">
        <v>151</v>
      </c>
      <c r="AU1563" s="18" t="s">
        <v>81</v>
      </c>
    </row>
    <row r="1564" spans="2:65" s="1" customFormat="1" ht="11.25" x14ac:dyDescent="0.2">
      <c r="B1564" s="33"/>
      <c r="D1564" s="145" t="s">
        <v>153</v>
      </c>
      <c r="F1564" s="146" t="s">
        <v>1804</v>
      </c>
      <c r="I1564" s="143"/>
      <c r="L1564" s="33"/>
      <c r="M1564" s="144"/>
      <c r="T1564" s="54"/>
      <c r="AT1564" s="18" t="s">
        <v>153</v>
      </c>
      <c r="AU1564" s="18" t="s">
        <v>81</v>
      </c>
    </row>
    <row r="1565" spans="2:65" s="12" customFormat="1" ht="11.25" x14ac:dyDescent="0.2">
      <c r="B1565" s="147"/>
      <c r="D1565" s="141" t="s">
        <v>155</v>
      </c>
      <c r="E1565" s="148" t="s">
        <v>19</v>
      </c>
      <c r="F1565" s="149" t="s">
        <v>156</v>
      </c>
      <c r="H1565" s="148" t="s">
        <v>19</v>
      </c>
      <c r="I1565" s="150"/>
      <c r="L1565" s="147"/>
      <c r="M1565" s="151"/>
      <c r="T1565" s="152"/>
      <c r="AT1565" s="148" t="s">
        <v>155</v>
      </c>
      <c r="AU1565" s="148" t="s">
        <v>81</v>
      </c>
      <c r="AV1565" s="12" t="s">
        <v>79</v>
      </c>
      <c r="AW1565" s="12" t="s">
        <v>33</v>
      </c>
      <c r="AX1565" s="12" t="s">
        <v>71</v>
      </c>
      <c r="AY1565" s="148" t="s">
        <v>141</v>
      </c>
    </row>
    <row r="1566" spans="2:65" s="13" customFormat="1" ht="22.5" x14ac:dyDescent="0.2">
      <c r="B1566" s="153"/>
      <c r="D1566" s="141" t="s">
        <v>155</v>
      </c>
      <c r="E1566" s="154" t="s">
        <v>19</v>
      </c>
      <c r="F1566" s="155" t="s">
        <v>1767</v>
      </c>
      <c r="H1566" s="156">
        <v>2.5</v>
      </c>
      <c r="I1566" s="157"/>
      <c r="L1566" s="153"/>
      <c r="M1566" s="158"/>
      <c r="T1566" s="159"/>
      <c r="AT1566" s="154" t="s">
        <v>155</v>
      </c>
      <c r="AU1566" s="154" t="s">
        <v>81</v>
      </c>
      <c r="AV1566" s="13" t="s">
        <v>81</v>
      </c>
      <c r="AW1566" s="13" t="s">
        <v>33</v>
      </c>
      <c r="AX1566" s="13" t="s">
        <v>79</v>
      </c>
      <c r="AY1566" s="154" t="s">
        <v>141</v>
      </c>
    </row>
    <row r="1567" spans="2:65" s="1" customFormat="1" ht="16.5" customHeight="1" x14ac:dyDescent="0.2">
      <c r="B1567" s="33"/>
      <c r="C1567" s="128" t="s">
        <v>1805</v>
      </c>
      <c r="D1567" s="128" t="s">
        <v>144</v>
      </c>
      <c r="E1567" s="129" t="s">
        <v>1806</v>
      </c>
      <c r="F1567" s="130" t="s">
        <v>1807</v>
      </c>
      <c r="G1567" s="131" t="s">
        <v>221</v>
      </c>
      <c r="H1567" s="132">
        <v>2.5</v>
      </c>
      <c r="I1567" s="133"/>
      <c r="J1567" s="134">
        <f>ROUND(I1567*H1567,2)</f>
        <v>0</v>
      </c>
      <c r="K1567" s="130" t="s">
        <v>148</v>
      </c>
      <c r="L1567" s="33"/>
      <c r="M1567" s="135" t="s">
        <v>19</v>
      </c>
      <c r="N1567" s="136" t="s">
        <v>42</v>
      </c>
      <c r="P1567" s="137">
        <f>O1567*H1567</f>
        <v>0</v>
      </c>
      <c r="Q1567" s="137">
        <v>1.4999999999999999E-4</v>
      </c>
      <c r="R1567" s="137">
        <f>Q1567*H1567</f>
        <v>3.7499999999999995E-4</v>
      </c>
      <c r="S1567" s="137">
        <v>0</v>
      </c>
      <c r="T1567" s="138">
        <f>S1567*H1567</f>
        <v>0</v>
      </c>
      <c r="AR1567" s="139" t="s">
        <v>269</v>
      </c>
      <c r="AT1567" s="139" t="s">
        <v>144</v>
      </c>
      <c r="AU1567" s="139" t="s">
        <v>81</v>
      </c>
      <c r="AY1567" s="18" t="s">
        <v>141</v>
      </c>
      <c r="BE1567" s="140">
        <f>IF(N1567="základní",J1567,0)</f>
        <v>0</v>
      </c>
      <c r="BF1567" s="140">
        <f>IF(N1567="snížená",J1567,0)</f>
        <v>0</v>
      </c>
      <c r="BG1567" s="140">
        <f>IF(N1567="zákl. přenesená",J1567,0)</f>
        <v>0</v>
      </c>
      <c r="BH1567" s="140">
        <f>IF(N1567="sníž. přenesená",J1567,0)</f>
        <v>0</v>
      </c>
      <c r="BI1567" s="140">
        <f>IF(N1567="nulová",J1567,0)</f>
        <v>0</v>
      </c>
      <c r="BJ1567" s="18" t="s">
        <v>79</v>
      </c>
      <c r="BK1567" s="140">
        <f>ROUND(I1567*H1567,2)</f>
        <v>0</v>
      </c>
      <c r="BL1567" s="18" t="s">
        <v>269</v>
      </c>
      <c r="BM1567" s="139" t="s">
        <v>1808</v>
      </c>
    </row>
    <row r="1568" spans="2:65" s="1" customFormat="1" ht="11.25" x14ac:dyDescent="0.2">
      <c r="B1568" s="33"/>
      <c r="D1568" s="141" t="s">
        <v>151</v>
      </c>
      <c r="F1568" s="142" t="s">
        <v>1809</v>
      </c>
      <c r="I1568" s="143"/>
      <c r="L1568" s="33"/>
      <c r="M1568" s="144"/>
      <c r="T1568" s="54"/>
      <c r="AT1568" s="18" t="s">
        <v>151</v>
      </c>
      <c r="AU1568" s="18" t="s">
        <v>81</v>
      </c>
    </row>
    <row r="1569" spans="2:65" s="1" customFormat="1" ht="11.25" x14ac:dyDescent="0.2">
      <c r="B1569" s="33"/>
      <c r="D1569" s="145" t="s">
        <v>153</v>
      </c>
      <c r="F1569" s="146" t="s">
        <v>1810</v>
      </c>
      <c r="I1569" s="143"/>
      <c r="L1569" s="33"/>
      <c r="M1569" s="144"/>
      <c r="T1569" s="54"/>
      <c r="AT1569" s="18" t="s">
        <v>153</v>
      </c>
      <c r="AU1569" s="18" t="s">
        <v>81</v>
      </c>
    </row>
    <row r="1570" spans="2:65" s="12" customFormat="1" ht="11.25" x14ac:dyDescent="0.2">
      <c r="B1570" s="147"/>
      <c r="D1570" s="141" t="s">
        <v>155</v>
      </c>
      <c r="E1570" s="148" t="s">
        <v>19</v>
      </c>
      <c r="F1570" s="149" t="s">
        <v>156</v>
      </c>
      <c r="H1570" s="148" t="s">
        <v>19</v>
      </c>
      <c r="I1570" s="150"/>
      <c r="L1570" s="147"/>
      <c r="M1570" s="151"/>
      <c r="T1570" s="152"/>
      <c r="AT1570" s="148" t="s">
        <v>155</v>
      </c>
      <c r="AU1570" s="148" t="s">
        <v>81</v>
      </c>
      <c r="AV1570" s="12" t="s">
        <v>79</v>
      </c>
      <c r="AW1570" s="12" t="s">
        <v>33</v>
      </c>
      <c r="AX1570" s="12" t="s">
        <v>71</v>
      </c>
      <c r="AY1570" s="148" t="s">
        <v>141</v>
      </c>
    </row>
    <row r="1571" spans="2:65" s="13" customFormat="1" ht="22.5" x14ac:dyDescent="0.2">
      <c r="B1571" s="153"/>
      <c r="D1571" s="141" t="s">
        <v>155</v>
      </c>
      <c r="E1571" s="154" t="s">
        <v>19</v>
      </c>
      <c r="F1571" s="155" t="s">
        <v>1767</v>
      </c>
      <c r="H1571" s="156">
        <v>2.5</v>
      </c>
      <c r="I1571" s="157"/>
      <c r="L1571" s="153"/>
      <c r="M1571" s="158"/>
      <c r="T1571" s="159"/>
      <c r="AT1571" s="154" t="s">
        <v>155</v>
      </c>
      <c r="AU1571" s="154" t="s">
        <v>81</v>
      </c>
      <c r="AV1571" s="13" t="s">
        <v>81</v>
      </c>
      <c r="AW1571" s="13" t="s">
        <v>33</v>
      </c>
      <c r="AX1571" s="13" t="s">
        <v>79</v>
      </c>
      <c r="AY1571" s="154" t="s">
        <v>141</v>
      </c>
    </row>
    <row r="1572" spans="2:65" s="1" customFormat="1" ht="24.2" customHeight="1" x14ac:dyDescent="0.2">
      <c r="B1572" s="33"/>
      <c r="C1572" s="128" t="s">
        <v>1811</v>
      </c>
      <c r="D1572" s="128" t="s">
        <v>144</v>
      </c>
      <c r="E1572" s="129" t="s">
        <v>1812</v>
      </c>
      <c r="F1572" s="130" t="s">
        <v>1813</v>
      </c>
      <c r="G1572" s="131" t="s">
        <v>1032</v>
      </c>
      <c r="H1572" s="184"/>
      <c r="I1572" s="133"/>
      <c r="J1572" s="134">
        <f>ROUND(I1572*H1572,2)</f>
        <v>0</v>
      </c>
      <c r="K1572" s="130" t="s">
        <v>148</v>
      </c>
      <c r="L1572" s="33"/>
      <c r="M1572" s="135" t="s">
        <v>19</v>
      </c>
      <c r="N1572" s="136" t="s">
        <v>42</v>
      </c>
      <c r="P1572" s="137">
        <f>O1572*H1572</f>
        <v>0</v>
      </c>
      <c r="Q1572" s="137">
        <v>0</v>
      </c>
      <c r="R1572" s="137">
        <f>Q1572*H1572</f>
        <v>0</v>
      </c>
      <c r="S1572" s="137">
        <v>0</v>
      </c>
      <c r="T1572" s="138">
        <f>S1572*H1572</f>
        <v>0</v>
      </c>
      <c r="AR1572" s="139" t="s">
        <v>269</v>
      </c>
      <c r="AT1572" s="139" t="s">
        <v>144</v>
      </c>
      <c r="AU1572" s="139" t="s">
        <v>81</v>
      </c>
      <c r="AY1572" s="18" t="s">
        <v>141</v>
      </c>
      <c r="BE1572" s="140">
        <f>IF(N1572="základní",J1572,0)</f>
        <v>0</v>
      </c>
      <c r="BF1572" s="140">
        <f>IF(N1572="snížená",J1572,0)</f>
        <v>0</v>
      </c>
      <c r="BG1572" s="140">
        <f>IF(N1572="zákl. přenesená",J1572,0)</f>
        <v>0</v>
      </c>
      <c r="BH1572" s="140">
        <f>IF(N1572="sníž. přenesená",J1572,0)</f>
        <v>0</v>
      </c>
      <c r="BI1572" s="140">
        <f>IF(N1572="nulová",J1572,0)</f>
        <v>0</v>
      </c>
      <c r="BJ1572" s="18" t="s">
        <v>79</v>
      </c>
      <c r="BK1572" s="140">
        <f>ROUND(I1572*H1572,2)</f>
        <v>0</v>
      </c>
      <c r="BL1572" s="18" t="s">
        <v>269</v>
      </c>
      <c r="BM1572" s="139" t="s">
        <v>1814</v>
      </c>
    </row>
    <row r="1573" spans="2:65" s="1" customFormat="1" ht="29.25" x14ac:dyDescent="0.2">
      <c r="B1573" s="33"/>
      <c r="D1573" s="141" t="s">
        <v>151</v>
      </c>
      <c r="F1573" s="142" t="s">
        <v>1815</v>
      </c>
      <c r="I1573" s="143"/>
      <c r="L1573" s="33"/>
      <c r="M1573" s="144"/>
      <c r="T1573" s="54"/>
      <c r="AT1573" s="18" t="s">
        <v>151</v>
      </c>
      <c r="AU1573" s="18" t="s">
        <v>81</v>
      </c>
    </row>
    <row r="1574" spans="2:65" s="1" customFormat="1" ht="11.25" x14ac:dyDescent="0.2">
      <c r="B1574" s="33"/>
      <c r="D1574" s="145" t="s">
        <v>153</v>
      </c>
      <c r="F1574" s="146" t="s">
        <v>1816</v>
      </c>
      <c r="I1574" s="143"/>
      <c r="L1574" s="33"/>
      <c r="M1574" s="144"/>
      <c r="T1574" s="54"/>
      <c r="AT1574" s="18" t="s">
        <v>153</v>
      </c>
      <c r="AU1574" s="18" t="s">
        <v>81</v>
      </c>
    </row>
    <row r="1575" spans="2:65" s="11" customFormat="1" ht="22.9" customHeight="1" x14ac:dyDescent="0.2">
      <c r="B1575" s="116"/>
      <c r="D1575" s="117" t="s">
        <v>70</v>
      </c>
      <c r="E1575" s="126" t="s">
        <v>1817</v>
      </c>
      <c r="F1575" s="126" t="s">
        <v>1818</v>
      </c>
      <c r="I1575" s="119"/>
      <c r="J1575" s="127">
        <f>BK1575</f>
        <v>0</v>
      </c>
      <c r="L1575" s="116"/>
      <c r="M1575" s="121"/>
      <c r="P1575" s="122">
        <f>SUM(P1576:P1879)</f>
        <v>0</v>
      </c>
      <c r="R1575" s="122">
        <f>SUM(R1576:R1879)</f>
        <v>3.7136010899999992</v>
      </c>
      <c r="T1575" s="123">
        <f>SUM(T1576:T1879)</f>
        <v>0.827538</v>
      </c>
      <c r="AR1575" s="117" t="s">
        <v>81</v>
      </c>
      <c r="AT1575" s="124" t="s">
        <v>70</v>
      </c>
      <c r="AU1575" s="124" t="s">
        <v>79</v>
      </c>
      <c r="AY1575" s="117" t="s">
        <v>141</v>
      </c>
      <c r="BK1575" s="125">
        <f>SUM(BK1576:BK1879)</f>
        <v>0</v>
      </c>
    </row>
    <row r="1576" spans="2:65" s="1" customFormat="1" ht="21.75" customHeight="1" x14ac:dyDescent="0.2">
      <c r="B1576" s="33"/>
      <c r="C1576" s="128" t="s">
        <v>1819</v>
      </c>
      <c r="D1576" s="128" t="s">
        <v>144</v>
      </c>
      <c r="E1576" s="129" t="s">
        <v>1820</v>
      </c>
      <c r="F1576" s="130" t="s">
        <v>1821</v>
      </c>
      <c r="G1576" s="131" t="s">
        <v>221</v>
      </c>
      <c r="H1576" s="132">
        <v>292.14999999999998</v>
      </c>
      <c r="I1576" s="133"/>
      <c r="J1576" s="134">
        <f>ROUND(I1576*H1576,2)</f>
        <v>0</v>
      </c>
      <c r="K1576" s="130" t="s">
        <v>148</v>
      </c>
      <c r="L1576" s="33"/>
      <c r="M1576" s="135" t="s">
        <v>19</v>
      </c>
      <c r="N1576" s="136" t="s">
        <v>42</v>
      </c>
      <c r="P1576" s="137">
        <f>O1576*H1576</f>
        <v>0</v>
      </c>
      <c r="Q1576" s="137">
        <v>0</v>
      </c>
      <c r="R1576" s="137">
        <f>Q1576*H1576</f>
        <v>0</v>
      </c>
      <c r="S1576" s="137">
        <v>0</v>
      </c>
      <c r="T1576" s="138">
        <f>S1576*H1576</f>
        <v>0</v>
      </c>
      <c r="AR1576" s="139" t="s">
        <v>269</v>
      </c>
      <c r="AT1576" s="139" t="s">
        <v>144</v>
      </c>
      <c r="AU1576" s="139" t="s">
        <v>81</v>
      </c>
      <c r="AY1576" s="18" t="s">
        <v>141</v>
      </c>
      <c r="BE1576" s="140">
        <f>IF(N1576="základní",J1576,0)</f>
        <v>0</v>
      </c>
      <c r="BF1576" s="140">
        <f>IF(N1576="snížená",J1576,0)</f>
        <v>0</v>
      </c>
      <c r="BG1576" s="140">
        <f>IF(N1576="zákl. přenesená",J1576,0)</f>
        <v>0</v>
      </c>
      <c r="BH1576" s="140">
        <f>IF(N1576="sníž. přenesená",J1576,0)</f>
        <v>0</v>
      </c>
      <c r="BI1576" s="140">
        <f>IF(N1576="nulová",J1576,0)</f>
        <v>0</v>
      </c>
      <c r="BJ1576" s="18" t="s">
        <v>79</v>
      </c>
      <c r="BK1576" s="140">
        <f>ROUND(I1576*H1576,2)</f>
        <v>0</v>
      </c>
      <c r="BL1576" s="18" t="s">
        <v>269</v>
      </c>
      <c r="BM1576" s="139" t="s">
        <v>1822</v>
      </c>
    </row>
    <row r="1577" spans="2:65" s="1" customFormat="1" ht="19.5" x14ac:dyDescent="0.2">
      <c r="B1577" s="33"/>
      <c r="D1577" s="141" t="s">
        <v>151</v>
      </c>
      <c r="F1577" s="142" t="s">
        <v>1823</v>
      </c>
      <c r="I1577" s="143"/>
      <c r="L1577" s="33"/>
      <c r="M1577" s="144"/>
      <c r="T1577" s="54"/>
      <c r="AT1577" s="18" t="s">
        <v>151</v>
      </c>
      <c r="AU1577" s="18" t="s">
        <v>81</v>
      </c>
    </row>
    <row r="1578" spans="2:65" s="1" customFormat="1" ht="11.25" x14ac:dyDescent="0.2">
      <c r="B1578" s="33"/>
      <c r="D1578" s="145" t="s">
        <v>153</v>
      </c>
      <c r="F1578" s="146" t="s">
        <v>1824</v>
      </c>
      <c r="I1578" s="143"/>
      <c r="L1578" s="33"/>
      <c r="M1578" s="144"/>
      <c r="T1578" s="54"/>
      <c r="AT1578" s="18" t="s">
        <v>153</v>
      </c>
      <c r="AU1578" s="18" t="s">
        <v>81</v>
      </c>
    </row>
    <row r="1579" spans="2:65" s="12" customFormat="1" ht="11.25" x14ac:dyDescent="0.2">
      <c r="B1579" s="147"/>
      <c r="D1579" s="141" t="s">
        <v>155</v>
      </c>
      <c r="E1579" s="148" t="s">
        <v>19</v>
      </c>
      <c r="F1579" s="149" t="s">
        <v>225</v>
      </c>
      <c r="H1579" s="148" t="s">
        <v>19</v>
      </c>
      <c r="I1579" s="150"/>
      <c r="L1579" s="147"/>
      <c r="M1579" s="151"/>
      <c r="T1579" s="152"/>
      <c r="AT1579" s="148" t="s">
        <v>155</v>
      </c>
      <c r="AU1579" s="148" t="s">
        <v>81</v>
      </c>
      <c r="AV1579" s="12" t="s">
        <v>79</v>
      </c>
      <c r="AW1579" s="12" t="s">
        <v>33</v>
      </c>
      <c r="AX1579" s="12" t="s">
        <v>71</v>
      </c>
      <c r="AY1579" s="148" t="s">
        <v>141</v>
      </c>
    </row>
    <row r="1580" spans="2:65" s="12" customFormat="1" ht="11.25" x14ac:dyDescent="0.2">
      <c r="B1580" s="147"/>
      <c r="D1580" s="141" t="s">
        <v>155</v>
      </c>
      <c r="E1580" s="148" t="s">
        <v>19</v>
      </c>
      <c r="F1580" s="149" t="s">
        <v>1825</v>
      </c>
      <c r="H1580" s="148" t="s">
        <v>19</v>
      </c>
      <c r="I1580" s="150"/>
      <c r="L1580" s="147"/>
      <c r="M1580" s="151"/>
      <c r="T1580" s="152"/>
      <c r="AT1580" s="148" t="s">
        <v>155</v>
      </c>
      <c r="AU1580" s="148" t="s">
        <v>81</v>
      </c>
      <c r="AV1580" s="12" t="s">
        <v>79</v>
      </c>
      <c r="AW1580" s="12" t="s">
        <v>33</v>
      </c>
      <c r="AX1580" s="12" t="s">
        <v>71</v>
      </c>
      <c r="AY1580" s="148" t="s">
        <v>141</v>
      </c>
    </row>
    <row r="1581" spans="2:65" s="12" customFormat="1" ht="11.25" x14ac:dyDescent="0.2">
      <c r="B1581" s="147"/>
      <c r="D1581" s="141" t="s">
        <v>155</v>
      </c>
      <c r="E1581" s="148" t="s">
        <v>19</v>
      </c>
      <c r="F1581" s="149" t="s">
        <v>1826</v>
      </c>
      <c r="H1581" s="148" t="s">
        <v>19</v>
      </c>
      <c r="I1581" s="150"/>
      <c r="L1581" s="147"/>
      <c r="M1581" s="151"/>
      <c r="T1581" s="152"/>
      <c r="AT1581" s="148" t="s">
        <v>155</v>
      </c>
      <c r="AU1581" s="148" t="s">
        <v>81</v>
      </c>
      <c r="AV1581" s="12" t="s">
        <v>79</v>
      </c>
      <c r="AW1581" s="12" t="s">
        <v>33</v>
      </c>
      <c r="AX1581" s="12" t="s">
        <v>71</v>
      </c>
      <c r="AY1581" s="148" t="s">
        <v>141</v>
      </c>
    </row>
    <row r="1582" spans="2:65" s="13" customFormat="1" ht="11.25" x14ac:dyDescent="0.2">
      <c r="B1582" s="153"/>
      <c r="D1582" s="141" t="s">
        <v>155</v>
      </c>
      <c r="E1582" s="154" t="s">
        <v>19</v>
      </c>
      <c r="F1582" s="155" t="s">
        <v>1827</v>
      </c>
      <c r="H1582" s="156">
        <v>23.9</v>
      </c>
      <c r="I1582" s="157"/>
      <c r="L1582" s="153"/>
      <c r="M1582" s="158"/>
      <c r="T1582" s="159"/>
      <c r="AT1582" s="154" t="s">
        <v>155</v>
      </c>
      <c r="AU1582" s="154" t="s">
        <v>81</v>
      </c>
      <c r="AV1582" s="13" t="s">
        <v>81</v>
      </c>
      <c r="AW1582" s="13" t="s">
        <v>33</v>
      </c>
      <c r="AX1582" s="13" t="s">
        <v>71</v>
      </c>
      <c r="AY1582" s="154" t="s">
        <v>141</v>
      </c>
    </row>
    <row r="1583" spans="2:65" s="13" customFormat="1" ht="11.25" x14ac:dyDescent="0.2">
      <c r="B1583" s="153"/>
      <c r="D1583" s="141" t="s">
        <v>155</v>
      </c>
      <c r="E1583" s="154" t="s">
        <v>19</v>
      </c>
      <c r="F1583" s="155" t="s">
        <v>1828</v>
      </c>
      <c r="H1583" s="156">
        <v>10.1</v>
      </c>
      <c r="I1583" s="157"/>
      <c r="L1583" s="153"/>
      <c r="M1583" s="158"/>
      <c r="T1583" s="159"/>
      <c r="AT1583" s="154" t="s">
        <v>155</v>
      </c>
      <c r="AU1583" s="154" t="s">
        <v>81</v>
      </c>
      <c r="AV1583" s="13" t="s">
        <v>81</v>
      </c>
      <c r="AW1583" s="13" t="s">
        <v>33</v>
      </c>
      <c r="AX1583" s="13" t="s">
        <v>71</v>
      </c>
      <c r="AY1583" s="154" t="s">
        <v>141</v>
      </c>
    </row>
    <row r="1584" spans="2:65" s="13" customFormat="1" ht="11.25" x14ac:dyDescent="0.2">
      <c r="B1584" s="153"/>
      <c r="D1584" s="141" t="s">
        <v>155</v>
      </c>
      <c r="E1584" s="154" t="s">
        <v>19</v>
      </c>
      <c r="F1584" s="155" t="s">
        <v>1829</v>
      </c>
      <c r="H1584" s="156">
        <v>32.299999999999997</v>
      </c>
      <c r="I1584" s="157"/>
      <c r="L1584" s="153"/>
      <c r="M1584" s="158"/>
      <c r="T1584" s="159"/>
      <c r="AT1584" s="154" t="s">
        <v>155</v>
      </c>
      <c r="AU1584" s="154" t="s">
        <v>81</v>
      </c>
      <c r="AV1584" s="13" t="s">
        <v>81</v>
      </c>
      <c r="AW1584" s="13" t="s">
        <v>33</v>
      </c>
      <c r="AX1584" s="13" t="s">
        <v>71</v>
      </c>
      <c r="AY1584" s="154" t="s">
        <v>141</v>
      </c>
    </row>
    <row r="1585" spans="2:51" s="15" customFormat="1" ht="11.25" x14ac:dyDescent="0.2">
      <c r="B1585" s="177"/>
      <c r="D1585" s="141" t="s">
        <v>155</v>
      </c>
      <c r="E1585" s="178" t="s">
        <v>19</v>
      </c>
      <c r="F1585" s="179" t="s">
        <v>470</v>
      </c>
      <c r="H1585" s="180">
        <v>66.3</v>
      </c>
      <c r="I1585" s="181"/>
      <c r="L1585" s="177"/>
      <c r="M1585" s="182"/>
      <c r="T1585" s="183"/>
      <c r="AT1585" s="178" t="s">
        <v>155</v>
      </c>
      <c r="AU1585" s="178" t="s">
        <v>81</v>
      </c>
      <c r="AV1585" s="15" t="s">
        <v>142</v>
      </c>
      <c r="AW1585" s="15" t="s">
        <v>33</v>
      </c>
      <c r="AX1585" s="15" t="s">
        <v>71</v>
      </c>
      <c r="AY1585" s="178" t="s">
        <v>141</v>
      </c>
    </row>
    <row r="1586" spans="2:51" s="12" customFormat="1" ht="11.25" x14ac:dyDescent="0.2">
      <c r="B1586" s="147"/>
      <c r="D1586" s="141" t="s">
        <v>155</v>
      </c>
      <c r="E1586" s="148" t="s">
        <v>19</v>
      </c>
      <c r="F1586" s="149" t="s">
        <v>1830</v>
      </c>
      <c r="H1586" s="148" t="s">
        <v>19</v>
      </c>
      <c r="I1586" s="150"/>
      <c r="L1586" s="147"/>
      <c r="M1586" s="151"/>
      <c r="T1586" s="152"/>
      <c r="AT1586" s="148" t="s">
        <v>155</v>
      </c>
      <c r="AU1586" s="148" t="s">
        <v>81</v>
      </c>
      <c r="AV1586" s="12" t="s">
        <v>79</v>
      </c>
      <c r="AW1586" s="12" t="s">
        <v>33</v>
      </c>
      <c r="AX1586" s="12" t="s">
        <v>71</v>
      </c>
      <c r="AY1586" s="148" t="s">
        <v>141</v>
      </c>
    </row>
    <row r="1587" spans="2:51" s="13" customFormat="1" ht="11.25" x14ac:dyDescent="0.2">
      <c r="B1587" s="153"/>
      <c r="D1587" s="141" t="s">
        <v>155</v>
      </c>
      <c r="E1587" s="154" t="s">
        <v>19</v>
      </c>
      <c r="F1587" s="155" t="s">
        <v>1831</v>
      </c>
      <c r="H1587" s="156">
        <v>10.8</v>
      </c>
      <c r="I1587" s="157"/>
      <c r="L1587" s="153"/>
      <c r="M1587" s="158"/>
      <c r="T1587" s="159"/>
      <c r="AT1587" s="154" t="s">
        <v>155</v>
      </c>
      <c r="AU1587" s="154" t="s">
        <v>81</v>
      </c>
      <c r="AV1587" s="13" t="s">
        <v>81</v>
      </c>
      <c r="AW1587" s="13" t="s">
        <v>33</v>
      </c>
      <c r="AX1587" s="13" t="s">
        <v>71</v>
      </c>
      <c r="AY1587" s="154" t="s">
        <v>141</v>
      </c>
    </row>
    <row r="1588" spans="2:51" s="13" customFormat="1" ht="11.25" x14ac:dyDescent="0.2">
      <c r="B1588" s="153"/>
      <c r="D1588" s="141" t="s">
        <v>155</v>
      </c>
      <c r="E1588" s="154" t="s">
        <v>19</v>
      </c>
      <c r="F1588" s="155" t="s">
        <v>1832</v>
      </c>
      <c r="H1588" s="156">
        <v>6.6</v>
      </c>
      <c r="I1588" s="157"/>
      <c r="L1588" s="153"/>
      <c r="M1588" s="158"/>
      <c r="T1588" s="159"/>
      <c r="AT1588" s="154" t="s">
        <v>155</v>
      </c>
      <c r="AU1588" s="154" t="s">
        <v>81</v>
      </c>
      <c r="AV1588" s="13" t="s">
        <v>81</v>
      </c>
      <c r="AW1588" s="13" t="s">
        <v>33</v>
      </c>
      <c r="AX1588" s="13" t="s">
        <v>71</v>
      </c>
      <c r="AY1588" s="154" t="s">
        <v>141</v>
      </c>
    </row>
    <row r="1589" spans="2:51" s="13" customFormat="1" ht="11.25" x14ac:dyDescent="0.2">
      <c r="B1589" s="153"/>
      <c r="D1589" s="141" t="s">
        <v>155</v>
      </c>
      <c r="E1589" s="154" t="s">
        <v>19</v>
      </c>
      <c r="F1589" s="155" t="s">
        <v>1833</v>
      </c>
      <c r="H1589" s="156">
        <v>2.7</v>
      </c>
      <c r="I1589" s="157"/>
      <c r="L1589" s="153"/>
      <c r="M1589" s="158"/>
      <c r="T1589" s="159"/>
      <c r="AT1589" s="154" t="s">
        <v>155</v>
      </c>
      <c r="AU1589" s="154" t="s">
        <v>81</v>
      </c>
      <c r="AV1589" s="13" t="s">
        <v>81</v>
      </c>
      <c r="AW1589" s="13" t="s">
        <v>33</v>
      </c>
      <c r="AX1589" s="13" t="s">
        <v>71</v>
      </c>
      <c r="AY1589" s="154" t="s">
        <v>141</v>
      </c>
    </row>
    <row r="1590" spans="2:51" s="13" customFormat="1" ht="11.25" x14ac:dyDescent="0.2">
      <c r="B1590" s="153"/>
      <c r="D1590" s="141" t="s">
        <v>155</v>
      </c>
      <c r="E1590" s="154" t="s">
        <v>19</v>
      </c>
      <c r="F1590" s="155" t="s">
        <v>1834</v>
      </c>
      <c r="H1590" s="156">
        <v>1.65</v>
      </c>
      <c r="I1590" s="157"/>
      <c r="L1590" s="153"/>
      <c r="M1590" s="158"/>
      <c r="T1590" s="159"/>
      <c r="AT1590" s="154" t="s">
        <v>155</v>
      </c>
      <c r="AU1590" s="154" t="s">
        <v>81</v>
      </c>
      <c r="AV1590" s="13" t="s">
        <v>81</v>
      </c>
      <c r="AW1590" s="13" t="s">
        <v>33</v>
      </c>
      <c r="AX1590" s="13" t="s">
        <v>71</v>
      </c>
      <c r="AY1590" s="154" t="s">
        <v>141</v>
      </c>
    </row>
    <row r="1591" spans="2:51" s="13" customFormat="1" ht="11.25" x14ac:dyDescent="0.2">
      <c r="B1591" s="153"/>
      <c r="D1591" s="141" t="s">
        <v>155</v>
      </c>
      <c r="E1591" s="154" t="s">
        <v>19</v>
      </c>
      <c r="F1591" s="155" t="s">
        <v>1835</v>
      </c>
      <c r="H1591" s="156">
        <v>1.6</v>
      </c>
      <c r="I1591" s="157"/>
      <c r="L1591" s="153"/>
      <c r="M1591" s="158"/>
      <c r="T1591" s="159"/>
      <c r="AT1591" s="154" t="s">
        <v>155</v>
      </c>
      <c r="AU1591" s="154" t="s">
        <v>81</v>
      </c>
      <c r="AV1591" s="13" t="s">
        <v>81</v>
      </c>
      <c r="AW1591" s="13" t="s">
        <v>33</v>
      </c>
      <c r="AX1591" s="13" t="s">
        <v>71</v>
      </c>
      <c r="AY1591" s="154" t="s">
        <v>141</v>
      </c>
    </row>
    <row r="1592" spans="2:51" s="13" customFormat="1" ht="11.25" x14ac:dyDescent="0.2">
      <c r="B1592" s="153"/>
      <c r="D1592" s="141" t="s">
        <v>155</v>
      </c>
      <c r="E1592" s="154" t="s">
        <v>19</v>
      </c>
      <c r="F1592" s="155" t="s">
        <v>1836</v>
      </c>
      <c r="H1592" s="156">
        <v>2.7</v>
      </c>
      <c r="I1592" s="157"/>
      <c r="L1592" s="153"/>
      <c r="M1592" s="158"/>
      <c r="T1592" s="159"/>
      <c r="AT1592" s="154" t="s">
        <v>155</v>
      </c>
      <c r="AU1592" s="154" t="s">
        <v>81</v>
      </c>
      <c r="AV1592" s="13" t="s">
        <v>81</v>
      </c>
      <c r="AW1592" s="13" t="s">
        <v>33</v>
      </c>
      <c r="AX1592" s="13" t="s">
        <v>71</v>
      </c>
      <c r="AY1592" s="154" t="s">
        <v>141</v>
      </c>
    </row>
    <row r="1593" spans="2:51" s="13" customFormat="1" ht="11.25" x14ac:dyDescent="0.2">
      <c r="B1593" s="153"/>
      <c r="D1593" s="141" t="s">
        <v>155</v>
      </c>
      <c r="E1593" s="154" t="s">
        <v>19</v>
      </c>
      <c r="F1593" s="155" t="s">
        <v>1837</v>
      </c>
      <c r="H1593" s="156">
        <v>6.8</v>
      </c>
      <c r="I1593" s="157"/>
      <c r="L1593" s="153"/>
      <c r="M1593" s="158"/>
      <c r="T1593" s="159"/>
      <c r="AT1593" s="154" t="s">
        <v>155</v>
      </c>
      <c r="AU1593" s="154" t="s">
        <v>81</v>
      </c>
      <c r="AV1593" s="13" t="s">
        <v>81</v>
      </c>
      <c r="AW1593" s="13" t="s">
        <v>33</v>
      </c>
      <c r="AX1593" s="13" t="s">
        <v>71</v>
      </c>
      <c r="AY1593" s="154" t="s">
        <v>141</v>
      </c>
    </row>
    <row r="1594" spans="2:51" s="13" customFormat="1" ht="11.25" x14ac:dyDescent="0.2">
      <c r="B1594" s="153"/>
      <c r="D1594" s="141" t="s">
        <v>155</v>
      </c>
      <c r="E1594" s="154" t="s">
        <v>19</v>
      </c>
      <c r="F1594" s="155" t="s">
        <v>1838</v>
      </c>
      <c r="H1594" s="156">
        <v>8.35</v>
      </c>
      <c r="I1594" s="157"/>
      <c r="L1594" s="153"/>
      <c r="M1594" s="158"/>
      <c r="T1594" s="159"/>
      <c r="AT1594" s="154" t="s">
        <v>155</v>
      </c>
      <c r="AU1594" s="154" t="s">
        <v>81</v>
      </c>
      <c r="AV1594" s="13" t="s">
        <v>81</v>
      </c>
      <c r="AW1594" s="13" t="s">
        <v>33</v>
      </c>
      <c r="AX1594" s="13" t="s">
        <v>71</v>
      </c>
      <c r="AY1594" s="154" t="s">
        <v>141</v>
      </c>
    </row>
    <row r="1595" spans="2:51" s="13" customFormat="1" ht="11.25" x14ac:dyDescent="0.2">
      <c r="B1595" s="153"/>
      <c r="D1595" s="141" t="s">
        <v>155</v>
      </c>
      <c r="E1595" s="154" t="s">
        <v>19</v>
      </c>
      <c r="F1595" s="155" t="s">
        <v>1839</v>
      </c>
      <c r="H1595" s="156">
        <v>3.75</v>
      </c>
      <c r="I1595" s="157"/>
      <c r="L1595" s="153"/>
      <c r="M1595" s="158"/>
      <c r="T1595" s="159"/>
      <c r="AT1595" s="154" t="s">
        <v>155</v>
      </c>
      <c r="AU1595" s="154" t="s">
        <v>81</v>
      </c>
      <c r="AV1595" s="13" t="s">
        <v>81</v>
      </c>
      <c r="AW1595" s="13" t="s">
        <v>33</v>
      </c>
      <c r="AX1595" s="13" t="s">
        <v>71</v>
      </c>
      <c r="AY1595" s="154" t="s">
        <v>141</v>
      </c>
    </row>
    <row r="1596" spans="2:51" s="13" customFormat="1" ht="11.25" x14ac:dyDescent="0.2">
      <c r="B1596" s="153"/>
      <c r="D1596" s="141" t="s">
        <v>155</v>
      </c>
      <c r="E1596" s="154" t="s">
        <v>19</v>
      </c>
      <c r="F1596" s="155" t="s">
        <v>1840</v>
      </c>
      <c r="H1596" s="156">
        <v>1.7</v>
      </c>
      <c r="I1596" s="157"/>
      <c r="L1596" s="153"/>
      <c r="M1596" s="158"/>
      <c r="T1596" s="159"/>
      <c r="AT1596" s="154" t="s">
        <v>155</v>
      </c>
      <c r="AU1596" s="154" t="s">
        <v>81</v>
      </c>
      <c r="AV1596" s="13" t="s">
        <v>81</v>
      </c>
      <c r="AW1596" s="13" t="s">
        <v>33</v>
      </c>
      <c r="AX1596" s="13" t="s">
        <v>71</v>
      </c>
      <c r="AY1596" s="154" t="s">
        <v>141</v>
      </c>
    </row>
    <row r="1597" spans="2:51" s="13" customFormat="1" ht="11.25" x14ac:dyDescent="0.2">
      <c r="B1597" s="153"/>
      <c r="D1597" s="141" t="s">
        <v>155</v>
      </c>
      <c r="E1597" s="154" t="s">
        <v>19</v>
      </c>
      <c r="F1597" s="155" t="s">
        <v>1841</v>
      </c>
      <c r="H1597" s="156">
        <v>2.7</v>
      </c>
      <c r="I1597" s="157"/>
      <c r="L1597" s="153"/>
      <c r="M1597" s="158"/>
      <c r="T1597" s="159"/>
      <c r="AT1597" s="154" t="s">
        <v>155</v>
      </c>
      <c r="AU1597" s="154" t="s">
        <v>81</v>
      </c>
      <c r="AV1597" s="13" t="s">
        <v>81</v>
      </c>
      <c r="AW1597" s="13" t="s">
        <v>33</v>
      </c>
      <c r="AX1597" s="13" t="s">
        <v>71</v>
      </c>
      <c r="AY1597" s="154" t="s">
        <v>141</v>
      </c>
    </row>
    <row r="1598" spans="2:51" s="13" customFormat="1" ht="11.25" x14ac:dyDescent="0.2">
      <c r="B1598" s="153"/>
      <c r="D1598" s="141" t="s">
        <v>155</v>
      </c>
      <c r="E1598" s="154" t="s">
        <v>19</v>
      </c>
      <c r="F1598" s="155" t="s">
        <v>1842</v>
      </c>
      <c r="H1598" s="156">
        <v>3.4</v>
      </c>
      <c r="I1598" s="157"/>
      <c r="L1598" s="153"/>
      <c r="M1598" s="158"/>
      <c r="T1598" s="159"/>
      <c r="AT1598" s="154" t="s">
        <v>155</v>
      </c>
      <c r="AU1598" s="154" t="s">
        <v>81</v>
      </c>
      <c r="AV1598" s="13" t="s">
        <v>81</v>
      </c>
      <c r="AW1598" s="13" t="s">
        <v>33</v>
      </c>
      <c r="AX1598" s="13" t="s">
        <v>71</v>
      </c>
      <c r="AY1598" s="154" t="s">
        <v>141</v>
      </c>
    </row>
    <row r="1599" spans="2:51" s="13" customFormat="1" ht="11.25" x14ac:dyDescent="0.2">
      <c r="B1599" s="153"/>
      <c r="D1599" s="141" t="s">
        <v>155</v>
      </c>
      <c r="E1599" s="154" t="s">
        <v>19</v>
      </c>
      <c r="F1599" s="155" t="s">
        <v>1843</v>
      </c>
      <c r="H1599" s="156">
        <v>3.1</v>
      </c>
      <c r="I1599" s="157"/>
      <c r="L1599" s="153"/>
      <c r="M1599" s="158"/>
      <c r="T1599" s="159"/>
      <c r="AT1599" s="154" t="s">
        <v>155</v>
      </c>
      <c r="AU1599" s="154" t="s">
        <v>81</v>
      </c>
      <c r="AV1599" s="13" t="s">
        <v>81</v>
      </c>
      <c r="AW1599" s="13" t="s">
        <v>33</v>
      </c>
      <c r="AX1599" s="13" t="s">
        <v>71</v>
      </c>
      <c r="AY1599" s="154" t="s">
        <v>141</v>
      </c>
    </row>
    <row r="1600" spans="2:51" s="13" customFormat="1" ht="11.25" x14ac:dyDescent="0.2">
      <c r="B1600" s="153"/>
      <c r="D1600" s="141" t="s">
        <v>155</v>
      </c>
      <c r="E1600" s="154" t="s">
        <v>19</v>
      </c>
      <c r="F1600" s="155" t="s">
        <v>1844</v>
      </c>
      <c r="H1600" s="156">
        <v>1.7</v>
      </c>
      <c r="I1600" s="157"/>
      <c r="L1600" s="153"/>
      <c r="M1600" s="158"/>
      <c r="T1600" s="159"/>
      <c r="AT1600" s="154" t="s">
        <v>155</v>
      </c>
      <c r="AU1600" s="154" t="s">
        <v>81</v>
      </c>
      <c r="AV1600" s="13" t="s">
        <v>81</v>
      </c>
      <c r="AW1600" s="13" t="s">
        <v>33</v>
      </c>
      <c r="AX1600" s="13" t="s">
        <v>71</v>
      </c>
      <c r="AY1600" s="154" t="s">
        <v>141</v>
      </c>
    </row>
    <row r="1601" spans="2:51" s="13" customFormat="1" ht="11.25" x14ac:dyDescent="0.2">
      <c r="B1601" s="153"/>
      <c r="D1601" s="141" t="s">
        <v>155</v>
      </c>
      <c r="E1601" s="154" t="s">
        <v>19</v>
      </c>
      <c r="F1601" s="155" t="s">
        <v>1845</v>
      </c>
      <c r="H1601" s="156">
        <v>1.25</v>
      </c>
      <c r="I1601" s="157"/>
      <c r="L1601" s="153"/>
      <c r="M1601" s="158"/>
      <c r="T1601" s="159"/>
      <c r="AT1601" s="154" t="s">
        <v>155</v>
      </c>
      <c r="AU1601" s="154" t="s">
        <v>81</v>
      </c>
      <c r="AV1601" s="13" t="s">
        <v>81</v>
      </c>
      <c r="AW1601" s="13" t="s">
        <v>33</v>
      </c>
      <c r="AX1601" s="13" t="s">
        <v>71</v>
      </c>
      <c r="AY1601" s="154" t="s">
        <v>141</v>
      </c>
    </row>
    <row r="1602" spans="2:51" s="13" customFormat="1" ht="11.25" x14ac:dyDescent="0.2">
      <c r="B1602" s="153"/>
      <c r="D1602" s="141" t="s">
        <v>155</v>
      </c>
      <c r="E1602" s="154" t="s">
        <v>19</v>
      </c>
      <c r="F1602" s="155" t="s">
        <v>1846</v>
      </c>
      <c r="H1602" s="156">
        <v>3</v>
      </c>
      <c r="I1602" s="157"/>
      <c r="L1602" s="153"/>
      <c r="M1602" s="158"/>
      <c r="T1602" s="159"/>
      <c r="AT1602" s="154" t="s">
        <v>155</v>
      </c>
      <c r="AU1602" s="154" t="s">
        <v>81</v>
      </c>
      <c r="AV1602" s="13" t="s">
        <v>81</v>
      </c>
      <c r="AW1602" s="13" t="s">
        <v>33</v>
      </c>
      <c r="AX1602" s="13" t="s">
        <v>71</v>
      </c>
      <c r="AY1602" s="154" t="s">
        <v>141</v>
      </c>
    </row>
    <row r="1603" spans="2:51" s="13" customFormat="1" ht="11.25" x14ac:dyDescent="0.2">
      <c r="B1603" s="153"/>
      <c r="D1603" s="141" t="s">
        <v>155</v>
      </c>
      <c r="E1603" s="154" t="s">
        <v>19</v>
      </c>
      <c r="F1603" s="155" t="s">
        <v>1847</v>
      </c>
      <c r="H1603" s="156">
        <v>4.7</v>
      </c>
      <c r="I1603" s="157"/>
      <c r="L1603" s="153"/>
      <c r="M1603" s="158"/>
      <c r="T1603" s="159"/>
      <c r="AT1603" s="154" t="s">
        <v>155</v>
      </c>
      <c r="AU1603" s="154" t="s">
        <v>81</v>
      </c>
      <c r="AV1603" s="13" t="s">
        <v>81</v>
      </c>
      <c r="AW1603" s="13" t="s">
        <v>33</v>
      </c>
      <c r="AX1603" s="13" t="s">
        <v>71</v>
      </c>
      <c r="AY1603" s="154" t="s">
        <v>141</v>
      </c>
    </row>
    <row r="1604" spans="2:51" s="15" customFormat="1" ht="11.25" x14ac:dyDescent="0.2">
      <c r="B1604" s="177"/>
      <c r="D1604" s="141" t="s">
        <v>155</v>
      </c>
      <c r="E1604" s="178" t="s">
        <v>19</v>
      </c>
      <c r="F1604" s="179" t="s">
        <v>470</v>
      </c>
      <c r="H1604" s="180">
        <v>66.5</v>
      </c>
      <c r="I1604" s="181"/>
      <c r="L1604" s="177"/>
      <c r="M1604" s="182"/>
      <c r="T1604" s="183"/>
      <c r="AT1604" s="178" t="s">
        <v>155</v>
      </c>
      <c r="AU1604" s="178" t="s">
        <v>81</v>
      </c>
      <c r="AV1604" s="15" t="s">
        <v>142</v>
      </c>
      <c r="AW1604" s="15" t="s">
        <v>33</v>
      </c>
      <c r="AX1604" s="15" t="s">
        <v>71</v>
      </c>
      <c r="AY1604" s="178" t="s">
        <v>141</v>
      </c>
    </row>
    <row r="1605" spans="2:51" s="12" customFormat="1" ht="11.25" x14ac:dyDescent="0.2">
      <c r="B1605" s="147"/>
      <c r="D1605" s="141" t="s">
        <v>155</v>
      </c>
      <c r="E1605" s="148" t="s">
        <v>19</v>
      </c>
      <c r="F1605" s="149" t="s">
        <v>1848</v>
      </c>
      <c r="H1605" s="148" t="s">
        <v>19</v>
      </c>
      <c r="I1605" s="150"/>
      <c r="L1605" s="147"/>
      <c r="M1605" s="151"/>
      <c r="T1605" s="152"/>
      <c r="AT1605" s="148" t="s">
        <v>155</v>
      </c>
      <c r="AU1605" s="148" t="s">
        <v>81</v>
      </c>
      <c r="AV1605" s="12" t="s">
        <v>79</v>
      </c>
      <c r="AW1605" s="12" t="s">
        <v>33</v>
      </c>
      <c r="AX1605" s="12" t="s">
        <v>71</v>
      </c>
      <c r="AY1605" s="148" t="s">
        <v>141</v>
      </c>
    </row>
    <row r="1606" spans="2:51" s="13" customFormat="1" ht="11.25" x14ac:dyDescent="0.2">
      <c r="B1606" s="153"/>
      <c r="D1606" s="141" t="s">
        <v>155</v>
      </c>
      <c r="E1606" s="154" t="s">
        <v>19</v>
      </c>
      <c r="F1606" s="155" t="s">
        <v>1849</v>
      </c>
      <c r="H1606" s="156">
        <v>13.8</v>
      </c>
      <c r="I1606" s="157"/>
      <c r="L1606" s="153"/>
      <c r="M1606" s="158"/>
      <c r="T1606" s="159"/>
      <c r="AT1606" s="154" t="s">
        <v>155</v>
      </c>
      <c r="AU1606" s="154" t="s">
        <v>81</v>
      </c>
      <c r="AV1606" s="13" t="s">
        <v>81</v>
      </c>
      <c r="AW1606" s="13" t="s">
        <v>33</v>
      </c>
      <c r="AX1606" s="13" t="s">
        <v>71</v>
      </c>
      <c r="AY1606" s="154" t="s">
        <v>141</v>
      </c>
    </row>
    <row r="1607" spans="2:51" s="13" customFormat="1" ht="11.25" x14ac:dyDescent="0.2">
      <c r="B1607" s="153"/>
      <c r="D1607" s="141" t="s">
        <v>155</v>
      </c>
      <c r="E1607" s="154" t="s">
        <v>19</v>
      </c>
      <c r="F1607" s="155" t="s">
        <v>1850</v>
      </c>
      <c r="H1607" s="156">
        <v>14.35</v>
      </c>
      <c r="I1607" s="157"/>
      <c r="L1607" s="153"/>
      <c r="M1607" s="158"/>
      <c r="T1607" s="159"/>
      <c r="AT1607" s="154" t="s">
        <v>155</v>
      </c>
      <c r="AU1607" s="154" t="s">
        <v>81</v>
      </c>
      <c r="AV1607" s="13" t="s">
        <v>81</v>
      </c>
      <c r="AW1607" s="13" t="s">
        <v>33</v>
      </c>
      <c r="AX1607" s="13" t="s">
        <v>71</v>
      </c>
      <c r="AY1607" s="154" t="s">
        <v>141</v>
      </c>
    </row>
    <row r="1608" spans="2:51" s="13" customFormat="1" ht="11.25" x14ac:dyDescent="0.2">
      <c r="B1608" s="153"/>
      <c r="D1608" s="141" t="s">
        <v>155</v>
      </c>
      <c r="E1608" s="154" t="s">
        <v>19</v>
      </c>
      <c r="F1608" s="155" t="s">
        <v>1851</v>
      </c>
      <c r="H1608" s="156">
        <v>23</v>
      </c>
      <c r="I1608" s="157"/>
      <c r="L1608" s="153"/>
      <c r="M1608" s="158"/>
      <c r="T1608" s="159"/>
      <c r="AT1608" s="154" t="s">
        <v>155</v>
      </c>
      <c r="AU1608" s="154" t="s">
        <v>81</v>
      </c>
      <c r="AV1608" s="13" t="s">
        <v>81</v>
      </c>
      <c r="AW1608" s="13" t="s">
        <v>33</v>
      </c>
      <c r="AX1608" s="13" t="s">
        <v>71</v>
      </c>
      <c r="AY1608" s="154" t="s">
        <v>141</v>
      </c>
    </row>
    <row r="1609" spans="2:51" s="13" customFormat="1" ht="11.25" x14ac:dyDescent="0.2">
      <c r="B1609" s="153"/>
      <c r="D1609" s="141" t="s">
        <v>155</v>
      </c>
      <c r="E1609" s="154" t="s">
        <v>19</v>
      </c>
      <c r="F1609" s="155" t="s">
        <v>1852</v>
      </c>
      <c r="H1609" s="156">
        <v>23.4</v>
      </c>
      <c r="I1609" s="157"/>
      <c r="L1609" s="153"/>
      <c r="M1609" s="158"/>
      <c r="T1609" s="159"/>
      <c r="AT1609" s="154" t="s">
        <v>155</v>
      </c>
      <c r="AU1609" s="154" t="s">
        <v>81</v>
      </c>
      <c r="AV1609" s="13" t="s">
        <v>81</v>
      </c>
      <c r="AW1609" s="13" t="s">
        <v>33</v>
      </c>
      <c r="AX1609" s="13" t="s">
        <v>71</v>
      </c>
      <c r="AY1609" s="154" t="s">
        <v>141</v>
      </c>
    </row>
    <row r="1610" spans="2:51" s="13" customFormat="1" ht="11.25" x14ac:dyDescent="0.2">
      <c r="B1610" s="153"/>
      <c r="D1610" s="141" t="s">
        <v>155</v>
      </c>
      <c r="E1610" s="154" t="s">
        <v>19</v>
      </c>
      <c r="F1610" s="155" t="s">
        <v>1853</v>
      </c>
      <c r="H1610" s="156">
        <v>23.7</v>
      </c>
      <c r="I1610" s="157"/>
      <c r="L1610" s="153"/>
      <c r="M1610" s="158"/>
      <c r="T1610" s="159"/>
      <c r="AT1610" s="154" t="s">
        <v>155</v>
      </c>
      <c r="AU1610" s="154" t="s">
        <v>81</v>
      </c>
      <c r="AV1610" s="13" t="s">
        <v>81</v>
      </c>
      <c r="AW1610" s="13" t="s">
        <v>33</v>
      </c>
      <c r="AX1610" s="13" t="s">
        <v>71</v>
      </c>
      <c r="AY1610" s="154" t="s">
        <v>141</v>
      </c>
    </row>
    <row r="1611" spans="2:51" s="13" customFormat="1" ht="11.25" x14ac:dyDescent="0.2">
      <c r="B1611" s="153"/>
      <c r="D1611" s="141" t="s">
        <v>155</v>
      </c>
      <c r="E1611" s="154" t="s">
        <v>19</v>
      </c>
      <c r="F1611" s="155" t="s">
        <v>1854</v>
      </c>
      <c r="H1611" s="156">
        <v>47.75</v>
      </c>
      <c r="I1611" s="157"/>
      <c r="L1611" s="153"/>
      <c r="M1611" s="158"/>
      <c r="T1611" s="159"/>
      <c r="AT1611" s="154" t="s">
        <v>155</v>
      </c>
      <c r="AU1611" s="154" t="s">
        <v>81</v>
      </c>
      <c r="AV1611" s="13" t="s">
        <v>81</v>
      </c>
      <c r="AW1611" s="13" t="s">
        <v>33</v>
      </c>
      <c r="AX1611" s="13" t="s">
        <v>71</v>
      </c>
      <c r="AY1611" s="154" t="s">
        <v>141</v>
      </c>
    </row>
    <row r="1612" spans="2:51" s="15" customFormat="1" ht="11.25" x14ac:dyDescent="0.2">
      <c r="B1612" s="177"/>
      <c r="D1612" s="141" t="s">
        <v>155</v>
      </c>
      <c r="E1612" s="178" t="s">
        <v>19</v>
      </c>
      <c r="F1612" s="179" t="s">
        <v>470</v>
      </c>
      <c r="H1612" s="180">
        <v>146</v>
      </c>
      <c r="I1612" s="181"/>
      <c r="L1612" s="177"/>
      <c r="M1612" s="182"/>
      <c r="T1612" s="183"/>
      <c r="AT1612" s="178" t="s">
        <v>155</v>
      </c>
      <c r="AU1612" s="178" t="s">
        <v>81</v>
      </c>
      <c r="AV1612" s="15" t="s">
        <v>142</v>
      </c>
      <c r="AW1612" s="15" t="s">
        <v>33</v>
      </c>
      <c r="AX1612" s="15" t="s">
        <v>71</v>
      </c>
      <c r="AY1612" s="178" t="s">
        <v>141</v>
      </c>
    </row>
    <row r="1613" spans="2:51" s="12" customFormat="1" ht="11.25" x14ac:dyDescent="0.2">
      <c r="B1613" s="147"/>
      <c r="D1613" s="141" t="s">
        <v>155</v>
      </c>
      <c r="E1613" s="148" t="s">
        <v>19</v>
      </c>
      <c r="F1613" s="149" t="s">
        <v>1024</v>
      </c>
      <c r="H1613" s="148" t="s">
        <v>19</v>
      </c>
      <c r="I1613" s="150"/>
      <c r="L1613" s="147"/>
      <c r="M1613" s="151"/>
      <c r="T1613" s="152"/>
      <c r="AT1613" s="148" t="s">
        <v>155</v>
      </c>
      <c r="AU1613" s="148" t="s">
        <v>81</v>
      </c>
      <c r="AV1613" s="12" t="s">
        <v>79</v>
      </c>
      <c r="AW1613" s="12" t="s">
        <v>33</v>
      </c>
      <c r="AX1613" s="12" t="s">
        <v>71</v>
      </c>
      <c r="AY1613" s="148" t="s">
        <v>141</v>
      </c>
    </row>
    <row r="1614" spans="2:51" s="13" customFormat="1" ht="11.25" x14ac:dyDescent="0.2">
      <c r="B1614" s="153"/>
      <c r="D1614" s="141" t="s">
        <v>155</v>
      </c>
      <c r="E1614" s="154" t="s">
        <v>19</v>
      </c>
      <c r="F1614" s="155" t="s">
        <v>1025</v>
      </c>
      <c r="H1614" s="156">
        <v>4</v>
      </c>
      <c r="I1614" s="157"/>
      <c r="L1614" s="153"/>
      <c r="M1614" s="158"/>
      <c r="T1614" s="159"/>
      <c r="AT1614" s="154" t="s">
        <v>155</v>
      </c>
      <c r="AU1614" s="154" t="s">
        <v>81</v>
      </c>
      <c r="AV1614" s="13" t="s">
        <v>81</v>
      </c>
      <c r="AW1614" s="13" t="s">
        <v>33</v>
      </c>
      <c r="AX1614" s="13" t="s">
        <v>71</v>
      </c>
      <c r="AY1614" s="154" t="s">
        <v>141</v>
      </c>
    </row>
    <row r="1615" spans="2:51" s="13" customFormat="1" ht="11.25" x14ac:dyDescent="0.2">
      <c r="B1615" s="153"/>
      <c r="D1615" s="141" t="s">
        <v>155</v>
      </c>
      <c r="E1615" s="154" t="s">
        <v>19</v>
      </c>
      <c r="F1615" s="155" t="s">
        <v>1026</v>
      </c>
      <c r="H1615" s="156">
        <v>3.15</v>
      </c>
      <c r="I1615" s="157"/>
      <c r="L1615" s="153"/>
      <c r="M1615" s="158"/>
      <c r="T1615" s="159"/>
      <c r="AT1615" s="154" t="s">
        <v>155</v>
      </c>
      <c r="AU1615" s="154" t="s">
        <v>81</v>
      </c>
      <c r="AV1615" s="13" t="s">
        <v>81</v>
      </c>
      <c r="AW1615" s="13" t="s">
        <v>33</v>
      </c>
      <c r="AX1615" s="13" t="s">
        <v>71</v>
      </c>
      <c r="AY1615" s="154" t="s">
        <v>141</v>
      </c>
    </row>
    <row r="1616" spans="2:51" s="13" customFormat="1" ht="11.25" x14ac:dyDescent="0.2">
      <c r="B1616" s="153"/>
      <c r="D1616" s="141" t="s">
        <v>155</v>
      </c>
      <c r="E1616" s="154" t="s">
        <v>19</v>
      </c>
      <c r="F1616" s="155" t="s">
        <v>1027</v>
      </c>
      <c r="H1616" s="156">
        <v>3.2</v>
      </c>
      <c r="I1616" s="157"/>
      <c r="L1616" s="153"/>
      <c r="M1616" s="158"/>
      <c r="T1616" s="159"/>
      <c r="AT1616" s="154" t="s">
        <v>155</v>
      </c>
      <c r="AU1616" s="154" t="s">
        <v>81</v>
      </c>
      <c r="AV1616" s="13" t="s">
        <v>81</v>
      </c>
      <c r="AW1616" s="13" t="s">
        <v>33</v>
      </c>
      <c r="AX1616" s="13" t="s">
        <v>71</v>
      </c>
      <c r="AY1616" s="154" t="s">
        <v>141</v>
      </c>
    </row>
    <row r="1617" spans="2:65" s="13" customFormat="1" ht="11.25" x14ac:dyDescent="0.2">
      <c r="B1617" s="153"/>
      <c r="D1617" s="141" t="s">
        <v>155</v>
      </c>
      <c r="E1617" s="154" t="s">
        <v>19</v>
      </c>
      <c r="F1617" s="155" t="s">
        <v>1028</v>
      </c>
      <c r="H1617" s="156">
        <v>3</v>
      </c>
      <c r="I1617" s="157"/>
      <c r="L1617" s="153"/>
      <c r="M1617" s="158"/>
      <c r="T1617" s="159"/>
      <c r="AT1617" s="154" t="s">
        <v>155</v>
      </c>
      <c r="AU1617" s="154" t="s">
        <v>81</v>
      </c>
      <c r="AV1617" s="13" t="s">
        <v>81</v>
      </c>
      <c r="AW1617" s="13" t="s">
        <v>33</v>
      </c>
      <c r="AX1617" s="13" t="s">
        <v>71</v>
      </c>
      <c r="AY1617" s="154" t="s">
        <v>141</v>
      </c>
    </row>
    <row r="1618" spans="2:65" s="15" customFormat="1" ht="11.25" x14ac:dyDescent="0.2">
      <c r="B1618" s="177"/>
      <c r="D1618" s="141" t="s">
        <v>155</v>
      </c>
      <c r="E1618" s="178" t="s">
        <v>19</v>
      </c>
      <c r="F1618" s="179" t="s">
        <v>470</v>
      </c>
      <c r="H1618" s="180">
        <v>13.35</v>
      </c>
      <c r="I1618" s="181"/>
      <c r="L1618" s="177"/>
      <c r="M1618" s="182"/>
      <c r="T1618" s="183"/>
      <c r="AT1618" s="178" t="s">
        <v>155</v>
      </c>
      <c r="AU1618" s="178" t="s">
        <v>81</v>
      </c>
      <c r="AV1618" s="15" t="s">
        <v>142</v>
      </c>
      <c r="AW1618" s="15" t="s">
        <v>33</v>
      </c>
      <c r="AX1618" s="15" t="s">
        <v>71</v>
      </c>
      <c r="AY1618" s="178" t="s">
        <v>141</v>
      </c>
    </row>
    <row r="1619" spans="2:65" s="14" customFormat="1" ht="11.25" x14ac:dyDescent="0.2">
      <c r="B1619" s="170"/>
      <c r="D1619" s="141" t="s">
        <v>155</v>
      </c>
      <c r="E1619" s="171" t="s">
        <v>19</v>
      </c>
      <c r="F1619" s="172" t="s">
        <v>188</v>
      </c>
      <c r="H1619" s="173">
        <v>292.14999999999998</v>
      </c>
      <c r="I1619" s="174"/>
      <c r="L1619" s="170"/>
      <c r="M1619" s="175"/>
      <c r="T1619" s="176"/>
      <c r="AT1619" s="171" t="s">
        <v>155</v>
      </c>
      <c r="AU1619" s="171" t="s">
        <v>81</v>
      </c>
      <c r="AV1619" s="14" t="s">
        <v>149</v>
      </c>
      <c r="AW1619" s="14" t="s">
        <v>33</v>
      </c>
      <c r="AX1619" s="14" t="s">
        <v>79</v>
      </c>
      <c r="AY1619" s="171" t="s">
        <v>141</v>
      </c>
    </row>
    <row r="1620" spans="2:65" s="1" customFormat="1" ht="24.2" customHeight="1" x14ac:dyDescent="0.2">
      <c r="B1620" s="33"/>
      <c r="C1620" s="128" t="s">
        <v>1855</v>
      </c>
      <c r="D1620" s="128" t="s">
        <v>144</v>
      </c>
      <c r="E1620" s="129" t="s">
        <v>1856</v>
      </c>
      <c r="F1620" s="130" t="s">
        <v>1857</v>
      </c>
      <c r="G1620" s="131" t="s">
        <v>221</v>
      </c>
      <c r="H1620" s="132">
        <v>253.92</v>
      </c>
      <c r="I1620" s="133"/>
      <c r="J1620" s="134">
        <f>ROUND(I1620*H1620,2)</f>
        <v>0</v>
      </c>
      <c r="K1620" s="130" t="s">
        <v>148</v>
      </c>
      <c r="L1620" s="33"/>
      <c r="M1620" s="135" t="s">
        <v>19</v>
      </c>
      <c r="N1620" s="136" t="s">
        <v>42</v>
      </c>
      <c r="P1620" s="137">
        <f>O1620*H1620</f>
        <v>0</v>
      </c>
      <c r="Q1620" s="137">
        <v>0</v>
      </c>
      <c r="R1620" s="137">
        <f>Q1620*H1620</f>
        <v>0</v>
      </c>
      <c r="S1620" s="137">
        <v>0</v>
      </c>
      <c r="T1620" s="138">
        <f>S1620*H1620</f>
        <v>0</v>
      </c>
      <c r="AR1620" s="139" t="s">
        <v>269</v>
      </c>
      <c r="AT1620" s="139" t="s">
        <v>144</v>
      </c>
      <c r="AU1620" s="139" t="s">
        <v>81</v>
      </c>
      <c r="AY1620" s="18" t="s">
        <v>141</v>
      </c>
      <c r="BE1620" s="140">
        <f>IF(N1620="základní",J1620,0)</f>
        <v>0</v>
      </c>
      <c r="BF1620" s="140">
        <f>IF(N1620="snížená",J1620,0)</f>
        <v>0</v>
      </c>
      <c r="BG1620" s="140">
        <f>IF(N1620="zákl. přenesená",J1620,0)</f>
        <v>0</v>
      </c>
      <c r="BH1620" s="140">
        <f>IF(N1620="sníž. přenesená",J1620,0)</f>
        <v>0</v>
      </c>
      <c r="BI1620" s="140">
        <f>IF(N1620="nulová",J1620,0)</f>
        <v>0</v>
      </c>
      <c r="BJ1620" s="18" t="s">
        <v>79</v>
      </c>
      <c r="BK1620" s="140">
        <f>ROUND(I1620*H1620,2)</f>
        <v>0</v>
      </c>
      <c r="BL1620" s="18" t="s">
        <v>269</v>
      </c>
      <c r="BM1620" s="139" t="s">
        <v>1858</v>
      </c>
    </row>
    <row r="1621" spans="2:65" s="1" customFormat="1" ht="19.5" x14ac:dyDescent="0.2">
      <c r="B1621" s="33"/>
      <c r="D1621" s="141" t="s">
        <v>151</v>
      </c>
      <c r="F1621" s="142" t="s">
        <v>1859</v>
      </c>
      <c r="I1621" s="143"/>
      <c r="L1621" s="33"/>
      <c r="M1621" s="144"/>
      <c r="T1621" s="54"/>
      <c r="AT1621" s="18" t="s">
        <v>151</v>
      </c>
      <c r="AU1621" s="18" t="s">
        <v>81</v>
      </c>
    </row>
    <row r="1622" spans="2:65" s="1" customFormat="1" ht="11.25" x14ac:dyDescent="0.2">
      <c r="B1622" s="33"/>
      <c r="D1622" s="145" t="s">
        <v>153</v>
      </c>
      <c r="F1622" s="146" t="s">
        <v>1860</v>
      </c>
      <c r="I1622" s="143"/>
      <c r="L1622" s="33"/>
      <c r="M1622" s="144"/>
      <c r="T1622" s="54"/>
      <c r="AT1622" s="18" t="s">
        <v>153</v>
      </c>
      <c r="AU1622" s="18" t="s">
        <v>81</v>
      </c>
    </row>
    <row r="1623" spans="2:65" s="12" customFormat="1" ht="11.25" x14ac:dyDescent="0.2">
      <c r="B1623" s="147"/>
      <c r="D1623" s="141" t="s">
        <v>155</v>
      </c>
      <c r="E1623" s="148" t="s">
        <v>19</v>
      </c>
      <c r="F1623" s="149" t="s">
        <v>204</v>
      </c>
      <c r="H1623" s="148" t="s">
        <v>19</v>
      </c>
      <c r="I1623" s="150"/>
      <c r="L1623" s="147"/>
      <c r="M1623" s="151"/>
      <c r="T1623" s="152"/>
      <c r="AT1623" s="148" t="s">
        <v>155</v>
      </c>
      <c r="AU1623" s="148" t="s">
        <v>81</v>
      </c>
      <c r="AV1623" s="12" t="s">
        <v>79</v>
      </c>
      <c r="AW1623" s="12" t="s">
        <v>33</v>
      </c>
      <c r="AX1623" s="12" t="s">
        <v>71</v>
      </c>
      <c r="AY1623" s="148" t="s">
        <v>141</v>
      </c>
    </row>
    <row r="1624" spans="2:65" s="13" customFormat="1" ht="22.5" x14ac:dyDescent="0.2">
      <c r="B1624" s="153"/>
      <c r="D1624" s="141" t="s">
        <v>155</v>
      </c>
      <c r="E1624" s="154" t="s">
        <v>19</v>
      </c>
      <c r="F1624" s="155" t="s">
        <v>662</v>
      </c>
      <c r="H1624" s="156">
        <v>115.86</v>
      </c>
      <c r="I1624" s="157"/>
      <c r="L1624" s="153"/>
      <c r="M1624" s="158"/>
      <c r="T1624" s="159"/>
      <c r="AT1624" s="154" t="s">
        <v>155</v>
      </c>
      <c r="AU1624" s="154" t="s">
        <v>81</v>
      </c>
      <c r="AV1624" s="13" t="s">
        <v>81</v>
      </c>
      <c r="AW1624" s="13" t="s">
        <v>33</v>
      </c>
      <c r="AX1624" s="13" t="s">
        <v>71</v>
      </c>
      <c r="AY1624" s="154" t="s">
        <v>141</v>
      </c>
    </row>
    <row r="1625" spans="2:65" s="13" customFormat="1" ht="11.25" x14ac:dyDescent="0.2">
      <c r="B1625" s="153"/>
      <c r="D1625" s="141" t="s">
        <v>155</v>
      </c>
      <c r="E1625" s="154" t="s">
        <v>19</v>
      </c>
      <c r="F1625" s="155" t="s">
        <v>663</v>
      </c>
      <c r="H1625" s="156">
        <v>138.06</v>
      </c>
      <c r="I1625" s="157"/>
      <c r="L1625" s="153"/>
      <c r="M1625" s="158"/>
      <c r="T1625" s="159"/>
      <c r="AT1625" s="154" t="s">
        <v>155</v>
      </c>
      <c r="AU1625" s="154" t="s">
        <v>81</v>
      </c>
      <c r="AV1625" s="13" t="s">
        <v>81</v>
      </c>
      <c r="AW1625" s="13" t="s">
        <v>33</v>
      </c>
      <c r="AX1625" s="13" t="s">
        <v>71</v>
      </c>
      <c r="AY1625" s="154" t="s">
        <v>141</v>
      </c>
    </row>
    <row r="1626" spans="2:65" s="14" customFormat="1" ht="11.25" x14ac:dyDescent="0.2">
      <c r="B1626" s="170"/>
      <c r="D1626" s="141" t="s">
        <v>155</v>
      </c>
      <c r="E1626" s="171" t="s">
        <v>19</v>
      </c>
      <c r="F1626" s="172" t="s">
        <v>188</v>
      </c>
      <c r="H1626" s="173">
        <v>253.92</v>
      </c>
      <c r="I1626" s="174"/>
      <c r="L1626" s="170"/>
      <c r="M1626" s="175"/>
      <c r="T1626" s="176"/>
      <c r="AT1626" s="171" t="s">
        <v>155</v>
      </c>
      <c r="AU1626" s="171" t="s">
        <v>81</v>
      </c>
      <c r="AV1626" s="14" t="s">
        <v>149</v>
      </c>
      <c r="AW1626" s="14" t="s">
        <v>33</v>
      </c>
      <c r="AX1626" s="14" t="s">
        <v>79</v>
      </c>
      <c r="AY1626" s="171" t="s">
        <v>141</v>
      </c>
    </row>
    <row r="1627" spans="2:65" s="1" customFormat="1" ht="16.5" customHeight="1" x14ac:dyDescent="0.2">
      <c r="B1627" s="33"/>
      <c r="C1627" s="128" t="s">
        <v>1861</v>
      </c>
      <c r="D1627" s="128" t="s">
        <v>144</v>
      </c>
      <c r="E1627" s="129" t="s">
        <v>1862</v>
      </c>
      <c r="F1627" s="130" t="s">
        <v>1863</v>
      </c>
      <c r="G1627" s="131" t="s">
        <v>221</v>
      </c>
      <c r="H1627" s="132">
        <v>292.14999999999998</v>
      </c>
      <c r="I1627" s="133"/>
      <c r="J1627" s="134">
        <f>ROUND(I1627*H1627,2)</f>
        <v>0</v>
      </c>
      <c r="K1627" s="130" t="s">
        <v>148</v>
      </c>
      <c r="L1627" s="33"/>
      <c r="M1627" s="135" t="s">
        <v>19</v>
      </c>
      <c r="N1627" s="136" t="s">
        <v>42</v>
      </c>
      <c r="P1627" s="137">
        <f>O1627*H1627</f>
        <v>0</v>
      </c>
      <c r="Q1627" s="137">
        <v>0</v>
      </c>
      <c r="R1627" s="137">
        <f>Q1627*H1627</f>
        <v>0</v>
      </c>
      <c r="S1627" s="137">
        <v>0</v>
      </c>
      <c r="T1627" s="138">
        <f>S1627*H1627</f>
        <v>0</v>
      </c>
      <c r="AR1627" s="139" t="s">
        <v>269</v>
      </c>
      <c r="AT1627" s="139" t="s">
        <v>144</v>
      </c>
      <c r="AU1627" s="139" t="s">
        <v>81</v>
      </c>
      <c r="AY1627" s="18" t="s">
        <v>141</v>
      </c>
      <c r="BE1627" s="140">
        <f>IF(N1627="základní",J1627,0)</f>
        <v>0</v>
      </c>
      <c r="BF1627" s="140">
        <f>IF(N1627="snížená",J1627,0)</f>
        <v>0</v>
      </c>
      <c r="BG1627" s="140">
        <f>IF(N1627="zákl. přenesená",J1627,0)</f>
        <v>0</v>
      </c>
      <c r="BH1627" s="140">
        <f>IF(N1627="sníž. přenesená",J1627,0)</f>
        <v>0</v>
      </c>
      <c r="BI1627" s="140">
        <f>IF(N1627="nulová",J1627,0)</f>
        <v>0</v>
      </c>
      <c r="BJ1627" s="18" t="s">
        <v>79</v>
      </c>
      <c r="BK1627" s="140">
        <f>ROUND(I1627*H1627,2)</f>
        <v>0</v>
      </c>
      <c r="BL1627" s="18" t="s">
        <v>269</v>
      </c>
      <c r="BM1627" s="139" t="s">
        <v>1864</v>
      </c>
    </row>
    <row r="1628" spans="2:65" s="1" customFormat="1" ht="11.25" x14ac:dyDescent="0.2">
      <c r="B1628" s="33"/>
      <c r="D1628" s="141" t="s">
        <v>151</v>
      </c>
      <c r="F1628" s="142" t="s">
        <v>1865</v>
      </c>
      <c r="I1628" s="143"/>
      <c r="L1628" s="33"/>
      <c r="M1628" s="144"/>
      <c r="T1628" s="54"/>
      <c r="AT1628" s="18" t="s">
        <v>151</v>
      </c>
      <c r="AU1628" s="18" t="s">
        <v>81</v>
      </c>
    </row>
    <row r="1629" spans="2:65" s="1" customFormat="1" ht="11.25" x14ac:dyDescent="0.2">
      <c r="B1629" s="33"/>
      <c r="D1629" s="145" t="s">
        <v>153</v>
      </c>
      <c r="F1629" s="146" t="s">
        <v>1866</v>
      </c>
      <c r="I1629" s="143"/>
      <c r="L1629" s="33"/>
      <c r="M1629" s="144"/>
      <c r="T1629" s="54"/>
      <c r="AT1629" s="18" t="s">
        <v>153</v>
      </c>
      <c r="AU1629" s="18" t="s">
        <v>81</v>
      </c>
    </row>
    <row r="1630" spans="2:65" s="12" customFormat="1" ht="11.25" x14ac:dyDescent="0.2">
      <c r="B1630" s="147"/>
      <c r="D1630" s="141" t="s">
        <v>155</v>
      </c>
      <c r="E1630" s="148" t="s">
        <v>19</v>
      </c>
      <c r="F1630" s="149" t="s">
        <v>225</v>
      </c>
      <c r="H1630" s="148" t="s">
        <v>19</v>
      </c>
      <c r="I1630" s="150"/>
      <c r="L1630" s="147"/>
      <c r="M1630" s="151"/>
      <c r="T1630" s="152"/>
      <c r="AT1630" s="148" t="s">
        <v>155</v>
      </c>
      <c r="AU1630" s="148" t="s">
        <v>81</v>
      </c>
      <c r="AV1630" s="12" t="s">
        <v>79</v>
      </c>
      <c r="AW1630" s="12" t="s">
        <v>33</v>
      </c>
      <c r="AX1630" s="12" t="s">
        <v>71</v>
      </c>
      <c r="AY1630" s="148" t="s">
        <v>141</v>
      </c>
    </row>
    <row r="1631" spans="2:65" s="12" customFormat="1" ht="11.25" x14ac:dyDescent="0.2">
      <c r="B1631" s="147"/>
      <c r="D1631" s="141" t="s">
        <v>155</v>
      </c>
      <c r="E1631" s="148" t="s">
        <v>19</v>
      </c>
      <c r="F1631" s="149" t="s">
        <v>1825</v>
      </c>
      <c r="H1631" s="148" t="s">
        <v>19</v>
      </c>
      <c r="I1631" s="150"/>
      <c r="L1631" s="147"/>
      <c r="M1631" s="151"/>
      <c r="T1631" s="152"/>
      <c r="AT1631" s="148" t="s">
        <v>155</v>
      </c>
      <c r="AU1631" s="148" t="s">
        <v>81</v>
      </c>
      <c r="AV1631" s="12" t="s">
        <v>79</v>
      </c>
      <c r="AW1631" s="12" t="s">
        <v>33</v>
      </c>
      <c r="AX1631" s="12" t="s">
        <v>71</v>
      </c>
      <c r="AY1631" s="148" t="s">
        <v>141</v>
      </c>
    </row>
    <row r="1632" spans="2:65" s="12" customFormat="1" ht="11.25" x14ac:dyDescent="0.2">
      <c r="B1632" s="147"/>
      <c r="D1632" s="141" t="s">
        <v>155</v>
      </c>
      <c r="E1632" s="148" t="s">
        <v>19</v>
      </c>
      <c r="F1632" s="149" t="s">
        <v>1826</v>
      </c>
      <c r="H1632" s="148" t="s">
        <v>19</v>
      </c>
      <c r="I1632" s="150"/>
      <c r="L1632" s="147"/>
      <c r="M1632" s="151"/>
      <c r="T1632" s="152"/>
      <c r="AT1632" s="148" t="s">
        <v>155</v>
      </c>
      <c r="AU1632" s="148" t="s">
        <v>81</v>
      </c>
      <c r="AV1632" s="12" t="s">
        <v>79</v>
      </c>
      <c r="AW1632" s="12" t="s">
        <v>33</v>
      </c>
      <c r="AX1632" s="12" t="s">
        <v>71</v>
      </c>
      <c r="AY1632" s="148" t="s">
        <v>141</v>
      </c>
    </row>
    <row r="1633" spans="2:51" s="13" customFormat="1" ht="11.25" x14ac:dyDescent="0.2">
      <c r="B1633" s="153"/>
      <c r="D1633" s="141" t="s">
        <v>155</v>
      </c>
      <c r="E1633" s="154" t="s">
        <v>19</v>
      </c>
      <c r="F1633" s="155" t="s">
        <v>1827</v>
      </c>
      <c r="H1633" s="156">
        <v>23.9</v>
      </c>
      <c r="I1633" s="157"/>
      <c r="L1633" s="153"/>
      <c r="M1633" s="158"/>
      <c r="T1633" s="159"/>
      <c r="AT1633" s="154" t="s">
        <v>155</v>
      </c>
      <c r="AU1633" s="154" t="s">
        <v>81</v>
      </c>
      <c r="AV1633" s="13" t="s">
        <v>81</v>
      </c>
      <c r="AW1633" s="13" t="s">
        <v>33</v>
      </c>
      <c r="AX1633" s="13" t="s">
        <v>71</v>
      </c>
      <c r="AY1633" s="154" t="s">
        <v>141</v>
      </c>
    </row>
    <row r="1634" spans="2:51" s="13" customFormat="1" ht="11.25" x14ac:dyDescent="0.2">
      <c r="B1634" s="153"/>
      <c r="D1634" s="141" t="s">
        <v>155</v>
      </c>
      <c r="E1634" s="154" t="s">
        <v>19</v>
      </c>
      <c r="F1634" s="155" t="s">
        <v>1828</v>
      </c>
      <c r="H1634" s="156">
        <v>10.1</v>
      </c>
      <c r="I1634" s="157"/>
      <c r="L1634" s="153"/>
      <c r="M1634" s="158"/>
      <c r="T1634" s="159"/>
      <c r="AT1634" s="154" t="s">
        <v>155</v>
      </c>
      <c r="AU1634" s="154" t="s">
        <v>81</v>
      </c>
      <c r="AV1634" s="13" t="s">
        <v>81</v>
      </c>
      <c r="AW1634" s="13" t="s">
        <v>33</v>
      </c>
      <c r="AX1634" s="13" t="s">
        <v>71</v>
      </c>
      <c r="AY1634" s="154" t="s">
        <v>141</v>
      </c>
    </row>
    <row r="1635" spans="2:51" s="13" customFormat="1" ht="11.25" x14ac:dyDescent="0.2">
      <c r="B1635" s="153"/>
      <c r="D1635" s="141" t="s">
        <v>155</v>
      </c>
      <c r="E1635" s="154" t="s">
        <v>19</v>
      </c>
      <c r="F1635" s="155" t="s">
        <v>1829</v>
      </c>
      <c r="H1635" s="156">
        <v>32.299999999999997</v>
      </c>
      <c r="I1635" s="157"/>
      <c r="L1635" s="153"/>
      <c r="M1635" s="158"/>
      <c r="T1635" s="159"/>
      <c r="AT1635" s="154" t="s">
        <v>155</v>
      </c>
      <c r="AU1635" s="154" t="s">
        <v>81</v>
      </c>
      <c r="AV1635" s="13" t="s">
        <v>81</v>
      </c>
      <c r="AW1635" s="13" t="s">
        <v>33</v>
      </c>
      <c r="AX1635" s="13" t="s">
        <v>71</v>
      </c>
      <c r="AY1635" s="154" t="s">
        <v>141</v>
      </c>
    </row>
    <row r="1636" spans="2:51" s="15" customFormat="1" ht="11.25" x14ac:dyDescent="0.2">
      <c r="B1636" s="177"/>
      <c r="D1636" s="141" t="s">
        <v>155</v>
      </c>
      <c r="E1636" s="178" t="s">
        <v>19</v>
      </c>
      <c r="F1636" s="179" t="s">
        <v>470</v>
      </c>
      <c r="H1636" s="180">
        <v>66.3</v>
      </c>
      <c r="I1636" s="181"/>
      <c r="L1636" s="177"/>
      <c r="M1636" s="182"/>
      <c r="T1636" s="183"/>
      <c r="AT1636" s="178" t="s">
        <v>155</v>
      </c>
      <c r="AU1636" s="178" t="s">
        <v>81</v>
      </c>
      <c r="AV1636" s="15" t="s">
        <v>142</v>
      </c>
      <c r="AW1636" s="15" t="s">
        <v>33</v>
      </c>
      <c r="AX1636" s="15" t="s">
        <v>71</v>
      </c>
      <c r="AY1636" s="178" t="s">
        <v>141</v>
      </c>
    </row>
    <row r="1637" spans="2:51" s="12" customFormat="1" ht="11.25" x14ac:dyDescent="0.2">
      <c r="B1637" s="147"/>
      <c r="D1637" s="141" t="s">
        <v>155</v>
      </c>
      <c r="E1637" s="148" t="s">
        <v>19</v>
      </c>
      <c r="F1637" s="149" t="s">
        <v>1830</v>
      </c>
      <c r="H1637" s="148" t="s">
        <v>19</v>
      </c>
      <c r="I1637" s="150"/>
      <c r="L1637" s="147"/>
      <c r="M1637" s="151"/>
      <c r="T1637" s="152"/>
      <c r="AT1637" s="148" t="s">
        <v>155</v>
      </c>
      <c r="AU1637" s="148" t="s">
        <v>81</v>
      </c>
      <c r="AV1637" s="12" t="s">
        <v>79</v>
      </c>
      <c r="AW1637" s="12" t="s">
        <v>33</v>
      </c>
      <c r="AX1637" s="12" t="s">
        <v>71</v>
      </c>
      <c r="AY1637" s="148" t="s">
        <v>141</v>
      </c>
    </row>
    <row r="1638" spans="2:51" s="13" customFormat="1" ht="11.25" x14ac:dyDescent="0.2">
      <c r="B1638" s="153"/>
      <c r="D1638" s="141" t="s">
        <v>155</v>
      </c>
      <c r="E1638" s="154" t="s">
        <v>19</v>
      </c>
      <c r="F1638" s="155" t="s">
        <v>1831</v>
      </c>
      <c r="H1638" s="156">
        <v>10.8</v>
      </c>
      <c r="I1638" s="157"/>
      <c r="L1638" s="153"/>
      <c r="M1638" s="158"/>
      <c r="T1638" s="159"/>
      <c r="AT1638" s="154" t="s">
        <v>155</v>
      </c>
      <c r="AU1638" s="154" t="s">
        <v>81</v>
      </c>
      <c r="AV1638" s="13" t="s">
        <v>81</v>
      </c>
      <c r="AW1638" s="13" t="s">
        <v>33</v>
      </c>
      <c r="AX1638" s="13" t="s">
        <v>71</v>
      </c>
      <c r="AY1638" s="154" t="s">
        <v>141</v>
      </c>
    </row>
    <row r="1639" spans="2:51" s="13" customFormat="1" ht="11.25" x14ac:dyDescent="0.2">
      <c r="B1639" s="153"/>
      <c r="D1639" s="141" t="s">
        <v>155</v>
      </c>
      <c r="E1639" s="154" t="s">
        <v>19</v>
      </c>
      <c r="F1639" s="155" t="s">
        <v>1832</v>
      </c>
      <c r="H1639" s="156">
        <v>6.6</v>
      </c>
      <c r="I1639" s="157"/>
      <c r="L1639" s="153"/>
      <c r="M1639" s="158"/>
      <c r="T1639" s="159"/>
      <c r="AT1639" s="154" t="s">
        <v>155</v>
      </c>
      <c r="AU1639" s="154" t="s">
        <v>81</v>
      </c>
      <c r="AV1639" s="13" t="s">
        <v>81</v>
      </c>
      <c r="AW1639" s="13" t="s">
        <v>33</v>
      </c>
      <c r="AX1639" s="13" t="s">
        <v>71</v>
      </c>
      <c r="AY1639" s="154" t="s">
        <v>141</v>
      </c>
    </row>
    <row r="1640" spans="2:51" s="13" customFormat="1" ht="11.25" x14ac:dyDescent="0.2">
      <c r="B1640" s="153"/>
      <c r="D1640" s="141" t="s">
        <v>155</v>
      </c>
      <c r="E1640" s="154" t="s">
        <v>19</v>
      </c>
      <c r="F1640" s="155" t="s">
        <v>1833</v>
      </c>
      <c r="H1640" s="156">
        <v>2.7</v>
      </c>
      <c r="I1640" s="157"/>
      <c r="L1640" s="153"/>
      <c r="M1640" s="158"/>
      <c r="T1640" s="159"/>
      <c r="AT1640" s="154" t="s">
        <v>155</v>
      </c>
      <c r="AU1640" s="154" t="s">
        <v>81</v>
      </c>
      <c r="AV1640" s="13" t="s">
        <v>81</v>
      </c>
      <c r="AW1640" s="13" t="s">
        <v>33</v>
      </c>
      <c r="AX1640" s="13" t="s">
        <v>71</v>
      </c>
      <c r="AY1640" s="154" t="s">
        <v>141</v>
      </c>
    </row>
    <row r="1641" spans="2:51" s="13" customFormat="1" ht="11.25" x14ac:dyDescent="0.2">
      <c r="B1641" s="153"/>
      <c r="D1641" s="141" t="s">
        <v>155</v>
      </c>
      <c r="E1641" s="154" t="s">
        <v>19</v>
      </c>
      <c r="F1641" s="155" t="s">
        <v>1834</v>
      </c>
      <c r="H1641" s="156">
        <v>1.65</v>
      </c>
      <c r="I1641" s="157"/>
      <c r="L1641" s="153"/>
      <c r="M1641" s="158"/>
      <c r="T1641" s="159"/>
      <c r="AT1641" s="154" t="s">
        <v>155</v>
      </c>
      <c r="AU1641" s="154" t="s">
        <v>81</v>
      </c>
      <c r="AV1641" s="13" t="s">
        <v>81</v>
      </c>
      <c r="AW1641" s="13" t="s">
        <v>33</v>
      </c>
      <c r="AX1641" s="13" t="s">
        <v>71</v>
      </c>
      <c r="AY1641" s="154" t="s">
        <v>141</v>
      </c>
    </row>
    <row r="1642" spans="2:51" s="13" customFormat="1" ht="11.25" x14ac:dyDescent="0.2">
      <c r="B1642" s="153"/>
      <c r="D1642" s="141" t="s">
        <v>155</v>
      </c>
      <c r="E1642" s="154" t="s">
        <v>19</v>
      </c>
      <c r="F1642" s="155" t="s">
        <v>1835</v>
      </c>
      <c r="H1642" s="156">
        <v>1.6</v>
      </c>
      <c r="I1642" s="157"/>
      <c r="L1642" s="153"/>
      <c r="M1642" s="158"/>
      <c r="T1642" s="159"/>
      <c r="AT1642" s="154" t="s">
        <v>155</v>
      </c>
      <c r="AU1642" s="154" t="s">
        <v>81</v>
      </c>
      <c r="AV1642" s="13" t="s">
        <v>81</v>
      </c>
      <c r="AW1642" s="13" t="s">
        <v>33</v>
      </c>
      <c r="AX1642" s="13" t="s">
        <v>71</v>
      </c>
      <c r="AY1642" s="154" t="s">
        <v>141</v>
      </c>
    </row>
    <row r="1643" spans="2:51" s="13" customFormat="1" ht="11.25" x14ac:dyDescent="0.2">
      <c r="B1643" s="153"/>
      <c r="D1643" s="141" t="s">
        <v>155</v>
      </c>
      <c r="E1643" s="154" t="s">
        <v>19</v>
      </c>
      <c r="F1643" s="155" t="s">
        <v>1836</v>
      </c>
      <c r="H1643" s="156">
        <v>2.7</v>
      </c>
      <c r="I1643" s="157"/>
      <c r="L1643" s="153"/>
      <c r="M1643" s="158"/>
      <c r="T1643" s="159"/>
      <c r="AT1643" s="154" t="s">
        <v>155</v>
      </c>
      <c r="AU1643" s="154" t="s">
        <v>81</v>
      </c>
      <c r="AV1643" s="13" t="s">
        <v>81</v>
      </c>
      <c r="AW1643" s="13" t="s">
        <v>33</v>
      </c>
      <c r="AX1643" s="13" t="s">
        <v>71</v>
      </c>
      <c r="AY1643" s="154" t="s">
        <v>141</v>
      </c>
    </row>
    <row r="1644" spans="2:51" s="13" customFormat="1" ht="11.25" x14ac:dyDescent="0.2">
      <c r="B1644" s="153"/>
      <c r="D1644" s="141" t="s">
        <v>155</v>
      </c>
      <c r="E1644" s="154" t="s">
        <v>19</v>
      </c>
      <c r="F1644" s="155" t="s">
        <v>1837</v>
      </c>
      <c r="H1644" s="156">
        <v>6.8</v>
      </c>
      <c r="I1644" s="157"/>
      <c r="L1644" s="153"/>
      <c r="M1644" s="158"/>
      <c r="T1644" s="159"/>
      <c r="AT1644" s="154" t="s">
        <v>155</v>
      </c>
      <c r="AU1644" s="154" t="s">
        <v>81</v>
      </c>
      <c r="AV1644" s="13" t="s">
        <v>81</v>
      </c>
      <c r="AW1644" s="13" t="s">
        <v>33</v>
      </c>
      <c r="AX1644" s="13" t="s">
        <v>71</v>
      </c>
      <c r="AY1644" s="154" t="s">
        <v>141</v>
      </c>
    </row>
    <row r="1645" spans="2:51" s="13" customFormat="1" ht="11.25" x14ac:dyDescent="0.2">
      <c r="B1645" s="153"/>
      <c r="D1645" s="141" t="s">
        <v>155</v>
      </c>
      <c r="E1645" s="154" t="s">
        <v>19</v>
      </c>
      <c r="F1645" s="155" t="s">
        <v>1838</v>
      </c>
      <c r="H1645" s="156">
        <v>8.35</v>
      </c>
      <c r="I1645" s="157"/>
      <c r="L1645" s="153"/>
      <c r="M1645" s="158"/>
      <c r="T1645" s="159"/>
      <c r="AT1645" s="154" t="s">
        <v>155</v>
      </c>
      <c r="AU1645" s="154" t="s">
        <v>81</v>
      </c>
      <c r="AV1645" s="13" t="s">
        <v>81</v>
      </c>
      <c r="AW1645" s="13" t="s">
        <v>33</v>
      </c>
      <c r="AX1645" s="13" t="s">
        <v>71</v>
      </c>
      <c r="AY1645" s="154" t="s">
        <v>141</v>
      </c>
    </row>
    <row r="1646" spans="2:51" s="13" customFormat="1" ht="11.25" x14ac:dyDescent="0.2">
      <c r="B1646" s="153"/>
      <c r="D1646" s="141" t="s">
        <v>155</v>
      </c>
      <c r="E1646" s="154" t="s">
        <v>19</v>
      </c>
      <c r="F1646" s="155" t="s">
        <v>1839</v>
      </c>
      <c r="H1646" s="156">
        <v>3.75</v>
      </c>
      <c r="I1646" s="157"/>
      <c r="L1646" s="153"/>
      <c r="M1646" s="158"/>
      <c r="T1646" s="159"/>
      <c r="AT1646" s="154" t="s">
        <v>155</v>
      </c>
      <c r="AU1646" s="154" t="s">
        <v>81</v>
      </c>
      <c r="AV1646" s="13" t="s">
        <v>81</v>
      </c>
      <c r="AW1646" s="13" t="s">
        <v>33</v>
      </c>
      <c r="AX1646" s="13" t="s">
        <v>71</v>
      </c>
      <c r="AY1646" s="154" t="s">
        <v>141</v>
      </c>
    </row>
    <row r="1647" spans="2:51" s="13" customFormat="1" ht="11.25" x14ac:dyDescent="0.2">
      <c r="B1647" s="153"/>
      <c r="D1647" s="141" t="s">
        <v>155</v>
      </c>
      <c r="E1647" s="154" t="s">
        <v>19</v>
      </c>
      <c r="F1647" s="155" t="s">
        <v>1840</v>
      </c>
      <c r="H1647" s="156">
        <v>1.7</v>
      </c>
      <c r="I1647" s="157"/>
      <c r="L1647" s="153"/>
      <c r="M1647" s="158"/>
      <c r="T1647" s="159"/>
      <c r="AT1647" s="154" t="s">
        <v>155</v>
      </c>
      <c r="AU1647" s="154" t="s">
        <v>81</v>
      </c>
      <c r="AV1647" s="13" t="s">
        <v>81</v>
      </c>
      <c r="AW1647" s="13" t="s">
        <v>33</v>
      </c>
      <c r="AX1647" s="13" t="s">
        <v>71</v>
      </c>
      <c r="AY1647" s="154" t="s">
        <v>141</v>
      </c>
    </row>
    <row r="1648" spans="2:51" s="13" customFormat="1" ht="11.25" x14ac:dyDescent="0.2">
      <c r="B1648" s="153"/>
      <c r="D1648" s="141" t="s">
        <v>155</v>
      </c>
      <c r="E1648" s="154" t="s">
        <v>19</v>
      </c>
      <c r="F1648" s="155" t="s">
        <v>1841</v>
      </c>
      <c r="H1648" s="156">
        <v>2.7</v>
      </c>
      <c r="I1648" s="157"/>
      <c r="L1648" s="153"/>
      <c r="M1648" s="158"/>
      <c r="T1648" s="159"/>
      <c r="AT1648" s="154" t="s">
        <v>155</v>
      </c>
      <c r="AU1648" s="154" t="s">
        <v>81</v>
      </c>
      <c r="AV1648" s="13" t="s">
        <v>81</v>
      </c>
      <c r="AW1648" s="13" t="s">
        <v>33</v>
      </c>
      <c r="AX1648" s="13" t="s">
        <v>71</v>
      </c>
      <c r="AY1648" s="154" t="s">
        <v>141</v>
      </c>
    </row>
    <row r="1649" spans="2:51" s="13" customFormat="1" ht="11.25" x14ac:dyDescent="0.2">
      <c r="B1649" s="153"/>
      <c r="D1649" s="141" t="s">
        <v>155</v>
      </c>
      <c r="E1649" s="154" t="s">
        <v>19</v>
      </c>
      <c r="F1649" s="155" t="s">
        <v>1842</v>
      </c>
      <c r="H1649" s="156">
        <v>3.4</v>
      </c>
      <c r="I1649" s="157"/>
      <c r="L1649" s="153"/>
      <c r="M1649" s="158"/>
      <c r="T1649" s="159"/>
      <c r="AT1649" s="154" t="s">
        <v>155</v>
      </c>
      <c r="AU1649" s="154" t="s">
        <v>81</v>
      </c>
      <c r="AV1649" s="13" t="s">
        <v>81</v>
      </c>
      <c r="AW1649" s="13" t="s">
        <v>33</v>
      </c>
      <c r="AX1649" s="13" t="s">
        <v>71</v>
      </c>
      <c r="AY1649" s="154" t="s">
        <v>141</v>
      </c>
    </row>
    <row r="1650" spans="2:51" s="13" customFormat="1" ht="11.25" x14ac:dyDescent="0.2">
      <c r="B1650" s="153"/>
      <c r="D1650" s="141" t="s">
        <v>155</v>
      </c>
      <c r="E1650" s="154" t="s">
        <v>19</v>
      </c>
      <c r="F1650" s="155" t="s">
        <v>1843</v>
      </c>
      <c r="H1650" s="156">
        <v>3.1</v>
      </c>
      <c r="I1650" s="157"/>
      <c r="L1650" s="153"/>
      <c r="M1650" s="158"/>
      <c r="T1650" s="159"/>
      <c r="AT1650" s="154" t="s">
        <v>155</v>
      </c>
      <c r="AU1650" s="154" t="s">
        <v>81</v>
      </c>
      <c r="AV1650" s="13" t="s">
        <v>81</v>
      </c>
      <c r="AW1650" s="13" t="s">
        <v>33</v>
      </c>
      <c r="AX1650" s="13" t="s">
        <v>71</v>
      </c>
      <c r="AY1650" s="154" t="s">
        <v>141</v>
      </c>
    </row>
    <row r="1651" spans="2:51" s="13" customFormat="1" ht="11.25" x14ac:dyDescent="0.2">
      <c r="B1651" s="153"/>
      <c r="D1651" s="141" t="s">
        <v>155</v>
      </c>
      <c r="E1651" s="154" t="s">
        <v>19</v>
      </c>
      <c r="F1651" s="155" t="s">
        <v>1844</v>
      </c>
      <c r="H1651" s="156">
        <v>1.7</v>
      </c>
      <c r="I1651" s="157"/>
      <c r="L1651" s="153"/>
      <c r="M1651" s="158"/>
      <c r="T1651" s="159"/>
      <c r="AT1651" s="154" t="s">
        <v>155</v>
      </c>
      <c r="AU1651" s="154" t="s">
        <v>81</v>
      </c>
      <c r="AV1651" s="13" t="s">
        <v>81</v>
      </c>
      <c r="AW1651" s="13" t="s">
        <v>33</v>
      </c>
      <c r="AX1651" s="13" t="s">
        <v>71</v>
      </c>
      <c r="AY1651" s="154" t="s">
        <v>141</v>
      </c>
    </row>
    <row r="1652" spans="2:51" s="13" customFormat="1" ht="11.25" x14ac:dyDescent="0.2">
      <c r="B1652" s="153"/>
      <c r="D1652" s="141" t="s">
        <v>155</v>
      </c>
      <c r="E1652" s="154" t="s">
        <v>19</v>
      </c>
      <c r="F1652" s="155" t="s">
        <v>1845</v>
      </c>
      <c r="H1652" s="156">
        <v>1.25</v>
      </c>
      <c r="I1652" s="157"/>
      <c r="L1652" s="153"/>
      <c r="M1652" s="158"/>
      <c r="T1652" s="159"/>
      <c r="AT1652" s="154" t="s">
        <v>155</v>
      </c>
      <c r="AU1652" s="154" t="s">
        <v>81</v>
      </c>
      <c r="AV1652" s="13" t="s">
        <v>81</v>
      </c>
      <c r="AW1652" s="13" t="s">
        <v>33</v>
      </c>
      <c r="AX1652" s="13" t="s">
        <v>71</v>
      </c>
      <c r="AY1652" s="154" t="s">
        <v>141</v>
      </c>
    </row>
    <row r="1653" spans="2:51" s="13" customFormat="1" ht="11.25" x14ac:dyDescent="0.2">
      <c r="B1653" s="153"/>
      <c r="D1653" s="141" t="s">
        <v>155</v>
      </c>
      <c r="E1653" s="154" t="s">
        <v>19</v>
      </c>
      <c r="F1653" s="155" t="s">
        <v>1846</v>
      </c>
      <c r="H1653" s="156">
        <v>3</v>
      </c>
      <c r="I1653" s="157"/>
      <c r="L1653" s="153"/>
      <c r="M1653" s="158"/>
      <c r="T1653" s="159"/>
      <c r="AT1653" s="154" t="s">
        <v>155</v>
      </c>
      <c r="AU1653" s="154" t="s">
        <v>81</v>
      </c>
      <c r="AV1653" s="13" t="s">
        <v>81</v>
      </c>
      <c r="AW1653" s="13" t="s">
        <v>33</v>
      </c>
      <c r="AX1653" s="13" t="s">
        <v>71</v>
      </c>
      <c r="AY1653" s="154" t="s">
        <v>141</v>
      </c>
    </row>
    <row r="1654" spans="2:51" s="13" customFormat="1" ht="11.25" x14ac:dyDescent="0.2">
      <c r="B1654" s="153"/>
      <c r="D1654" s="141" t="s">
        <v>155</v>
      </c>
      <c r="E1654" s="154" t="s">
        <v>19</v>
      </c>
      <c r="F1654" s="155" t="s">
        <v>1847</v>
      </c>
      <c r="H1654" s="156">
        <v>4.7</v>
      </c>
      <c r="I1654" s="157"/>
      <c r="L1654" s="153"/>
      <c r="M1654" s="158"/>
      <c r="T1654" s="159"/>
      <c r="AT1654" s="154" t="s">
        <v>155</v>
      </c>
      <c r="AU1654" s="154" t="s">
        <v>81</v>
      </c>
      <c r="AV1654" s="13" t="s">
        <v>81</v>
      </c>
      <c r="AW1654" s="13" t="s">
        <v>33</v>
      </c>
      <c r="AX1654" s="13" t="s">
        <v>71</v>
      </c>
      <c r="AY1654" s="154" t="s">
        <v>141</v>
      </c>
    </row>
    <row r="1655" spans="2:51" s="15" customFormat="1" ht="11.25" x14ac:dyDescent="0.2">
      <c r="B1655" s="177"/>
      <c r="D1655" s="141" t="s">
        <v>155</v>
      </c>
      <c r="E1655" s="178" t="s">
        <v>19</v>
      </c>
      <c r="F1655" s="179" t="s">
        <v>470</v>
      </c>
      <c r="H1655" s="180">
        <v>66.5</v>
      </c>
      <c r="I1655" s="181"/>
      <c r="L1655" s="177"/>
      <c r="M1655" s="182"/>
      <c r="T1655" s="183"/>
      <c r="AT1655" s="178" t="s">
        <v>155</v>
      </c>
      <c r="AU1655" s="178" t="s">
        <v>81</v>
      </c>
      <c r="AV1655" s="15" t="s">
        <v>142</v>
      </c>
      <c r="AW1655" s="15" t="s">
        <v>33</v>
      </c>
      <c r="AX1655" s="15" t="s">
        <v>71</v>
      </c>
      <c r="AY1655" s="178" t="s">
        <v>141</v>
      </c>
    </row>
    <row r="1656" spans="2:51" s="12" customFormat="1" ht="11.25" x14ac:dyDescent="0.2">
      <c r="B1656" s="147"/>
      <c r="D1656" s="141" t="s">
        <v>155</v>
      </c>
      <c r="E1656" s="148" t="s">
        <v>19</v>
      </c>
      <c r="F1656" s="149" t="s">
        <v>1848</v>
      </c>
      <c r="H1656" s="148" t="s">
        <v>19</v>
      </c>
      <c r="I1656" s="150"/>
      <c r="L1656" s="147"/>
      <c r="M1656" s="151"/>
      <c r="T1656" s="152"/>
      <c r="AT1656" s="148" t="s">
        <v>155</v>
      </c>
      <c r="AU1656" s="148" t="s">
        <v>81</v>
      </c>
      <c r="AV1656" s="12" t="s">
        <v>79</v>
      </c>
      <c r="AW1656" s="12" t="s">
        <v>33</v>
      </c>
      <c r="AX1656" s="12" t="s">
        <v>71</v>
      </c>
      <c r="AY1656" s="148" t="s">
        <v>141</v>
      </c>
    </row>
    <row r="1657" spans="2:51" s="13" customFormat="1" ht="11.25" x14ac:dyDescent="0.2">
      <c r="B1657" s="153"/>
      <c r="D1657" s="141" t="s">
        <v>155</v>
      </c>
      <c r="E1657" s="154" t="s">
        <v>19</v>
      </c>
      <c r="F1657" s="155" t="s">
        <v>1849</v>
      </c>
      <c r="H1657" s="156">
        <v>13.8</v>
      </c>
      <c r="I1657" s="157"/>
      <c r="L1657" s="153"/>
      <c r="M1657" s="158"/>
      <c r="T1657" s="159"/>
      <c r="AT1657" s="154" t="s">
        <v>155</v>
      </c>
      <c r="AU1657" s="154" t="s">
        <v>81</v>
      </c>
      <c r="AV1657" s="13" t="s">
        <v>81</v>
      </c>
      <c r="AW1657" s="13" t="s">
        <v>33</v>
      </c>
      <c r="AX1657" s="13" t="s">
        <v>71</v>
      </c>
      <c r="AY1657" s="154" t="s">
        <v>141</v>
      </c>
    </row>
    <row r="1658" spans="2:51" s="13" customFormat="1" ht="11.25" x14ac:dyDescent="0.2">
      <c r="B1658" s="153"/>
      <c r="D1658" s="141" t="s">
        <v>155</v>
      </c>
      <c r="E1658" s="154" t="s">
        <v>19</v>
      </c>
      <c r="F1658" s="155" t="s">
        <v>1850</v>
      </c>
      <c r="H1658" s="156">
        <v>14.35</v>
      </c>
      <c r="I1658" s="157"/>
      <c r="L1658" s="153"/>
      <c r="M1658" s="158"/>
      <c r="T1658" s="159"/>
      <c r="AT1658" s="154" t="s">
        <v>155</v>
      </c>
      <c r="AU1658" s="154" t="s">
        <v>81</v>
      </c>
      <c r="AV1658" s="13" t="s">
        <v>81</v>
      </c>
      <c r="AW1658" s="13" t="s">
        <v>33</v>
      </c>
      <c r="AX1658" s="13" t="s">
        <v>71</v>
      </c>
      <c r="AY1658" s="154" t="s">
        <v>141</v>
      </c>
    </row>
    <row r="1659" spans="2:51" s="13" customFormat="1" ht="11.25" x14ac:dyDescent="0.2">
      <c r="B1659" s="153"/>
      <c r="D1659" s="141" t="s">
        <v>155</v>
      </c>
      <c r="E1659" s="154" t="s">
        <v>19</v>
      </c>
      <c r="F1659" s="155" t="s">
        <v>1851</v>
      </c>
      <c r="H1659" s="156">
        <v>23</v>
      </c>
      <c r="I1659" s="157"/>
      <c r="L1659" s="153"/>
      <c r="M1659" s="158"/>
      <c r="T1659" s="159"/>
      <c r="AT1659" s="154" t="s">
        <v>155</v>
      </c>
      <c r="AU1659" s="154" t="s">
        <v>81</v>
      </c>
      <c r="AV1659" s="13" t="s">
        <v>81</v>
      </c>
      <c r="AW1659" s="13" t="s">
        <v>33</v>
      </c>
      <c r="AX1659" s="13" t="s">
        <v>71</v>
      </c>
      <c r="AY1659" s="154" t="s">
        <v>141</v>
      </c>
    </row>
    <row r="1660" spans="2:51" s="13" customFormat="1" ht="11.25" x14ac:dyDescent="0.2">
      <c r="B1660" s="153"/>
      <c r="D1660" s="141" t="s">
        <v>155</v>
      </c>
      <c r="E1660" s="154" t="s">
        <v>19</v>
      </c>
      <c r="F1660" s="155" t="s">
        <v>1852</v>
      </c>
      <c r="H1660" s="156">
        <v>23.4</v>
      </c>
      <c r="I1660" s="157"/>
      <c r="L1660" s="153"/>
      <c r="M1660" s="158"/>
      <c r="T1660" s="159"/>
      <c r="AT1660" s="154" t="s">
        <v>155</v>
      </c>
      <c r="AU1660" s="154" t="s">
        <v>81</v>
      </c>
      <c r="AV1660" s="13" t="s">
        <v>81</v>
      </c>
      <c r="AW1660" s="13" t="s">
        <v>33</v>
      </c>
      <c r="AX1660" s="13" t="s">
        <v>71</v>
      </c>
      <c r="AY1660" s="154" t="s">
        <v>141</v>
      </c>
    </row>
    <row r="1661" spans="2:51" s="13" customFormat="1" ht="11.25" x14ac:dyDescent="0.2">
      <c r="B1661" s="153"/>
      <c r="D1661" s="141" t="s">
        <v>155</v>
      </c>
      <c r="E1661" s="154" t="s">
        <v>19</v>
      </c>
      <c r="F1661" s="155" t="s">
        <v>1853</v>
      </c>
      <c r="H1661" s="156">
        <v>23.7</v>
      </c>
      <c r="I1661" s="157"/>
      <c r="L1661" s="153"/>
      <c r="M1661" s="158"/>
      <c r="T1661" s="159"/>
      <c r="AT1661" s="154" t="s">
        <v>155</v>
      </c>
      <c r="AU1661" s="154" t="s">
        <v>81</v>
      </c>
      <c r="AV1661" s="13" t="s">
        <v>81</v>
      </c>
      <c r="AW1661" s="13" t="s">
        <v>33</v>
      </c>
      <c r="AX1661" s="13" t="s">
        <v>71</v>
      </c>
      <c r="AY1661" s="154" t="s">
        <v>141</v>
      </c>
    </row>
    <row r="1662" spans="2:51" s="13" customFormat="1" ht="11.25" x14ac:dyDescent="0.2">
      <c r="B1662" s="153"/>
      <c r="D1662" s="141" t="s">
        <v>155</v>
      </c>
      <c r="E1662" s="154" t="s">
        <v>19</v>
      </c>
      <c r="F1662" s="155" t="s">
        <v>1854</v>
      </c>
      <c r="H1662" s="156">
        <v>47.75</v>
      </c>
      <c r="I1662" s="157"/>
      <c r="L1662" s="153"/>
      <c r="M1662" s="158"/>
      <c r="T1662" s="159"/>
      <c r="AT1662" s="154" t="s">
        <v>155</v>
      </c>
      <c r="AU1662" s="154" t="s">
        <v>81</v>
      </c>
      <c r="AV1662" s="13" t="s">
        <v>81</v>
      </c>
      <c r="AW1662" s="13" t="s">
        <v>33</v>
      </c>
      <c r="AX1662" s="13" t="s">
        <v>71</v>
      </c>
      <c r="AY1662" s="154" t="s">
        <v>141</v>
      </c>
    </row>
    <row r="1663" spans="2:51" s="15" customFormat="1" ht="11.25" x14ac:dyDescent="0.2">
      <c r="B1663" s="177"/>
      <c r="D1663" s="141" t="s">
        <v>155</v>
      </c>
      <c r="E1663" s="178" t="s">
        <v>19</v>
      </c>
      <c r="F1663" s="179" t="s">
        <v>470</v>
      </c>
      <c r="H1663" s="180">
        <v>146</v>
      </c>
      <c r="I1663" s="181"/>
      <c r="L1663" s="177"/>
      <c r="M1663" s="182"/>
      <c r="T1663" s="183"/>
      <c r="AT1663" s="178" t="s">
        <v>155</v>
      </c>
      <c r="AU1663" s="178" t="s">
        <v>81</v>
      </c>
      <c r="AV1663" s="15" t="s">
        <v>142</v>
      </c>
      <c r="AW1663" s="15" t="s">
        <v>33</v>
      </c>
      <c r="AX1663" s="15" t="s">
        <v>71</v>
      </c>
      <c r="AY1663" s="178" t="s">
        <v>141</v>
      </c>
    </row>
    <row r="1664" spans="2:51" s="12" customFormat="1" ht="11.25" x14ac:dyDescent="0.2">
      <c r="B1664" s="147"/>
      <c r="D1664" s="141" t="s">
        <v>155</v>
      </c>
      <c r="E1664" s="148" t="s">
        <v>19</v>
      </c>
      <c r="F1664" s="149" t="s">
        <v>1024</v>
      </c>
      <c r="H1664" s="148" t="s">
        <v>19</v>
      </c>
      <c r="I1664" s="150"/>
      <c r="L1664" s="147"/>
      <c r="M1664" s="151"/>
      <c r="T1664" s="152"/>
      <c r="AT1664" s="148" t="s">
        <v>155</v>
      </c>
      <c r="AU1664" s="148" t="s">
        <v>81</v>
      </c>
      <c r="AV1664" s="12" t="s">
        <v>79</v>
      </c>
      <c r="AW1664" s="12" t="s">
        <v>33</v>
      </c>
      <c r="AX1664" s="12" t="s">
        <v>71</v>
      </c>
      <c r="AY1664" s="148" t="s">
        <v>141</v>
      </c>
    </row>
    <row r="1665" spans="2:65" s="13" customFormat="1" ht="11.25" x14ac:dyDescent="0.2">
      <c r="B1665" s="153"/>
      <c r="D1665" s="141" t="s">
        <v>155</v>
      </c>
      <c r="E1665" s="154" t="s">
        <v>19</v>
      </c>
      <c r="F1665" s="155" t="s">
        <v>1025</v>
      </c>
      <c r="H1665" s="156">
        <v>4</v>
      </c>
      <c r="I1665" s="157"/>
      <c r="L1665" s="153"/>
      <c r="M1665" s="158"/>
      <c r="T1665" s="159"/>
      <c r="AT1665" s="154" t="s">
        <v>155</v>
      </c>
      <c r="AU1665" s="154" t="s">
        <v>81</v>
      </c>
      <c r="AV1665" s="13" t="s">
        <v>81</v>
      </c>
      <c r="AW1665" s="13" t="s">
        <v>33</v>
      </c>
      <c r="AX1665" s="13" t="s">
        <v>71</v>
      </c>
      <c r="AY1665" s="154" t="s">
        <v>141</v>
      </c>
    </row>
    <row r="1666" spans="2:65" s="13" customFormat="1" ht="11.25" x14ac:dyDescent="0.2">
      <c r="B1666" s="153"/>
      <c r="D1666" s="141" t="s">
        <v>155</v>
      </c>
      <c r="E1666" s="154" t="s">
        <v>19</v>
      </c>
      <c r="F1666" s="155" t="s">
        <v>1026</v>
      </c>
      <c r="H1666" s="156">
        <v>3.15</v>
      </c>
      <c r="I1666" s="157"/>
      <c r="L1666" s="153"/>
      <c r="M1666" s="158"/>
      <c r="T1666" s="159"/>
      <c r="AT1666" s="154" t="s">
        <v>155</v>
      </c>
      <c r="AU1666" s="154" t="s">
        <v>81</v>
      </c>
      <c r="AV1666" s="13" t="s">
        <v>81</v>
      </c>
      <c r="AW1666" s="13" t="s">
        <v>33</v>
      </c>
      <c r="AX1666" s="13" t="s">
        <v>71</v>
      </c>
      <c r="AY1666" s="154" t="s">
        <v>141</v>
      </c>
    </row>
    <row r="1667" spans="2:65" s="13" customFormat="1" ht="11.25" x14ac:dyDescent="0.2">
      <c r="B1667" s="153"/>
      <c r="D1667" s="141" t="s">
        <v>155</v>
      </c>
      <c r="E1667" s="154" t="s">
        <v>19</v>
      </c>
      <c r="F1667" s="155" t="s">
        <v>1027</v>
      </c>
      <c r="H1667" s="156">
        <v>3.2</v>
      </c>
      <c r="I1667" s="157"/>
      <c r="L1667" s="153"/>
      <c r="M1667" s="158"/>
      <c r="T1667" s="159"/>
      <c r="AT1667" s="154" t="s">
        <v>155</v>
      </c>
      <c r="AU1667" s="154" t="s">
        <v>81</v>
      </c>
      <c r="AV1667" s="13" t="s">
        <v>81</v>
      </c>
      <c r="AW1667" s="13" t="s">
        <v>33</v>
      </c>
      <c r="AX1667" s="13" t="s">
        <v>71</v>
      </c>
      <c r="AY1667" s="154" t="s">
        <v>141</v>
      </c>
    </row>
    <row r="1668" spans="2:65" s="13" customFormat="1" ht="11.25" x14ac:dyDescent="0.2">
      <c r="B1668" s="153"/>
      <c r="D1668" s="141" t="s">
        <v>155</v>
      </c>
      <c r="E1668" s="154" t="s">
        <v>19</v>
      </c>
      <c r="F1668" s="155" t="s">
        <v>1028</v>
      </c>
      <c r="H1668" s="156">
        <v>3</v>
      </c>
      <c r="I1668" s="157"/>
      <c r="L1668" s="153"/>
      <c r="M1668" s="158"/>
      <c r="T1668" s="159"/>
      <c r="AT1668" s="154" t="s">
        <v>155</v>
      </c>
      <c r="AU1668" s="154" t="s">
        <v>81</v>
      </c>
      <c r="AV1668" s="13" t="s">
        <v>81</v>
      </c>
      <c r="AW1668" s="13" t="s">
        <v>33</v>
      </c>
      <c r="AX1668" s="13" t="s">
        <v>71</v>
      </c>
      <c r="AY1668" s="154" t="s">
        <v>141</v>
      </c>
    </row>
    <row r="1669" spans="2:65" s="15" customFormat="1" ht="11.25" x14ac:dyDescent="0.2">
      <c r="B1669" s="177"/>
      <c r="D1669" s="141" t="s">
        <v>155</v>
      </c>
      <c r="E1669" s="178" t="s">
        <v>19</v>
      </c>
      <c r="F1669" s="179" t="s">
        <v>470</v>
      </c>
      <c r="H1669" s="180">
        <v>13.35</v>
      </c>
      <c r="I1669" s="181"/>
      <c r="L1669" s="177"/>
      <c r="M1669" s="182"/>
      <c r="T1669" s="183"/>
      <c r="AT1669" s="178" t="s">
        <v>155</v>
      </c>
      <c r="AU1669" s="178" t="s">
        <v>81</v>
      </c>
      <c r="AV1669" s="15" t="s">
        <v>142</v>
      </c>
      <c r="AW1669" s="15" t="s">
        <v>33</v>
      </c>
      <c r="AX1669" s="15" t="s">
        <v>71</v>
      </c>
      <c r="AY1669" s="178" t="s">
        <v>141</v>
      </c>
    </row>
    <row r="1670" spans="2:65" s="14" customFormat="1" ht="11.25" x14ac:dyDescent="0.2">
      <c r="B1670" s="170"/>
      <c r="D1670" s="141" t="s">
        <v>155</v>
      </c>
      <c r="E1670" s="171" t="s">
        <v>19</v>
      </c>
      <c r="F1670" s="172" t="s">
        <v>188</v>
      </c>
      <c r="H1670" s="173">
        <v>292.14999999999998</v>
      </c>
      <c r="I1670" s="174"/>
      <c r="L1670" s="170"/>
      <c r="M1670" s="175"/>
      <c r="T1670" s="176"/>
      <c r="AT1670" s="171" t="s">
        <v>155</v>
      </c>
      <c r="AU1670" s="171" t="s">
        <v>81</v>
      </c>
      <c r="AV1670" s="14" t="s">
        <v>149</v>
      </c>
      <c r="AW1670" s="14" t="s">
        <v>33</v>
      </c>
      <c r="AX1670" s="14" t="s">
        <v>79</v>
      </c>
      <c r="AY1670" s="171" t="s">
        <v>141</v>
      </c>
    </row>
    <row r="1671" spans="2:65" s="1" customFormat="1" ht="24.2" customHeight="1" x14ac:dyDescent="0.2">
      <c r="B1671" s="33"/>
      <c r="C1671" s="128" t="s">
        <v>1867</v>
      </c>
      <c r="D1671" s="128" t="s">
        <v>144</v>
      </c>
      <c r="E1671" s="129" t="s">
        <v>1868</v>
      </c>
      <c r="F1671" s="130" t="s">
        <v>1869</v>
      </c>
      <c r="G1671" s="131" t="s">
        <v>221</v>
      </c>
      <c r="H1671" s="132">
        <v>292.14999999999998</v>
      </c>
      <c r="I1671" s="133"/>
      <c r="J1671" s="134">
        <f>ROUND(I1671*H1671,2)</f>
        <v>0</v>
      </c>
      <c r="K1671" s="130" t="s">
        <v>148</v>
      </c>
      <c r="L1671" s="33"/>
      <c r="M1671" s="135" t="s">
        <v>19</v>
      </c>
      <c r="N1671" s="136" t="s">
        <v>42</v>
      </c>
      <c r="P1671" s="137">
        <f>O1671*H1671</f>
        <v>0</v>
      </c>
      <c r="Q1671" s="137">
        <v>2.0000000000000001E-4</v>
      </c>
      <c r="R1671" s="137">
        <f>Q1671*H1671</f>
        <v>5.8429999999999996E-2</v>
      </c>
      <c r="S1671" s="137">
        <v>0</v>
      </c>
      <c r="T1671" s="138">
        <f>S1671*H1671</f>
        <v>0</v>
      </c>
      <c r="AR1671" s="139" t="s">
        <v>269</v>
      </c>
      <c r="AT1671" s="139" t="s">
        <v>144</v>
      </c>
      <c r="AU1671" s="139" t="s">
        <v>81</v>
      </c>
      <c r="AY1671" s="18" t="s">
        <v>141</v>
      </c>
      <c r="BE1671" s="140">
        <f>IF(N1671="základní",J1671,0)</f>
        <v>0</v>
      </c>
      <c r="BF1671" s="140">
        <f>IF(N1671="snížená",J1671,0)</f>
        <v>0</v>
      </c>
      <c r="BG1671" s="140">
        <f>IF(N1671="zákl. přenesená",J1671,0)</f>
        <v>0</v>
      </c>
      <c r="BH1671" s="140">
        <f>IF(N1671="sníž. přenesená",J1671,0)</f>
        <v>0</v>
      </c>
      <c r="BI1671" s="140">
        <f>IF(N1671="nulová",J1671,0)</f>
        <v>0</v>
      </c>
      <c r="BJ1671" s="18" t="s">
        <v>79</v>
      </c>
      <c r="BK1671" s="140">
        <f>ROUND(I1671*H1671,2)</f>
        <v>0</v>
      </c>
      <c r="BL1671" s="18" t="s">
        <v>269</v>
      </c>
      <c r="BM1671" s="139" t="s">
        <v>1870</v>
      </c>
    </row>
    <row r="1672" spans="2:65" s="1" customFormat="1" ht="19.5" x14ac:dyDescent="0.2">
      <c r="B1672" s="33"/>
      <c r="D1672" s="141" t="s">
        <v>151</v>
      </c>
      <c r="F1672" s="142" t="s">
        <v>1871</v>
      </c>
      <c r="I1672" s="143"/>
      <c r="L1672" s="33"/>
      <c r="M1672" s="144"/>
      <c r="T1672" s="54"/>
      <c r="AT1672" s="18" t="s">
        <v>151</v>
      </c>
      <c r="AU1672" s="18" t="s">
        <v>81</v>
      </c>
    </row>
    <row r="1673" spans="2:65" s="1" customFormat="1" ht="11.25" x14ac:dyDescent="0.2">
      <c r="B1673" s="33"/>
      <c r="D1673" s="145" t="s">
        <v>153</v>
      </c>
      <c r="F1673" s="146" t="s">
        <v>1872</v>
      </c>
      <c r="I1673" s="143"/>
      <c r="L1673" s="33"/>
      <c r="M1673" s="144"/>
      <c r="T1673" s="54"/>
      <c r="AT1673" s="18" t="s">
        <v>153</v>
      </c>
      <c r="AU1673" s="18" t="s">
        <v>81</v>
      </c>
    </row>
    <row r="1674" spans="2:65" s="12" customFormat="1" ht="11.25" x14ac:dyDescent="0.2">
      <c r="B1674" s="147"/>
      <c r="D1674" s="141" t="s">
        <v>155</v>
      </c>
      <c r="E1674" s="148" t="s">
        <v>19</v>
      </c>
      <c r="F1674" s="149" t="s">
        <v>225</v>
      </c>
      <c r="H1674" s="148" t="s">
        <v>19</v>
      </c>
      <c r="I1674" s="150"/>
      <c r="L1674" s="147"/>
      <c r="M1674" s="151"/>
      <c r="T1674" s="152"/>
      <c r="AT1674" s="148" t="s">
        <v>155</v>
      </c>
      <c r="AU1674" s="148" t="s">
        <v>81</v>
      </c>
      <c r="AV1674" s="12" t="s">
        <v>79</v>
      </c>
      <c r="AW1674" s="12" t="s">
        <v>33</v>
      </c>
      <c r="AX1674" s="12" t="s">
        <v>71</v>
      </c>
      <c r="AY1674" s="148" t="s">
        <v>141</v>
      </c>
    </row>
    <row r="1675" spans="2:65" s="12" customFormat="1" ht="11.25" x14ac:dyDescent="0.2">
      <c r="B1675" s="147"/>
      <c r="D1675" s="141" t="s">
        <v>155</v>
      </c>
      <c r="E1675" s="148" t="s">
        <v>19</v>
      </c>
      <c r="F1675" s="149" t="s">
        <v>1825</v>
      </c>
      <c r="H1675" s="148" t="s">
        <v>19</v>
      </c>
      <c r="I1675" s="150"/>
      <c r="L1675" s="147"/>
      <c r="M1675" s="151"/>
      <c r="T1675" s="152"/>
      <c r="AT1675" s="148" t="s">
        <v>155</v>
      </c>
      <c r="AU1675" s="148" t="s">
        <v>81</v>
      </c>
      <c r="AV1675" s="12" t="s">
        <v>79</v>
      </c>
      <c r="AW1675" s="12" t="s">
        <v>33</v>
      </c>
      <c r="AX1675" s="12" t="s">
        <v>71</v>
      </c>
      <c r="AY1675" s="148" t="s">
        <v>141</v>
      </c>
    </row>
    <row r="1676" spans="2:65" s="12" customFormat="1" ht="11.25" x14ac:dyDescent="0.2">
      <c r="B1676" s="147"/>
      <c r="D1676" s="141" t="s">
        <v>155</v>
      </c>
      <c r="E1676" s="148" t="s">
        <v>19</v>
      </c>
      <c r="F1676" s="149" t="s">
        <v>1826</v>
      </c>
      <c r="H1676" s="148" t="s">
        <v>19</v>
      </c>
      <c r="I1676" s="150"/>
      <c r="L1676" s="147"/>
      <c r="M1676" s="151"/>
      <c r="T1676" s="152"/>
      <c r="AT1676" s="148" t="s">
        <v>155</v>
      </c>
      <c r="AU1676" s="148" t="s">
        <v>81</v>
      </c>
      <c r="AV1676" s="12" t="s">
        <v>79</v>
      </c>
      <c r="AW1676" s="12" t="s">
        <v>33</v>
      </c>
      <c r="AX1676" s="12" t="s">
        <v>71</v>
      </c>
      <c r="AY1676" s="148" t="s">
        <v>141</v>
      </c>
    </row>
    <row r="1677" spans="2:65" s="13" customFormat="1" ht="11.25" x14ac:dyDescent="0.2">
      <c r="B1677" s="153"/>
      <c r="D1677" s="141" t="s">
        <v>155</v>
      </c>
      <c r="E1677" s="154" t="s">
        <v>19</v>
      </c>
      <c r="F1677" s="155" t="s">
        <v>1827</v>
      </c>
      <c r="H1677" s="156">
        <v>23.9</v>
      </c>
      <c r="I1677" s="157"/>
      <c r="L1677" s="153"/>
      <c r="M1677" s="158"/>
      <c r="T1677" s="159"/>
      <c r="AT1677" s="154" t="s">
        <v>155</v>
      </c>
      <c r="AU1677" s="154" t="s">
        <v>81</v>
      </c>
      <c r="AV1677" s="13" t="s">
        <v>81</v>
      </c>
      <c r="AW1677" s="13" t="s">
        <v>33</v>
      </c>
      <c r="AX1677" s="13" t="s">
        <v>71</v>
      </c>
      <c r="AY1677" s="154" t="s">
        <v>141</v>
      </c>
    </row>
    <row r="1678" spans="2:65" s="13" customFormat="1" ht="11.25" x14ac:dyDescent="0.2">
      <c r="B1678" s="153"/>
      <c r="D1678" s="141" t="s">
        <v>155</v>
      </c>
      <c r="E1678" s="154" t="s">
        <v>19</v>
      </c>
      <c r="F1678" s="155" t="s">
        <v>1828</v>
      </c>
      <c r="H1678" s="156">
        <v>10.1</v>
      </c>
      <c r="I1678" s="157"/>
      <c r="L1678" s="153"/>
      <c r="M1678" s="158"/>
      <c r="T1678" s="159"/>
      <c r="AT1678" s="154" t="s">
        <v>155</v>
      </c>
      <c r="AU1678" s="154" t="s">
        <v>81</v>
      </c>
      <c r="AV1678" s="13" t="s">
        <v>81</v>
      </c>
      <c r="AW1678" s="13" t="s">
        <v>33</v>
      </c>
      <c r="AX1678" s="13" t="s">
        <v>71</v>
      </c>
      <c r="AY1678" s="154" t="s">
        <v>141</v>
      </c>
    </row>
    <row r="1679" spans="2:65" s="13" customFormat="1" ht="11.25" x14ac:dyDescent="0.2">
      <c r="B1679" s="153"/>
      <c r="D1679" s="141" t="s">
        <v>155</v>
      </c>
      <c r="E1679" s="154" t="s">
        <v>19</v>
      </c>
      <c r="F1679" s="155" t="s">
        <v>1829</v>
      </c>
      <c r="H1679" s="156">
        <v>32.299999999999997</v>
      </c>
      <c r="I1679" s="157"/>
      <c r="L1679" s="153"/>
      <c r="M1679" s="158"/>
      <c r="T1679" s="159"/>
      <c r="AT1679" s="154" t="s">
        <v>155</v>
      </c>
      <c r="AU1679" s="154" t="s">
        <v>81</v>
      </c>
      <c r="AV1679" s="13" t="s">
        <v>81</v>
      </c>
      <c r="AW1679" s="13" t="s">
        <v>33</v>
      </c>
      <c r="AX1679" s="13" t="s">
        <v>71</v>
      </c>
      <c r="AY1679" s="154" t="s">
        <v>141</v>
      </c>
    </row>
    <row r="1680" spans="2:65" s="15" customFormat="1" ht="11.25" x14ac:dyDescent="0.2">
      <c r="B1680" s="177"/>
      <c r="D1680" s="141" t="s">
        <v>155</v>
      </c>
      <c r="E1680" s="178" t="s">
        <v>19</v>
      </c>
      <c r="F1680" s="179" t="s">
        <v>470</v>
      </c>
      <c r="H1680" s="180">
        <v>66.3</v>
      </c>
      <c r="I1680" s="181"/>
      <c r="L1680" s="177"/>
      <c r="M1680" s="182"/>
      <c r="T1680" s="183"/>
      <c r="AT1680" s="178" t="s">
        <v>155</v>
      </c>
      <c r="AU1680" s="178" t="s">
        <v>81</v>
      </c>
      <c r="AV1680" s="15" t="s">
        <v>142</v>
      </c>
      <c r="AW1680" s="15" t="s">
        <v>33</v>
      </c>
      <c r="AX1680" s="15" t="s">
        <v>71</v>
      </c>
      <c r="AY1680" s="178" t="s">
        <v>141</v>
      </c>
    </row>
    <row r="1681" spans="2:51" s="12" customFormat="1" ht="11.25" x14ac:dyDescent="0.2">
      <c r="B1681" s="147"/>
      <c r="D1681" s="141" t="s">
        <v>155</v>
      </c>
      <c r="E1681" s="148" t="s">
        <v>19</v>
      </c>
      <c r="F1681" s="149" t="s">
        <v>1830</v>
      </c>
      <c r="H1681" s="148" t="s">
        <v>19</v>
      </c>
      <c r="I1681" s="150"/>
      <c r="L1681" s="147"/>
      <c r="M1681" s="151"/>
      <c r="T1681" s="152"/>
      <c r="AT1681" s="148" t="s">
        <v>155</v>
      </c>
      <c r="AU1681" s="148" t="s">
        <v>81</v>
      </c>
      <c r="AV1681" s="12" t="s">
        <v>79</v>
      </c>
      <c r="AW1681" s="12" t="s">
        <v>33</v>
      </c>
      <c r="AX1681" s="12" t="s">
        <v>71</v>
      </c>
      <c r="AY1681" s="148" t="s">
        <v>141</v>
      </c>
    </row>
    <row r="1682" spans="2:51" s="13" customFormat="1" ht="11.25" x14ac:dyDescent="0.2">
      <c r="B1682" s="153"/>
      <c r="D1682" s="141" t="s">
        <v>155</v>
      </c>
      <c r="E1682" s="154" t="s">
        <v>19</v>
      </c>
      <c r="F1682" s="155" t="s">
        <v>1831</v>
      </c>
      <c r="H1682" s="156">
        <v>10.8</v>
      </c>
      <c r="I1682" s="157"/>
      <c r="L1682" s="153"/>
      <c r="M1682" s="158"/>
      <c r="T1682" s="159"/>
      <c r="AT1682" s="154" t="s">
        <v>155</v>
      </c>
      <c r="AU1682" s="154" t="s">
        <v>81</v>
      </c>
      <c r="AV1682" s="13" t="s">
        <v>81</v>
      </c>
      <c r="AW1682" s="13" t="s">
        <v>33</v>
      </c>
      <c r="AX1682" s="13" t="s">
        <v>71</v>
      </c>
      <c r="AY1682" s="154" t="s">
        <v>141</v>
      </c>
    </row>
    <row r="1683" spans="2:51" s="13" customFormat="1" ht="11.25" x14ac:dyDescent="0.2">
      <c r="B1683" s="153"/>
      <c r="D1683" s="141" t="s">
        <v>155</v>
      </c>
      <c r="E1683" s="154" t="s">
        <v>19</v>
      </c>
      <c r="F1683" s="155" t="s">
        <v>1832</v>
      </c>
      <c r="H1683" s="156">
        <v>6.6</v>
      </c>
      <c r="I1683" s="157"/>
      <c r="L1683" s="153"/>
      <c r="M1683" s="158"/>
      <c r="T1683" s="159"/>
      <c r="AT1683" s="154" t="s">
        <v>155</v>
      </c>
      <c r="AU1683" s="154" t="s">
        <v>81</v>
      </c>
      <c r="AV1683" s="13" t="s">
        <v>81</v>
      </c>
      <c r="AW1683" s="13" t="s">
        <v>33</v>
      </c>
      <c r="AX1683" s="13" t="s">
        <v>71</v>
      </c>
      <c r="AY1683" s="154" t="s">
        <v>141</v>
      </c>
    </row>
    <row r="1684" spans="2:51" s="13" customFormat="1" ht="11.25" x14ac:dyDescent="0.2">
      <c r="B1684" s="153"/>
      <c r="D1684" s="141" t="s">
        <v>155</v>
      </c>
      <c r="E1684" s="154" t="s">
        <v>19</v>
      </c>
      <c r="F1684" s="155" t="s">
        <v>1833</v>
      </c>
      <c r="H1684" s="156">
        <v>2.7</v>
      </c>
      <c r="I1684" s="157"/>
      <c r="L1684" s="153"/>
      <c r="M1684" s="158"/>
      <c r="T1684" s="159"/>
      <c r="AT1684" s="154" t="s">
        <v>155</v>
      </c>
      <c r="AU1684" s="154" t="s">
        <v>81</v>
      </c>
      <c r="AV1684" s="13" t="s">
        <v>81</v>
      </c>
      <c r="AW1684" s="13" t="s">
        <v>33</v>
      </c>
      <c r="AX1684" s="13" t="s">
        <v>71</v>
      </c>
      <c r="AY1684" s="154" t="s">
        <v>141</v>
      </c>
    </row>
    <row r="1685" spans="2:51" s="13" customFormat="1" ht="11.25" x14ac:dyDescent="0.2">
      <c r="B1685" s="153"/>
      <c r="D1685" s="141" t="s">
        <v>155</v>
      </c>
      <c r="E1685" s="154" t="s">
        <v>19</v>
      </c>
      <c r="F1685" s="155" t="s">
        <v>1834</v>
      </c>
      <c r="H1685" s="156">
        <v>1.65</v>
      </c>
      <c r="I1685" s="157"/>
      <c r="L1685" s="153"/>
      <c r="M1685" s="158"/>
      <c r="T1685" s="159"/>
      <c r="AT1685" s="154" t="s">
        <v>155</v>
      </c>
      <c r="AU1685" s="154" t="s">
        <v>81</v>
      </c>
      <c r="AV1685" s="13" t="s">
        <v>81</v>
      </c>
      <c r="AW1685" s="13" t="s">
        <v>33</v>
      </c>
      <c r="AX1685" s="13" t="s">
        <v>71</v>
      </c>
      <c r="AY1685" s="154" t="s">
        <v>141</v>
      </c>
    </row>
    <row r="1686" spans="2:51" s="13" customFormat="1" ht="11.25" x14ac:dyDescent="0.2">
      <c r="B1686" s="153"/>
      <c r="D1686" s="141" t="s">
        <v>155</v>
      </c>
      <c r="E1686" s="154" t="s">
        <v>19</v>
      </c>
      <c r="F1686" s="155" t="s">
        <v>1835</v>
      </c>
      <c r="H1686" s="156">
        <v>1.6</v>
      </c>
      <c r="I1686" s="157"/>
      <c r="L1686" s="153"/>
      <c r="M1686" s="158"/>
      <c r="T1686" s="159"/>
      <c r="AT1686" s="154" t="s">
        <v>155</v>
      </c>
      <c r="AU1686" s="154" t="s">
        <v>81</v>
      </c>
      <c r="AV1686" s="13" t="s">
        <v>81</v>
      </c>
      <c r="AW1686" s="13" t="s">
        <v>33</v>
      </c>
      <c r="AX1686" s="13" t="s">
        <v>71</v>
      </c>
      <c r="AY1686" s="154" t="s">
        <v>141</v>
      </c>
    </row>
    <row r="1687" spans="2:51" s="13" customFormat="1" ht="11.25" x14ac:dyDescent="0.2">
      <c r="B1687" s="153"/>
      <c r="D1687" s="141" t="s">
        <v>155</v>
      </c>
      <c r="E1687" s="154" t="s">
        <v>19</v>
      </c>
      <c r="F1687" s="155" t="s">
        <v>1836</v>
      </c>
      <c r="H1687" s="156">
        <v>2.7</v>
      </c>
      <c r="I1687" s="157"/>
      <c r="L1687" s="153"/>
      <c r="M1687" s="158"/>
      <c r="T1687" s="159"/>
      <c r="AT1687" s="154" t="s">
        <v>155</v>
      </c>
      <c r="AU1687" s="154" t="s">
        <v>81</v>
      </c>
      <c r="AV1687" s="13" t="s">
        <v>81</v>
      </c>
      <c r="AW1687" s="13" t="s">
        <v>33</v>
      </c>
      <c r="AX1687" s="13" t="s">
        <v>71</v>
      </c>
      <c r="AY1687" s="154" t="s">
        <v>141</v>
      </c>
    </row>
    <row r="1688" spans="2:51" s="13" customFormat="1" ht="11.25" x14ac:dyDescent="0.2">
      <c r="B1688" s="153"/>
      <c r="D1688" s="141" t="s">
        <v>155</v>
      </c>
      <c r="E1688" s="154" t="s">
        <v>19</v>
      </c>
      <c r="F1688" s="155" t="s">
        <v>1837</v>
      </c>
      <c r="H1688" s="156">
        <v>6.8</v>
      </c>
      <c r="I1688" s="157"/>
      <c r="L1688" s="153"/>
      <c r="M1688" s="158"/>
      <c r="T1688" s="159"/>
      <c r="AT1688" s="154" t="s">
        <v>155</v>
      </c>
      <c r="AU1688" s="154" t="s">
        <v>81</v>
      </c>
      <c r="AV1688" s="13" t="s">
        <v>81</v>
      </c>
      <c r="AW1688" s="13" t="s">
        <v>33</v>
      </c>
      <c r="AX1688" s="13" t="s">
        <v>71</v>
      </c>
      <c r="AY1688" s="154" t="s">
        <v>141</v>
      </c>
    </row>
    <row r="1689" spans="2:51" s="13" customFormat="1" ht="11.25" x14ac:dyDescent="0.2">
      <c r="B1689" s="153"/>
      <c r="D1689" s="141" t="s">
        <v>155</v>
      </c>
      <c r="E1689" s="154" t="s">
        <v>19</v>
      </c>
      <c r="F1689" s="155" t="s">
        <v>1838</v>
      </c>
      <c r="H1689" s="156">
        <v>8.35</v>
      </c>
      <c r="I1689" s="157"/>
      <c r="L1689" s="153"/>
      <c r="M1689" s="158"/>
      <c r="T1689" s="159"/>
      <c r="AT1689" s="154" t="s">
        <v>155</v>
      </c>
      <c r="AU1689" s="154" t="s">
        <v>81</v>
      </c>
      <c r="AV1689" s="13" t="s">
        <v>81</v>
      </c>
      <c r="AW1689" s="13" t="s">
        <v>33</v>
      </c>
      <c r="AX1689" s="13" t="s">
        <v>71</v>
      </c>
      <c r="AY1689" s="154" t="s">
        <v>141</v>
      </c>
    </row>
    <row r="1690" spans="2:51" s="13" customFormat="1" ht="11.25" x14ac:dyDescent="0.2">
      <c r="B1690" s="153"/>
      <c r="D1690" s="141" t="s">
        <v>155</v>
      </c>
      <c r="E1690" s="154" t="s">
        <v>19</v>
      </c>
      <c r="F1690" s="155" t="s">
        <v>1839</v>
      </c>
      <c r="H1690" s="156">
        <v>3.75</v>
      </c>
      <c r="I1690" s="157"/>
      <c r="L1690" s="153"/>
      <c r="M1690" s="158"/>
      <c r="T1690" s="159"/>
      <c r="AT1690" s="154" t="s">
        <v>155</v>
      </c>
      <c r="AU1690" s="154" t="s">
        <v>81</v>
      </c>
      <c r="AV1690" s="13" t="s">
        <v>81</v>
      </c>
      <c r="AW1690" s="13" t="s">
        <v>33</v>
      </c>
      <c r="AX1690" s="13" t="s">
        <v>71</v>
      </c>
      <c r="AY1690" s="154" t="s">
        <v>141</v>
      </c>
    </row>
    <row r="1691" spans="2:51" s="13" customFormat="1" ht="11.25" x14ac:dyDescent="0.2">
      <c r="B1691" s="153"/>
      <c r="D1691" s="141" t="s">
        <v>155</v>
      </c>
      <c r="E1691" s="154" t="s">
        <v>19</v>
      </c>
      <c r="F1691" s="155" t="s">
        <v>1840</v>
      </c>
      <c r="H1691" s="156">
        <v>1.7</v>
      </c>
      <c r="I1691" s="157"/>
      <c r="L1691" s="153"/>
      <c r="M1691" s="158"/>
      <c r="T1691" s="159"/>
      <c r="AT1691" s="154" t="s">
        <v>155</v>
      </c>
      <c r="AU1691" s="154" t="s">
        <v>81</v>
      </c>
      <c r="AV1691" s="13" t="s">
        <v>81</v>
      </c>
      <c r="AW1691" s="13" t="s">
        <v>33</v>
      </c>
      <c r="AX1691" s="13" t="s">
        <v>71</v>
      </c>
      <c r="AY1691" s="154" t="s">
        <v>141</v>
      </c>
    </row>
    <row r="1692" spans="2:51" s="13" customFormat="1" ht="11.25" x14ac:dyDescent="0.2">
      <c r="B1692" s="153"/>
      <c r="D1692" s="141" t="s">
        <v>155</v>
      </c>
      <c r="E1692" s="154" t="s">
        <v>19</v>
      </c>
      <c r="F1692" s="155" t="s">
        <v>1841</v>
      </c>
      <c r="H1692" s="156">
        <v>2.7</v>
      </c>
      <c r="I1692" s="157"/>
      <c r="L1692" s="153"/>
      <c r="M1692" s="158"/>
      <c r="T1692" s="159"/>
      <c r="AT1692" s="154" t="s">
        <v>155</v>
      </c>
      <c r="AU1692" s="154" t="s">
        <v>81</v>
      </c>
      <c r="AV1692" s="13" t="s">
        <v>81</v>
      </c>
      <c r="AW1692" s="13" t="s">
        <v>33</v>
      </c>
      <c r="AX1692" s="13" t="s">
        <v>71</v>
      </c>
      <c r="AY1692" s="154" t="s">
        <v>141</v>
      </c>
    </row>
    <row r="1693" spans="2:51" s="13" customFormat="1" ht="11.25" x14ac:dyDescent="0.2">
      <c r="B1693" s="153"/>
      <c r="D1693" s="141" t="s">
        <v>155</v>
      </c>
      <c r="E1693" s="154" t="s">
        <v>19</v>
      </c>
      <c r="F1693" s="155" t="s">
        <v>1842</v>
      </c>
      <c r="H1693" s="156">
        <v>3.4</v>
      </c>
      <c r="I1693" s="157"/>
      <c r="L1693" s="153"/>
      <c r="M1693" s="158"/>
      <c r="T1693" s="159"/>
      <c r="AT1693" s="154" t="s">
        <v>155</v>
      </c>
      <c r="AU1693" s="154" t="s">
        <v>81</v>
      </c>
      <c r="AV1693" s="13" t="s">
        <v>81</v>
      </c>
      <c r="AW1693" s="13" t="s">
        <v>33</v>
      </c>
      <c r="AX1693" s="13" t="s">
        <v>71</v>
      </c>
      <c r="AY1693" s="154" t="s">
        <v>141</v>
      </c>
    </row>
    <row r="1694" spans="2:51" s="13" customFormat="1" ht="11.25" x14ac:dyDescent="0.2">
      <c r="B1694" s="153"/>
      <c r="D1694" s="141" t="s">
        <v>155</v>
      </c>
      <c r="E1694" s="154" t="s">
        <v>19</v>
      </c>
      <c r="F1694" s="155" t="s">
        <v>1843</v>
      </c>
      <c r="H1694" s="156">
        <v>3.1</v>
      </c>
      <c r="I1694" s="157"/>
      <c r="L1694" s="153"/>
      <c r="M1694" s="158"/>
      <c r="T1694" s="159"/>
      <c r="AT1694" s="154" t="s">
        <v>155</v>
      </c>
      <c r="AU1694" s="154" t="s">
        <v>81</v>
      </c>
      <c r="AV1694" s="13" t="s">
        <v>81</v>
      </c>
      <c r="AW1694" s="13" t="s">
        <v>33</v>
      </c>
      <c r="AX1694" s="13" t="s">
        <v>71</v>
      </c>
      <c r="AY1694" s="154" t="s">
        <v>141</v>
      </c>
    </row>
    <row r="1695" spans="2:51" s="13" customFormat="1" ht="11.25" x14ac:dyDescent="0.2">
      <c r="B1695" s="153"/>
      <c r="D1695" s="141" t="s">
        <v>155</v>
      </c>
      <c r="E1695" s="154" t="s">
        <v>19</v>
      </c>
      <c r="F1695" s="155" t="s">
        <v>1844</v>
      </c>
      <c r="H1695" s="156">
        <v>1.7</v>
      </c>
      <c r="I1695" s="157"/>
      <c r="L1695" s="153"/>
      <c r="M1695" s="158"/>
      <c r="T1695" s="159"/>
      <c r="AT1695" s="154" t="s">
        <v>155</v>
      </c>
      <c r="AU1695" s="154" t="s">
        <v>81</v>
      </c>
      <c r="AV1695" s="13" t="s">
        <v>81</v>
      </c>
      <c r="AW1695" s="13" t="s">
        <v>33</v>
      </c>
      <c r="AX1695" s="13" t="s">
        <v>71</v>
      </c>
      <c r="AY1695" s="154" t="s">
        <v>141</v>
      </c>
    </row>
    <row r="1696" spans="2:51" s="13" customFormat="1" ht="11.25" x14ac:dyDescent="0.2">
      <c r="B1696" s="153"/>
      <c r="D1696" s="141" t="s">
        <v>155</v>
      </c>
      <c r="E1696" s="154" t="s">
        <v>19</v>
      </c>
      <c r="F1696" s="155" t="s">
        <v>1845</v>
      </c>
      <c r="H1696" s="156">
        <v>1.25</v>
      </c>
      <c r="I1696" s="157"/>
      <c r="L1696" s="153"/>
      <c r="M1696" s="158"/>
      <c r="T1696" s="159"/>
      <c r="AT1696" s="154" t="s">
        <v>155</v>
      </c>
      <c r="AU1696" s="154" t="s">
        <v>81</v>
      </c>
      <c r="AV1696" s="13" t="s">
        <v>81</v>
      </c>
      <c r="AW1696" s="13" t="s">
        <v>33</v>
      </c>
      <c r="AX1696" s="13" t="s">
        <v>71</v>
      </c>
      <c r="AY1696" s="154" t="s">
        <v>141</v>
      </c>
    </row>
    <row r="1697" spans="2:51" s="13" customFormat="1" ht="11.25" x14ac:dyDescent="0.2">
      <c r="B1697" s="153"/>
      <c r="D1697" s="141" t="s">
        <v>155</v>
      </c>
      <c r="E1697" s="154" t="s">
        <v>19</v>
      </c>
      <c r="F1697" s="155" t="s">
        <v>1846</v>
      </c>
      <c r="H1697" s="156">
        <v>3</v>
      </c>
      <c r="I1697" s="157"/>
      <c r="L1697" s="153"/>
      <c r="M1697" s="158"/>
      <c r="T1697" s="159"/>
      <c r="AT1697" s="154" t="s">
        <v>155</v>
      </c>
      <c r="AU1697" s="154" t="s">
        <v>81</v>
      </c>
      <c r="AV1697" s="13" t="s">
        <v>81</v>
      </c>
      <c r="AW1697" s="13" t="s">
        <v>33</v>
      </c>
      <c r="AX1697" s="13" t="s">
        <v>71</v>
      </c>
      <c r="AY1697" s="154" t="s">
        <v>141</v>
      </c>
    </row>
    <row r="1698" spans="2:51" s="13" customFormat="1" ht="11.25" x14ac:dyDescent="0.2">
      <c r="B1698" s="153"/>
      <c r="D1698" s="141" t="s">
        <v>155</v>
      </c>
      <c r="E1698" s="154" t="s">
        <v>19</v>
      </c>
      <c r="F1698" s="155" t="s">
        <v>1847</v>
      </c>
      <c r="H1698" s="156">
        <v>4.7</v>
      </c>
      <c r="I1698" s="157"/>
      <c r="L1698" s="153"/>
      <c r="M1698" s="158"/>
      <c r="T1698" s="159"/>
      <c r="AT1698" s="154" t="s">
        <v>155</v>
      </c>
      <c r="AU1698" s="154" t="s">
        <v>81</v>
      </c>
      <c r="AV1698" s="13" t="s">
        <v>81</v>
      </c>
      <c r="AW1698" s="13" t="s">
        <v>33</v>
      </c>
      <c r="AX1698" s="13" t="s">
        <v>71</v>
      </c>
      <c r="AY1698" s="154" t="s">
        <v>141</v>
      </c>
    </row>
    <row r="1699" spans="2:51" s="15" customFormat="1" ht="11.25" x14ac:dyDescent="0.2">
      <c r="B1699" s="177"/>
      <c r="D1699" s="141" t="s">
        <v>155</v>
      </c>
      <c r="E1699" s="178" t="s">
        <v>19</v>
      </c>
      <c r="F1699" s="179" t="s">
        <v>470</v>
      </c>
      <c r="H1699" s="180">
        <v>66.5</v>
      </c>
      <c r="I1699" s="181"/>
      <c r="L1699" s="177"/>
      <c r="M1699" s="182"/>
      <c r="T1699" s="183"/>
      <c r="AT1699" s="178" t="s">
        <v>155</v>
      </c>
      <c r="AU1699" s="178" t="s">
        <v>81</v>
      </c>
      <c r="AV1699" s="15" t="s">
        <v>142</v>
      </c>
      <c r="AW1699" s="15" t="s">
        <v>33</v>
      </c>
      <c r="AX1699" s="15" t="s">
        <v>71</v>
      </c>
      <c r="AY1699" s="178" t="s">
        <v>141</v>
      </c>
    </row>
    <row r="1700" spans="2:51" s="12" customFormat="1" ht="11.25" x14ac:dyDescent="0.2">
      <c r="B1700" s="147"/>
      <c r="D1700" s="141" t="s">
        <v>155</v>
      </c>
      <c r="E1700" s="148" t="s">
        <v>19</v>
      </c>
      <c r="F1700" s="149" t="s">
        <v>1848</v>
      </c>
      <c r="H1700" s="148" t="s">
        <v>19</v>
      </c>
      <c r="I1700" s="150"/>
      <c r="L1700" s="147"/>
      <c r="M1700" s="151"/>
      <c r="T1700" s="152"/>
      <c r="AT1700" s="148" t="s">
        <v>155</v>
      </c>
      <c r="AU1700" s="148" t="s">
        <v>81</v>
      </c>
      <c r="AV1700" s="12" t="s">
        <v>79</v>
      </c>
      <c r="AW1700" s="12" t="s">
        <v>33</v>
      </c>
      <c r="AX1700" s="12" t="s">
        <v>71</v>
      </c>
      <c r="AY1700" s="148" t="s">
        <v>141</v>
      </c>
    </row>
    <row r="1701" spans="2:51" s="13" customFormat="1" ht="11.25" x14ac:dyDescent="0.2">
      <c r="B1701" s="153"/>
      <c r="D1701" s="141" t="s">
        <v>155</v>
      </c>
      <c r="E1701" s="154" t="s">
        <v>19</v>
      </c>
      <c r="F1701" s="155" t="s">
        <v>1849</v>
      </c>
      <c r="H1701" s="156">
        <v>13.8</v>
      </c>
      <c r="I1701" s="157"/>
      <c r="L1701" s="153"/>
      <c r="M1701" s="158"/>
      <c r="T1701" s="159"/>
      <c r="AT1701" s="154" t="s">
        <v>155</v>
      </c>
      <c r="AU1701" s="154" t="s">
        <v>81</v>
      </c>
      <c r="AV1701" s="13" t="s">
        <v>81</v>
      </c>
      <c r="AW1701" s="13" t="s">
        <v>33</v>
      </c>
      <c r="AX1701" s="13" t="s">
        <v>71</v>
      </c>
      <c r="AY1701" s="154" t="s">
        <v>141</v>
      </c>
    </row>
    <row r="1702" spans="2:51" s="13" customFormat="1" ht="11.25" x14ac:dyDescent="0.2">
      <c r="B1702" s="153"/>
      <c r="D1702" s="141" t="s">
        <v>155</v>
      </c>
      <c r="E1702" s="154" t="s">
        <v>19</v>
      </c>
      <c r="F1702" s="155" t="s">
        <v>1850</v>
      </c>
      <c r="H1702" s="156">
        <v>14.35</v>
      </c>
      <c r="I1702" s="157"/>
      <c r="L1702" s="153"/>
      <c r="M1702" s="158"/>
      <c r="T1702" s="159"/>
      <c r="AT1702" s="154" t="s">
        <v>155</v>
      </c>
      <c r="AU1702" s="154" t="s">
        <v>81</v>
      </c>
      <c r="AV1702" s="13" t="s">
        <v>81</v>
      </c>
      <c r="AW1702" s="13" t="s">
        <v>33</v>
      </c>
      <c r="AX1702" s="13" t="s">
        <v>71</v>
      </c>
      <c r="AY1702" s="154" t="s">
        <v>141</v>
      </c>
    </row>
    <row r="1703" spans="2:51" s="13" customFormat="1" ht="11.25" x14ac:dyDescent="0.2">
      <c r="B1703" s="153"/>
      <c r="D1703" s="141" t="s">
        <v>155</v>
      </c>
      <c r="E1703" s="154" t="s">
        <v>19</v>
      </c>
      <c r="F1703" s="155" t="s">
        <v>1851</v>
      </c>
      <c r="H1703" s="156">
        <v>23</v>
      </c>
      <c r="I1703" s="157"/>
      <c r="L1703" s="153"/>
      <c r="M1703" s="158"/>
      <c r="T1703" s="159"/>
      <c r="AT1703" s="154" t="s">
        <v>155</v>
      </c>
      <c r="AU1703" s="154" t="s">
        <v>81</v>
      </c>
      <c r="AV1703" s="13" t="s">
        <v>81</v>
      </c>
      <c r="AW1703" s="13" t="s">
        <v>33</v>
      </c>
      <c r="AX1703" s="13" t="s">
        <v>71</v>
      </c>
      <c r="AY1703" s="154" t="s">
        <v>141</v>
      </c>
    </row>
    <row r="1704" spans="2:51" s="13" customFormat="1" ht="11.25" x14ac:dyDescent="0.2">
      <c r="B1704" s="153"/>
      <c r="D1704" s="141" t="s">
        <v>155</v>
      </c>
      <c r="E1704" s="154" t="s">
        <v>19</v>
      </c>
      <c r="F1704" s="155" t="s">
        <v>1852</v>
      </c>
      <c r="H1704" s="156">
        <v>23.4</v>
      </c>
      <c r="I1704" s="157"/>
      <c r="L1704" s="153"/>
      <c r="M1704" s="158"/>
      <c r="T1704" s="159"/>
      <c r="AT1704" s="154" t="s">
        <v>155</v>
      </c>
      <c r="AU1704" s="154" t="s">
        <v>81</v>
      </c>
      <c r="AV1704" s="13" t="s">
        <v>81</v>
      </c>
      <c r="AW1704" s="13" t="s">
        <v>33</v>
      </c>
      <c r="AX1704" s="13" t="s">
        <v>71</v>
      </c>
      <c r="AY1704" s="154" t="s">
        <v>141</v>
      </c>
    </row>
    <row r="1705" spans="2:51" s="13" customFormat="1" ht="11.25" x14ac:dyDescent="0.2">
      <c r="B1705" s="153"/>
      <c r="D1705" s="141" t="s">
        <v>155</v>
      </c>
      <c r="E1705" s="154" t="s">
        <v>19</v>
      </c>
      <c r="F1705" s="155" t="s">
        <v>1853</v>
      </c>
      <c r="H1705" s="156">
        <v>23.7</v>
      </c>
      <c r="I1705" s="157"/>
      <c r="L1705" s="153"/>
      <c r="M1705" s="158"/>
      <c r="T1705" s="159"/>
      <c r="AT1705" s="154" t="s">
        <v>155</v>
      </c>
      <c r="AU1705" s="154" t="s">
        <v>81</v>
      </c>
      <c r="AV1705" s="13" t="s">
        <v>81</v>
      </c>
      <c r="AW1705" s="13" t="s">
        <v>33</v>
      </c>
      <c r="AX1705" s="13" t="s">
        <v>71</v>
      </c>
      <c r="AY1705" s="154" t="s">
        <v>141</v>
      </c>
    </row>
    <row r="1706" spans="2:51" s="13" customFormat="1" ht="11.25" x14ac:dyDescent="0.2">
      <c r="B1706" s="153"/>
      <c r="D1706" s="141" t="s">
        <v>155</v>
      </c>
      <c r="E1706" s="154" t="s">
        <v>19</v>
      </c>
      <c r="F1706" s="155" t="s">
        <v>1854</v>
      </c>
      <c r="H1706" s="156">
        <v>47.75</v>
      </c>
      <c r="I1706" s="157"/>
      <c r="L1706" s="153"/>
      <c r="M1706" s="158"/>
      <c r="T1706" s="159"/>
      <c r="AT1706" s="154" t="s">
        <v>155</v>
      </c>
      <c r="AU1706" s="154" t="s">
        <v>81</v>
      </c>
      <c r="AV1706" s="13" t="s">
        <v>81</v>
      </c>
      <c r="AW1706" s="13" t="s">
        <v>33</v>
      </c>
      <c r="AX1706" s="13" t="s">
        <v>71</v>
      </c>
      <c r="AY1706" s="154" t="s">
        <v>141</v>
      </c>
    </row>
    <row r="1707" spans="2:51" s="15" customFormat="1" ht="11.25" x14ac:dyDescent="0.2">
      <c r="B1707" s="177"/>
      <c r="D1707" s="141" t="s">
        <v>155</v>
      </c>
      <c r="E1707" s="178" t="s">
        <v>19</v>
      </c>
      <c r="F1707" s="179" t="s">
        <v>470</v>
      </c>
      <c r="H1707" s="180">
        <v>146</v>
      </c>
      <c r="I1707" s="181"/>
      <c r="L1707" s="177"/>
      <c r="M1707" s="182"/>
      <c r="T1707" s="183"/>
      <c r="AT1707" s="178" t="s">
        <v>155</v>
      </c>
      <c r="AU1707" s="178" t="s">
        <v>81</v>
      </c>
      <c r="AV1707" s="15" t="s">
        <v>142</v>
      </c>
      <c r="AW1707" s="15" t="s">
        <v>33</v>
      </c>
      <c r="AX1707" s="15" t="s">
        <v>71</v>
      </c>
      <c r="AY1707" s="178" t="s">
        <v>141</v>
      </c>
    </row>
    <row r="1708" spans="2:51" s="12" customFormat="1" ht="11.25" x14ac:dyDescent="0.2">
      <c r="B1708" s="147"/>
      <c r="D1708" s="141" t="s">
        <v>155</v>
      </c>
      <c r="E1708" s="148" t="s">
        <v>19</v>
      </c>
      <c r="F1708" s="149" t="s">
        <v>1024</v>
      </c>
      <c r="H1708" s="148" t="s">
        <v>19</v>
      </c>
      <c r="I1708" s="150"/>
      <c r="L1708" s="147"/>
      <c r="M1708" s="151"/>
      <c r="T1708" s="152"/>
      <c r="AT1708" s="148" t="s">
        <v>155</v>
      </c>
      <c r="AU1708" s="148" t="s">
        <v>81</v>
      </c>
      <c r="AV1708" s="12" t="s">
        <v>79</v>
      </c>
      <c r="AW1708" s="12" t="s">
        <v>33</v>
      </c>
      <c r="AX1708" s="12" t="s">
        <v>71</v>
      </c>
      <c r="AY1708" s="148" t="s">
        <v>141</v>
      </c>
    </row>
    <row r="1709" spans="2:51" s="13" customFormat="1" ht="11.25" x14ac:dyDescent="0.2">
      <c r="B1709" s="153"/>
      <c r="D1709" s="141" t="s">
        <v>155</v>
      </c>
      <c r="E1709" s="154" t="s">
        <v>19</v>
      </c>
      <c r="F1709" s="155" t="s">
        <v>1025</v>
      </c>
      <c r="H1709" s="156">
        <v>4</v>
      </c>
      <c r="I1709" s="157"/>
      <c r="L1709" s="153"/>
      <c r="M1709" s="158"/>
      <c r="T1709" s="159"/>
      <c r="AT1709" s="154" t="s">
        <v>155</v>
      </c>
      <c r="AU1709" s="154" t="s">
        <v>81</v>
      </c>
      <c r="AV1709" s="13" t="s">
        <v>81</v>
      </c>
      <c r="AW1709" s="13" t="s">
        <v>33</v>
      </c>
      <c r="AX1709" s="13" t="s">
        <v>71</v>
      </c>
      <c r="AY1709" s="154" t="s">
        <v>141</v>
      </c>
    </row>
    <row r="1710" spans="2:51" s="13" customFormat="1" ht="11.25" x14ac:dyDescent="0.2">
      <c r="B1710" s="153"/>
      <c r="D1710" s="141" t="s">
        <v>155</v>
      </c>
      <c r="E1710" s="154" t="s">
        <v>19</v>
      </c>
      <c r="F1710" s="155" t="s">
        <v>1026</v>
      </c>
      <c r="H1710" s="156">
        <v>3.15</v>
      </c>
      <c r="I1710" s="157"/>
      <c r="L1710" s="153"/>
      <c r="M1710" s="158"/>
      <c r="T1710" s="159"/>
      <c r="AT1710" s="154" t="s">
        <v>155</v>
      </c>
      <c r="AU1710" s="154" t="s">
        <v>81</v>
      </c>
      <c r="AV1710" s="13" t="s">
        <v>81</v>
      </c>
      <c r="AW1710" s="13" t="s">
        <v>33</v>
      </c>
      <c r="AX1710" s="13" t="s">
        <v>71</v>
      </c>
      <c r="AY1710" s="154" t="s">
        <v>141</v>
      </c>
    </row>
    <row r="1711" spans="2:51" s="13" customFormat="1" ht="11.25" x14ac:dyDescent="0.2">
      <c r="B1711" s="153"/>
      <c r="D1711" s="141" t="s">
        <v>155</v>
      </c>
      <c r="E1711" s="154" t="s">
        <v>19</v>
      </c>
      <c r="F1711" s="155" t="s">
        <v>1027</v>
      </c>
      <c r="H1711" s="156">
        <v>3.2</v>
      </c>
      <c r="I1711" s="157"/>
      <c r="L1711" s="153"/>
      <c r="M1711" s="158"/>
      <c r="T1711" s="159"/>
      <c r="AT1711" s="154" t="s">
        <v>155</v>
      </c>
      <c r="AU1711" s="154" t="s">
        <v>81</v>
      </c>
      <c r="AV1711" s="13" t="s">
        <v>81</v>
      </c>
      <c r="AW1711" s="13" t="s">
        <v>33</v>
      </c>
      <c r="AX1711" s="13" t="s">
        <v>71</v>
      </c>
      <c r="AY1711" s="154" t="s">
        <v>141</v>
      </c>
    </row>
    <row r="1712" spans="2:51" s="13" customFormat="1" ht="11.25" x14ac:dyDescent="0.2">
      <c r="B1712" s="153"/>
      <c r="D1712" s="141" t="s">
        <v>155</v>
      </c>
      <c r="E1712" s="154" t="s">
        <v>19</v>
      </c>
      <c r="F1712" s="155" t="s">
        <v>1028</v>
      </c>
      <c r="H1712" s="156">
        <v>3</v>
      </c>
      <c r="I1712" s="157"/>
      <c r="L1712" s="153"/>
      <c r="M1712" s="158"/>
      <c r="T1712" s="159"/>
      <c r="AT1712" s="154" t="s">
        <v>155</v>
      </c>
      <c r="AU1712" s="154" t="s">
        <v>81</v>
      </c>
      <c r="AV1712" s="13" t="s">
        <v>81</v>
      </c>
      <c r="AW1712" s="13" t="s">
        <v>33</v>
      </c>
      <c r="AX1712" s="13" t="s">
        <v>71</v>
      </c>
      <c r="AY1712" s="154" t="s">
        <v>141</v>
      </c>
    </row>
    <row r="1713" spans="2:65" s="15" customFormat="1" ht="11.25" x14ac:dyDescent="0.2">
      <c r="B1713" s="177"/>
      <c r="D1713" s="141" t="s">
        <v>155</v>
      </c>
      <c r="E1713" s="178" t="s">
        <v>19</v>
      </c>
      <c r="F1713" s="179" t="s">
        <v>470</v>
      </c>
      <c r="H1713" s="180">
        <v>13.35</v>
      </c>
      <c r="I1713" s="181"/>
      <c r="L1713" s="177"/>
      <c r="M1713" s="182"/>
      <c r="T1713" s="183"/>
      <c r="AT1713" s="178" t="s">
        <v>155</v>
      </c>
      <c r="AU1713" s="178" t="s">
        <v>81</v>
      </c>
      <c r="AV1713" s="15" t="s">
        <v>142</v>
      </c>
      <c r="AW1713" s="15" t="s">
        <v>33</v>
      </c>
      <c r="AX1713" s="15" t="s">
        <v>71</v>
      </c>
      <c r="AY1713" s="178" t="s">
        <v>141</v>
      </c>
    </row>
    <row r="1714" spans="2:65" s="14" customFormat="1" ht="11.25" x14ac:dyDescent="0.2">
      <c r="B1714" s="170"/>
      <c r="D1714" s="141" t="s">
        <v>155</v>
      </c>
      <c r="E1714" s="171" t="s">
        <v>19</v>
      </c>
      <c r="F1714" s="172" t="s">
        <v>188</v>
      </c>
      <c r="H1714" s="173">
        <v>292.14999999999998</v>
      </c>
      <c r="I1714" s="174"/>
      <c r="L1714" s="170"/>
      <c r="M1714" s="175"/>
      <c r="T1714" s="176"/>
      <c r="AT1714" s="171" t="s">
        <v>155</v>
      </c>
      <c r="AU1714" s="171" t="s">
        <v>81</v>
      </c>
      <c r="AV1714" s="14" t="s">
        <v>149</v>
      </c>
      <c r="AW1714" s="14" t="s">
        <v>33</v>
      </c>
      <c r="AX1714" s="14" t="s">
        <v>79</v>
      </c>
      <c r="AY1714" s="171" t="s">
        <v>141</v>
      </c>
    </row>
    <row r="1715" spans="2:65" s="1" customFormat="1" ht="33" customHeight="1" x14ac:dyDescent="0.2">
      <c r="B1715" s="33"/>
      <c r="C1715" s="128" t="s">
        <v>1873</v>
      </c>
      <c r="D1715" s="128" t="s">
        <v>144</v>
      </c>
      <c r="E1715" s="129" t="s">
        <v>1874</v>
      </c>
      <c r="F1715" s="130" t="s">
        <v>1875</v>
      </c>
      <c r="G1715" s="131" t="s">
        <v>221</v>
      </c>
      <c r="H1715" s="132">
        <v>292.14999999999998</v>
      </c>
      <c r="I1715" s="133"/>
      <c r="J1715" s="134">
        <f>ROUND(I1715*H1715,2)</f>
        <v>0</v>
      </c>
      <c r="K1715" s="130" t="s">
        <v>148</v>
      </c>
      <c r="L1715" s="33"/>
      <c r="M1715" s="135" t="s">
        <v>19</v>
      </c>
      <c r="N1715" s="136" t="s">
        <v>42</v>
      </c>
      <c r="P1715" s="137">
        <f>O1715*H1715</f>
        <v>0</v>
      </c>
      <c r="Q1715" s="137">
        <v>7.4999999999999997E-3</v>
      </c>
      <c r="R1715" s="137">
        <f>Q1715*H1715</f>
        <v>2.1911249999999995</v>
      </c>
      <c r="S1715" s="137">
        <v>0</v>
      </c>
      <c r="T1715" s="138">
        <f>S1715*H1715</f>
        <v>0</v>
      </c>
      <c r="AR1715" s="139" t="s">
        <v>269</v>
      </c>
      <c r="AT1715" s="139" t="s">
        <v>144</v>
      </c>
      <c r="AU1715" s="139" t="s">
        <v>81</v>
      </c>
      <c r="AY1715" s="18" t="s">
        <v>141</v>
      </c>
      <c r="BE1715" s="140">
        <f>IF(N1715="základní",J1715,0)</f>
        <v>0</v>
      </c>
      <c r="BF1715" s="140">
        <f>IF(N1715="snížená",J1715,0)</f>
        <v>0</v>
      </c>
      <c r="BG1715" s="140">
        <f>IF(N1715="zákl. přenesená",J1715,0)</f>
        <v>0</v>
      </c>
      <c r="BH1715" s="140">
        <f>IF(N1715="sníž. přenesená",J1715,0)</f>
        <v>0</v>
      </c>
      <c r="BI1715" s="140">
        <f>IF(N1715="nulová",J1715,0)</f>
        <v>0</v>
      </c>
      <c r="BJ1715" s="18" t="s">
        <v>79</v>
      </c>
      <c r="BK1715" s="140">
        <f>ROUND(I1715*H1715,2)</f>
        <v>0</v>
      </c>
      <c r="BL1715" s="18" t="s">
        <v>269</v>
      </c>
      <c r="BM1715" s="139" t="s">
        <v>1876</v>
      </c>
    </row>
    <row r="1716" spans="2:65" s="1" customFormat="1" ht="29.25" x14ac:dyDescent="0.2">
      <c r="B1716" s="33"/>
      <c r="D1716" s="141" t="s">
        <v>151</v>
      </c>
      <c r="F1716" s="142" t="s">
        <v>1877</v>
      </c>
      <c r="I1716" s="143"/>
      <c r="L1716" s="33"/>
      <c r="M1716" s="144"/>
      <c r="T1716" s="54"/>
      <c r="AT1716" s="18" t="s">
        <v>151</v>
      </c>
      <c r="AU1716" s="18" t="s">
        <v>81</v>
      </c>
    </row>
    <row r="1717" spans="2:65" s="1" customFormat="1" ht="11.25" x14ac:dyDescent="0.2">
      <c r="B1717" s="33"/>
      <c r="D1717" s="145" t="s">
        <v>153</v>
      </c>
      <c r="F1717" s="146" t="s">
        <v>1878</v>
      </c>
      <c r="I1717" s="143"/>
      <c r="L1717" s="33"/>
      <c r="M1717" s="144"/>
      <c r="T1717" s="54"/>
      <c r="AT1717" s="18" t="s">
        <v>153</v>
      </c>
      <c r="AU1717" s="18" t="s">
        <v>81</v>
      </c>
    </row>
    <row r="1718" spans="2:65" s="12" customFormat="1" ht="11.25" x14ac:dyDescent="0.2">
      <c r="B1718" s="147"/>
      <c r="D1718" s="141" t="s">
        <v>155</v>
      </c>
      <c r="E1718" s="148" t="s">
        <v>19</v>
      </c>
      <c r="F1718" s="149" t="s">
        <v>225</v>
      </c>
      <c r="H1718" s="148" t="s">
        <v>19</v>
      </c>
      <c r="I1718" s="150"/>
      <c r="L1718" s="147"/>
      <c r="M1718" s="151"/>
      <c r="T1718" s="152"/>
      <c r="AT1718" s="148" t="s">
        <v>155</v>
      </c>
      <c r="AU1718" s="148" t="s">
        <v>81</v>
      </c>
      <c r="AV1718" s="12" t="s">
        <v>79</v>
      </c>
      <c r="AW1718" s="12" t="s">
        <v>33</v>
      </c>
      <c r="AX1718" s="12" t="s">
        <v>71</v>
      </c>
      <c r="AY1718" s="148" t="s">
        <v>141</v>
      </c>
    </row>
    <row r="1719" spans="2:65" s="12" customFormat="1" ht="11.25" x14ac:dyDescent="0.2">
      <c r="B1719" s="147"/>
      <c r="D1719" s="141" t="s">
        <v>155</v>
      </c>
      <c r="E1719" s="148" t="s">
        <v>19</v>
      </c>
      <c r="F1719" s="149" t="s">
        <v>1825</v>
      </c>
      <c r="H1719" s="148" t="s">
        <v>19</v>
      </c>
      <c r="I1719" s="150"/>
      <c r="L1719" s="147"/>
      <c r="M1719" s="151"/>
      <c r="T1719" s="152"/>
      <c r="AT1719" s="148" t="s">
        <v>155</v>
      </c>
      <c r="AU1719" s="148" t="s">
        <v>81</v>
      </c>
      <c r="AV1719" s="12" t="s">
        <v>79</v>
      </c>
      <c r="AW1719" s="12" t="s">
        <v>33</v>
      </c>
      <c r="AX1719" s="12" t="s">
        <v>71</v>
      </c>
      <c r="AY1719" s="148" t="s">
        <v>141</v>
      </c>
    </row>
    <row r="1720" spans="2:65" s="12" customFormat="1" ht="11.25" x14ac:dyDescent="0.2">
      <c r="B1720" s="147"/>
      <c r="D1720" s="141" t="s">
        <v>155</v>
      </c>
      <c r="E1720" s="148" t="s">
        <v>19</v>
      </c>
      <c r="F1720" s="149" t="s">
        <v>1826</v>
      </c>
      <c r="H1720" s="148" t="s">
        <v>19</v>
      </c>
      <c r="I1720" s="150"/>
      <c r="L1720" s="147"/>
      <c r="M1720" s="151"/>
      <c r="T1720" s="152"/>
      <c r="AT1720" s="148" t="s">
        <v>155</v>
      </c>
      <c r="AU1720" s="148" t="s">
        <v>81</v>
      </c>
      <c r="AV1720" s="12" t="s">
        <v>79</v>
      </c>
      <c r="AW1720" s="12" t="s">
        <v>33</v>
      </c>
      <c r="AX1720" s="12" t="s">
        <v>71</v>
      </c>
      <c r="AY1720" s="148" t="s">
        <v>141</v>
      </c>
    </row>
    <row r="1721" spans="2:65" s="13" customFormat="1" ht="11.25" x14ac:dyDescent="0.2">
      <c r="B1721" s="153"/>
      <c r="D1721" s="141" t="s">
        <v>155</v>
      </c>
      <c r="E1721" s="154" t="s">
        <v>19</v>
      </c>
      <c r="F1721" s="155" t="s">
        <v>1827</v>
      </c>
      <c r="H1721" s="156">
        <v>23.9</v>
      </c>
      <c r="I1721" s="157"/>
      <c r="L1721" s="153"/>
      <c r="M1721" s="158"/>
      <c r="T1721" s="159"/>
      <c r="AT1721" s="154" t="s">
        <v>155</v>
      </c>
      <c r="AU1721" s="154" t="s">
        <v>81</v>
      </c>
      <c r="AV1721" s="13" t="s">
        <v>81</v>
      </c>
      <c r="AW1721" s="13" t="s">
        <v>33</v>
      </c>
      <c r="AX1721" s="13" t="s">
        <v>71</v>
      </c>
      <c r="AY1721" s="154" t="s">
        <v>141</v>
      </c>
    </row>
    <row r="1722" spans="2:65" s="13" customFormat="1" ht="11.25" x14ac:dyDescent="0.2">
      <c r="B1722" s="153"/>
      <c r="D1722" s="141" t="s">
        <v>155</v>
      </c>
      <c r="E1722" s="154" t="s">
        <v>19</v>
      </c>
      <c r="F1722" s="155" t="s">
        <v>1828</v>
      </c>
      <c r="H1722" s="156">
        <v>10.1</v>
      </c>
      <c r="I1722" s="157"/>
      <c r="L1722" s="153"/>
      <c r="M1722" s="158"/>
      <c r="T1722" s="159"/>
      <c r="AT1722" s="154" t="s">
        <v>155</v>
      </c>
      <c r="AU1722" s="154" t="s">
        <v>81</v>
      </c>
      <c r="AV1722" s="13" t="s">
        <v>81</v>
      </c>
      <c r="AW1722" s="13" t="s">
        <v>33</v>
      </c>
      <c r="AX1722" s="13" t="s">
        <v>71</v>
      </c>
      <c r="AY1722" s="154" t="s">
        <v>141</v>
      </c>
    </row>
    <row r="1723" spans="2:65" s="13" customFormat="1" ht="11.25" x14ac:dyDescent="0.2">
      <c r="B1723" s="153"/>
      <c r="D1723" s="141" t="s">
        <v>155</v>
      </c>
      <c r="E1723" s="154" t="s">
        <v>19</v>
      </c>
      <c r="F1723" s="155" t="s">
        <v>1829</v>
      </c>
      <c r="H1723" s="156">
        <v>32.299999999999997</v>
      </c>
      <c r="I1723" s="157"/>
      <c r="L1723" s="153"/>
      <c r="M1723" s="158"/>
      <c r="T1723" s="159"/>
      <c r="AT1723" s="154" t="s">
        <v>155</v>
      </c>
      <c r="AU1723" s="154" t="s">
        <v>81</v>
      </c>
      <c r="AV1723" s="13" t="s">
        <v>81</v>
      </c>
      <c r="AW1723" s="13" t="s">
        <v>33</v>
      </c>
      <c r="AX1723" s="13" t="s">
        <v>71</v>
      </c>
      <c r="AY1723" s="154" t="s">
        <v>141</v>
      </c>
    </row>
    <row r="1724" spans="2:65" s="15" customFormat="1" ht="11.25" x14ac:dyDescent="0.2">
      <c r="B1724" s="177"/>
      <c r="D1724" s="141" t="s">
        <v>155</v>
      </c>
      <c r="E1724" s="178" t="s">
        <v>19</v>
      </c>
      <c r="F1724" s="179" t="s">
        <v>470</v>
      </c>
      <c r="H1724" s="180">
        <v>66.3</v>
      </c>
      <c r="I1724" s="181"/>
      <c r="L1724" s="177"/>
      <c r="M1724" s="182"/>
      <c r="T1724" s="183"/>
      <c r="AT1724" s="178" t="s">
        <v>155</v>
      </c>
      <c r="AU1724" s="178" t="s">
        <v>81</v>
      </c>
      <c r="AV1724" s="15" t="s">
        <v>142</v>
      </c>
      <c r="AW1724" s="15" t="s">
        <v>33</v>
      </c>
      <c r="AX1724" s="15" t="s">
        <v>71</v>
      </c>
      <c r="AY1724" s="178" t="s">
        <v>141</v>
      </c>
    </row>
    <row r="1725" spans="2:65" s="12" customFormat="1" ht="11.25" x14ac:dyDescent="0.2">
      <c r="B1725" s="147"/>
      <c r="D1725" s="141" t="s">
        <v>155</v>
      </c>
      <c r="E1725" s="148" t="s">
        <v>19</v>
      </c>
      <c r="F1725" s="149" t="s">
        <v>1830</v>
      </c>
      <c r="H1725" s="148" t="s">
        <v>19</v>
      </c>
      <c r="I1725" s="150"/>
      <c r="L1725" s="147"/>
      <c r="M1725" s="151"/>
      <c r="T1725" s="152"/>
      <c r="AT1725" s="148" t="s">
        <v>155</v>
      </c>
      <c r="AU1725" s="148" t="s">
        <v>81</v>
      </c>
      <c r="AV1725" s="12" t="s">
        <v>79</v>
      </c>
      <c r="AW1725" s="12" t="s">
        <v>33</v>
      </c>
      <c r="AX1725" s="12" t="s">
        <v>71</v>
      </c>
      <c r="AY1725" s="148" t="s">
        <v>141</v>
      </c>
    </row>
    <row r="1726" spans="2:65" s="13" customFormat="1" ht="11.25" x14ac:dyDescent="0.2">
      <c r="B1726" s="153"/>
      <c r="D1726" s="141" t="s">
        <v>155</v>
      </c>
      <c r="E1726" s="154" t="s">
        <v>19</v>
      </c>
      <c r="F1726" s="155" t="s">
        <v>1831</v>
      </c>
      <c r="H1726" s="156">
        <v>10.8</v>
      </c>
      <c r="I1726" s="157"/>
      <c r="L1726" s="153"/>
      <c r="M1726" s="158"/>
      <c r="T1726" s="159"/>
      <c r="AT1726" s="154" t="s">
        <v>155</v>
      </c>
      <c r="AU1726" s="154" t="s">
        <v>81</v>
      </c>
      <c r="AV1726" s="13" t="s">
        <v>81</v>
      </c>
      <c r="AW1726" s="13" t="s">
        <v>33</v>
      </c>
      <c r="AX1726" s="13" t="s">
        <v>71</v>
      </c>
      <c r="AY1726" s="154" t="s">
        <v>141</v>
      </c>
    </row>
    <row r="1727" spans="2:65" s="13" customFormat="1" ht="11.25" x14ac:dyDescent="0.2">
      <c r="B1727" s="153"/>
      <c r="D1727" s="141" t="s">
        <v>155</v>
      </c>
      <c r="E1727" s="154" t="s">
        <v>19</v>
      </c>
      <c r="F1727" s="155" t="s">
        <v>1832</v>
      </c>
      <c r="H1727" s="156">
        <v>6.6</v>
      </c>
      <c r="I1727" s="157"/>
      <c r="L1727" s="153"/>
      <c r="M1727" s="158"/>
      <c r="T1727" s="159"/>
      <c r="AT1727" s="154" t="s">
        <v>155</v>
      </c>
      <c r="AU1727" s="154" t="s">
        <v>81</v>
      </c>
      <c r="AV1727" s="13" t="s">
        <v>81</v>
      </c>
      <c r="AW1727" s="13" t="s">
        <v>33</v>
      </c>
      <c r="AX1727" s="13" t="s">
        <v>71</v>
      </c>
      <c r="AY1727" s="154" t="s">
        <v>141</v>
      </c>
    </row>
    <row r="1728" spans="2:65" s="13" customFormat="1" ht="11.25" x14ac:dyDescent="0.2">
      <c r="B1728" s="153"/>
      <c r="D1728" s="141" t="s">
        <v>155</v>
      </c>
      <c r="E1728" s="154" t="s">
        <v>19</v>
      </c>
      <c r="F1728" s="155" t="s">
        <v>1833</v>
      </c>
      <c r="H1728" s="156">
        <v>2.7</v>
      </c>
      <c r="I1728" s="157"/>
      <c r="L1728" s="153"/>
      <c r="M1728" s="158"/>
      <c r="T1728" s="159"/>
      <c r="AT1728" s="154" t="s">
        <v>155</v>
      </c>
      <c r="AU1728" s="154" t="s">
        <v>81</v>
      </c>
      <c r="AV1728" s="13" t="s">
        <v>81</v>
      </c>
      <c r="AW1728" s="13" t="s">
        <v>33</v>
      </c>
      <c r="AX1728" s="13" t="s">
        <v>71</v>
      </c>
      <c r="AY1728" s="154" t="s">
        <v>141</v>
      </c>
    </row>
    <row r="1729" spans="2:51" s="13" customFormat="1" ht="11.25" x14ac:dyDescent="0.2">
      <c r="B1729" s="153"/>
      <c r="D1729" s="141" t="s">
        <v>155</v>
      </c>
      <c r="E1729" s="154" t="s">
        <v>19</v>
      </c>
      <c r="F1729" s="155" t="s">
        <v>1834</v>
      </c>
      <c r="H1729" s="156">
        <v>1.65</v>
      </c>
      <c r="I1729" s="157"/>
      <c r="L1729" s="153"/>
      <c r="M1729" s="158"/>
      <c r="T1729" s="159"/>
      <c r="AT1729" s="154" t="s">
        <v>155</v>
      </c>
      <c r="AU1729" s="154" t="s">
        <v>81</v>
      </c>
      <c r="AV1729" s="13" t="s">
        <v>81</v>
      </c>
      <c r="AW1729" s="13" t="s">
        <v>33</v>
      </c>
      <c r="AX1729" s="13" t="s">
        <v>71</v>
      </c>
      <c r="AY1729" s="154" t="s">
        <v>141</v>
      </c>
    </row>
    <row r="1730" spans="2:51" s="13" customFormat="1" ht="11.25" x14ac:dyDescent="0.2">
      <c r="B1730" s="153"/>
      <c r="D1730" s="141" t="s">
        <v>155</v>
      </c>
      <c r="E1730" s="154" t="s">
        <v>19</v>
      </c>
      <c r="F1730" s="155" t="s">
        <v>1835</v>
      </c>
      <c r="H1730" s="156">
        <v>1.6</v>
      </c>
      <c r="I1730" s="157"/>
      <c r="L1730" s="153"/>
      <c r="M1730" s="158"/>
      <c r="T1730" s="159"/>
      <c r="AT1730" s="154" t="s">
        <v>155</v>
      </c>
      <c r="AU1730" s="154" t="s">
        <v>81</v>
      </c>
      <c r="AV1730" s="13" t="s">
        <v>81</v>
      </c>
      <c r="AW1730" s="13" t="s">
        <v>33</v>
      </c>
      <c r="AX1730" s="13" t="s">
        <v>71</v>
      </c>
      <c r="AY1730" s="154" t="s">
        <v>141</v>
      </c>
    </row>
    <row r="1731" spans="2:51" s="13" customFormat="1" ht="11.25" x14ac:dyDescent="0.2">
      <c r="B1731" s="153"/>
      <c r="D1731" s="141" t="s">
        <v>155</v>
      </c>
      <c r="E1731" s="154" t="s">
        <v>19</v>
      </c>
      <c r="F1731" s="155" t="s">
        <v>1836</v>
      </c>
      <c r="H1731" s="156">
        <v>2.7</v>
      </c>
      <c r="I1731" s="157"/>
      <c r="L1731" s="153"/>
      <c r="M1731" s="158"/>
      <c r="T1731" s="159"/>
      <c r="AT1731" s="154" t="s">
        <v>155</v>
      </c>
      <c r="AU1731" s="154" t="s">
        <v>81</v>
      </c>
      <c r="AV1731" s="13" t="s">
        <v>81</v>
      </c>
      <c r="AW1731" s="13" t="s">
        <v>33</v>
      </c>
      <c r="AX1731" s="13" t="s">
        <v>71</v>
      </c>
      <c r="AY1731" s="154" t="s">
        <v>141</v>
      </c>
    </row>
    <row r="1732" spans="2:51" s="13" customFormat="1" ht="11.25" x14ac:dyDescent="0.2">
      <c r="B1732" s="153"/>
      <c r="D1732" s="141" t="s">
        <v>155</v>
      </c>
      <c r="E1732" s="154" t="s">
        <v>19</v>
      </c>
      <c r="F1732" s="155" t="s">
        <v>1837</v>
      </c>
      <c r="H1732" s="156">
        <v>6.8</v>
      </c>
      <c r="I1732" s="157"/>
      <c r="L1732" s="153"/>
      <c r="M1732" s="158"/>
      <c r="T1732" s="159"/>
      <c r="AT1732" s="154" t="s">
        <v>155</v>
      </c>
      <c r="AU1732" s="154" t="s">
        <v>81</v>
      </c>
      <c r="AV1732" s="13" t="s">
        <v>81</v>
      </c>
      <c r="AW1732" s="13" t="s">
        <v>33</v>
      </c>
      <c r="AX1732" s="13" t="s">
        <v>71</v>
      </c>
      <c r="AY1732" s="154" t="s">
        <v>141</v>
      </c>
    </row>
    <row r="1733" spans="2:51" s="13" customFormat="1" ht="11.25" x14ac:dyDescent="0.2">
      <c r="B1733" s="153"/>
      <c r="D1733" s="141" t="s">
        <v>155</v>
      </c>
      <c r="E1733" s="154" t="s">
        <v>19</v>
      </c>
      <c r="F1733" s="155" t="s">
        <v>1838</v>
      </c>
      <c r="H1733" s="156">
        <v>8.35</v>
      </c>
      <c r="I1733" s="157"/>
      <c r="L1733" s="153"/>
      <c r="M1733" s="158"/>
      <c r="T1733" s="159"/>
      <c r="AT1733" s="154" t="s">
        <v>155</v>
      </c>
      <c r="AU1733" s="154" t="s">
        <v>81</v>
      </c>
      <c r="AV1733" s="13" t="s">
        <v>81</v>
      </c>
      <c r="AW1733" s="13" t="s">
        <v>33</v>
      </c>
      <c r="AX1733" s="13" t="s">
        <v>71</v>
      </c>
      <c r="AY1733" s="154" t="s">
        <v>141</v>
      </c>
    </row>
    <row r="1734" spans="2:51" s="13" customFormat="1" ht="11.25" x14ac:dyDescent="0.2">
      <c r="B1734" s="153"/>
      <c r="D1734" s="141" t="s">
        <v>155</v>
      </c>
      <c r="E1734" s="154" t="s">
        <v>19</v>
      </c>
      <c r="F1734" s="155" t="s">
        <v>1839</v>
      </c>
      <c r="H1734" s="156">
        <v>3.75</v>
      </c>
      <c r="I1734" s="157"/>
      <c r="L1734" s="153"/>
      <c r="M1734" s="158"/>
      <c r="T1734" s="159"/>
      <c r="AT1734" s="154" t="s">
        <v>155</v>
      </c>
      <c r="AU1734" s="154" t="s">
        <v>81</v>
      </c>
      <c r="AV1734" s="13" t="s">
        <v>81</v>
      </c>
      <c r="AW1734" s="13" t="s">
        <v>33</v>
      </c>
      <c r="AX1734" s="13" t="s">
        <v>71</v>
      </c>
      <c r="AY1734" s="154" t="s">
        <v>141</v>
      </c>
    </row>
    <row r="1735" spans="2:51" s="13" customFormat="1" ht="11.25" x14ac:dyDescent="0.2">
      <c r="B1735" s="153"/>
      <c r="D1735" s="141" t="s">
        <v>155</v>
      </c>
      <c r="E1735" s="154" t="s">
        <v>19</v>
      </c>
      <c r="F1735" s="155" t="s">
        <v>1840</v>
      </c>
      <c r="H1735" s="156">
        <v>1.7</v>
      </c>
      <c r="I1735" s="157"/>
      <c r="L1735" s="153"/>
      <c r="M1735" s="158"/>
      <c r="T1735" s="159"/>
      <c r="AT1735" s="154" t="s">
        <v>155</v>
      </c>
      <c r="AU1735" s="154" t="s">
        <v>81</v>
      </c>
      <c r="AV1735" s="13" t="s">
        <v>81</v>
      </c>
      <c r="AW1735" s="13" t="s">
        <v>33</v>
      </c>
      <c r="AX1735" s="13" t="s">
        <v>71</v>
      </c>
      <c r="AY1735" s="154" t="s">
        <v>141</v>
      </c>
    </row>
    <row r="1736" spans="2:51" s="13" customFormat="1" ht="11.25" x14ac:dyDescent="0.2">
      <c r="B1736" s="153"/>
      <c r="D1736" s="141" t="s">
        <v>155</v>
      </c>
      <c r="E1736" s="154" t="s">
        <v>19</v>
      </c>
      <c r="F1736" s="155" t="s">
        <v>1841</v>
      </c>
      <c r="H1736" s="156">
        <v>2.7</v>
      </c>
      <c r="I1736" s="157"/>
      <c r="L1736" s="153"/>
      <c r="M1736" s="158"/>
      <c r="T1736" s="159"/>
      <c r="AT1736" s="154" t="s">
        <v>155</v>
      </c>
      <c r="AU1736" s="154" t="s">
        <v>81</v>
      </c>
      <c r="AV1736" s="13" t="s">
        <v>81</v>
      </c>
      <c r="AW1736" s="13" t="s">
        <v>33</v>
      </c>
      <c r="AX1736" s="13" t="s">
        <v>71</v>
      </c>
      <c r="AY1736" s="154" t="s">
        <v>141</v>
      </c>
    </row>
    <row r="1737" spans="2:51" s="13" customFormat="1" ht="11.25" x14ac:dyDescent="0.2">
      <c r="B1737" s="153"/>
      <c r="D1737" s="141" t="s">
        <v>155</v>
      </c>
      <c r="E1737" s="154" t="s">
        <v>19</v>
      </c>
      <c r="F1737" s="155" t="s">
        <v>1842</v>
      </c>
      <c r="H1737" s="156">
        <v>3.4</v>
      </c>
      <c r="I1737" s="157"/>
      <c r="L1737" s="153"/>
      <c r="M1737" s="158"/>
      <c r="T1737" s="159"/>
      <c r="AT1737" s="154" t="s">
        <v>155</v>
      </c>
      <c r="AU1737" s="154" t="s">
        <v>81</v>
      </c>
      <c r="AV1737" s="13" t="s">
        <v>81</v>
      </c>
      <c r="AW1737" s="13" t="s">
        <v>33</v>
      </c>
      <c r="AX1737" s="13" t="s">
        <v>71</v>
      </c>
      <c r="AY1737" s="154" t="s">
        <v>141</v>
      </c>
    </row>
    <row r="1738" spans="2:51" s="13" customFormat="1" ht="11.25" x14ac:dyDescent="0.2">
      <c r="B1738" s="153"/>
      <c r="D1738" s="141" t="s">
        <v>155</v>
      </c>
      <c r="E1738" s="154" t="s">
        <v>19</v>
      </c>
      <c r="F1738" s="155" t="s">
        <v>1843</v>
      </c>
      <c r="H1738" s="156">
        <v>3.1</v>
      </c>
      <c r="I1738" s="157"/>
      <c r="L1738" s="153"/>
      <c r="M1738" s="158"/>
      <c r="T1738" s="159"/>
      <c r="AT1738" s="154" t="s">
        <v>155</v>
      </c>
      <c r="AU1738" s="154" t="s">
        <v>81</v>
      </c>
      <c r="AV1738" s="13" t="s">
        <v>81</v>
      </c>
      <c r="AW1738" s="13" t="s">
        <v>33</v>
      </c>
      <c r="AX1738" s="13" t="s">
        <v>71</v>
      </c>
      <c r="AY1738" s="154" t="s">
        <v>141</v>
      </c>
    </row>
    <row r="1739" spans="2:51" s="13" customFormat="1" ht="11.25" x14ac:dyDescent="0.2">
      <c r="B1739" s="153"/>
      <c r="D1739" s="141" t="s">
        <v>155</v>
      </c>
      <c r="E1739" s="154" t="s">
        <v>19</v>
      </c>
      <c r="F1739" s="155" t="s">
        <v>1844</v>
      </c>
      <c r="H1739" s="156">
        <v>1.7</v>
      </c>
      <c r="I1739" s="157"/>
      <c r="L1739" s="153"/>
      <c r="M1739" s="158"/>
      <c r="T1739" s="159"/>
      <c r="AT1739" s="154" t="s">
        <v>155</v>
      </c>
      <c r="AU1739" s="154" t="s">
        <v>81</v>
      </c>
      <c r="AV1739" s="13" t="s">
        <v>81</v>
      </c>
      <c r="AW1739" s="13" t="s">
        <v>33</v>
      </c>
      <c r="AX1739" s="13" t="s">
        <v>71</v>
      </c>
      <c r="AY1739" s="154" t="s">
        <v>141</v>
      </c>
    </row>
    <row r="1740" spans="2:51" s="13" customFormat="1" ht="11.25" x14ac:dyDescent="0.2">
      <c r="B1740" s="153"/>
      <c r="D1740" s="141" t="s">
        <v>155</v>
      </c>
      <c r="E1740" s="154" t="s">
        <v>19</v>
      </c>
      <c r="F1740" s="155" t="s">
        <v>1845</v>
      </c>
      <c r="H1740" s="156">
        <v>1.25</v>
      </c>
      <c r="I1740" s="157"/>
      <c r="L1740" s="153"/>
      <c r="M1740" s="158"/>
      <c r="T1740" s="159"/>
      <c r="AT1740" s="154" t="s">
        <v>155</v>
      </c>
      <c r="AU1740" s="154" t="s">
        <v>81</v>
      </c>
      <c r="AV1740" s="13" t="s">
        <v>81</v>
      </c>
      <c r="AW1740" s="13" t="s">
        <v>33</v>
      </c>
      <c r="AX1740" s="13" t="s">
        <v>71</v>
      </c>
      <c r="AY1740" s="154" t="s">
        <v>141</v>
      </c>
    </row>
    <row r="1741" spans="2:51" s="13" customFormat="1" ht="11.25" x14ac:dyDescent="0.2">
      <c r="B1741" s="153"/>
      <c r="D1741" s="141" t="s">
        <v>155</v>
      </c>
      <c r="E1741" s="154" t="s">
        <v>19</v>
      </c>
      <c r="F1741" s="155" t="s">
        <v>1846</v>
      </c>
      <c r="H1741" s="156">
        <v>3</v>
      </c>
      <c r="I1741" s="157"/>
      <c r="L1741" s="153"/>
      <c r="M1741" s="158"/>
      <c r="T1741" s="159"/>
      <c r="AT1741" s="154" t="s">
        <v>155</v>
      </c>
      <c r="AU1741" s="154" t="s">
        <v>81</v>
      </c>
      <c r="AV1741" s="13" t="s">
        <v>81</v>
      </c>
      <c r="AW1741" s="13" t="s">
        <v>33</v>
      </c>
      <c r="AX1741" s="13" t="s">
        <v>71</v>
      </c>
      <c r="AY1741" s="154" t="s">
        <v>141</v>
      </c>
    </row>
    <row r="1742" spans="2:51" s="13" customFormat="1" ht="11.25" x14ac:dyDescent="0.2">
      <c r="B1742" s="153"/>
      <c r="D1742" s="141" t="s">
        <v>155</v>
      </c>
      <c r="E1742" s="154" t="s">
        <v>19</v>
      </c>
      <c r="F1742" s="155" t="s">
        <v>1847</v>
      </c>
      <c r="H1742" s="156">
        <v>4.7</v>
      </c>
      <c r="I1742" s="157"/>
      <c r="L1742" s="153"/>
      <c r="M1742" s="158"/>
      <c r="T1742" s="159"/>
      <c r="AT1742" s="154" t="s">
        <v>155</v>
      </c>
      <c r="AU1742" s="154" t="s">
        <v>81</v>
      </c>
      <c r="AV1742" s="13" t="s">
        <v>81</v>
      </c>
      <c r="AW1742" s="13" t="s">
        <v>33</v>
      </c>
      <c r="AX1742" s="13" t="s">
        <v>71</v>
      </c>
      <c r="AY1742" s="154" t="s">
        <v>141</v>
      </c>
    </row>
    <row r="1743" spans="2:51" s="15" customFormat="1" ht="11.25" x14ac:dyDescent="0.2">
      <c r="B1743" s="177"/>
      <c r="D1743" s="141" t="s">
        <v>155</v>
      </c>
      <c r="E1743" s="178" t="s">
        <v>19</v>
      </c>
      <c r="F1743" s="179" t="s">
        <v>470</v>
      </c>
      <c r="H1743" s="180">
        <v>66.5</v>
      </c>
      <c r="I1743" s="181"/>
      <c r="L1743" s="177"/>
      <c r="M1743" s="182"/>
      <c r="T1743" s="183"/>
      <c r="AT1743" s="178" t="s">
        <v>155</v>
      </c>
      <c r="AU1743" s="178" t="s">
        <v>81</v>
      </c>
      <c r="AV1743" s="15" t="s">
        <v>142</v>
      </c>
      <c r="AW1743" s="15" t="s">
        <v>33</v>
      </c>
      <c r="AX1743" s="15" t="s">
        <v>71</v>
      </c>
      <c r="AY1743" s="178" t="s">
        <v>141</v>
      </c>
    </row>
    <row r="1744" spans="2:51" s="12" customFormat="1" ht="11.25" x14ac:dyDescent="0.2">
      <c r="B1744" s="147"/>
      <c r="D1744" s="141" t="s">
        <v>155</v>
      </c>
      <c r="E1744" s="148" t="s">
        <v>19</v>
      </c>
      <c r="F1744" s="149" t="s">
        <v>1848</v>
      </c>
      <c r="H1744" s="148" t="s">
        <v>19</v>
      </c>
      <c r="I1744" s="150"/>
      <c r="L1744" s="147"/>
      <c r="M1744" s="151"/>
      <c r="T1744" s="152"/>
      <c r="AT1744" s="148" t="s">
        <v>155</v>
      </c>
      <c r="AU1744" s="148" t="s">
        <v>81</v>
      </c>
      <c r="AV1744" s="12" t="s">
        <v>79</v>
      </c>
      <c r="AW1744" s="12" t="s">
        <v>33</v>
      </c>
      <c r="AX1744" s="12" t="s">
        <v>71</v>
      </c>
      <c r="AY1744" s="148" t="s">
        <v>141</v>
      </c>
    </row>
    <row r="1745" spans="2:65" s="13" customFormat="1" ht="11.25" x14ac:dyDescent="0.2">
      <c r="B1745" s="153"/>
      <c r="D1745" s="141" t="s">
        <v>155</v>
      </c>
      <c r="E1745" s="154" t="s">
        <v>19</v>
      </c>
      <c r="F1745" s="155" t="s">
        <v>1849</v>
      </c>
      <c r="H1745" s="156">
        <v>13.8</v>
      </c>
      <c r="I1745" s="157"/>
      <c r="L1745" s="153"/>
      <c r="M1745" s="158"/>
      <c r="T1745" s="159"/>
      <c r="AT1745" s="154" t="s">
        <v>155</v>
      </c>
      <c r="AU1745" s="154" t="s">
        <v>81</v>
      </c>
      <c r="AV1745" s="13" t="s">
        <v>81</v>
      </c>
      <c r="AW1745" s="13" t="s">
        <v>33</v>
      </c>
      <c r="AX1745" s="13" t="s">
        <v>71</v>
      </c>
      <c r="AY1745" s="154" t="s">
        <v>141</v>
      </c>
    </row>
    <row r="1746" spans="2:65" s="13" customFormat="1" ht="11.25" x14ac:dyDescent="0.2">
      <c r="B1746" s="153"/>
      <c r="D1746" s="141" t="s">
        <v>155</v>
      </c>
      <c r="E1746" s="154" t="s">
        <v>19</v>
      </c>
      <c r="F1746" s="155" t="s">
        <v>1850</v>
      </c>
      <c r="H1746" s="156">
        <v>14.35</v>
      </c>
      <c r="I1746" s="157"/>
      <c r="L1746" s="153"/>
      <c r="M1746" s="158"/>
      <c r="T1746" s="159"/>
      <c r="AT1746" s="154" t="s">
        <v>155</v>
      </c>
      <c r="AU1746" s="154" t="s">
        <v>81</v>
      </c>
      <c r="AV1746" s="13" t="s">
        <v>81</v>
      </c>
      <c r="AW1746" s="13" t="s">
        <v>33</v>
      </c>
      <c r="AX1746" s="13" t="s">
        <v>71</v>
      </c>
      <c r="AY1746" s="154" t="s">
        <v>141</v>
      </c>
    </row>
    <row r="1747" spans="2:65" s="13" customFormat="1" ht="11.25" x14ac:dyDescent="0.2">
      <c r="B1747" s="153"/>
      <c r="D1747" s="141" t="s">
        <v>155</v>
      </c>
      <c r="E1747" s="154" t="s">
        <v>19</v>
      </c>
      <c r="F1747" s="155" t="s">
        <v>1851</v>
      </c>
      <c r="H1747" s="156">
        <v>23</v>
      </c>
      <c r="I1747" s="157"/>
      <c r="L1747" s="153"/>
      <c r="M1747" s="158"/>
      <c r="T1747" s="159"/>
      <c r="AT1747" s="154" t="s">
        <v>155</v>
      </c>
      <c r="AU1747" s="154" t="s">
        <v>81</v>
      </c>
      <c r="AV1747" s="13" t="s">
        <v>81</v>
      </c>
      <c r="AW1747" s="13" t="s">
        <v>33</v>
      </c>
      <c r="AX1747" s="13" t="s">
        <v>71</v>
      </c>
      <c r="AY1747" s="154" t="s">
        <v>141</v>
      </c>
    </row>
    <row r="1748" spans="2:65" s="13" customFormat="1" ht="11.25" x14ac:dyDescent="0.2">
      <c r="B1748" s="153"/>
      <c r="D1748" s="141" t="s">
        <v>155</v>
      </c>
      <c r="E1748" s="154" t="s">
        <v>19</v>
      </c>
      <c r="F1748" s="155" t="s">
        <v>1852</v>
      </c>
      <c r="H1748" s="156">
        <v>23.4</v>
      </c>
      <c r="I1748" s="157"/>
      <c r="L1748" s="153"/>
      <c r="M1748" s="158"/>
      <c r="T1748" s="159"/>
      <c r="AT1748" s="154" t="s">
        <v>155</v>
      </c>
      <c r="AU1748" s="154" t="s">
        <v>81</v>
      </c>
      <c r="AV1748" s="13" t="s">
        <v>81</v>
      </c>
      <c r="AW1748" s="13" t="s">
        <v>33</v>
      </c>
      <c r="AX1748" s="13" t="s">
        <v>71</v>
      </c>
      <c r="AY1748" s="154" t="s">
        <v>141</v>
      </c>
    </row>
    <row r="1749" spans="2:65" s="13" customFormat="1" ht="11.25" x14ac:dyDescent="0.2">
      <c r="B1749" s="153"/>
      <c r="D1749" s="141" t="s">
        <v>155</v>
      </c>
      <c r="E1749" s="154" t="s">
        <v>19</v>
      </c>
      <c r="F1749" s="155" t="s">
        <v>1853</v>
      </c>
      <c r="H1749" s="156">
        <v>23.7</v>
      </c>
      <c r="I1749" s="157"/>
      <c r="L1749" s="153"/>
      <c r="M1749" s="158"/>
      <c r="T1749" s="159"/>
      <c r="AT1749" s="154" t="s">
        <v>155</v>
      </c>
      <c r="AU1749" s="154" t="s">
        <v>81</v>
      </c>
      <c r="AV1749" s="13" t="s">
        <v>81</v>
      </c>
      <c r="AW1749" s="13" t="s">
        <v>33</v>
      </c>
      <c r="AX1749" s="13" t="s">
        <v>71</v>
      </c>
      <c r="AY1749" s="154" t="s">
        <v>141</v>
      </c>
    </row>
    <row r="1750" spans="2:65" s="13" customFormat="1" ht="11.25" x14ac:dyDescent="0.2">
      <c r="B1750" s="153"/>
      <c r="D1750" s="141" t="s">
        <v>155</v>
      </c>
      <c r="E1750" s="154" t="s">
        <v>19</v>
      </c>
      <c r="F1750" s="155" t="s">
        <v>1854</v>
      </c>
      <c r="H1750" s="156">
        <v>47.75</v>
      </c>
      <c r="I1750" s="157"/>
      <c r="L1750" s="153"/>
      <c r="M1750" s="158"/>
      <c r="T1750" s="159"/>
      <c r="AT1750" s="154" t="s">
        <v>155</v>
      </c>
      <c r="AU1750" s="154" t="s">
        <v>81</v>
      </c>
      <c r="AV1750" s="13" t="s">
        <v>81</v>
      </c>
      <c r="AW1750" s="13" t="s">
        <v>33</v>
      </c>
      <c r="AX1750" s="13" t="s">
        <v>71</v>
      </c>
      <c r="AY1750" s="154" t="s">
        <v>141</v>
      </c>
    </row>
    <row r="1751" spans="2:65" s="15" customFormat="1" ht="11.25" x14ac:dyDescent="0.2">
      <c r="B1751" s="177"/>
      <c r="D1751" s="141" t="s">
        <v>155</v>
      </c>
      <c r="E1751" s="178" t="s">
        <v>19</v>
      </c>
      <c r="F1751" s="179" t="s">
        <v>470</v>
      </c>
      <c r="H1751" s="180">
        <v>146</v>
      </c>
      <c r="I1751" s="181"/>
      <c r="L1751" s="177"/>
      <c r="M1751" s="182"/>
      <c r="T1751" s="183"/>
      <c r="AT1751" s="178" t="s">
        <v>155</v>
      </c>
      <c r="AU1751" s="178" t="s">
        <v>81</v>
      </c>
      <c r="AV1751" s="15" t="s">
        <v>142</v>
      </c>
      <c r="AW1751" s="15" t="s">
        <v>33</v>
      </c>
      <c r="AX1751" s="15" t="s">
        <v>71</v>
      </c>
      <c r="AY1751" s="178" t="s">
        <v>141</v>
      </c>
    </row>
    <row r="1752" spans="2:65" s="12" customFormat="1" ht="11.25" x14ac:dyDescent="0.2">
      <c r="B1752" s="147"/>
      <c r="D1752" s="141" t="s">
        <v>155</v>
      </c>
      <c r="E1752" s="148" t="s">
        <v>19</v>
      </c>
      <c r="F1752" s="149" t="s">
        <v>1024</v>
      </c>
      <c r="H1752" s="148" t="s">
        <v>19</v>
      </c>
      <c r="I1752" s="150"/>
      <c r="L1752" s="147"/>
      <c r="M1752" s="151"/>
      <c r="T1752" s="152"/>
      <c r="AT1752" s="148" t="s">
        <v>155</v>
      </c>
      <c r="AU1752" s="148" t="s">
        <v>81</v>
      </c>
      <c r="AV1752" s="12" t="s">
        <v>79</v>
      </c>
      <c r="AW1752" s="12" t="s">
        <v>33</v>
      </c>
      <c r="AX1752" s="12" t="s">
        <v>71</v>
      </c>
      <c r="AY1752" s="148" t="s">
        <v>141</v>
      </c>
    </row>
    <row r="1753" spans="2:65" s="13" customFormat="1" ht="11.25" x14ac:dyDescent="0.2">
      <c r="B1753" s="153"/>
      <c r="D1753" s="141" t="s">
        <v>155</v>
      </c>
      <c r="E1753" s="154" t="s">
        <v>19</v>
      </c>
      <c r="F1753" s="155" t="s">
        <v>1025</v>
      </c>
      <c r="H1753" s="156">
        <v>4</v>
      </c>
      <c r="I1753" s="157"/>
      <c r="L1753" s="153"/>
      <c r="M1753" s="158"/>
      <c r="T1753" s="159"/>
      <c r="AT1753" s="154" t="s">
        <v>155</v>
      </c>
      <c r="AU1753" s="154" t="s">
        <v>81</v>
      </c>
      <c r="AV1753" s="13" t="s">
        <v>81</v>
      </c>
      <c r="AW1753" s="13" t="s">
        <v>33</v>
      </c>
      <c r="AX1753" s="13" t="s">
        <v>71</v>
      </c>
      <c r="AY1753" s="154" t="s">
        <v>141</v>
      </c>
    </row>
    <row r="1754" spans="2:65" s="13" customFormat="1" ht="11.25" x14ac:dyDescent="0.2">
      <c r="B1754" s="153"/>
      <c r="D1754" s="141" t="s">
        <v>155</v>
      </c>
      <c r="E1754" s="154" t="s">
        <v>19</v>
      </c>
      <c r="F1754" s="155" t="s">
        <v>1026</v>
      </c>
      <c r="H1754" s="156">
        <v>3.15</v>
      </c>
      <c r="I1754" s="157"/>
      <c r="L1754" s="153"/>
      <c r="M1754" s="158"/>
      <c r="T1754" s="159"/>
      <c r="AT1754" s="154" t="s">
        <v>155</v>
      </c>
      <c r="AU1754" s="154" t="s">
        <v>81</v>
      </c>
      <c r="AV1754" s="13" t="s">
        <v>81</v>
      </c>
      <c r="AW1754" s="13" t="s">
        <v>33</v>
      </c>
      <c r="AX1754" s="13" t="s">
        <v>71</v>
      </c>
      <c r="AY1754" s="154" t="s">
        <v>141</v>
      </c>
    </row>
    <row r="1755" spans="2:65" s="13" customFormat="1" ht="11.25" x14ac:dyDescent="0.2">
      <c r="B1755" s="153"/>
      <c r="D1755" s="141" t="s">
        <v>155</v>
      </c>
      <c r="E1755" s="154" t="s">
        <v>19</v>
      </c>
      <c r="F1755" s="155" t="s">
        <v>1027</v>
      </c>
      <c r="H1755" s="156">
        <v>3.2</v>
      </c>
      <c r="I1755" s="157"/>
      <c r="L1755" s="153"/>
      <c r="M1755" s="158"/>
      <c r="T1755" s="159"/>
      <c r="AT1755" s="154" t="s">
        <v>155</v>
      </c>
      <c r="AU1755" s="154" t="s">
        <v>81</v>
      </c>
      <c r="AV1755" s="13" t="s">
        <v>81</v>
      </c>
      <c r="AW1755" s="13" t="s">
        <v>33</v>
      </c>
      <c r="AX1755" s="13" t="s">
        <v>71</v>
      </c>
      <c r="AY1755" s="154" t="s">
        <v>141</v>
      </c>
    </row>
    <row r="1756" spans="2:65" s="13" customFormat="1" ht="11.25" x14ac:dyDescent="0.2">
      <c r="B1756" s="153"/>
      <c r="D1756" s="141" t="s">
        <v>155</v>
      </c>
      <c r="E1756" s="154" t="s">
        <v>19</v>
      </c>
      <c r="F1756" s="155" t="s">
        <v>1028</v>
      </c>
      <c r="H1756" s="156">
        <v>3</v>
      </c>
      <c r="I1756" s="157"/>
      <c r="L1756" s="153"/>
      <c r="M1756" s="158"/>
      <c r="T1756" s="159"/>
      <c r="AT1756" s="154" t="s">
        <v>155</v>
      </c>
      <c r="AU1756" s="154" t="s">
        <v>81</v>
      </c>
      <c r="AV1756" s="13" t="s">
        <v>81</v>
      </c>
      <c r="AW1756" s="13" t="s">
        <v>33</v>
      </c>
      <c r="AX1756" s="13" t="s">
        <v>71</v>
      </c>
      <c r="AY1756" s="154" t="s">
        <v>141</v>
      </c>
    </row>
    <row r="1757" spans="2:65" s="15" customFormat="1" ht="11.25" x14ac:dyDescent="0.2">
      <c r="B1757" s="177"/>
      <c r="D1757" s="141" t="s">
        <v>155</v>
      </c>
      <c r="E1757" s="178" t="s">
        <v>19</v>
      </c>
      <c r="F1757" s="179" t="s">
        <v>470</v>
      </c>
      <c r="H1757" s="180">
        <v>13.35</v>
      </c>
      <c r="I1757" s="181"/>
      <c r="L1757" s="177"/>
      <c r="M1757" s="182"/>
      <c r="T1757" s="183"/>
      <c r="AT1757" s="178" t="s">
        <v>155</v>
      </c>
      <c r="AU1757" s="178" t="s">
        <v>81</v>
      </c>
      <c r="AV1757" s="15" t="s">
        <v>142</v>
      </c>
      <c r="AW1757" s="15" t="s">
        <v>33</v>
      </c>
      <c r="AX1757" s="15" t="s">
        <v>71</v>
      </c>
      <c r="AY1757" s="178" t="s">
        <v>141</v>
      </c>
    </row>
    <row r="1758" spans="2:65" s="14" customFormat="1" ht="11.25" x14ac:dyDescent="0.2">
      <c r="B1758" s="170"/>
      <c r="D1758" s="141" t="s">
        <v>155</v>
      </c>
      <c r="E1758" s="171" t="s">
        <v>19</v>
      </c>
      <c r="F1758" s="172" t="s">
        <v>188</v>
      </c>
      <c r="H1758" s="173">
        <v>292.14999999999998</v>
      </c>
      <c r="I1758" s="174"/>
      <c r="L1758" s="170"/>
      <c r="M1758" s="175"/>
      <c r="T1758" s="176"/>
      <c r="AT1758" s="171" t="s">
        <v>155</v>
      </c>
      <c r="AU1758" s="171" t="s">
        <v>81</v>
      </c>
      <c r="AV1758" s="14" t="s">
        <v>149</v>
      </c>
      <c r="AW1758" s="14" t="s">
        <v>33</v>
      </c>
      <c r="AX1758" s="14" t="s">
        <v>79</v>
      </c>
      <c r="AY1758" s="171" t="s">
        <v>141</v>
      </c>
    </row>
    <row r="1759" spans="2:65" s="1" customFormat="1" ht="16.5" customHeight="1" x14ac:dyDescent="0.2">
      <c r="B1759" s="33"/>
      <c r="C1759" s="128" t="s">
        <v>1879</v>
      </c>
      <c r="D1759" s="128" t="s">
        <v>144</v>
      </c>
      <c r="E1759" s="129" t="s">
        <v>1880</v>
      </c>
      <c r="F1759" s="130" t="s">
        <v>1881</v>
      </c>
      <c r="G1759" s="131" t="s">
        <v>221</v>
      </c>
      <c r="H1759" s="132">
        <v>253.92</v>
      </c>
      <c r="I1759" s="133"/>
      <c r="J1759" s="134">
        <f>ROUND(I1759*H1759,2)</f>
        <v>0</v>
      </c>
      <c r="K1759" s="130" t="s">
        <v>148</v>
      </c>
      <c r="L1759" s="33"/>
      <c r="M1759" s="135" t="s">
        <v>19</v>
      </c>
      <c r="N1759" s="136" t="s">
        <v>42</v>
      </c>
      <c r="P1759" s="137">
        <f>O1759*H1759</f>
        <v>0</v>
      </c>
      <c r="Q1759" s="137">
        <v>0</v>
      </c>
      <c r="R1759" s="137">
        <f>Q1759*H1759</f>
        <v>0</v>
      </c>
      <c r="S1759" s="137">
        <v>3.0000000000000001E-3</v>
      </c>
      <c r="T1759" s="138">
        <f>S1759*H1759</f>
        <v>0.76175999999999999</v>
      </c>
      <c r="AR1759" s="139" t="s">
        <v>269</v>
      </c>
      <c r="AT1759" s="139" t="s">
        <v>144</v>
      </c>
      <c r="AU1759" s="139" t="s">
        <v>81</v>
      </c>
      <c r="AY1759" s="18" t="s">
        <v>141</v>
      </c>
      <c r="BE1759" s="140">
        <f>IF(N1759="základní",J1759,0)</f>
        <v>0</v>
      </c>
      <c r="BF1759" s="140">
        <f>IF(N1759="snížená",J1759,0)</f>
        <v>0</v>
      </c>
      <c r="BG1759" s="140">
        <f>IF(N1759="zákl. přenesená",J1759,0)</f>
        <v>0</v>
      </c>
      <c r="BH1759" s="140">
        <f>IF(N1759="sníž. přenesená",J1759,0)</f>
        <v>0</v>
      </c>
      <c r="BI1759" s="140">
        <f>IF(N1759="nulová",J1759,0)</f>
        <v>0</v>
      </c>
      <c r="BJ1759" s="18" t="s">
        <v>79</v>
      </c>
      <c r="BK1759" s="140">
        <f>ROUND(I1759*H1759,2)</f>
        <v>0</v>
      </c>
      <c r="BL1759" s="18" t="s">
        <v>269</v>
      </c>
      <c r="BM1759" s="139" t="s">
        <v>1882</v>
      </c>
    </row>
    <row r="1760" spans="2:65" s="1" customFormat="1" ht="11.25" x14ac:dyDescent="0.2">
      <c r="B1760" s="33"/>
      <c r="D1760" s="141" t="s">
        <v>151</v>
      </c>
      <c r="F1760" s="142" t="s">
        <v>1883</v>
      </c>
      <c r="I1760" s="143"/>
      <c r="L1760" s="33"/>
      <c r="M1760" s="144"/>
      <c r="T1760" s="54"/>
      <c r="AT1760" s="18" t="s">
        <v>151</v>
      </c>
      <c r="AU1760" s="18" t="s">
        <v>81</v>
      </c>
    </row>
    <row r="1761" spans="2:65" s="1" customFormat="1" ht="11.25" x14ac:dyDescent="0.2">
      <c r="B1761" s="33"/>
      <c r="D1761" s="145" t="s">
        <v>153</v>
      </c>
      <c r="F1761" s="146" t="s">
        <v>1884</v>
      </c>
      <c r="I1761" s="143"/>
      <c r="L1761" s="33"/>
      <c r="M1761" s="144"/>
      <c r="T1761" s="54"/>
      <c r="AT1761" s="18" t="s">
        <v>153</v>
      </c>
      <c r="AU1761" s="18" t="s">
        <v>81</v>
      </c>
    </row>
    <row r="1762" spans="2:65" s="12" customFormat="1" ht="11.25" x14ac:dyDescent="0.2">
      <c r="B1762" s="147"/>
      <c r="D1762" s="141" t="s">
        <v>155</v>
      </c>
      <c r="E1762" s="148" t="s">
        <v>19</v>
      </c>
      <c r="F1762" s="149" t="s">
        <v>204</v>
      </c>
      <c r="H1762" s="148" t="s">
        <v>19</v>
      </c>
      <c r="I1762" s="150"/>
      <c r="L1762" s="147"/>
      <c r="M1762" s="151"/>
      <c r="T1762" s="152"/>
      <c r="AT1762" s="148" t="s">
        <v>155</v>
      </c>
      <c r="AU1762" s="148" t="s">
        <v>81</v>
      </c>
      <c r="AV1762" s="12" t="s">
        <v>79</v>
      </c>
      <c r="AW1762" s="12" t="s">
        <v>33</v>
      </c>
      <c r="AX1762" s="12" t="s">
        <v>71</v>
      </c>
      <c r="AY1762" s="148" t="s">
        <v>141</v>
      </c>
    </row>
    <row r="1763" spans="2:65" s="13" customFormat="1" ht="22.5" x14ac:dyDescent="0.2">
      <c r="B1763" s="153"/>
      <c r="D1763" s="141" t="s">
        <v>155</v>
      </c>
      <c r="E1763" s="154" t="s">
        <v>19</v>
      </c>
      <c r="F1763" s="155" t="s">
        <v>662</v>
      </c>
      <c r="H1763" s="156">
        <v>115.86</v>
      </c>
      <c r="I1763" s="157"/>
      <c r="L1763" s="153"/>
      <c r="M1763" s="158"/>
      <c r="T1763" s="159"/>
      <c r="AT1763" s="154" t="s">
        <v>155</v>
      </c>
      <c r="AU1763" s="154" t="s">
        <v>81</v>
      </c>
      <c r="AV1763" s="13" t="s">
        <v>81</v>
      </c>
      <c r="AW1763" s="13" t="s">
        <v>33</v>
      </c>
      <c r="AX1763" s="13" t="s">
        <v>71</v>
      </c>
      <c r="AY1763" s="154" t="s">
        <v>141</v>
      </c>
    </row>
    <row r="1764" spans="2:65" s="13" customFormat="1" ht="11.25" x14ac:dyDescent="0.2">
      <c r="B1764" s="153"/>
      <c r="D1764" s="141" t="s">
        <v>155</v>
      </c>
      <c r="E1764" s="154" t="s">
        <v>19</v>
      </c>
      <c r="F1764" s="155" t="s">
        <v>663</v>
      </c>
      <c r="H1764" s="156">
        <v>138.06</v>
      </c>
      <c r="I1764" s="157"/>
      <c r="L1764" s="153"/>
      <c r="M1764" s="158"/>
      <c r="T1764" s="159"/>
      <c r="AT1764" s="154" t="s">
        <v>155</v>
      </c>
      <c r="AU1764" s="154" t="s">
        <v>81</v>
      </c>
      <c r="AV1764" s="13" t="s">
        <v>81</v>
      </c>
      <c r="AW1764" s="13" t="s">
        <v>33</v>
      </c>
      <c r="AX1764" s="13" t="s">
        <v>71</v>
      </c>
      <c r="AY1764" s="154" t="s">
        <v>141</v>
      </c>
    </row>
    <row r="1765" spans="2:65" s="14" customFormat="1" ht="11.25" x14ac:dyDescent="0.2">
      <c r="B1765" s="170"/>
      <c r="D1765" s="141" t="s">
        <v>155</v>
      </c>
      <c r="E1765" s="171" t="s">
        <v>19</v>
      </c>
      <c r="F1765" s="172" t="s">
        <v>188</v>
      </c>
      <c r="H1765" s="173">
        <v>253.92</v>
      </c>
      <c r="I1765" s="174"/>
      <c r="L1765" s="170"/>
      <c r="M1765" s="175"/>
      <c r="T1765" s="176"/>
      <c r="AT1765" s="171" t="s">
        <v>155</v>
      </c>
      <c r="AU1765" s="171" t="s">
        <v>81</v>
      </c>
      <c r="AV1765" s="14" t="s">
        <v>149</v>
      </c>
      <c r="AW1765" s="14" t="s">
        <v>33</v>
      </c>
      <c r="AX1765" s="14" t="s">
        <v>79</v>
      </c>
      <c r="AY1765" s="171" t="s">
        <v>141</v>
      </c>
    </row>
    <row r="1766" spans="2:65" s="1" customFormat="1" ht="44.25" customHeight="1" x14ac:dyDescent="0.2">
      <c r="B1766" s="33"/>
      <c r="C1766" s="128" t="s">
        <v>1885</v>
      </c>
      <c r="D1766" s="128" t="s">
        <v>144</v>
      </c>
      <c r="E1766" s="129" t="s">
        <v>1886</v>
      </c>
      <c r="F1766" s="130" t="s">
        <v>1887</v>
      </c>
      <c r="G1766" s="131" t="s">
        <v>221</v>
      </c>
      <c r="H1766" s="132">
        <v>18.285</v>
      </c>
      <c r="I1766" s="133"/>
      <c r="J1766" s="134">
        <f>ROUND(I1766*H1766,2)</f>
        <v>0</v>
      </c>
      <c r="K1766" s="130" t="s">
        <v>292</v>
      </c>
      <c r="L1766" s="33"/>
      <c r="M1766" s="135" t="s">
        <v>19</v>
      </c>
      <c r="N1766" s="136" t="s">
        <v>42</v>
      </c>
      <c r="P1766" s="137">
        <f>O1766*H1766</f>
        <v>0</v>
      </c>
      <c r="Q1766" s="137">
        <v>6.9999999999999999E-4</v>
      </c>
      <c r="R1766" s="137">
        <f>Q1766*H1766</f>
        <v>1.27995E-2</v>
      </c>
      <c r="S1766" s="137">
        <v>0</v>
      </c>
      <c r="T1766" s="138">
        <f>S1766*H1766</f>
        <v>0</v>
      </c>
      <c r="AR1766" s="139" t="s">
        <v>269</v>
      </c>
      <c r="AT1766" s="139" t="s">
        <v>144</v>
      </c>
      <c r="AU1766" s="139" t="s">
        <v>81</v>
      </c>
      <c r="AY1766" s="18" t="s">
        <v>141</v>
      </c>
      <c r="BE1766" s="140">
        <f>IF(N1766="základní",J1766,0)</f>
        <v>0</v>
      </c>
      <c r="BF1766" s="140">
        <f>IF(N1766="snížená",J1766,0)</f>
        <v>0</v>
      </c>
      <c r="BG1766" s="140">
        <f>IF(N1766="zákl. přenesená",J1766,0)</f>
        <v>0</v>
      </c>
      <c r="BH1766" s="140">
        <f>IF(N1766="sníž. přenesená",J1766,0)</f>
        <v>0</v>
      </c>
      <c r="BI1766" s="140">
        <f>IF(N1766="nulová",J1766,0)</f>
        <v>0</v>
      </c>
      <c r="BJ1766" s="18" t="s">
        <v>79</v>
      </c>
      <c r="BK1766" s="140">
        <f>ROUND(I1766*H1766,2)</f>
        <v>0</v>
      </c>
      <c r="BL1766" s="18" t="s">
        <v>269</v>
      </c>
      <c r="BM1766" s="139" t="s">
        <v>1888</v>
      </c>
    </row>
    <row r="1767" spans="2:65" s="1" customFormat="1" ht="29.25" x14ac:dyDescent="0.2">
      <c r="B1767" s="33"/>
      <c r="D1767" s="141" t="s">
        <v>151</v>
      </c>
      <c r="F1767" s="142" t="s">
        <v>1889</v>
      </c>
      <c r="I1767" s="143"/>
      <c r="L1767" s="33"/>
      <c r="M1767" s="144"/>
      <c r="T1767" s="54"/>
      <c r="AT1767" s="18" t="s">
        <v>151</v>
      </c>
      <c r="AU1767" s="18" t="s">
        <v>81</v>
      </c>
    </row>
    <row r="1768" spans="2:65" s="12" customFormat="1" ht="11.25" x14ac:dyDescent="0.2">
      <c r="B1768" s="147"/>
      <c r="D1768" s="141" t="s">
        <v>155</v>
      </c>
      <c r="E1768" s="148" t="s">
        <v>19</v>
      </c>
      <c r="F1768" s="149" t="s">
        <v>225</v>
      </c>
      <c r="H1768" s="148" t="s">
        <v>19</v>
      </c>
      <c r="I1768" s="150"/>
      <c r="L1768" s="147"/>
      <c r="M1768" s="151"/>
      <c r="T1768" s="152"/>
      <c r="AT1768" s="148" t="s">
        <v>155</v>
      </c>
      <c r="AU1768" s="148" t="s">
        <v>81</v>
      </c>
      <c r="AV1768" s="12" t="s">
        <v>79</v>
      </c>
      <c r="AW1768" s="12" t="s">
        <v>33</v>
      </c>
      <c r="AX1768" s="12" t="s">
        <v>71</v>
      </c>
      <c r="AY1768" s="148" t="s">
        <v>141</v>
      </c>
    </row>
    <row r="1769" spans="2:65" s="12" customFormat="1" ht="11.25" x14ac:dyDescent="0.2">
      <c r="B1769" s="147"/>
      <c r="D1769" s="141" t="s">
        <v>155</v>
      </c>
      <c r="E1769" s="148" t="s">
        <v>19</v>
      </c>
      <c r="F1769" s="149" t="s">
        <v>1825</v>
      </c>
      <c r="H1769" s="148" t="s">
        <v>19</v>
      </c>
      <c r="I1769" s="150"/>
      <c r="L1769" s="147"/>
      <c r="M1769" s="151"/>
      <c r="T1769" s="152"/>
      <c r="AT1769" s="148" t="s">
        <v>155</v>
      </c>
      <c r="AU1769" s="148" t="s">
        <v>81</v>
      </c>
      <c r="AV1769" s="12" t="s">
        <v>79</v>
      </c>
      <c r="AW1769" s="12" t="s">
        <v>33</v>
      </c>
      <c r="AX1769" s="12" t="s">
        <v>71</v>
      </c>
      <c r="AY1769" s="148" t="s">
        <v>141</v>
      </c>
    </row>
    <row r="1770" spans="2:65" s="12" customFormat="1" ht="11.25" x14ac:dyDescent="0.2">
      <c r="B1770" s="147"/>
      <c r="D1770" s="141" t="s">
        <v>155</v>
      </c>
      <c r="E1770" s="148" t="s">
        <v>19</v>
      </c>
      <c r="F1770" s="149" t="s">
        <v>1024</v>
      </c>
      <c r="H1770" s="148" t="s">
        <v>19</v>
      </c>
      <c r="I1770" s="150"/>
      <c r="L1770" s="147"/>
      <c r="M1770" s="151"/>
      <c r="T1770" s="152"/>
      <c r="AT1770" s="148" t="s">
        <v>155</v>
      </c>
      <c r="AU1770" s="148" t="s">
        <v>81</v>
      </c>
      <c r="AV1770" s="12" t="s">
        <v>79</v>
      </c>
      <c r="AW1770" s="12" t="s">
        <v>33</v>
      </c>
      <c r="AX1770" s="12" t="s">
        <v>71</v>
      </c>
      <c r="AY1770" s="148" t="s">
        <v>141</v>
      </c>
    </row>
    <row r="1771" spans="2:65" s="13" customFormat="1" ht="11.25" x14ac:dyDescent="0.2">
      <c r="B1771" s="153"/>
      <c r="D1771" s="141" t="s">
        <v>155</v>
      </c>
      <c r="E1771" s="154" t="s">
        <v>19</v>
      </c>
      <c r="F1771" s="155" t="s">
        <v>1890</v>
      </c>
      <c r="H1771" s="156">
        <v>5.6950000000000003</v>
      </c>
      <c r="I1771" s="157"/>
      <c r="L1771" s="153"/>
      <c r="M1771" s="158"/>
      <c r="T1771" s="159"/>
      <c r="AT1771" s="154" t="s">
        <v>155</v>
      </c>
      <c r="AU1771" s="154" t="s">
        <v>81</v>
      </c>
      <c r="AV1771" s="13" t="s">
        <v>81</v>
      </c>
      <c r="AW1771" s="13" t="s">
        <v>33</v>
      </c>
      <c r="AX1771" s="13" t="s">
        <v>71</v>
      </c>
      <c r="AY1771" s="154" t="s">
        <v>141</v>
      </c>
    </row>
    <row r="1772" spans="2:65" s="13" customFormat="1" ht="11.25" x14ac:dyDescent="0.2">
      <c r="B1772" s="153"/>
      <c r="D1772" s="141" t="s">
        <v>155</v>
      </c>
      <c r="E1772" s="154" t="s">
        <v>19</v>
      </c>
      <c r="F1772" s="155" t="s">
        <v>1891</v>
      </c>
      <c r="H1772" s="156">
        <v>4.2450000000000001</v>
      </c>
      <c r="I1772" s="157"/>
      <c r="L1772" s="153"/>
      <c r="M1772" s="158"/>
      <c r="T1772" s="159"/>
      <c r="AT1772" s="154" t="s">
        <v>155</v>
      </c>
      <c r="AU1772" s="154" t="s">
        <v>81</v>
      </c>
      <c r="AV1772" s="13" t="s">
        <v>81</v>
      </c>
      <c r="AW1772" s="13" t="s">
        <v>33</v>
      </c>
      <c r="AX1772" s="13" t="s">
        <v>71</v>
      </c>
      <c r="AY1772" s="154" t="s">
        <v>141</v>
      </c>
    </row>
    <row r="1773" spans="2:65" s="13" customFormat="1" ht="11.25" x14ac:dyDescent="0.2">
      <c r="B1773" s="153"/>
      <c r="D1773" s="141" t="s">
        <v>155</v>
      </c>
      <c r="E1773" s="154" t="s">
        <v>19</v>
      </c>
      <c r="F1773" s="155" t="s">
        <v>1892</v>
      </c>
      <c r="H1773" s="156">
        <v>4.2949999999999999</v>
      </c>
      <c r="I1773" s="157"/>
      <c r="L1773" s="153"/>
      <c r="M1773" s="158"/>
      <c r="T1773" s="159"/>
      <c r="AT1773" s="154" t="s">
        <v>155</v>
      </c>
      <c r="AU1773" s="154" t="s">
        <v>81</v>
      </c>
      <c r="AV1773" s="13" t="s">
        <v>81</v>
      </c>
      <c r="AW1773" s="13" t="s">
        <v>33</v>
      </c>
      <c r="AX1773" s="13" t="s">
        <v>71</v>
      </c>
      <c r="AY1773" s="154" t="s">
        <v>141</v>
      </c>
    </row>
    <row r="1774" spans="2:65" s="13" customFormat="1" ht="11.25" x14ac:dyDescent="0.2">
      <c r="B1774" s="153"/>
      <c r="D1774" s="141" t="s">
        <v>155</v>
      </c>
      <c r="E1774" s="154" t="s">
        <v>19</v>
      </c>
      <c r="F1774" s="155" t="s">
        <v>1893</v>
      </c>
      <c r="H1774" s="156">
        <v>4.05</v>
      </c>
      <c r="I1774" s="157"/>
      <c r="L1774" s="153"/>
      <c r="M1774" s="158"/>
      <c r="T1774" s="159"/>
      <c r="AT1774" s="154" t="s">
        <v>155</v>
      </c>
      <c r="AU1774" s="154" t="s">
        <v>81</v>
      </c>
      <c r="AV1774" s="13" t="s">
        <v>81</v>
      </c>
      <c r="AW1774" s="13" t="s">
        <v>33</v>
      </c>
      <c r="AX1774" s="13" t="s">
        <v>71</v>
      </c>
      <c r="AY1774" s="154" t="s">
        <v>141</v>
      </c>
    </row>
    <row r="1775" spans="2:65" s="15" customFormat="1" ht="11.25" x14ac:dyDescent="0.2">
      <c r="B1775" s="177"/>
      <c r="D1775" s="141" t="s">
        <v>155</v>
      </c>
      <c r="E1775" s="178" t="s">
        <v>19</v>
      </c>
      <c r="F1775" s="179" t="s">
        <v>470</v>
      </c>
      <c r="H1775" s="180">
        <v>18.285</v>
      </c>
      <c r="I1775" s="181"/>
      <c r="L1775" s="177"/>
      <c r="M1775" s="182"/>
      <c r="T1775" s="183"/>
      <c r="AT1775" s="178" t="s">
        <v>155</v>
      </c>
      <c r="AU1775" s="178" t="s">
        <v>81</v>
      </c>
      <c r="AV1775" s="15" t="s">
        <v>142</v>
      </c>
      <c r="AW1775" s="15" t="s">
        <v>33</v>
      </c>
      <c r="AX1775" s="15" t="s">
        <v>79</v>
      </c>
      <c r="AY1775" s="178" t="s">
        <v>141</v>
      </c>
    </row>
    <row r="1776" spans="2:65" s="1" customFormat="1" ht="37.9" customHeight="1" x14ac:dyDescent="0.2">
      <c r="B1776" s="33"/>
      <c r="C1776" s="160" t="s">
        <v>1894</v>
      </c>
      <c r="D1776" s="160" t="s">
        <v>172</v>
      </c>
      <c r="E1776" s="161" t="s">
        <v>1895</v>
      </c>
      <c r="F1776" s="162" t="s">
        <v>1896</v>
      </c>
      <c r="G1776" s="163" t="s">
        <v>221</v>
      </c>
      <c r="H1776" s="164">
        <v>20.114000000000001</v>
      </c>
      <c r="I1776" s="165"/>
      <c r="J1776" s="166">
        <f>ROUND(I1776*H1776,2)</f>
        <v>0</v>
      </c>
      <c r="K1776" s="162" t="s">
        <v>292</v>
      </c>
      <c r="L1776" s="167"/>
      <c r="M1776" s="168" t="s">
        <v>19</v>
      </c>
      <c r="N1776" s="169" t="s">
        <v>42</v>
      </c>
      <c r="P1776" s="137">
        <f>O1776*H1776</f>
        <v>0</v>
      </c>
      <c r="Q1776" s="137">
        <v>2.4599999999999999E-3</v>
      </c>
      <c r="R1776" s="137">
        <f>Q1776*H1776</f>
        <v>4.9480440000000001E-2</v>
      </c>
      <c r="S1776" s="137">
        <v>0</v>
      </c>
      <c r="T1776" s="138">
        <f>S1776*H1776</f>
        <v>0</v>
      </c>
      <c r="AR1776" s="139" t="s">
        <v>376</v>
      </c>
      <c r="AT1776" s="139" t="s">
        <v>172</v>
      </c>
      <c r="AU1776" s="139" t="s">
        <v>81</v>
      </c>
      <c r="AY1776" s="18" t="s">
        <v>141</v>
      </c>
      <c r="BE1776" s="140">
        <f>IF(N1776="základní",J1776,0)</f>
        <v>0</v>
      </c>
      <c r="BF1776" s="140">
        <f>IF(N1776="snížená",J1776,0)</f>
        <v>0</v>
      </c>
      <c r="BG1776" s="140">
        <f>IF(N1776="zákl. přenesená",J1776,0)</f>
        <v>0</v>
      </c>
      <c r="BH1776" s="140">
        <f>IF(N1776="sníž. přenesená",J1776,0)</f>
        <v>0</v>
      </c>
      <c r="BI1776" s="140">
        <f>IF(N1776="nulová",J1776,0)</f>
        <v>0</v>
      </c>
      <c r="BJ1776" s="18" t="s">
        <v>79</v>
      </c>
      <c r="BK1776" s="140">
        <f>ROUND(I1776*H1776,2)</f>
        <v>0</v>
      </c>
      <c r="BL1776" s="18" t="s">
        <v>269</v>
      </c>
      <c r="BM1776" s="139" t="s">
        <v>1897</v>
      </c>
    </row>
    <row r="1777" spans="2:65" s="1" customFormat="1" ht="29.25" x14ac:dyDescent="0.2">
      <c r="B1777" s="33"/>
      <c r="D1777" s="141" t="s">
        <v>151</v>
      </c>
      <c r="F1777" s="142" t="s">
        <v>1896</v>
      </c>
      <c r="I1777" s="143"/>
      <c r="L1777" s="33"/>
      <c r="M1777" s="144"/>
      <c r="T1777" s="54"/>
      <c r="AT1777" s="18" t="s">
        <v>151</v>
      </c>
      <c r="AU1777" s="18" t="s">
        <v>81</v>
      </c>
    </row>
    <row r="1778" spans="2:65" s="12" customFormat="1" ht="11.25" x14ac:dyDescent="0.2">
      <c r="B1778" s="147"/>
      <c r="D1778" s="141" t="s">
        <v>155</v>
      </c>
      <c r="E1778" s="148" t="s">
        <v>19</v>
      </c>
      <c r="F1778" s="149" t="s">
        <v>177</v>
      </c>
      <c r="H1778" s="148" t="s">
        <v>19</v>
      </c>
      <c r="I1778" s="150"/>
      <c r="L1778" s="147"/>
      <c r="M1778" s="151"/>
      <c r="T1778" s="152"/>
      <c r="AT1778" s="148" t="s">
        <v>155</v>
      </c>
      <c r="AU1778" s="148" t="s">
        <v>81</v>
      </c>
      <c r="AV1778" s="12" t="s">
        <v>79</v>
      </c>
      <c r="AW1778" s="12" t="s">
        <v>33</v>
      </c>
      <c r="AX1778" s="12" t="s">
        <v>71</v>
      </c>
      <c r="AY1778" s="148" t="s">
        <v>141</v>
      </c>
    </row>
    <row r="1779" spans="2:65" s="13" customFormat="1" ht="11.25" x14ac:dyDescent="0.2">
      <c r="B1779" s="153"/>
      <c r="D1779" s="141" t="s">
        <v>155</v>
      </c>
      <c r="E1779" s="154" t="s">
        <v>19</v>
      </c>
      <c r="F1779" s="155" t="s">
        <v>1898</v>
      </c>
      <c r="H1779" s="156">
        <v>18.285</v>
      </c>
      <c r="I1779" s="157"/>
      <c r="L1779" s="153"/>
      <c r="M1779" s="158"/>
      <c r="T1779" s="159"/>
      <c r="AT1779" s="154" t="s">
        <v>155</v>
      </c>
      <c r="AU1779" s="154" t="s">
        <v>81</v>
      </c>
      <c r="AV1779" s="13" t="s">
        <v>81</v>
      </c>
      <c r="AW1779" s="13" t="s">
        <v>33</v>
      </c>
      <c r="AX1779" s="13" t="s">
        <v>79</v>
      </c>
      <c r="AY1779" s="154" t="s">
        <v>141</v>
      </c>
    </row>
    <row r="1780" spans="2:65" s="13" customFormat="1" ht="11.25" x14ac:dyDescent="0.2">
      <c r="B1780" s="153"/>
      <c r="D1780" s="141" t="s">
        <v>155</v>
      </c>
      <c r="F1780" s="155" t="s">
        <v>1899</v>
      </c>
      <c r="H1780" s="156">
        <v>20.114000000000001</v>
      </c>
      <c r="I1780" s="157"/>
      <c r="L1780" s="153"/>
      <c r="M1780" s="158"/>
      <c r="T1780" s="159"/>
      <c r="AT1780" s="154" t="s">
        <v>155</v>
      </c>
      <c r="AU1780" s="154" t="s">
        <v>81</v>
      </c>
      <c r="AV1780" s="13" t="s">
        <v>81</v>
      </c>
      <c r="AW1780" s="13" t="s">
        <v>4</v>
      </c>
      <c r="AX1780" s="13" t="s">
        <v>79</v>
      </c>
      <c r="AY1780" s="154" t="s">
        <v>141</v>
      </c>
    </row>
    <row r="1781" spans="2:65" s="1" customFormat="1" ht="44.25" customHeight="1" x14ac:dyDescent="0.2">
      <c r="B1781" s="33"/>
      <c r="C1781" s="128" t="s">
        <v>1900</v>
      </c>
      <c r="D1781" s="128" t="s">
        <v>144</v>
      </c>
      <c r="E1781" s="129" t="s">
        <v>1901</v>
      </c>
      <c r="F1781" s="130" t="s">
        <v>1902</v>
      </c>
      <c r="G1781" s="131" t="s">
        <v>221</v>
      </c>
      <c r="H1781" s="132">
        <v>165.07300000000001</v>
      </c>
      <c r="I1781" s="133"/>
      <c r="J1781" s="134">
        <f>ROUND(I1781*H1781,2)</f>
        <v>0</v>
      </c>
      <c r="K1781" s="130" t="s">
        <v>292</v>
      </c>
      <c r="L1781" s="33"/>
      <c r="M1781" s="135" t="s">
        <v>19</v>
      </c>
      <c r="N1781" s="136" t="s">
        <v>42</v>
      </c>
      <c r="P1781" s="137">
        <f>O1781*H1781</f>
        <v>0</v>
      </c>
      <c r="Q1781" s="137">
        <v>4.0000000000000002E-4</v>
      </c>
      <c r="R1781" s="137">
        <f>Q1781*H1781</f>
        <v>6.602920000000001E-2</v>
      </c>
      <c r="S1781" s="137">
        <v>0</v>
      </c>
      <c r="T1781" s="138">
        <f>S1781*H1781</f>
        <v>0</v>
      </c>
      <c r="AR1781" s="139" t="s">
        <v>269</v>
      </c>
      <c r="AT1781" s="139" t="s">
        <v>144</v>
      </c>
      <c r="AU1781" s="139" t="s">
        <v>81</v>
      </c>
      <c r="AY1781" s="18" t="s">
        <v>141</v>
      </c>
      <c r="BE1781" s="140">
        <f>IF(N1781="základní",J1781,0)</f>
        <v>0</v>
      </c>
      <c r="BF1781" s="140">
        <f>IF(N1781="snížená",J1781,0)</f>
        <v>0</v>
      </c>
      <c r="BG1781" s="140">
        <f>IF(N1781="zákl. přenesená",J1781,0)</f>
        <v>0</v>
      </c>
      <c r="BH1781" s="140">
        <f>IF(N1781="sníž. přenesená",J1781,0)</f>
        <v>0</v>
      </c>
      <c r="BI1781" s="140">
        <f>IF(N1781="nulová",J1781,0)</f>
        <v>0</v>
      </c>
      <c r="BJ1781" s="18" t="s">
        <v>79</v>
      </c>
      <c r="BK1781" s="140">
        <f>ROUND(I1781*H1781,2)</f>
        <v>0</v>
      </c>
      <c r="BL1781" s="18" t="s">
        <v>269</v>
      </c>
      <c r="BM1781" s="139" t="s">
        <v>1903</v>
      </c>
    </row>
    <row r="1782" spans="2:65" s="1" customFormat="1" ht="29.25" x14ac:dyDescent="0.2">
      <c r="B1782" s="33"/>
      <c r="D1782" s="141" t="s">
        <v>151</v>
      </c>
      <c r="F1782" s="142" t="s">
        <v>1904</v>
      </c>
      <c r="I1782" s="143"/>
      <c r="L1782" s="33"/>
      <c r="M1782" s="144"/>
      <c r="T1782" s="54"/>
      <c r="AT1782" s="18" t="s">
        <v>151</v>
      </c>
      <c r="AU1782" s="18" t="s">
        <v>81</v>
      </c>
    </row>
    <row r="1783" spans="2:65" s="12" customFormat="1" ht="11.25" x14ac:dyDescent="0.2">
      <c r="B1783" s="147"/>
      <c r="D1783" s="141" t="s">
        <v>155</v>
      </c>
      <c r="E1783" s="148" t="s">
        <v>19</v>
      </c>
      <c r="F1783" s="149" t="s">
        <v>225</v>
      </c>
      <c r="H1783" s="148" t="s">
        <v>19</v>
      </c>
      <c r="I1783" s="150"/>
      <c r="L1783" s="147"/>
      <c r="M1783" s="151"/>
      <c r="T1783" s="152"/>
      <c r="AT1783" s="148" t="s">
        <v>155</v>
      </c>
      <c r="AU1783" s="148" t="s">
        <v>81</v>
      </c>
      <c r="AV1783" s="12" t="s">
        <v>79</v>
      </c>
      <c r="AW1783" s="12" t="s">
        <v>33</v>
      </c>
      <c r="AX1783" s="12" t="s">
        <v>71</v>
      </c>
      <c r="AY1783" s="148" t="s">
        <v>141</v>
      </c>
    </row>
    <row r="1784" spans="2:65" s="12" customFormat="1" ht="11.25" x14ac:dyDescent="0.2">
      <c r="B1784" s="147"/>
      <c r="D1784" s="141" t="s">
        <v>155</v>
      </c>
      <c r="E1784" s="148" t="s">
        <v>19</v>
      </c>
      <c r="F1784" s="149" t="s">
        <v>1825</v>
      </c>
      <c r="H1784" s="148" t="s">
        <v>19</v>
      </c>
      <c r="I1784" s="150"/>
      <c r="L1784" s="147"/>
      <c r="M1784" s="151"/>
      <c r="T1784" s="152"/>
      <c r="AT1784" s="148" t="s">
        <v>155</v>
      </c>
      <c r="AU1784" s="148" t="s">
        <v>81</v>
      </c>
      <c r="AV1784" s="12" t="s">
        <v>79</v>
      </c>
      <c r="AW1784" s="12" t="s">
        <v>33</v>
      </c>
      <c r="AX1784" s="12" t="s">
        <v>71</v>
      </c>
      <c r="AY1784" s="148" t="s">
        <v>141</v>
      </c>
    </row>
    <row r="1785" spans="2:65" s="12" customFormat="1" ht="11.25" x14ac:dyDescent="0.2">
      <c r="B1785" s="147"/>
      <c r="D1785" s="141" t="s">
        <v>155</v>
      </c>
      <c r="E1785" s="148" t="s">
        <v>19</v>
      </c>
      <c r="F1785" s="149" t="s">
        <v>1826</v>
      </c>
      <c r="H1785" s="148" t="s">
        <v>19</v>
      </c>
      <c r="I1785" s="150"/>
      <c r="L1785" s="147"/>
      <c r="M1785" s="151"/>
      <c r="T1785" s="152"/>
      <c r="AT1785" s="148" t="s">
        <v>155</v>
      </c>
      <c r="AU1785" s="148" t="s">
        <v>81</v>
      </c>
      <c r="AV1785" s="12" t="s">
        <v>79</v>
      </c>
      <c r="AW1785" s="12" t="s">
        <v>33</v>
      </c>
      <c r="AX1785" s="12" t="s">
        <v>71</v>
      </c>
      <c r="AY1785" s="148" t="s">
        <v>141</v>
      </c>
    </row>
    <row r="1786" spans="2:65" s="13" customFormat="1" ht="11.25" x14ac:dyDescent="0.2">
      <c r="B1786" s="153"/>
      <c r="D1786" s="141" t="s">
        <v>155</v>
      </c>
      <c r="E1786" s="154" t="s">
        <v>19</v>
      </c>
      <c r="F1786" s="155" t="s">
        <v>1905</v>
      </c>
      <c r="H1786" s="156">
        <v>28.175000000000001</v>
      </c>
      <c r="I1786" s="157"/>
      <c r="L1786" s="153"/>
      <c r="M1786" s="158"/>
      <c r="T1786" s="159"/>
      <c r="AT1786" s="154" t="s">
        <v>155</v>
      </c>
      <c r="AU1786" s="154" t="s">
        <v>81</v>
      </c>
      <c r="AV1786" s="13" t="s">
        <v>81</v>
      </c>
      <c r="AW1786" s="13" t="s">
        <v>33</v>
      </c>
      <c r="AX1786" s="13" t="s">
        <v>71</v>
      </c>
      <c r="AY1786" s="154" t="s">
        <v>141</v>
      </c>
    </row>
    <row r="1787" spans="2:65" s="13" customFormat="1" ht="11.25" x14ac:dyDescent="0.2">
      <c r="B1787" s="153"/>
      <c r="D1787" s="141" t="s">
        <v>155</v>
      </c>
      <c r="E1787" s="154" t="s">
        <v>19</v>
      </c>
      <c r="F1787" s="155" t="s">
        <v>1906</v>
      </c>
      <c r="H1787" s="156">
        <v>12.035</v>
      </c>
      <c r="I1787" s="157"/>
      <c r="L1787" s="153"/>
      <c r="M1787" s="158"/>
      <c r="T1787" s="159"/>
      <c r="AT1787" s="154" t="s">
        <v>155</v>
      </c>
      <c r="AU1787" s="154" t="s">
        <v>81</v>
      </c>
      <c r="AV1787" s="13" t="s">
        <v>81</v>
      </c>
      <c r="AW1787" s="13" t="s">
        <v>33</v>
      </c>
      <c r="AX1787" s="13" t="s">
        <v>71</v>
      </c>
      <c r="AY1787" s="154" t="s">
        <v>141</v>
      </c>
    </row>
    <row r="1788" spans="2:65" s="13" customFormat="1" ht="11.25" x14ac:dyDescent="0.2">
      <c r="B1788" s="153"/>
      <c r="D1788" s="141" t="s">
        <v>155</v>
      </c>
      <c r="E1788" s="154" t="s">
        <v>19</v>
      </c>
      <c r="F1788" s="155" t="s">
        <v>1907</v>
      </c>
      <c r="H1788" s="156">
        <v>38.015000000000001</v>
      </c>
      <c r="I1788" s="157"/>
      <c r="L1788" s="153"/>
      <c r="M1788" s="158"/>
      <c r="T1788" s="159"/>
      <c r="AT1788" s="154" t="s">
        <v>155</v>
      </c>
      <c r="AU1788" s="154" t="s">
        <v>81</v>
      </c>
      <c r="AV1788" s="13" t="s">
        <v>81</v>
      </c>
      <c r="AW1788" s="13" t="s">
        <v>33</v>
      </c>
      <c r="AX1788" s="13" t="s">
        <v>71</v>
      </c>
      <c r="AY1788" s="154" t="s">
        <v>141</v>
      </c>
    </row>
    <row r="1789" spans="2:65" s="15" customFormat="1" ht="11.25" x14ac:dyDescent="0.2">
      <c r="B1789" s="177"/>
      <c r="D1789" s="141" t="s">
        <v>155</v>
      </c>
      <c r="E1789" s="178" t="s">
        <v>19</v>
      </c>
      <c r="F1789" s="179" t="s">
        <v>470</v>
      </c>
      <c r="H1789" s="180">
        <v>78.224999999999994</v>
      </c>
      <c r="I1789" s="181"/>
      <c r="L1789" s="177"/>
      <c r="M1789" s="182"/>
      <c r="T1789" s="183"/>
      <c r="AT1789" s="178" t="s">
        <v>155</v>
      </c>
      <c r="AU1789" s="178" t="s">
        <v>81</v>
      </c>
      <c r="AV1789" s="15" t="s">
        <v>142</v>
      </c>
      <c r="AW1789" s="15" t="s">
        <v>33</v>
      </c>
      <c r="AX1789" s="15" t="s">
        <v>71</v>
      </c>
      <c r="AY1789" s="178" t="s">
        <v>141</v>
      </c>
    </row>
    <row r="1790" spans="2:65" s="12" customFormat="1" ht="11.25" x14ac:dyDescent="0.2">
      <c r="B1790" s="147"/>
      <c r="D1790" s="141" t="s">
        <v>155</v>
      </c>
      <c r="E1790" s="148" t="s">
        <v>19</v>
      </c>
      <c r="F1790" s="149" t="s">
        <v>1830</v>
      </c>
      <c r="H1790" s="148" t="s">
        <v>19</v>
      </c>
      <c r="I1790" s="150"/>
      <c r="L1790" s="147"/>
      <c r="M1790" s="151"/>
      <c r="T1790" s="152"/>
      <c r="AT1790" s="148" t="s">
        <v>155</v>
      </c>
      <c r="AU1790" s="148" t="s">
        <v>81</v>
      </c>
      <c r="AV1790" s="12" t="s">
        <v>79</v>
      </c>
      <c r="AW1790" s="12" t="s">
        <v>33</v>
      </c>
      <c r="AX1790" s="12" t="s">
        <v>71</v>
      </c>
      <c r="AY1790" s="148" t="s">
        <v>141</v>
      </c>
    </row>
    <row r="1791" spans="2:65" s="13" customFormat="1" ht="11.25" x14ac:dyDescent="0.2">
      <c r="B1791" s="153"/>
      <c r="D1791" s="141" t="s">
        <v>155</v>
      </c>
      <c r="E1791" s="154" t="s">
        <v>19</v>
      </c>
      <c r="F1791" s="155" t="s">
        <v>1908</v>
      </c>
      <c r="H1791" s="156">
        <v>12.87</v>
      </c>
      <c r="I1791" s="157"/>
      <c r="L1791" s="153"/>
      <c r="M1791" s="158"/>
      <c r="T1791" s="159"/>
      <c r="AT1791" s="154" t="s">
        <v>155</v>
      </c>
      <c r="AU1791" s="154" t="s">
        <v>81</v>
      </c>
      <c r="AV1791" s="13" t="s">
        <v>81</v>
      </c>
      <c r="AW1791" s="13" t="s">
        <v>33</v>
      </c>
      <c r="AX1791" s="13" t="s">
        <v>71</v>
      </c>
      <c r="AY1791" s="154" t="s">
        <v>141</v>
      </c>
    </row>
    <row r="1792" spans="2:65" s="13" customFormat="1" ht="11.25" x14ac:dyDescent="0.2">
      <c r="B1792" s="153"/>
      <c r="D1792" s="141" t="s">
        <v>155</v>
      </c>
      <c r="E1792" s="154" t="s">
        <v>19</v>
      </c>
      <c r="F1792" s="155" t="s">
        <v>1909</v>
      </c>
      <c r="H1792" s="156">
        <v>8.25</v>
      </c>
      <c r="I1792" s="157"/>
      <c r="L1792" s="153"/>
      <c r="M1792" s="158"/>
      <c r="T1792" s="159"/>
      <c r="AT1792" s="154" t="s">
        <v>155</v>
      </c>
      <c r="AU1792" s="154" t="s">
        <v>81</v>
      </c>
      <c r="AV1792" s="13" t="s">
        <v>81</v>
      </c>
      <c r="AW1792" s="13" t="s">
        <v>33</v>
      </c>
      <c r="AX1792" s="13" t="s">
        <v>71</v>
      </c>
      <c r="AY1792" s="154" t="s">
        <v>141</v>
      </c>
    </row>
    <row r="1793" spans="2:51" s="13" customFormat="1" ht="11.25" x14ac:dyDescent="0.2">
      <c r="B1793" s="153"/>
      <c r="D1793" s="141" t="s">
        <v>155</v>
      </c>
      <c r="E1793" s="154" t="s">
        <v>19</v>
      </c>
      <c r="F1793" s="155" t="s">
        <v>1910</v>
      </c>
      <c r="H1793" s="156">
        <v>3.7349999999999999</v>
      </c>
      <c r="I1793" s="157"/>
      <c r="L1793" s="153"/>
      <c r="M1793" s="158"/>
      <c r="T1793" s="159"/>
      <c r="AT1793" s="154" t="s">
        <v>155</v>
      </c>
      <c r="AU1793" s="154" t="s">
        <v>81</v>
      </c>
      <c r="AV1793" s="13" t="s">
        <v>81</v>
      </c>
      <c r="AW1793" s="13" t="s">
        <v>33</v>
      </c>
      <c r="AX1793" s="13" t="s">
        <v>71</v>
      </c>
      <c r="AY1793" s="154" t="s">
        <v>141</v>
      </c>
    </row>
    <row r="1794" spans="2:51" s="13" customFormat="1" ht="11.25" x14ac:dyDescent="0.2">
      <c r="B1794" s="153"/>
      <c r="D1794" s="141" t="s">
        <v>155</v>
      </c>
      <c r="E1794" s="154" t="s">
        <v>19</v>
      </c>
      <c r="F1794" s="155" t="s">
        <v>1911</v>
      </c>
      <c r="H1794" s="156">
        <v>2.4449999999999998</v>
      </c>
      <c r="I1794" s="157"/>
      <c r="L1794" s="153"/>
      <c r="M1794" s="158"/>
      <c r="T1794" s="159"/>
      <c r="AT1794" s="154" t="s">
        <v>155</v>
      </c>
      <c r="AU1794" s="154" t="s">
        <v>81</v>
      </c>
      <c r="AV1794" s="13" t="s">
        <v>81</v>
      </c>
      <c r="AW1794" s="13" t="s">
        <v>33</v>
      </c>
      <c r="AX1794" s="13" t="s">
        <v>71</v>
      </c>
      <c r="AY1794" s="154" t="s">
        <v>141</v>
      </c>
    </row>
    <row r="1795" spans="2:51" s="13" customFormat="1" ht="11.25" x14ac:dyDescent="0.2">
      <c r="B1795" s="153"/>
      <c r="D1795" s="141" t="s">
        <v>155</v>
      </c>
      <c r="E1795" s="154" t="s">
        <v>19</v>
      </c>
      <c r="F1795" s="155" t="s">
        <v>1912</v>
      </c>
      <c r="H1795" s="156">
        <v>2.41</v>
      </c>
      <c r="I1795" s="157"/>
      <c r="L1795" s="153"/>
      <c r="M1795" s="158"/>
      <c r="T1795" s="159"/>
      <c r="AT1795" s="154" t="s">
        <v>155</v>
      </c>
      <c r="AU1795" s="154" t="s">
        <v>81</v>
      </c>
      <c r="AV1795" s="13" t="s">
        <v>81</v>
      </c>
      <c r="AW1795" s="13" t="s">
        <v>33</v>
      </c>
      <c r="AX1795" s="13" t="s">
        <v>71</v>
      </c>
      <c r="AY1795" s="154" t="s">
        <v>141</v>
      </c>
    </row>
    <row r="1796" spans="2:51" s="13" customFormat="1" ht="11.25" x14ac:dyDescent="0.2">
      <c r="B1796" s="153"/>
      <c r="D1796" s="141" t="s">
        <v>155</v>
      </c>
      <c r="E1796" s="154" t="s">
        <v>19</v>
      </c>
      <c r="F1796" s="155" t="s">
        <v>1913</v>
      </c>
      <c r="H1796" s="156">
        <v>3.7050000000000001</v>
      </c>
      <c r="I1796" s="157"/>
      <c r="L1796" s="153"/>
      <c r="M1796" s="158"/>
      <c r="T1796" s="159"/>
      <c r="AT1796" s="154" t="s">
        <v>155</v>
      </c>
      <c r="AU1796" s="154" t="s">
        <v>81</v>
      </c>
      <c r="AV1796" s="13" t="s">
        <v>81</v>
      </c>
      <c r="AW1796" s="13" t="s">
        <v>33</v>
      </c>
      <c r="AX1796" s="13" t="s">
        <v>71</v>
      </c>
      <c r="AY1796" s="154" t="s">
        <v>141</v>
      </c>
    </row>
    <row r="1797" spans="2:51" s="13" customFormat="1" ht="11.25" x14ac:dyDescent="0.2">
      <c r="B1797" s="153"/>
      <c r="D1797" s="141" t="s">
        <v>155</v>
      </c>
      <c r="E1797" s="154" t="s">
        <v>19</v>
      </c>
      <c r="F1797" s="155" t="s">
        <v>1914</v>
      </c>
      <c r="H1797" s="156">
        <v>8.5399999999999991</v>
      </c>
      <c r="I1797" s="157"/>
      <c r="L1797" s="153"/>
      <c r="M1797" s="158"/>
      <c r="T1797" s="159"/>
      <c r="AT1797" s="154" t="s">
        <v>155</v>
      </c>
      <c r="AU1797" s="154" t="s">
        <v>81</v>
      </c>
      <c r="AV1797" s="13" t="s">
        <v>81</v>
      </c>
      <c r="AW1797" s="13" t="s">
        <v>33</v>
      </c>
      <c r="AX1797" s="13" t="s">
        <v>71</v>
      </c>
      <c r="AY1797" s="154" t="s">
        <v>141</v>
      </c>
    </row>
    <row r="1798" spans="2:51" s="13" customFormat="1" ht="11.25" x14ac:dyDescent="0.2">
      <c r="B1798" s="153"/>
      <c r="D1798" s="141" t="s">
        <v>155</v>
      </c>
      <c r="E1798" s="154" t="s">
        <v>19</v>
      </c>
      <c r="F1798" s="155" t="s">
        <v>1915</v>
      </c>
      <c r="H1798" s="156">
        <v>10.202999999999999</v>
      </c>
      <c r="I1798" s="157"/>
      <c r="L1798" s="153"/>
      <c r="M1798" s="158"/>
      <c r="T1798" s="159"/>
      <c r="AT1798" s="154" t="s">
        <v>155</v>
      </c>
      <c r="AU1798" s="154" t="s">
        <v>81</v>
      </c>
      <c r="AV1798" s="13" t="s">
        <v>81</v>
      </c>
      <c r="AW1798" s="13" t="s">
        <v>33</v>
      </c>
      <c r="AX1798" s="13" t="s">
        <v>71</v>
      </c>
      <c r="AY1798" s="154" t="s">
        <v>141</v>
      </c>
    </row>
    <row r="1799" spans="2:51" s="13" customFormat="1" ht="11.25" x14ac:dyDescent="0.2">
      <c r="B1799" s="153"/>
      <c r="D1799" s="141" t="s">
        <v>155</v>
      </c>
      <c r="E1799" s="154" t="s">
        <v>19</v>
      </c>
      <c r="F1799" s="155" t="s">
        <v>1916</v>
      </c>
      <c r="H1799" s="156">
        <v>5.01</v>
      </c>
      <c r="I1799" s="157"/>
      <c r="L1799" s="153"/>
      <c r="M1799" s="158"/>
      <c r="T1799" s="159"/>
      <c r="AT1799" s="154" t="s">
        <v>155</v>
      </c>
      <c r="AU1799" s="154" t="s">
        <v>81</v>
      </c>
      <c r="AV1799" s="13" t="s">
        <v>81</v>
      </c>
      <c r="AW1799" s="13" t="s">
        <v>33</v>
      </c>
      <c r="AX1799" s="13" t="s">
        <v>71</v>
      </c>
      <c r="AY1799" s="154" t="s">
        <v>141</v>
      </c>
    </row>
    <row r="1800" spans="2:51" s="13" customFormat="1" ht="11.25" x14ac:dyDescent="0.2">
      <c r="B1800" s="153"/>
      <c r="D1800" s="141" t="s">
        <v>155</v>
      </c>
      <c r="E1800" s="154" t="s">
        <v>19</v>
      </c>
      <c r="F1800" s="155" t="s">
        <v>1917</v>
      </c>
      <c r="H1800" s="156">
        <v>2.54</v>
      </c>
      <c r="I1800" s="157"/>
      <c r="L1800" s="153"/>
      <c r="M1800" s="158"/>
      <c r="T1800" s="159"/>
      <c r="AT1800" s="154" t="s">
        <v>155</v>
      </c>
      <c r="AU1800" s="154" t="s">
        <v>81</v>
      </c>
      <c r="AV1800" s="13" t="s">
        <v>81</v>
      </c>
      <c r="AW1800" s="13" t="s">
        <v>33</v>
      </c>
      <c r="AX1800" s="13" t="s">
        <v>71</v>
      </c>
      <c r="AY1800" s="154" t="s">
        <v>141</v>
      </c>
    </row>
    <row r="1801" spans="2:51" s="13" customFormat="1" ht="11.25" x14ac:dyDescent="0.2">
      <c r="B1801" s="153"/>
      <c r="D1801" s="141" t="s">
        <v>155</v>
      </c>
      <c r="E1801" s="154" t="s">
        <v>19</v>
      </c>
      <c r="F1801" s="155" t="s">
        <v>1918</v>
      </c>
      <c r="H1801" s="156">
        <v>3.78</v>
      </c>
      <c r="I1801" s="157"/>
      <c r="L1801" s="153"/>
      <c r="M1801" s="158"/>
      <c r="T1801" s="159"/>
      <c r="AT1801" s="154" t="s">
        <v>155</v>
      </c>
      <c r="AU1801" s="154" t="s">
        <v>81</v>
      </c>
      <c r="AV1801" s="13" t="s">
        <v>81</v>
      </c>
      <c r="AW1801" s="13" t="s">
        <v>33</v>
      </c>
      <c r="AX1801" s="13" t="s">
        <v>71</v>
      </c>
      <c r="AY1801" s="154" t="s">
        <v>141</v>
      </c>
    </row>
    <row r="1802" spans="2:51" s="13" customFormat="1" ht="11.25" x14ac:dyDescent="0.2">
      <c r="B1802" s="153"/>
      <c r="D1802" s="141" t="s">
        <v>155</v>
      </c>
      <c r="E1802" s="154" t="s">
        <v>19</v>
      </c>
      <c r="F1802" s="155" t="s">
        <v>1919</v>
      </c>
      <c r="H1802" s="156">
        <v>4.5250000000000004</v>
      </c>
      <c r="I1802" s="157"/>
      <c r="L1802" s="153"/>
      <c r="M1802" s="158"/>
      <c r="T1802" s="159"/>
      <c r="AT1802" s="154" t="s">
        <v>155</v>
      </c>
      <c r="AU1802" s="154" t="s">
        <v>81</v>
      </c>
      <c r="AV1802" s="13" t="s">
        <v>81</v>
      </c>
      <c r="AW1802" s="13" t="s">
        <v>33</v>
      </c>
      <c r="AX1802" s="13" t="s">
        <v>71</v>
      </c>
      <c r="AY1802" s="154" t="s">
        <v>141</v>
      </c>
    </row>
    <row r="1803" spans="2:51" s="13" customFormat="1" ht="11.25" x14ac:dyDescent="0.2">
      <c r="B1803" s="153"/>
      <c r="D1803" s="141" t="s">
        <v>155</v>
      </c>
      <c r="E1803" s="154" t="s">
        <v>19</v>
      </c>
      <c r="F1803" s="155" t="s">
        <v>1920</v>
      </c>
      <c r="H1803" s="156">
        <v>4.24</v>
      </c>
      <c r="I1803" s="157"/>
      <c r="L1803" s="153"/>
      <c r="M1803" s="158"/>
      <c r="T1803" s="159"/>
      <c r="AT1803" s="154" t="s">
        <v>155</v>
      </c>
      <c r="AU1803" s="154" t="s">
        <v>81</v>
      </c>
      <c r="AV1803" s="13" t="s">
        <v>81</v>
      </c>
      <c r="AW1803" s="13" t="s">
        <v>33</v>
      </c>
      <c r="AX1803" s="13" t="s">
        <v>71</v>
      </c>
      <c r="AY1803" s="154" t="s">
        <v>141</v>
      </c>
    </row>
    <row r="1804" spans="2:51" s="13" customFormat="1" ht="11.25" x14ac:dyDescent="0.2">
      <c r="B1804" s="153"/>
      <c r="D1804" s="141" t="s">
        <v>155</v>
      </c>
      <c r="E1804" s="154" t="s">
        <v>19</v>
      </c>
      <c r="F1804" s="155" t="s">
        <v>1921</v>
      </c>
      <c r="H1804" s="156">
        <v>2.54</v>
      </c>
      <c r="I1804" s="157"/>
      <c r="L1804" s="153"/>
      <c r="M1804" s="158"/>
      <c r="T1804" s="159"/>
      <c r="AT1804" s="154" t="s">
        <v>155</v>
      </c>
      <c r="AU1804" s="154" t="s">
        <v>81</v>
      </c>
      <c r="AV1804" s="13" t="s">
        <v>81</v>
      </c>
      <c r="AW1804" s="13" t="s">
        <v>33</v>
      </c>
      <c r="AX1804" s="13" t="s">
        <v>71</v>
      </c>
      <c r="AY1804" s="154" t="s">
        <v>141</v>
      </c>
    </row>
    <row r="1805" spans="2:51" s="13" customFormat="1" ht="11.25" x14ac:dyDescent="0.2">
      <c r="B1805" s="153"/>
      <c r="D1805" s="141" t="s">
        <v>155</v>
      </c>
      <c r="E1805" s="154" t="s">
        <v>19</v>
      </c>
      <c r="F1805" s="155" t="s">
        <v>1922</v>
      </c>
      <c r="H1805" s="156">
        <v>1.94</v>
      </c>
      <c r="I1805" s="157"/>
      <c r="L1805" s="153"/>
      <c r="M1805" s="158"/>
      <c r="T1805" s="159"/>
      <c r="AT1805" s="154" t="s">
        <v>155</v>
      </c>
      <c r="AU1805" s="154" t="s">
        <v>81</v>
      </c>
      <c r="AV1805" s="13" t="s">
        <v>81</v>
      </c>
      <c r="AW1805" s="13" t="s">
        <v>33</v>
      </c>
      <c r="AX1805" s="13" t="s">
        <v>71</v>
      </c>
      <c r="AY1805" s="154" t="s">
        <v>141</v>
      </c>
    </row>
    <row r="1806" spans="2:51" s="13" customFormat="1" ht="11.25" x14ac:dyDescent="0.2">
      <c r="B1806" s="153"/>
      <c r="D1806" s="141" t="s">
        <v>155</v>
      </c>
      <c r="E1806" s="154" t="s">
        <v>19</v>
      </c>
      <c r="F1806" s="155" t="s">
        <v>1923</v>
      </c>
      <c r="H1806" s="156">
        <v>4.08</v>
      </c>
      <c r="I1806" s="157"/>
      <c r="L1806" s="153"/>
      <c r="M1806" s="158"/>
      <c r="T1806" s="159"/>
      <c r="AT1806" s="154" t="s">
        <v>155</v>
      </c>
      <c r="AU1806" s="154" t="s">
        <v>81</v>
      </c>
      <c r="AV1806" s="13" t="s">
        <v>81</v>
      </c>
      <c r="AW1806" s="13" t="s">
        <v>33</v>
      </c>
      <c r="AX1806" s="13" t="s">
        <v>71</v>
      </c>
      <c r="AY1806" s="154" t="s">
        <v>141</v>
      </c>
    </row>
    <row r="1807" spans="2:51" s="13" customFormat="1" ht="11.25" x14ac:dyDescent="0.2">
      <c r="B1807" s="153"/>
      <c r="D1807" s="141" t="s">
        <v>155</v>
      </c>
      <c r="E1807" s="154" t="s">
        <v>19</v>
      </c>
      <c r="F1807" s="155" t="s">
        <v>1924</v>
      </c>
      <c r="H1807" s="156">
        <v>6.0350000000000001</v>
      </c>
      <c r="I1807" s="157"/>
      <c r="L1807" s="153"/>
      <c r="M1807" s="158"/>
      <c r="T1807" s="159"/>
      <c r="AT1807" s="154" t="s">
        <v>155</v>
      </c>
      <c r="AU1807" s="154" t="s">
        <v>81</v>
      </c>
      <c r="AV1807" s="13" t="s">
        <v>81</v>
      </c>
      <c r="AW1807" s="13" t="s">
        <v>33</v>
      </c>
      <c r="AX1807" s="13" t="s">
        <v>71</v>
      </c>
      <c r="AY1807" s="154" t="s">
        <v>141</v>
      </c>
    </row>
    <row r="1808" spans="2:51" s="15" customFormat="1" ht="11.25" x14ac:dyDescent="0.2">
      <c r="B1808" s="177"/>
      <c r="D1808" s="141" t="s">
        <v>155</v>
      </c>
      <c r="E1808" s="178" t="s">
        <v>19</v>
      </c>
      <c r="F1808" s="179" t="s">
        <v>470</v>
      </c>
      <c r="H1808" s="180">
        <v>86.847999999999999</v>
      </c>
      <c r="I1808" s="181"/>
      <c r="L1808" s="177"/>
      <c r="M1808" s="182"/>
      <c r="T1808" s="183"/>
      <c r="AT1808" s="178" t="s">
        <v>155</v>
      </c>
      <c r="AU1808" s="178" t="s">
        <v>81</v>
      </c>
      <c r="AV1808" s="15" t="s">
        <v>142</v>
      </c>
      <c r="AW1808" s="15" t="s">
        <v>33</v>
      </c>
      <c r="AX1808" s="15" t="s">
        <v>71</v>
      </c>
      <c r="AY1808" s="178" t="s">
        <v>141</v>
      </c>
    </row>
    <row r="1809" spans="2:65" s="14" customFormat="1" ht="11.25" x14ac:dyDescent="0.2">
      <c r="B1809" s="170"/>
      <c r="D1809" s="141" t="s">
        <v>155</v>
      </c>
      <c r="E1809" s="171" t="s">
        <v>19</v>
      </c>
      <c r="F1809" s="172" t="s">
        <v>188</v>
      </c>
      <c r="H1809" s="173">
        <v>165.07300000000001</v>
      </c>
      <c r="I1809" s="174"/>
      <c r="L1809" s="170"/>
      <c r="M1809" s="175"/>
      <c r="T1809" s="176"/>
      <c r="AT1809" s="171" t="s">
        <v>155</v>
      </c>
      <c r="AU1809" s="171" t="s">
        <v>81</v>
      </c>
      <c r="AV1809" s="14" t="s">
        <v>149</v>
      </c>
      <c r="AW1809" s="14" t="s">
        <v>33</v>
      </c>
      <c r="AX1809" s="14" t="s">
        <v>79</v>
      </c>
      <c r="AY1809" s="171" t="s">
        <v>141</v>
      </c>
    </row>
    <row r="1810" spans="2:65" s="1" customFormat="1" ht="44.25" customHeight="1" x14ac:dyDescent="0.2">
      <c r="B1810" s="33"/>
      <c r="C1810" s="160" t="s">
        <v>1925</v>
      </c>
      <c r="D1810" s="160" t="s">
        <v>172</v>
      </c>
      <c r="E1810" s="161" t="s">
        <v>1926</v>
      </c>
      <c r="F1810" s="162" t="s">
        <v>1927</v>
      </c>
      <c r="G1810" s="163" t="s">
        <v>221</v>
      </c>
      <c r="H1810" s="164">
        <v>181.58</v>
      </c>
      <c r="I1810" s="165"/>
      <c r="J1810" s="166">
        <f>ROUND(I1810*H1810,2)</f>
        <v>0</v>
      </c>
      <c r="K1810" s="162" t="s">
        <v>292</v>
      </c>
      <c r="L1810" s="167"/>
      <c r="M1810" s="168" t="s">
        <v>19</v>
      </c>
      <c r="N1810" s="169" t="s">
        <v>42</v>
      </c>
      <c r="P1810" s="137">
        <f>O1810*H1810</f>
        <v>0</v>
      </c>
      <c r="Q1810" s="137">
        <v>2.5999999999999999E-3</v>
      </c>
      <c r="R1810" s="137">
        <f>Q1810*H1810</f>
        <v>0.47210800000000003</v>
      </c>
      <c r="S1810" s="137">
        <v>0</v>
      </c>
      <c r="T1810" s="138">
        <f>S1810*H1810</f>
        <v>0</v>
      </c>
      <c r="AR1810" s="139" t="s">
        <v>376</v>
      </c>
      <c r="AT1810" s="139" t="s">
        <v>172</v>
      </c>
      <c r="AU1810" s="139" t="s">
        <v>81</v>
      </c>
      <c r="AY1810" s="18" t="s">
        <v>141</v>
      </c>
      <c r="BE1810" s="140">
        <f>IF(N1810="základní",J1810,0)</f>
        <v>0</v>
      </c>
      <c r="BF1810" s="140">
        <f>IF(N1810="snížená",J1810,0)</f>
        <v>0</v>
      </c>
      <c r="BG1810" s="140">
        <f>IF(N1810="zákl. přenesená",J1810,0)</f>
        <v>0</v>
      </c>
      <c r="BH1810" s="140">
        <f>IF(N1810="sníž. přenesená",J1810,0)</f>
        <v>0</v>
      </c>
      <c r="BI1810" s="140">
        <f>IF(N1810="nulová",J1810,0)</f>
        <v>0</v>
      </c>
      <c r="BJ1810" s="18" t="s">
        <v>79</v>
      </c>
      <c r="BK1810" s="140">
        <f>ROUND(I1810*H1810,2)</f>
        <v>0</v>
      </c>
      <c r="BL1810" s="18" t="s">
        <v>269</v>
      </c>
      <c r="BM1810" s="139" t="s">
        <v>1928</v>
      </c>
    </row>
    <row r="1811" spans="2:65" s="1" customFormat="1" ht="29.25" x14ac:dyDescent="0.2">
      <c r="B1811" s="33"/>
      <c r="D1811" s="141" t="s">
        <v>151</v>
      </c>
      <c r="F1811" s="142" t="s">
        <v>1927</v>
      </c>
      <c r="I1811" s="143"/>
      <c r="L1811" s="33"/>
      <c r="M1811" s="144"/>
      <c r="T1811" s="54"/>
      <c r="AT1811" s="18" t="s">
        <v>151</v>
      </c>
      <c r="AU1811" s="18" t="s">
        <v>81</v>
      </c>
    </row>
    <row r="1812" spans="2:65" s="13" customFormat="1" ht="11.25" x14ac:dyDescent="0.2">
      <c r="B1812" s="153"/>
      <c r="D1812" s="141" t="s">
        <v>155</v>
      </c>
      <c r="E1812" s="154" t="s">
        <v>19</v>
      </c>
      <c r="F1812" s="155" t="s">
        <v>1929</v>
      </c>
      <c r="H1812" s="156">
        <v>165.07300000000001</v>
      </c>
      <c r="I1812" s="157"/>
      <c r="L1812" s="153"/>
      <c r="M1812" s="158"/>
      <c r="T1812" s="159"/>
      <c r="AT1812" s="154" t="s">
        <v>155</v>
      </c>
      <c r="AU1812" s="154" t="s">
        <v>81</v>
      </c>
      <c r="AV1812" s="13" t="s">
        <v>81</v>
      </c>
      <c r="AW1812" s="13" t="s">
        <v>33</v>
      </c>
      <c r="AX1812" s="13" t="s">
        <v>79</v>
      </c>
      <c r="AY1812" s="154" t="s">
        <v>141</v>
      </c>
    </row>
    <row r="1813" spans="2:65" s="13" customFormat="1" ht="11.25" x14ac:dyDescent="0.2">
      <c r="B1813" s="153"/>
      <c r="D1813" s="141" t="s">
        <v>155</v>
      </c>
      <c r="F1813" s="155" t="s">
        <v>1930</v>
      </c>
      <c r="H1813" s="156">
        <v>181.58</v>
      </c>
      <c r="I1813" s="157"/>
      <c r="L1813" s="153"/>
      <c r="M1813" s="158"/>
      <c r="T1813" s="159"/>
      <c r="AT1813" s="154" t="s">
        <v>155</v>
      </c>
      <c r="AU1813" s="154" t="s">
        <v>81</v>
      </c>
      <c r="AV1813" s="13" t="s">
        <v>81</v>
      </c>
      <c r="AW1813" s="13" t="s">
        <v>4</v>
      </c>
      <c r="AX1813" s="13" t="s">
        <v>79</v>
      </c>
      <c r="AY1813" s="154" t="s">
        <v>141</v>
      </c>
    </row>
    <row r="1814" spans="2:65" s="1" customFormat="1" ht="44.25" customHeight="1" x14ac:dyDescent="0.2">
      <c r="B1814" s="33"/>
      <c r="C1814" s="128" t="s">
        <v>1931</v>
      </c>
      <c r="D1814" s="128" t="s">
        <v>144</v>
      </c>
      <c r="E1814" s="129" t="s">
        <v>1932</v>
      </c>
      <c r="F1814" s="130" t="s">
        <v>1933</v>
      </c>
      <c r="G1814" s="131" t="s">
        <v>221</v>
      </c>
      <c r="H1814" s="132">
        <v>169.745</v>
      </c>
      <c r="I1814" s="133"/>
      <c r="J1814" s="134">
        <f>ROUND(I1814*H1814,2)</f>
        <v>0</v>
      </c>
      <c r="K1814" s="130" t="s">
        <v>292</v>
      </c>
      <c r="L1814" s="33"/>
      <c r="M1814" s="135" t="s">
        <v>19</v>
      </c>
      <c r="N1814" s="136" t="s">
        <v>42</v>
      </c>
      <c r="P1814" s="137">
        <f>O1814*H1814</f>
        <v>0</v>
      </c>
      <c r="Q1814" s="137">
        <v>4.0000000000000002E-4</v>
      </c>
      <c r="R1814" s="137">
        <f>Q1814*H1814</f>
        <v>6.7898E-2</v>
      </c>
      <c r="S1814" s="137">
        <v>0</v>
      </c>
      <c r="T1814" s="138">
        <f>S1814*H1814</f>
        <v>0</v>
      </c>
      <c r="AR1814" s="139" t="s">
        <v>269</v>
      </c>
      <c r="AT1814" s="139" t="s">
        <v>144</v>
      </c>
      <c r="AU1814" s="139" t="s">
        <v>81</v>
      </c>
      <c r="AY1814" s="18" t="s">
        <v>141</v>
      </c>
      <c r="BE1814" s="140">
        <f>IF(N1814="základní",J1814,0)</f>
        <v>0</v>
      </c>
      <c r="BF1814" s="140">
        <f>IF(N1814="snížená",J1814,0)</f>
        <v>0</v>
      </c>
      <c r="BG1814" s="140">
        <f>IF(N1814="zákl. přenesená",J1814,0)</f>
        <v>0</v>
      </c>
      <c r="BH1814" s="140">
        <f>IF(N1814="sníž. přenesená",J1814,0)</f>
        <v>0</v>
      </c>
      <c r="BI1814" s="140">
        <f>IF(N1814="nulová",J1814,0)</f>
        <v>0</v>
      </c>
      <c r="BJ1814" s="18" t="s">
        <v>79</v>
      </c>
      <c r="BK1814" s="140">
        <f>ROUND(I1814*H1814,2)</f>
        <v>0</v>
      </c>
      <c r="BL1814" s="18" t="s">
        <v>269</v>
      </c>
      <c r="BM1814" s="139" t="s">
        <v>1934</v>
      </c>
    </row>
    <row r="1815" spans="2:65" s="1" customFormat="1" ht="29.25" x14ac:dyDescent="0.2">
      <c r="B1815" s="33"/>
      <c r="D1815" s="141" t="s">
        <v>151</v>
      </c>
      <c r="F1815" s="142" t="s">
        <v>1935</v>
      </c>
      <c r="I1815" s="143"/>
      <c r="L1815" s="33"/>
      <c r="M1815" s="144"/>
      <c r="T1815" s="54"/>
      <c r="AT1815" s="18" t="s">
        <v>151</v>
      </c>
      <c r="AU1815" s="18" t="s">
        <v>81</v>
      </c>
    </row>
    <row r="1816" spans="2:65" s="12" customFormat="1" ht="11.25" x14ac:dyDescent="0.2">
      <c r="B1816" s="147"/>
      <c r="D1816" s="141" t="s">
        <v>155</v>
      </c>
      <c r="E1816" s="148" t="s">
        <v>19</v>
      </c>
      <c r="F1816" s="149" t="s">
        <v>225</v>
      </c>
      <c r="H1816" s="148" t="s">
        <v>19</v>
      </c>
      <c r="I1816" s="150"/>
      <c r="L1816" s="147"/>
      <c r="M1816" s="151"/>
      <c r="T1816" s="152"/>
      <c r="AT1816" s="148" t="s">
        <v>155</v>
      </c>
      <c r="AU1816" s="148" t="s">
        <v>81</v>
      </c>
      <c r="AV1816" s="12" t="s">
        <v>79</v>
      </c>
      <c r="AW1816" s="12" t="s">
        <v>33</v>
      </c>
      <c r="AX1816" s="12" t="s">
        <v>71</v>
      </c>
      <c r="AY1816" s="148" t="s">
        <v>141</v>
      </c>
    </row>
    <row r="1817" spans="2:65" s="12" customFormat="1" ht="11.25" x14ac:dyDescent="0.2">
      <c r="B1817" s="147"/>
      <c r="D1817" s="141" t="s">
        <v>155</v>
      </c>
      <c r="E1817" s="148" t="s">
        <v>19</v>
      </c>
      <c r="F1817" s="149" t="s">
        <v>1825</v>
      </c>
      <c r="H1817" s="148" t="s">
        <v>19</v>
      </c>
      <c r="I1817" s="150"/>
      <c r="L1817" s="147"/>
      <c r="M1817" s="151"/>
      <c r="T1817" s="152"/>
      <c r="AT1817" s="148" t="s">
        <v>155</v>
      </c>
      <c r="AU1817" s="148" t="s">
        <v>81</v>
      </c>
      <c r="AV1817" s="12" t="s">
        <v>79</v>
      </c>
      <c r="AW1817" s="12" t="s">
        <v>33</v>
      </c>
      <c r="AX1817" s="12" t="s">
        <v>71</v>
      </c>
      <c r="AY1817" s="148" t="s">
        <v>141</v>
      </c>
    </row>
    <row r="1818" spans="2:65" s="12" customFormat="1" ht="11.25" x14ac:dyDescent="0.2">
      <c r="B1818" s="147"/>
      <c r="D1818" s="141" t="s">
        <v>155</v>
      </c>
      <c r="E1818" s="148" t="s">
        <v>19</v>
      </c>
      <c r="F1818" s="149" t="s">
        <v>1936</v>
      </c>
      <c r="H1818" s="148" t="s">
        <v>19</v>
      </c>
      <c r="I1818" s="150"/>
      <c r="L1818" s="147"/>
      <c r="M1818" s="151"/>
      <c r="T1818" s="152"/>
      <c r="AT1818" s="148" t="s">
        <v>155</v>
      </c>
      <c r="AU1818" s="148" t="s">
        <v>81</v>
      </c>
      <c r="AV1818" s="12" t="s">
        <v>79</v>
      </c>
      <c r="AW1818" s="12" t="s">
        <v>33</v>
      </c>
      <c r="AX1818" s="12" t="s">
        <v>71</v>
      </c>
      <c r="AY1818" s="148" t="s">
        <v>141</v>
      </c>
    </row>
    <row r="1819" spans="2:65" s="13" customFormat="1" ht="11.25" x14ac:dyDescent="0.2">
      <c r="B1819" s="153"/>
      <c r="D1819" s="141" t="s">
        <v>155</v>
      </c>
      <c r="E1819" s="154" t="s">
        <v>19</v>
      </c>
      <c r="F1819" s="155" t="s">
        <v>1937</v>
      </c>
      <c r="H1819" s="156">
        <v>16.035</v>
      </c>
      <c r="I1819" s="157"/>
      <c r="L1819" s="153"/>
      <c r="M1819" s="158"/>
      <c r="T1819" s="159"/>
      <c r="AT1819" s="154" t="s">
        <v>155</v>
      </c>
      <c r="AU1819" s="154" t="s">
        <v>81</v>
      </c>
      <c r="AV1819" s="13" t="s">
        <v>81</v>
      </c>
      <c r="AW1819" s="13" t="s">
        <v>33</v>
      </c>
      <c r="AX1819" s="13" t="s">
        <v>71</v>
      </c>
      <c r="AY1819" s="154" t="s">
        <v>141</v>
      </c>
    </row>
    <row r="1820" spans="2:65" s="13" customFormat="1" ht="11.25" x14ac:dyDescent="0.2">
      <c r="B1820" s="153"/>
      <c r="D1820" s="141" t="s">
        <v>155</v>
      </c>
      <c r="E1820" s="154" t="s">
        <v>19</v>
      </c>
      <c r="F1820" s="155" t="s">
        <v>1938</v>
      </c>
      <c r="H1820" s="156">
        <v>16.914999999999999</v>
      </c>
      <c r="I1820" s="157"/>
      <c r="L1820" s="153"/>
      <c r="M1820" s="158"/>
      <c r="T1820" s="159"/>
      <c r="AT1820" s="154" t="s">
        <v>155</v>
      </c>
      <c r="AU1820" s="154" t="s">
        <v>81</v>
      </c>
      <c r="AV1820" s="13" t="s">
        <v>81</v>
      </c>
      <c r="AW1820" s="13" t="s">
        <v>33</v>
      </c>
      <c r="AX1820" s="13" t="s">
        <v>71</v>
      </c>
      <c r="AY1820" s="154" t="s">
        <v>141</v>
      </c>
    </row>
    <row r="1821" spans="2:65" s="13" customFormat="1" ht="11.25" x14ac:dyDescent="0.2">
      <c r="B1821" s="153"/>
      <c r="D1821" s="141" t="s">
        <v>155</v>
      </c>
      <c r="E1821" s="154" t="s">
        <v>19</v>
      </c>
      <c r="F1821" s="155" t="s">
        <v>1939</v>
      </c>
      <c r="H1821" s="156">
        <v>27.065000000000001</v>
      </c>
      <c r="I1821" s="157"/>
      <c r="L1821" s="153"/>
      <c r="M1821" s="158"/>
      <c r="T1821" s="159"/>
      <c r="AT1821" s="154" t="s">
        <v>155</v>
      </c>
      <c r="AU1821" s="154" t="s">
        <v>81</v>
      </c>
      <c r="AV1821" s="13" t="s">
        <v>81</v>
      </c>
      <c r="AW1821" s="13" t="s">
        <v>33</v>
      </c>
      <c r="AX1821" s="13" t="s">
        <v>71</v>
      </c>
      <c r="AY1821" s="154" t="s">
        <v>141</v>
      </c>
    </row>
    <row r="1822" spans="2:65" s="13" customFormat="1" ht="11.25" x14ac:dyDescent="0.2">
      <c r="B1822" s="153"/>
      <c r="D1822" s="141" t="s">
        <v>155</v>
      </c>
      <c r="E1822" s="154" t="s">
        <v>19</v>
      </c>
      <c r="F1822" s="155" t="s">
        <v>1940</v>
      </c>
      <c r="H1822" s="156">
        <v>27.57</v>
      </c>
      <c r="I1822" s="157"/>
      <c r="L1822" s="153"/>
      <c r="M1822" s="158"/>
      <c r="T1822" s="159"/>
      <c r="AT1822" s="154" t="s">
        <v>155</v>
      </c>
      <c r="AU1822" s="154" t="s">
        <v>81</v>
      </c>
      <c r="AV1822" s="13" t="s">
        <v>81</v>
      </c>
      <c r="AW1822" s="13" t="s">
        <v>33</v>
      </c>
      <c r="AX1822" s="13" t="s">
        <v>71</v>
      </c>
      <c r="AY1822" s="154" t="s">
        <v>141</v>
      </c>
    </row>
    <row r="1823" spans="2:65" s="13" customFormat="1" ht="11.25" x14ac:dyDescent="0.2">
      <c r="B1823" s="153"/>
      <c r="D1823" s="141" t="s">
        <v>155</v>
      </c>
      <c r="E1823" s="154" t="s">
        <v>19</v>
      </c>
      <c r="F1823" s="155" t="s">
        <v>1941</v>
      </c>
      <c r="H1823" s="156">
        <v>27.914999999999999</v>
      </c>
      <c r="I1823" s="157"/>
      <c r="L1823" s="153"/>
      <c r="M1823" s="158"/>
      <c r="T1823" s="159"/>
      <c r="AT1823" s="154" t="s">
        <v>155</v>
      </c>
      <c r="AU1823" s="154" t="s">
        <v>81</v>
      </c>
      <c r="AV1823" s="13" t="s">
        <v>81</v>
      </c>
      <c r="AW1823" s="13" t="s">
        <v>33</v>
      </c>
      <c r="AX1823" s="13" t="s">
        <v>71</v>
      </c>
      <c r="AY1823" s="154" t="s">
        <v>141</v>
      </c>
    </row>
    <row r="1824" spans="2:65" s="13" customFormat="1" ht="11.25" x14ac:dyDescent="0.2">
      <c r="B1824" s="153"/>
      <c r="D1824" s="141" t="s">
        <v>155</v>
      </c>
      <c r="E1824" s="154" t="s">
        <v>19</v>
      </c>
      <c r="F1824" s="155" t="s">
        <v>1942</v>
      </c>
      <c r="H1824" s="156">
        <v>54.244999999999997</v>
      </c>
      <c r="I1824" s="157"/>
      <c r="L1824" s="153"/>
      <c r="M1824" s="158"/>
      <c r="T1824" s="159"/>
      <c r="AT1824" s="154" t="s">
        <v>155</v>
      </c>
      <c r="AU1824" s="154" t="s">
        <v>81</v>
      </c>
      <c r="AV1824" s="13" t="s">
        <v>81</v>
      </c>
      <c r="AW1824" s="13" t="s">
        <v>33</v>
      </c>
      <c r="AX1824" s="13" t="s">
        <v>71</v>
      </c>
      <c r="AY1824" s="154" t="s">
        <v>141</v>
      </c>
    </row>
    <row r="1825" spans="2:65" s="15" customFormat="1" ht="11.25" x14ac:dyDescent="0.2">
      <c r="B1825" s="177"/>
      <c r="D1825" s="141" t="s">
        <v>155</v>
      </c>
      <c r="E1825" s="178" t="s">
        <v>19</v>
      </c>
      <c r="F1825" s="179" t="s">
        <v>470</v>
      </c>
      <c r="H1825" s="180">
        <v>169.745</v>
      </c>
      <c r="I1825" s="181"/>
      <c r="L1825" s="177"/>
      <c r="M1825" s="182"/>
      <c r="T1825" s="183"/>
      <c r="AT1825" s="178" t="s">
        <v>155</v>
      </c>
      <c r="AU1825" s="178" t="s">
        <v>81</v>
      </c>
      <c r="AV1825" s="15" t="s">
        <v>142</v>
      </c>
      <c r="AW1825" s="15" t="s">
        <v>33</v>
      </c>
      <c r="AX1825" s="15" t="s">
        <v>79</v>
      </c>
      <c r="AY1825" s="178" t="s">
        <v>141</v>
      </c>
    </row>
    <row r="1826" spans="2:65" s="1" customFormat="1" ht="33" customHeight="1" x14ac:dyDescent="0.2">
      <c r="B1826" s="33"/>
      <c r="C1826" s="160" t="s">
        <v>1943</v>
      </c>
      <c r="D1826" s="160" t="s">
        <v>172</v>
      </c>
      <c r="E1826" s="161" t="s">
        <v>1944</v>
      </c>
      <c r="F1826" s="162" t="s">
        <v>1945</v>
      </c>
      <c r="G1826" s="163" t="s">
        <v>221</v>
      </c>
      <c r="H1826" s="164">
        <v>186.72</v>
      </c>
      <c r="I1826" s="165"/>
      <c r="J1826" s="166">
        <f>ROUND(I1826*H1826,2)</f>
        <v>0</v>
      </c>
      <c r="K1826" s="162" t="s">
        <v>292</v>
      </c>
      <c r="L1826" s="167"/>
      <c r="M1826" s="168" t="s">
        <v>19</v>
      </c>
      <c r="N1826" s="169" t="s">
        <v>42</v>
      </c>
      <c r="P1826" s="137">
        <f>O1826*H1826</f>
        <v>0</v>
      </c>
      <c r="Q1826" s="137">
        <v>3.0599999999999998E-3</v>
      </c>
      <c r="R1826" s="137">
        <f>Q1826*H1826</f>
        <v>0.57136319999999996</v>
      </c>
      <c r="S1826" s="137">
        <v>0</v>
      </c>
      <c r="T1826" s="138">
        <f>S1826*H1826</f>
        <v>0</v>
      </c>
      <c r="AR1826" s="139" t="s">
        <v>376</v>
      </c>
      <c r="AT1826" s="139" t="s">
        <v>172</v>
      </c>
      <c r="AU1826" s="139" t="s">
        <v>81</v>
      </c>
      <c r="AY1826" s="18" t="s">
        <v>141</v>
      </c>
      <c r="BE1826" s="140">
        <f>IF(N1826="základní",J1826,0)</f>
        <v>0</v>
      </c>
      <c r="BF1826" s="140">
        <f>IF(N1826="snížená",J1826,0)</f>
        <v>0</v>
      </c>
      <c r="BG1826" s="140">
        <f>IF(N1826="zákl. přenesená",J1826,0)</f>
        <v>0</v>
      </c>
      <c r="BH1826" s="140">
        <f>IF(N1826="sníž. přenesená",J1826,0)</f>
        <v>0</v>
      </c>
      <c r="BI1826" s="140">
        <f>IF(N1826="nulová",J1826,0)</f>
        <v>0</v>
      </c>
      <c r="BJ1826" s="18" t="s">
        <v>79</v>
      </c>
      <c r="BK1826" s="140">
        <f>ROUND(I1826*H1826,2)</f>
        <v>0</v>
      </c>
      <c r="BL1826" s="18" t="s">
        <v>269</v>
      </c>
      <c r="BM1826" s="139" t="s">
        <v>1946</v>
      </c>
    </row>
    <row r="1827" spans="2:65" s="1" customFormat="1" ht="19.5" x14ac:dyDescent="0.2">
      <c r="B1827" s="33"/>
      <c r="D1827" s="141" t="s">
        <v>151</v>
      </c>
      <c r="F1827" s="142" t="s">
        <v>1945</v>
      </c>
      <c r="I1827" s="143"/>
      <c r="L1827" s="33"/>
      <c r="M1827" s="144"/>
      <c r="T1827" s="54"/>
      <c r="AT1827" s="18" t="s">
        <v>151</v>
      </c>
      <c r="AU1827" s="18" t="s">
        <v>81</v>
      </c>
    </row>
    <row r="1828" spans="2:65" s="13" customFormat="1" ht="11.25" x14ac:dyDescent="0.2">
      <c r="B1828" s="153"/>
      <c r="D1828" s="141" t="s">
        <v>155</v>
      </c>
      <c r="E1828" s="154" t="s">
        <v>19</v>
      </c>
      <c r="F1828" s="155" t="s">
        <v>1947</v>
      </c>
      <c r="H1828" s="156">
        <v>169.745</v>
      </c>
      <c r="I1828" s="157"/>
      <c r="L1828" s="153"/>
      <c r="M1828" s="158"/>
      <c r="T1828" s="159"/>
      <c r="AT1828" s="154" t="s">
        <v>155</v>
      </c>
      <c r="AU1828" s="154" t="s">
        <v>81</v>
      </c>
      <c r="AV1828" s="13" t="s">
        <v>81</v>
      </c>
      <c r="AW1828" s="13" t="s">
        <v>33</v>
      </c>
      <c r="AX1828" s="13" t="s">
        <v>79</v>
      </c>
      <c r="AY1828" s="154" t="s">
        <v>141</v>
      </c>
    </row>
    <row r="1829" spans="2:65" s="13" customFormat="1" ht="11.25" x14ac:dyDescent="0.2">
      <c r="B1829" s="153"/>
      <c r="D1829" s="141" t="s">
        <v>155</v>
      </c>
      <c r="F1829" s="155" t="s">
        <v>1948</v>
      </c>
      <c r="H1829" s="156">
        <v>186.72</v>
      </c>
      <c r="I1829" s="157"/>
      <c r="L1829" s="153"/>
      <c r="M1829" s="158"/>
      <c r="T1829" s="159"/>
      <c r="AT1829" s="154" t="s">
        <v>155</v>
      </c>
      <c r="AU1829" s="154" t="s">
        <v>81</v>
      </c>
      <c r="AV1829" s="13" t="s">
        <v>81</v>
      </c>
      <c r="AW1829" s="13" t="s">
        <v>4</v>
      </c>
      <c r="AX1829" s="13" t="s">
        <v>79</v>
      </c>
      <c r="AY1829" s="154" t="s">
        <v>141</v>
      </c>
    </row>
    <row r="1830" spans="2:65" s="1" customFormat="1" ht="21.75" customHeight="1" x14ac:dyDescent="0.2">
      <c r="B1830" s="33"/>
      <c r="C1830" s="128" t="s">
        <v>1949</v>
      </c>
      <c r="D1830" s="128" t="s">
        <v>144</v>
      </c>
      <c r="E1830" s="129" t="s">
        <v>1950</v>
      </c>
      <c r="F1830" s="130" t="s">
        <v>1951</v>
      </c>
      <c r="G1830" s="131" t="s">
        <v>256</v>
      </c>
      <c r="H1830" s="132">
        <v>219.26</v>
      </c>
      <c r="I1830" s="133"/>
      <c r="J1830" s="134">
        <f>ROUND(I1830*H1830,2)</f>
        <v>0</v>
      </c>
      <c r="K1830" s="130" t="s">
        <v>148</v>
      </c>
      <c r="L1830" s="33"/>
      <c r="M1830" s="135" t="s">
        <v>19</v>
      </c>
      <c r="N1830" s="136" t="s">
        <v>42</v>
      </c>
      <c r="P1830" s="137">
        <f>O1830*H1830</f>
        <v>0</v>
      </c>
      <c r="Q1830" s="137">
        <v>0</v>
      </c>
      <c r="R1830" s="137">
        <f>Q1830*H1830</f>
        <v>0</v>
      </c>
      <c r="S1830" s="137">
        <v>2.9999999999999997E-4</v>
      </c>
      <c r="T1830" s="138">
        <f>S1830*H1830</f>
        <v>6.5777999999999989E-2</v>
      </c>
      <c r="AR1830" s="139" t="s">
        <v>269</v>
      </c>
      <c r="AT1830" s="139" t="s">
        <v>144</v>
      </c>
      <c r="AU1830" s="139" t="s">
        <v>81</v>
      </c>
      <c r="AY1830" s="18" t="s">
        <v>141</v>
      </c>
      <c r="BE1830" s="140">
        <f>IF(N1830="základní",J1830,0)</f>
        <v>0</v>
      </c>
      <c r="BF1830" s="140">
        <f>IF(N1830="snížená",J1830,0)</f>
        <v>0</v>
      </c>
      <c r="BG1830" s="140">
        <f>IF(N1830="zákl. přenesená",J1830,0)</f>
        <v>0</v>
      </c>
      <c r="BH1830" s="140">
        <f>IF(N1830="sníž. přenesená",J1830,0)</f>
        <v>0</v>
      </c>
      <c r="BI1830" s="140">
        <f>IF(N1830="nulová",J1830,0)</f>
        <v>0</v>
      </c>
      <c r="BJ1830" s="18" t="s">
        <v>79</v>
      </c>
      <c r="BK1830" s="140">
        <f>ROUND(I1830*H1830,2)</f>
        <v>0</v>
      </c>
      <c r="BL1830" s="18" t="s">
        <v>269</v>
      </c>
      <c r="BM1830" s="139" t="s">
        <v>1952</v>
      </c>
    </row>
    <row r="1831" spans="2:65" s="1" customFormat="1" ht="11.25" x14ac:dyDescent="0.2">
      <c r="B1831" s="33"/>
      <c r="D1831" s="141" t="s">
        <v>151</v>
      </c>
      <c r="F1831" s="142" t="s">
        <v>1953</v>
      </c>
      <c r="I1831" s="143"/>
      <c r="L1831" s="33"/>
      <c r="M1831" s="144"/>
      <c r="T1831" s="54"/>
      <c r="AT1831" s="18" t="s">
        <v>151</v>
      </c>
      <c r="AU1831" s="18" t="s">
        <v>81</v>
      </c>
    </row>
    <row r="1832" spans="2:65" s="1" customFormat="1" ht="11.25" x14ac:dyDescent="0.2">
      <c r="B1832" s="33"/>
      <c r="D1832" s="145" t="s">
        <v>153</v>
      </c>
      <c r="F1832" s="146" t="s">
        <v>1954</v>
      </c>
      <c r="I1832" s="143"/>
      <c r="L1832" s="33"/>
      <c r="M1832" s="144"/>
      <c r="T1832" s="54"/>
      <c r="AT1832" s="18" t="s">
        <v>153</v>
      </c>
      <c r="AU1832" s="18" t="s">
        <v>81</v>
      </c>
    </row>
    <row r="1833" spans="2:65" s="12" customFormat="1" ht="11.25" x14ac:dyDescent="0.2">
      <c r="B1833" s="147"/>
      <c r="D1833" s="141" t="s">
        <v>155</v>
      </c>
      <c r="E1833" s="148" t="s">
        <v>19</v>
      </c>
      <c r="F1833" s="149" t="s">
        <v>204</v>
      </c>
      <c r="H1833" s="148" t="s">
        <v>19</v>
      </c>
      <c r="I1833" s="150"/>
      <c r="L1833" s="147"/>
      <c r="M1833" s="151"/>
      <c r="T1833" s="152"/>
      <c r="AT1833" s="148" t="s">
        <v>155</v>
      </c>
      <c r="AU1833" s="148" t="s">
        <v>81</v>
      </c>
      <c r="AV1833" s="12" t="s">
        <v>79</v>
      </c>
      <c r="AW1833" s="12" t="s">
        <v>33</v>
      </c>
      <c r="AX1833" s="12" t="s">
        <v>71</v>
      </c>
      <c r="AY1833" s="148" t="s">
        <v>141</v>
      </c>
    </row>
    <row r="1834" spans="2:65" s="12" customFormat="1" ht="11.25" x14ac:dyDescent="0.2">
      <c r="B1834" s="147"/>
      <c r="D1834" s="141" t="s">
        <v>155</v>
      </c>
      <c r="E1834" s="148" t="s">
        <v>19</v>
      </c>
      <c r="F1834" s="149" t="s">
        <v>1955</v>
      </c>
      <c r="H1834" s="148" t="s">
        <v>19</v>
      </c>
      <c r="I1834" s="150"/>
      <c r="L1834" s="147"/>
      <c r="M1834" s="151"/>
      <c r="T1834" s="152"/>
      <c r="AT1834" s="148" t="s">
        <v>155</v>
      </c>
      <c r="AU1834" s="148" t="s">
        <v>81</v>
      </c>
      <c r="AV1834" s="12" t="s">
        <v>79</v>
      </c>
      <c r="AW1834" s="12" t="s">
        <v>33</v>
      </c>
      <c r="AX1834" s="12" t="s">
        <v>71</v>
      </c>
      <c r="AY1834" s="148" t="s">
        <v>141</v>
      </c>
    </row>
    <row r="1835" spans="2:65" s="13" customFormat="1" ht="11.25" x14ac:dyDescent="0.2">
      <c r="B1835" s="153"/>
      <c r="D1835" s="141" t="s">
        <v>155</v>
      </c>
      <c r="E1835" s="154" t="s">
        <v>19</v>
      </c>
      <c r="F1835" s="155" t="s">
        <v>1956</v>
      </c>
      <c r="H1835" s="156">
        <v>219.26</v>
      </c>
      <c r="I1835" s="157"/>
      <c r="L1835" s="153"/>
      <c r="M1835" s="158"/>
      <c r="T1835" s="159"/>
      <c r="AT1835" s="154" t="s">
        <v>155</v>
      </c>
      <c r="AU1835" s="154" t="s">
        <v>81</v>
      </c>
      <c r="AV1835" s="13" t="s">
        <v>81</v>
      </c>
      <c r="AW1835" s="13" t="s">
        <v>33</v>
      </c>
      <c r="AX1835" s="13" t="s">
        <v>79</v>
      </c>
      <c r="AY1835" s="154" t="s">
        <v>141</v>
      </c>
    </row>
    <row r="1836" spans="2:65" s="1" customFormat="1" ht="16.5" customHeight="1" x14ac:dyDescent="0.2">
      <c r="B1836" s="33"/>
      <c r="C1836" s="128" t="s">
        <v>1957</v>
      </c>
      <c r="D1836" s="128" t="s">
        <v>144</v>
      </c>
      <c r="E1836" s="129" t="s">
        <v>1958</v>
      </c>
      <c r="F1836" s="130" t="s">
        <v>1959</v>
      </c>
      <c r="G1836" s="131" t="s">
        <v>256</v>
      </c>
      <c r="H1836" s="132">
        <v>812.7</v>
      </c>
      <c r="I1836" s="133"/>
      <c r="J1836" s="134">
        <f>ROUND(I1836*H1836,2)</f>
        <v>0</v>
      </c>
      <c r="K1836" s="130" t="s">
        <v>148</v>
      </c>
      <c r="L1836" s="33"/>
      <c r="M1836" s="135" t="s">
        <v>19</v>
      </c>
      <c r="N1836" s="136" t="s">
        <v>42</v>
      </c>
      <c r="P1836" s="137">
        <f>O1836*H1836</f>
        <v>0</v>
      </c>
      <c r="Q1836" s="137">
        <v>1.0000000000000001E-5</v>
      </c>
      <c r="R1836" s="137">
        <f>Q1836*H1836</f>
        <v>8.1270000000000005E-3</v>
      </c>
      <c r="S1836" s="137">
        <v>0</v>
      </c>
      <c r="T1836" s="138">
        <f>S1836*H1836</f>
        <v>0</v>
      </c>
      <c r="AR1836" s="139" t="s">
        <v>269</v>
      </c>
      <c r="AT1836" s="139" t="s">
        <v>144</v>
      </c>
      <c r="AU1836" s="139" t="s">
        <v>81</v>
      </c>
      <c r="AY1836" s="18" t="s">
        <v>141</v>
      </c>
      <c r="BE1836" s="140">
        <f>IF(N1836="základní",J1836,0)</f>
        <v>0</v>
      </c>
      <c r="BF1836" s="140">
        <f>IF(N1836="snížená",J1836,0)</f>
        <v>0</v>
      </c>
      <c r="BG1836" s="140">
        <f>IF(N1836="zákl. přenesená",J1836,0)</f>
        <v>0</v>
      </c>
      <c r="BH1836" s="140">
        <f>IF(N1836="sníž. přenesená",J1836,0)</f>
        <v>0</v>
      </c>
      <c r="BI1836" s="140">
        <f>IF(N1836="nulová",J1836,0)</f>
        <v>0</v>
      </c>
      <c r="BJ1836" s="18" t="s">
        <v>79</v>
      </c>
      <c r="BK1836" s="140">
        <f>ROUND(I1836*H1836,2)</f>
        <v>0</v>
      </c>
      <c r="BL1836" s="18" t="s">
        <v>269</v>
      </c>
      <c r="BM1836" s="139" t="s">
        <v>1960</v>
      </c>
    </row>
    <row r="1837" spans="2:65" s="1" customFormat="1" ht="11.25" x14ac:dyDescent="0.2">
      <c r="B1837" s="33"/>
      <c r="D1837" s="141" t="s">
        <v>151</v>
      </c>
      <c r="F1837" s="142" t="s">
        <v>1961</v>
      </c>
      <c r="I1837" s="143"/>
      <c r="L1837" s="33"/>
      <c r="M1837" s="144"/>
      <c r="T1837" s="54"/>
      <c r="AT1837" s="18" t="s">
        <v>151</v>
      </c>
      <c r="AU1837" s="18" t="s">
        <v>81</v>
      </c>
    </row>
    <row r="1838" spans="2:65" s="1" customFormat="1" ht="11.25" x14ac:dyDescent="0.2">
      <c r="B1838" s="33"/>
      <c r="D1838" s="145" t="s">
        <v>153</v>
      </c>
      <c r="F1838" s="146" t="s">
        <v>1962</v>
      </c>
      <c r="I1838" s="143"/>
      <c r="L1838" s="33"/>
      <c r="M1838" s="144"/>
      <c r="T1838" s="54"/>
      <c r="AT1838" s="18" t="s">
        <v>153</v>
      </c>
      <c r="AU1838" s="18" t="s">
        <v>81</v>
      </c>
    </row>
    <row r="1839" spans="2:65" s="12" customFormat="1" ht="11.25" x14ac:dyDescent="0.2">
      <c r="B1839" s="147"/>
      <c r="D1839" s="141" t="s">
        <v>155</v>
      </c>
      <c r="E1839" s="148" t="s">
        <v>19</v>
      </c>
      <c r="F1839" s="149" t="s">
        <v>225</v>
      </c>
      <c r="H1839" s="148" t="s">
        <v>19</v>
      </c>
      <c r="I1839" s="150"/>
      <c r="L1839" s="147"/>
      <c r="M1839" s="151"/>
      <c r="T1839" s="152"/>
      <c r="AT1839" s="148" t="s">
        <v>155</v>
      </c>
      <c r="AU1839" s="148" t="s">
        <v>81</v>
      </c>
      <c r="AV1839" s="12" t="s">
        <v>79</v>
      </c>
      <c r="AW1839" s="12" t="s">
        <v>33</v>
      </c>
      <c r="AX1839" s="12" t="s">
        <v>71</v>
      </c>
      <c r="AY1839" s="148" t="s">
        <v>141</v>
      </c>
    </row>
    <row r="1840" spans="2:65" s="12" customFormat="1" ht="11.25" x14ac:dyDescent="0.2">
      <c r="B1840" s="147"/>
      <c r="D1840" s="141" t="s">
        <v>155</v>
      </c>
      <c r="E1840" s="148" t="s">
        <v>19</v>
      </c>
      <c r="F1840" s="149" t="s">
        <v>1825</v>
      </c>
      <c r="H1840" s="148" t="s">
        <v>19</v>
      </c>
      <c r="I1840" s="150"/>
      <c r="L1840" s="147"/>
      <c r="M1840" s="151"/>
      <c r="T1840" s="152"/>
      <c r="AT1840" s="148" t="s">
        <v>155</v>
      </c>
      <c r="AU1840" s="148" t="s">
        <v>81</v>
      </c>
      <c r="AV1840" s="12" t="s">
        <v>79</v>
      </c>
      <c r="AW1840" s="12" t="s">
        <v>33</v>
      </c>
      <c r="AX1840" s="12" t="s">
        <v>71</v>
      </c>
      <c r="AY1840" s="148" t="s">
        <v>141</v>
      </c>
    </row>
    <row r="1841" spans="2:65" s="12" customFormat="1" ht="11.25" x14ac:dyDescent="0.2">
      <c r="B1841" s="147"/>
      <c r="D1841" s="141" t="s">
        <v>155</v>
      </c>
      <c r="E1841" s="148" t="s">
        <v>19</v>
      </c>
      <c r="F1841" s="149" t="s">
        <v>1963</v>
      </c>
      <c r="H1841" s="148" t="s">
        <v>19</v>
      </c>
      <c r="I1841" s="150"/>
      <c r="L1841" s="147"/>
      <c r="M1841" s="151"/>
      <c r="T1841" s="152"/>
      <c r="AT1841" s="148" t="s">
        <v>155</v>
      </c>
      <c r="AU1841" s="148" t="s">
        <v>81</v>
      </c>
      <c r="AV1841" s="12" t="s">
        <v>79</v>
      </c>
      <c r="AW1841" s="12" t="s">
        <v>33</v>
      </c>
      <c r="AX1841" s="12" t="s">
        <v>71</v>
      </c>
      <c r="AY1841" s="148" t="s">
        <v>141</v>
      </c>
    </row>
    <row r="1842" spans="2:65" s="13" customFormat="1" ht="22.5" x14ac:dyDescent="0.2">
      <c r="B1842" s="153"/>
      <c r="D1842" s="141" t="s">
        <v>155</v>
      </c>
      <c r="E1842" s="154" t="s">
        <v>19</v>
      </c>
      <c r="F1842" s="155" t="s">
        <v>1964</v>
      </c>
      <c r="H1842" s="156">
        <v>236.95</v>
      </c>
      <c r="I1842" s="157"/>
      <c r="L1842" s="153"/>
      <c r="M1842" s="158"/>
      <c r="T1842" s="159"/>
      <c r="AT1842" s="154" t="s">
        <v>155</v>
      </c>
      <c r="AU1842" s="154" t="s">
        <v>81</v>
      </c>
      <c r="AV1842" s="13" t="s">
        <v>81</v>
      </c>
      <c r="AW1842" s="13" t="s">
        <v>33</v>
      </c>
      <c r="AX1842" s="13" t="s">
        <v>71</v>
      </c>
      <c r="AY1842" s="154" t="s">
        <v>141</v>
      </c>
    </row>
    <row r="1843" spans="2:65" s="13" customFormat="1" ht="22.5" x14ac:dyDescent="0.2">
      <c r="B1843" s="153"/>
      <c r="D1843" s="141" t="s">
        <v>155</v>
      </c>
      <c r="E1843" s="154" t="s">
        <v>19</v>
      </c>
      <c r="F1843" s="155" t="s">
        <v>1965</v>
      </c>
      <c r="H1843" s="156">
        <v>169.4</v>
      </c>
      <c r="I1843" s="157"/>
      <c r="L1843" s="153"/>
      <c r="M1843" s="158"/>
      <c r="T1843" s="159"/>
      <c r="AT1843" s="154" t="s">
        <v>155</v>
      </c>
      <c r="AU1843" s="154" t="s">
        <v>81</v>
      </c>
      <c r="AV1843" s="13" t="s">
        <v>81</v>
      </c>
      <c r="AW1843" s="13" t="s">
        <v>33</v>
      </c>
      <c r="AX1843" s="13" t="s">
        <v>71</v>
      </c>
      <c r="AY1843" s="154" t="s">
        <v>141</v>
      </c>
    </row>
    <row r="1844" spans="2:65" s="15" customFormat="1" ht="11.25" x14ac:dyDescent="0.2">
      <c r="B1844" s="177"/>
      <c r="D1844" s="141" t="s">
        <v>155</v>
      </c>
      <c r="E1844" s="178" t="s">
        <v>19</v>
      </c>
      <c r="F1844" s="179" t="s">
        <v>470</v>
      </c>
      <c r="H1844" s="180">
        <v>406.35</v>
      </c>
      <c r="I1844" s="181"/>
      <c r="L1844" s="177"/>
      <c r="M1844" s="182"/>
      <c r="T1844" s="183"/>
      <c r="AT1844" s="178" t="s">
        <v>155</v>
      </c>
      <c r="AU1844" s="178" t="s">
        <v>81</v>
      </c>
      <c r="AV1844" s="15" t="s">
        <v>142</v>
      </c>
      <c r="AW1844" s="15" t="s">
        <v>33</v>
      </c>
      <c r="AX1844" s="15" t="s">
        <v>71</v>
      </c>
      <c r="AY1844" s="178" t="s">
        <v>141</v>
      </c>
    </row>
    <row r="1845" spans="2:65" s="13" customFormat="1" ht="11.25" x14ac:dyDescent="0.2">
      <c r="B1845" s="153"/>
      <c r="D1845" s="141" t="s">
        <v>155</v>
      </c>
      <c r="E1845" s="154" t="s">
        <v>19</v>
      </c>
      <c r="F1845" s="155" t="s">
        <v>1966</v>
      </c>
      <c r="H1845" s="156">
        <v>406.35</v>
      </c>
      <c r="I1845" s="157"/>
      <c r="L1845" s="153"/>
      <c r="M1845" s="158"/>
      <c r="T1845" s="159"/>
      <c r="AT1845" s="154" t="s">
        <v>155</v>
      </c>
      <c r="AU1845" s="154" t="s">
        <v>81</v>
      </c>
      <c r="AV1845" s="13" t="s">
        <v>81</v>
      </c>
      <c r="AW1845" s="13" t="s">
        <v>33</v>
      </c>
      <c r="AX1845" s="13" t="s">
        <v>71</v>
      </c>
      <c r="AY1845" s="154" t="s">
        <v>141</v>
      </c>
    </row>
    <row r="1846" spans="2:65" s="14" customFormat="1" ht="11.25" x14ac:dyDescent="0.2">
      <c r="B1846" s="170"/>
      <c r="D1846" s="141" t="s">
        <v>155</v>
      </c>
      <c r="E1846" s="171" t="s">
        <v>19</v>
      </c>
      <c r="F1846" s="172" t="s">
        <v>188</v>
      </c>
      <c r="H1846" s="173">
        <v>812.7</v>
      </c>
      <c r="I1846" s="174"/>
      <c r="L1846" s="170"/>
      <c r="M1846" s="175"/>
      <c r="T1846" s="176"/>
      <c r="AT1846" s="171" t="s">
        <v>155</v>
      </c>
      <c r="AU1846" s="171" t="s">
        <v>81</v>
      </c>
      <c r="AV1846" s="14" t="s">
        <v>149</v>
      </c>
      <c r="AW1846" s="14" t="s">
        <v>33</v>
      </c>
      <c r="AX1846" s="14" t="s">
        <v>79</v>
      </c>
      <c r="AY1846" s="171" t="s">
        <v>141</v>
      </c>
    </row>
    <row r="1847" spans="2:65" s="1" customFormat="1" ht="24.2" customHeight="1" x14ac:dyDescent="0.2">
      <c r="B1847" s="33"/>
      <c r="C1847" s="160" t="s">
        <v>1967</v>
      </c>
      <c r="D1847" s="160" t="s">
        <v>172</v>
      </c>
      <c r="E1847" s="161" t="s">
        <v>1968</v>
      </c>
      <c r="F1847" s="162" t="s">
        <v>1969</v>
      </c>
      <c r="G1847" s="163" t="s">
        <v>256</v>
      </c>
      <c r="H1847" s="164">
        <v>828.95399999999995</v>
      </c>
      <c r="I1847" s="165"/>
      <c r="J1847" s="166">
        <f>ROUND(I1847*H1847,2)</f>
        <v>0</v>
      </c>
      <c r="K1847" s="162" t="s">
        <v>292</v>
      </c>
      <c r="L1847" s="167"/>
      <c r="M1847" s="168" t="s">
        <v>19</v>
      </c>
      <c r="N1847" s="169" t="s">
        <v>42</v>
      </c>
      <c r="P1847" s="137">
        <f>O1847*H1847</f>
        <v>0</v>
      </c>
      <c r="Q1847" s="137">
        <v>2.5000000000000001E-4</v>
      </c>
      <c r="R1847" s="137">
        <f>Q1847*H1847</f>
        <v>0.20723849999999999</v>
      </c>
      <c r="S1847" s="137">
        <v>0</v>
      </c>
      <c r="T1847" s="138">
        <f>S1847*H1847</f>
        <v>0</v>
      </c>
      <c r="AR1847" s="139" t="s">
        <v>376</v>
      </c>
      <c r="AT1847" s="139" t="s">
        <v>172</v>
      </c>
      <c r="AU1847" s="139" t="s">
        <v>81</v>
      </c>
      <c r="AY1847" s="18" t="s">
        <v>141</v>
      </c>
      <c r="BE1847" s="140">
        <f>IF(N1847="základní",J1847,0)</f>
        <v>0</v>
      </c>
      <c r="BF1847" s="140">
        <f>IF(N1847="snížená",J1847,0)</f>
        <v>0</v>
      </c>
      <c r="BG1847" s="140">
        <f>IF(N1847="zákl. přenesená",J1847,0)</f>
        <v>0</v>
      </c>
      <c r="BH1847" s="140">
        <f>IF(N1847="sníž. přenesená",J1847,0)</f>
        <v>0</v>
      </c>
      <c r="BI1847" s="140">
        <f>IF(N1847="nulová",J1847,0)</f>
        <v>0</v>
      </c>
      <c r="BJ1847" s="18" t="s">
        <v>79</v>
      </c>
      <c r="BK1847" s="140">
        <f>ROUND(I1847*H1847,2)</f>
        <v>0</v>
      </c>
      <c r="BL1847" s="18" t="s">
        <v>269</v>
      </c>
      <c r="BM1847" s="139" t="s">
        <v>1970</v>
      </c>
    </row>
    <row r="1848" spans="2:65" s="1" customFormat="1" ht="19.5" x14ac:dyDescent="0.2">
      <c r="B1848" s="33"/>
      <c r="D1848" s="141" t="s">
        <v>151</v>
      </c>
      <c r="F1848" s="142" t="s">
        <v>1969</v>
      </c>
      <c r="I1848" s="143"/>
      <c r="L1848" s="33"/>
      <c r="M1848" s="144"/>
      <c r="T1848" s="54"/>
      <c r="AT1848" s="18" t="s">
        <v>151</v>
      </c>
      <c r="AU1848" s="18" t="s">
        <v>81</v>
      </c>
    </row>
    <row r="1849" spans="2:65" s="13" customFormat="1" ht="11.25" x14ac:dyDescent="0.2">
      <c r="B1849" s="153"/>
      <c r="D1849" s="141" t="s">
        <v>155</v>
      </c>
      <c r="E1849" s="154" t="s">
        <v>19</v>
      </c>
      <c r="F1849" s="155" t="s">
        <v>1971</v>
      </c>
      <c r="H1849" s="156">
        <v>812.7</v>
      </c>
      <c r="I1849" s="157"/>
      <c r="L1849" s="153"/>
      <c r="M1849" s="158"/>
      <c r="T1849" s="159"/>
      <c r="AT1849" s="154" t="s">
        <v>155</v>
      </c>
      <c r="AU1849" s="154" t="s">
        <v>81</v>
      </c>
      <c r="AV1849" s="13" t="s">
        <v>81</v>
      </c>
      <c r="AW1849" s="13" t="s">
        <v>33</v>
      </c>
      <c r="AX1849" s="13" t="s">
        <v>79</v>
      </c>
      <c r="AY1849" s="154" t="s">
        <v>141</v>
      </c>
    </row>
    <row r="1850" spans="2:65" s="13" customFormat="1" ht="11.25" x14ac:dyDescent="0.2">
      <c r="B1850" s="153"/>
      <c r="D1850" s="141" t="s">
        <v>155</v>
      </c>
      <c r="F1850" s="155" t="s">
        <v>1972</v>
      </c>
      <c r="H1850" s="156">
        <v>828.95399999999995</v>
      </c>
      <c r="I1850" s="157"/>
      <c r="L1850" s="153"/>
      <c r="M1850" s="158"/>
      <c r="T1850" s="159"/>
      <c r="AT1850" s="154" t="s">
        <v>155</v>
      </c>
      <c r="AU1850" s="154" t="s">
        <v>81</v>
      </c>
      <c r="AV1850" s="13" t="s">
        <v>81</v>
      </c>
      <c r="AW1850" s="13" t="s">
        <v>4</v>
      </c>
      <c r="AX1850" s="13" t="s">
        <v>79</v>
      </c>
      <c r="AY1850" s="154" t="s">
        <v>141</v>
      </c>
    </row>
    <row r="1851" spans="2:65" s="1" customFormat="1" ht="16.5" customHeight="1" x14ac:dyDescent="0.2">
      <c r="B1851" s="33"/>
      <c r="C1851" s="128" t="s">
        <v>1973</v>
      </c>
      <c r="D1851" s="128" t="s">
        <v>144</v>
      </c>
      <c r="E1851" s="129" t="s">
        <v>1974</v>
      </c>
      <c r="F1851" s="130" t="s">
        <v>1975</v>
      </c>
      <c r="G1851" s="131" t="s">
        <v>256</v>
      </c>
      <c r="H1851" s="132">
        <v>32</v>
      </c>
      <c r="I1851" s="133"/>
      <c r="J1851" s="134">
        <f>ROUND(I1851*H1851,2)</f>
        <v>0</v>
      </c>
      <c r="K1851" s="130" t="s">
        <v>148</v>
      </c>
      <c r="L1851" s="33"/>
      <c r="M1851" s="135" t="s">
        <v>19</v>
      </c>
      <c r="N1851" s="136" t="s">
        <v>42</v>
      </c>
      <c r="P1851" s="137">
        <f>O1851*H1851</f>
        <v>0</v>
      </c>
      <c r="Q1851" s="137">
        <v>0</v>
      </c>
      <c r="R1851" s="137">
        <f>Q1851*H1851</f>
        <v>0</v>
      </c>
      <c r="S1851" s="137">
        <v>0</v>
      </c>
      <c r="T1851" s="138">
        <f>S1851*H1851</f>
        <v>0</v>
      </c>
      <c r="AR1851" s="139" t="s">
        <v>269</v>
      </c>
      <c r="AT1851" s="139" t="s">
        <v>144</v>
      </c>
      <c r="AU1851" s="139" t="s">
        <v>81</v>
      </c>
      <c r="AY1851" s="18" t="s">
        <v>141</v>
      </c>
      <c r="BE1851" s="140">
        <f>IF(N1851="základní",J1851,0)</f>
        <v>0</v>
      </c>
      <c r="BF1851" s="140">
        <f>IF(N1851="snížená",J1851,0)</f>
        <v>0</v>
      </c>
      <c r="BG1851" s="140">
        <f>IF(N1851="zákl. přenesená",J1851,0)</f>
        <v>0</v>
      </c>
      <c r="BH1851" s="140">
        <f>IF(N1851="sníž. přenesená",J1851,0)</f>
        <v>0</v>
      </c>
      <c r="BI1851" s="140">
        <f>IF(N1851="nulová",J1851,0)</f>
        <v>0</v>
      </c>
      <c r="BJ1851" s="18" t="s">
        <v>79</v>
      </c>
      <c r="BK1851" s="140">
        <f>ROUND(I1851*H1851,2)</f>
        <v>0</v>
      </c>
      <c r="BL1851" s="18" t="s">
        <v>269</v>
      </c>
      <c r="BM1851" s="139" t="s">
        <v>1976</v>
      </c>
    </row>
    <row r="1852" spans="2:65" s="1" customFormat="1" ht="11.25" x14ac:dyDescent="0.2">
      <c r="B1852" s="33"/>
      <c r="D1852" s="141" t="s">
        <v>151</v>
      </c>
      <c r="F1852" s="142" t="s">
        <v>1977</v>
      </c>
      <c r="I1852" s="143"/>
      <c r="L1852" s="33"/>
      <c r="M1852" s="144"/>
      <c r="T1852" s="54"/>
      <c r="AT1852" s="18" t="s">
        <v>151</v>
      </c>
      <c r="AU1852" s="18" t="s">
        <v>81</v>
      </c>
    </row>
    <row r="1853" spans="2:65" s="1" customFormat="1" ht="11.25" x14ac:dyDescent="0.2">
      <c r="B1853" s="33"/>
      <c r="D1853" s="145" t="s">
        <v>153</v>
      </c>
      <c r="F1853" s="146" t="s">
        <v>1978</v>
      </c>
      <c r="I1853" s="143"/>
      <c r="L1853" s="33"/>
      <c r="M1853" s="144"/>
      <c r="T1853" s="54"/>
      <c r="AT1853" s="18" t="s">
        <v>153</v>
      </c>
      <c r="AU1853" s="18" t="s">
        <v>81</v>
      </c>
    </row>
    <row r="1854" spans="2:65" s="12" customFormat="1" ht="11.25" x14ac:dyDescent="0.2">
      <c r="B1854" s="147"/>
      <c r="D1854" s="141" t="s">
        <v>155</v>
      </c>
      <c r="E1854" s="148" t="s">
        <v>19</v>
      </c>
      <c r="F1854" s="149" t="s">
        <v>225</v>
      </c>
      <c r="H1854" s="148" t="s">
        <v>19</v>
      </c>
      <c r="I1854" s="150"/>
      <c r="L1854" s="147"/>
      <c r="M1854" s="151"/>
      <c r="T1854" s="152"/>
      <c r="AT1854" s="148" t="s">
        <v>155</v>
      </c>
      <c r="AU1854" s="148" t="s">
        <v>81</v>
      </c>
      <c r="AV1854" s="12" t="s">
        <v>79</v>
      </c>
      <c r="AW1854" s="12" t="s">
        <v>33</v>
      </c>
      <c r="AX1854" s="12" t="s">
        <v>71</v>
      </c>
      <c r="AY1854" s="148" t="s">
        <v>141</v>
      </c>
    </row>
    <row r="1855" spans="2:65" s="13" customFormat="1" ht="11.25" x14ac:dyDescent="0.2">
      <c r="B1855" s="153"/>
      <c r="D1855" s="141" t="s">
        <v>155</v>
      </c>
      <c r="E1855" s="154" t="s">
        <v>19</v>
      </c>
      <c r="F1855" s="155" t="s">
        <v>1979</v>
      </c>
      <c r="H1855" s="156">
        <v>32</v>
      </c>
      <c r="I1855" s="157"/>
      <c r="L1855" s="153"/>
      <c r="M1855" s="158"/>
      <c r="T1855" s="159"/>
      <c r="AT1855" s="154" t="s">
        <v>155</v>
      </c>
      <c r="AU1855" s="154" t="s">
        <v>81</v>
      </c>
      <c r="AV1855" s="13" t="s">
        <v>81</v>
      </c>
      <c r="AW1855" s="13" t="s">
        <v>33</v>
      </c>
      <c r="AX1855" s="13" t="s">
        <v>79</v>
      </c>
      <c r="AY1855" s="154" t="s">
        <v>141</v>
      </c>
    </row>
    <row r="1856" spans="2:65" s="1" customFormat="1" ht="24.2" customHeight="1" x14ac:dyDescent="0.2">
      <c r="B1856" s="33"/>
      <c r="C1856" s="160" t="s">
        <v>1980</v>
      </c>
      <c r="D1856" s="160" t="s">
        <v>172</v>
      </c>
      <c r="E1856" s="161" t="s">
        <v>1981</v>
      </c>
      <c r="F1856" s="162" t="s">
        <v>1982</v>
      </c>
      <c r="G1856" s="163" t="s">
        <v>256</v>
      </c>
      <c r="H1856" s="164">
        <v>32.64</v>
      </c>
      <c r="I1856" s="165"/>
      <c r="J1856" s="166">
        <f>ROUND(I1856*H1856,2)</f>
        <v>0</v>
      </c>
      <c r="K1856" s="162" t="s">
        <v>292</v>
      </c>
      <c r="L1856" s="167"/>
      <c r="M1856" s="168" t="s">
        <v>19</v>
      </c>
      <c r="N1856" s="169" t="s">
        <v>42</v>
      </c>
      <c r="P1856" s="137">
        <f>O1856*H1856</f>
        <v>0</v>
      </c>
      <c r="Q1856" s="137">
        <v>2.0000000000000001E-4</v>
      </c>
      <c r="R1856" s="137">
        <f>Q1856*H1856</f>
        <v>6.5280000000000008E-3</v>
      </c>
      <c r="S1856" s="137">
        <v>0</v>
      </c>
      <c r="T1856" s="138">
        <f>S1856*H1856</f>
        <v>0</v>
      </c>
      <c r="AR1856" s="139" t="s">
        <v>376</v>
      </c>
      <c r="AT1856" s="139" t="s">
        <v>172</v>
      </c>
      <c r="AU1856" s="139" t="s">
        <v>81</v>
      </c>
      <c r="AY1856" s="18" t="s">
        <v>141</v>
      </c>
      <c r="BE1856" s="140">
        <f>IF(N1856="základní",J1856,0)</f>
        <v>0</v>
      </c>
      <c r="BF1856" s="140">
        <f>IF(N1856="snížená",J1856,0)</f>
        <v>0</v>
      </c>
      <c r="BG1856" s="140">
        <f>IF(N1856="zákl. přenesená",J1856,0)</f>
        <v>0</v>
      </c>
      <c r="BH1856" s="140">
        <f>IF(N1856="sníž. přenesená",J1856,0)</f>
        <v>0</v>
      </c>
      <c r="BI1856" s="140">
        <f>IF(N1856="nulová",J1856,0)</f>
        <v>0</v>
      </c>
      <c r="BJ1856" s="18" t="s">
        <v>79</v>
      </c>
      <c r="BK1856" s="140">
        <f>ROUND(I1856*H1856,2)</f>
        <v>0</v>
      </c>
      <c r="BL1856" s="18" t="s">
        <v>269</v>
      </c>
      <c r="BM1856" s="139" t="s">
        <v>1983</v>
      </c>
    </row>
    <row r="1857" spans="2:65" s="1" customFormat="1" ht="19.5" x14ac:dyDescent="0.2">
      <c r="B1857" s="33"/>
      <c r="D1857" s="141" t="s">
        <v>151</v>
      </c>
      <c r="F1857" s="142" t="s">
        <v>1982</v>
      </c>
      <c r="I1857" s="143"/>
      <c r="L1857" s="33"/>
      <c r="M1857" s="144"/>
      <c r="T1857" s="54"/>
      <c r="AT1857" s="18" t="s">
        <v>151</v>
      </c>
      <c r="AU1857" s="18" t="s">
        <v>81</v>
      </c>
    </row>
    <row r="1858" spans="2:65" s="13" customFormat="1" ht="11.25" x14ac:dyDescent="0.2">
      <c r="B1858" s="153"/>
      <c r="D1858" s="141" t="s">
        <v>155</v>
      </c>
      <c r="E1858" s="154" t="s">
        <v>19</v>
      </c>
      <c r="F1858" s="155" t="s">
        <v>1984</v>
      </c>
      <c r="H1858" s="156">
        <v>32</v>
      </c>
      <c r="I1858" s="157"/>
      <c r="L1858" s="153"/>
      <c r="M1858" s="158"/>
      <c r="T1858" s="159"/>
      <c r="AT1858" s="154" t="s">
        <v>155</v>
      </c>
      <c r="AU1858" s="154" t="s">
        <v>81</v>
      </c>
      <c r="AV1858" s="13" t="s">
        <v>81</v>
      </c>
      <c r="AW1858" s="13" t="s">
        <v>33</v>
      </c>
      <c r="AX1858" s="13" t="s">
        <v>79</v>
      </c>
      <c r="AY1858" s="154" t="s">
        <v>141</v>
      </c>
    </row>
    <row r="1859" spans="2:65" s="13" customFormat="1" ht="11.25" x14ac:dyDescent="0.2">
      <c r="B1859" s="153"/>
      <c r="D1859" s="141" t="s">
        <v>155</v>
      </c>
      <c r="F1859" s="155" t="s">
        <v>1985</v>
      </c>
      <c r="H1859" s="156">
        <v>32.64</v>
      </c>
      <c r="I1859" s="157"/>
      <c r="L1859" s="153"/>
      <c r="M1859" s="158"/>
      <c r="T1859" s="159"/>
      <c r="AT1859" s="154" t="s">
        <v>155</v>
      </c>
      <c r="AU1859" s="154" t="s">
        <v>81</v>
      </c>
      <c r="AV1859" s="13" t="s">
        <v>81</v>
      </c>
      <c r="AW1859" s="13" t="s">
        <v>4</v>
      </c>
      <c r="AX1859" s="13" t="s">
        <v>79</v>
      </c>
      <c r="AY1859" s="154" t="s">
        <v>141</v>
      </c>
    </row>
    <row r="1860" spans="2:65" s="1" customFormat="1" ht="16.5" customHeight="1" x14ac:dyDescent="0.2">
      <c r="B1860" s="33"/>
      <c r="C1860" s="128" t="s">
        <v>1986</v>
      </c>
      <c r="D1860" s="128" t="s">
        <v>144</v>
      </c>
      <c r="E1860" s="129" t="s">
        <v>1987</v>
      </c>
      <c r="F1860" s="130" t="s">
        <v>1988</v>
      </c>
      <c r="G1860" s="131" t="s">
        <v>256</v>
      </c>
      <c r="H1860" s="132">
        <v>2.5</v>
      </c>
      <c r="I1860" s="133"/>
      <c r="J1860" s="134">
        <f>ROUND(I1860*H1860,2)</f>
        <v>0</v>
      </c>
      <c r="K1860" s="130" t="s">
        <v>292</v>
      </c>
      <c r="L1860" s="33"/>
      <c r="M1860" s="135" t="s">
        <v>19</v>
      </c>
      <c r="N1860" s="136" t="s">
        <v>42</v>
      </c>
      <c r="P1860" s="137">
        <f>O1860*H1860</f>
        <v>0</v>
      </c>
      <c r="Q1860" s="137">
        <v>0</v>
      </c>
      <c r="R1860" s="137">
        <f>Q1860*H1860</f>
        <v>0</v>
      </c>
      <c r="S1860" s="137">
        <v>0</v>
      </c>
      <c r="T1860" s="138">
        <f>S1860*H1860</f>
        <v>0</v>
      </c>
      <c r="AR1860" s="139" t="s">
        <v>269</v>
      </c>
      <c r="AT1860" s="139" t="s">
        <v>144</v>
      </c>
      <c r="AU1860" s="139" t="s">
        <v>81</v>
      </c>
      <c r="AY1860" s="18" t="s">
        <v>141</v>
      </c>
      <c r="BE1860" s="140">
        <f>IF(N1860="základní",J1860,0)</f>
        <v>0</v>
      </c>
      <c r="BF1860" s="140">
        <f>IF(N1860="snížená",J1860,0)</f>
        <v>0</v>
      </c>
      <c r="BG1860" s="140">
        <f>IF(N1860="zákl. přenesená",J1860,0)</f>
        <v>0</v>
      </c>
      <c r="BH1860" s="140">
        <f>IF(N1860="sníž. přenesená",J1860,0)</f>
        <v>0</v>
      </c>
      <c r="BI1860" s="140">
        <f>IF(N1860="nulová",J1860,0)</f>
        <v>0</v>
      </c>
      <c r="BJ1860" s="18" t="s">
        <v>79</v>
      </c>
      <c r="BK1860" s="140">
        <f>ROUND(I1860*H1860,2)</f>
        <v>0</v>
      </c>
      <c r="BL1860" s="18" t="s">
        <v>269</v>
      </c>
      <c r="BM1860" s="139" t="s">
        <v>1989</v>
      </c>
    </row>
    <row r="1861" spans="2:65" s="1" customFormat="1" ht="11.25" x14ac:dyDescent="0.2">
      <c r="B1861" s="33"/>
      <c r="D1861" s="141" t="s">
        <v>151</v>
      </c>
      <c r="F1861" s="142" t="s">
        <v>1990</v>
      </c>
      <c r="I1861" s="143"/>
      <c r="L1861" s="33"/>
      <c r="M1861" s="144"/>
      <c r="T1861" s="54"/>
      <c r="AT1861" s="18" t="s">
        <v>151</v>
      </c>
      <c r="AU1861" s="18" t="s">
        <v>81</v>
      </c>
    </row>
    <row r="1862" spans="2:65" s="12" customFormat="1" ht="11.25" x14ac:dyDescent="0.2">
      <c r="B1862" s="147"/>
      <c r="D1862" s="141" t="s">
        <v>155</v>
      </c>
      <c r="E1862" s="148" t="s">
        <v>19</v>
      </c>
      <c r="F1862" s="149" t="s">
        <v>225</v>
      </c>
      <c r="H1862" s="148" t="s">
        <v>19</v>
      </c>
      <c r="I1862" s="150"/>
      <c r="L1862" s="147"/>
      <c r="M1862" s="151"/>
      <c r="T1862" s="152"/>
      <c r="AT1862" s="148" t="s">
        <v>155</v>
      </c>
      <c r="AU1862" s="148" t="s">
        <v>81</v>
      </c>
      <c r="AV1862" s="12" t="s">
        <v>79</v>
      </c>
      <c r="AW1862" s="12" t="s">
        <v>33</v>
      </c>
      <c r="AX1862" s="12" t="s">
        <v>71</v>
      </c>
      <c r="AY1862" s="148" t="s">
        <v>141</v>
      </c>
    </row>
    <row r="1863" spans="2:65" s="13" customFormat="1" ht="11.25" x14ac:dyDescent="0.2">
      <c r="B1863" s="153"/>
      <c r="D1863" s="141" t="s">
        <v>155</v>
      </c>
      <c r="E1863" s="154" t="s">
        <v>19</v>
      </c>
      <c r="F1863" s="155" t="s">
        <v>1991</v>
      </c>
      <c r="H1863" s="156">
        <v>2.5</v>
      </c>
      <c r="I1863" s="157"/>
      <c r="L1863" s="153"/>
      <c r="M1863" s="158"/>
      <c r="T1863" s="159"/>
      <c r="AT1863" s="154" t="s">
        <v>155</v>
      </c>
      <c r="AU1863" s="154" t="s">
        <v>81</v>
      </c>
      <c r="AV1863" s="13" t="s">
        <v>81</v>
      </c>
      <c r="AW1863" s="13" t="s">
        <v>33</v>
      </c>
      <c r="AX1863" s="13" t="s">
        <v>79</v>
      </c>
      <c r="AY1863" s="154" t="s">
        <v>141</v>
      </c>
    </row>
    <row r="1864" spans="2:65" s="1" customFormat="1" ht="24.2" customHeight="1" x14ac:dyDescent="0.2">
      <c r="B1864" s="33"/>
      <c r="C1864" s="160" t="s">
        <v>1992</v>
      </c>
      <c r="D1864" s="160" t="s">
        <v>172</v>
      </c>
      <c r="E1864" s="161" t="s">
        <v>1993</v>
      </c>
      <c r="F1864" s="162" t="s">
        <v>1994</v>
      </c>
      <c r="G1864" s="163" t="s">
        <v>256</v>
      </c>
      <c r="H1864" s="164">
        <v>2.5499999999999998</v>
      </c>
      <c r="I1864" s="165"/>
      <c r="J1864" s="166">
        <f>ROUND(I1864*H1864,2)</f>
        <v>0</v>
      </c>
      <c r="K1864" s="162" t="s">
        <v>292</v>
      </c>
      <c r="L1864" s="167"/>
      <c r="M1864" s="168" t="s">
        <v>19</v>
      </c>
      <c r="N1864" s="169" t="s">
        <v>42</v>
      </c>
      <c r="P1864" s="137">
        <f>O1864*H1864</f>
        <v>0</v>
      </c>
      <c r="Q1864" s="137">
        <v>5.0000000000000002E-5</v>
      </c>
      <c r="R1864" s="137">
        <f>Q1864*H1864</f>
        <v>1.2750000000000001E-4</v>
      </c>
      <c r="S1864" s="137">
        <v>0</v>
      </c>
      <c r="T1864" s="138">
        <f>S1864*H1864</f>
        <v>0</v>
      </c>
      <c r="AR1864" s="139" t="s">
        <v>376</v>
      </c>
      <c r="AT1864" s="139" t="s">
        <v>172</v>
      </c>
      <c r="AU1864" s="139" t="s">
        <v>81</v>
      </c>
      <c r="AY1864" s="18" t="s">
        <v>141</v>
      </c>
      <c r="BE1864" s="140">
        <f>IF(N1864="základní",J1864,0)</f>
        <v>0</v>
      </c>
      <c r="BF1864" s="140">
        <f>IF(N1864="snížená",J1864,0)</f>
        <v>0</v>
      </c>
      <c r="BG1864" s="140">
        <f>IF(N1864="zákl. přenesená",J1864,0)</f>
        <v>0</v>
      </c>
      <c r="BH1864" s="140">
        <f>IF(N1864="sníž. přenesená",J1864,0)</f>
        <v>0</v>
      </c>
      <c r="BI1864" s="140">
        <f>IF(N1864="nulová",J1864,0)</f>
        <v>0</v>
      </c>
      <c r="BJ1864" s="18" t="s">
        <v>79</v>
      </c>
      <c r="BK1864" s="140">
        <f>ROUND(I1864*H1864,2)</f>
        <v>0</v>
      </c>
      <c r="BL1864" s="18" t="s">
        <v>269</v>
      </c>
      <c r="BM1864" s="139" t="s">
        <v>1995</v>
      </c>
    </row>
    <row r="1865" spans="2:65" s="1" customFormat="1" ht="11.25" x14ac:dyDescent="0.2">
      <c r="B1865" s="33"/>
      <c r="D1865" s="141" t="s">
        <v>151</v>
      </c>
      <c r="F1865" s="142" t="s">
        <v>1994</v>
      </c>
      <c r="I1865" s="143"/>
      <c r="L1865" s="33"/>
      <c r="M1865" s="144"/>
      <c r="T1865" s="54"/>
      <c r="AT1865" s="18" t="s">
        <v>151</v>
      </c>
      <c r="AU1865" s="18" t="s">
        <v>81</v>
      </c>
    </row>
    <row r="1866" spans="2:65" s="13" customFormat="1" ht="11.25" x14ac:dyDescent="0.2">
      <c r="B1866" s="153"/>
      <c r="D1866" s="141" t="s">
        <v>155</v>
      </c>
      <c r="E1866" s="154" t="s">
        <v>19</v>
      </c>
      <c r="F1866" s="155" t="s">
        <v>1996</v>
      </c>
      <c r="H1866" s="156">
        <v>2.5</v>
      </c>
      <c r="I1866" s="157"/>
      <c r="L1866" s="153"/>
      <c r="M1866" s="158"/>
      <c r="T1866" s="159"/>
      <c r="AT1866" s="154" t="s">
        <v>155</v>
      </c>
      <c r="AU1866" s="154" t="s">
        <v>81</v>
      </c>
      <c r="AV1866" s="13" t="s">
        <v>81</v>
      </c>
      <c r="AW1866" s="13" t="s">
        <v>33</v>
      </c>
      <c r="AX1866" s="13" t="s">
        <v>79</v>
      </c>
      <c r="AY1866" s="154" t="s">
        <v>141</v>
      </c>
    </row>
    <row r="1867" spans="2:65" s="13" customFormat="1" ht="11.25" x14ac:dyDescent="0.2">
      <c r="B1867" s="153"/>
      <c r="D1867" s="141" t="s">
        <v>155</v>
      </c>
      <c r="F1867" s="155" t="s">
        <v>1997</v>
      </c>
      <c r="H1867" s="156">
        <v>2.5499999999999998</v>
      </c>
      <c r="I1867" s="157"/>
      <c r="L1867" s="153"/>
      <c r="M1867" s="158"/>
      <c r="T1867" s="159"/>
      <c r="AT1867" s="154" t="s">
        <v>155</v>
      </c>
      <c r="AU1867" s="154" t="s">
        <v>81</v>
      </c>
      <c r="AV1867" s="13" t="s">
        <v>81</v>
      </c>
      <c r="AW1867" s="13" t="s">
        <v>4</v>
      </c>
      <c r="AX1867" s="13" t="s">
        <v>79</v>
      </c>
      <c r="AY1867" s="154" t="s">
        <v>141</v>
      </c>
    </row>
    <row r="1868" spans="2:65" s="1" customFormat="1" ht="33" customHeight="1" x14ac:dyDescent="0.2">
      <c r="B1868" s="33"/>
      <c r="C1868" s="128" t="s">
        <v>1998</v>
      </c>
      <c r="D1868" s="128" t="s">
        <v>144</v>
      </c>
      <c r="E1868" s="129" t="s">
        <v>1999</v>
      </c>
      <c r="F1868" s="130" t="s">
        <v>2000</v>
      </c>
      <c r="G1868" s="131" t="s">
        <v>221</v>
      </c>
      <c r="H1868" s="132">
        <v>78.224999999999994</v>
      </c>
      <c r="I1868" s="133"/>
      <c r="J1868" s="134">
        <f>ROUND(I1868*H1868,2)</f>
        <v>0</v>
      </c>
      <c r="K1868" s="130" t="s">
        <v>292</v>
      </c>
      <c r="L1868" s="33"/>
      <c r="M1868" s="135" t="s">
        <v>19</v>
      </c>
      <c r="N1868" s="136" t="s">
        <v>42</v>
      </c>
      <c r="P1868" s="137">
        <f>O1868*H1868</f>
        <v>0</v>
      </c>
      <c r="Q1868" s="137">
        <v>3.0000000000000001E-5</v>
      </c>
      <c r="R1868" s="137">
        <f>Q1868*H1868</f>
        <v>2.3467499999999999E-3</v>
      </c>
      <c r="S1868" s="137">
        <v>0</v>
      </c>
      <c r="T1868" s="138">
        <f>S1868*H1868</f>
        <v>0</v>
      </c>
      <c r="AR1868" s="139" t="s">
        <v>269</v>
      </c>
      <c r="AT1868" s="139" t="s">
        <v>144</v>
      </c>
      <c r="AU1868" s="139" t="s">
        <v>81</v>
      </c>
      <c r="AY1868" s="18" t="s">
        <v>141</v>
      </c>
      <c r="BE1868" s="140">
        <f>IF(N1868="základní",J1868,0)</f>
        <v>0</v>
      </c>
      <c r="BF1868" s="140">
        <f>IF(N1868="snížená",J1868,0)</f>
        <v>0</v>
      </c>
      <c r="BG1868" s="140">
        <f>IF(N1868="zákl. přenesená",J1868,0)</f>
        <v>0</v>
      </c>
      <c r="BH1868" s="140">
        <f>IF(N1868="sníž. přenesená",J1868,0)</f>
        <v>0</v>
      </c>
      <c r="BI1868" s="140">
        <f>IF(N1868="nulová",J1868,0)</f>
        <v>0</v>
      </c>
      <c r="BJ1868" s="18" t="s">
        <v>79</v>
      </c>
      <c r="BK1868" s="140">
        <f>ROUND(I1868*H1868,2)</f>
        <v>0</v>
      </c>
      <c r="BL1868" s="18" t="s">
        <v>269</v>
      </c>
      <c r="BM1868" s="139" t="s">
        <v>2001</v>
      </c>
    </row>
    <row r="1869" spans="2:65" s="1" customFormat="1" ht="19.5" x14ac:dyDescent="0.2">
      <c r="B1869" s="33"/>
      <c r="D1869" s="141" t="s">
        <v>151</v>
      </c>
      <c r="F1869" s="142" t="s">
        <v>2002</v>
      </c>
      <c r="I1869" s="143"/>
      <c r="L1869" s="33"/>
      <c r="M1869" s="144"/>
      <c r="T1869" s="54"/>
      <c r="AT1869" s="18" t="s">
        <v>151</v>
      </c>
      <c r="AU1869" s="18" t="s">
        <v>81</v>
      </c>
    </row>
    <row r="1870" spans="2:65" s="12" customFormat="1" ht="11.25" x14ac:dyDescent="0.2">
      <c r="B1870" s="147"/>
      <c r="D1870" s="141" t="s">
        <v>155</v>
      </c>
      <c r="E1870" s="148" t="s">
        <v>19</v>
      </c>
      <c r="F1870" s="149" t="s">
        <v>225</v>
      </c>
      <c r="H1870" s="148" t="s">
        <v>19</v>
      </c>
      <c r="I1870" s="150"/>
      <c r="L1870" s="147"/>
      <c r="M1870" s="151"/>
      <c r="T1870" s="152"/>
      <c r="AT1870" s="148" t="s">
        <v>155</v>
      </c>
      <c r="AU1870" s="148" t="s">
        <v>81</v>
      </c>
      <c r="AV1870" s="12" t="s">
        <v>79</v>
      </c>
      <c r="AW1870" s="12" t="s">
        <v>33</v>
      </c>
      <c r="AX1870" s="12" t="s">
        <v>71</v>
      </c>
      <c r="AY1870" s="148" t="s">
        <v>141</v>
      </c>
    </row>
    <row r="1871" spans="2:65" s="12" customFormat="1" ht="11.25" x14ac:dyDescent="0.2">
      <c r="B1871" s="147"/>
      <c r="D1871" s="141" t="s">
        <v>155</v>
      </c>
      <c r="E1871" s="148" t="s">
        <v>19</v>
      </c>
      <c r="F1871" s="149" t="s">
        <v>1825</v>
      </c>
      <c r="H1871" s="148" t="s">
        <v>19</v>
      </c>
      <c r="I1871" s="150"/>
      <c r="L1871" s="147"/>
      <c r="M1871" s="151"/>
      <c r="T1871" s="152"/>
      <c r="AT1871" s="148" t="s">
        <v>155</v>
      </c>
      <c r="AU1871" s="148" t="s">
        <v>81</v>
      </c>
      <c r="AV1871" s="12" t="s">
        <v>79</v>
      </c>
      <c r="AW1871" s="12" t="s">
        <v>33</v>
      </c>
      <c r="AX1871" s="12" t="s">
        <v>71</v>
      </c>
      <c r="AY1871" s="148" t="s">
        <v>141</v>
      </c>
    </row>
    <row r="1872" spans="2:65" s="12" customFormat="1" ht="11.25" x14ac:dyDescent="0.2">
      <c r="B1872" s="147"/>
      <c r="D1872" s="141" t="s">
        <v>155</v>
      </c>
      <c r="E1872" s="148" t="s">
        <v>19</v>
      </c>
      <c r="F1872" s="149" t="s">
        <v>1826</v>
      </c>
      <c r="H1872" s="148" t="s">
        <v>19</v>
      </c>
      <c r="I1872" s="150"/>
      <c r="L1872" s="147"/>
      <c r="M1872" s="151"/>
      <c r="T1872" s="152"/>
      <c r="AT1872" s="148" t="s">
        <v>155</v>
      </c>
      <c r="AU1872" s="148" t="s">
        <v>81</v>
      </c>
      <c r="AV1872" s="12" t="s">
        <v>79</v>
      </c>
      <c r="AW1872" s="12" t="s">
        <v>33</v>
      </c>
      <c r="AX1872" s="12" t="s">
        <v>71</v>
      </c>
      <c r="AY1872" s="148" t="s">
        <v>141</v>
      </c>
    </row>
    <row r="1873" spans="2:65" s="13" customFormat="1" ht="11.25" x14ac:dyDescent="0.2">
      <c r="B1873" s="153"/>
      <c r="D1873" s="141" t="s">
        <v>155</v>
      </c>
      <c r="E1873" s="154" t="s">
        <v>19</v>
      </c>
      <c r="F1873" s="155" t="s">
        <v>1905</v>
      </c>
      <c r="H1873" s="156">
        <v>28.175000000000001</v>
      </c>
      <c r="I1873" s="157"/>
      <c r="L1873" s="153"/>
      <c r="M1873" s="158"/>
      <c r="T1873" s="159"/>
      <c r="AT1873" s="154" t="s">
        <v>155</v>
      </c>
      <c r="AU1873" s="154" t="s">
        <v>81</v>
      </c>
      <c r="AV1873" s="13" t="s">
        <v>81</v>
      </c>
      <c r="AW1873" s="13" t="s">
        <v>33</v>
      </c>
      <c r="AX1873" s="13" t="s">
        <v>71</v>
      </c>
      <c r="AY1873" s="154" t="s">
        <v>141</v>
      </c>
    </row>
    <row r="1874" spans="2:65" s="13" customFormat="1" ht="11.25" x14ac:dyDescent="0.2">
      <c r="B1874" s="153"/>
      <c r="D1874" s="141" t="s">
        <v>155</v>
      </c>
      <c r="E1874" s="154" t="s">
        <v>19</v>
      </c>
      <c r="F1874" s="155" t="s">
        <v>1906</v>
      </c>
      <c r="H1874" s="156">
        <v>12.035</v>
      </c>
      <c r="I1874" s="157"/>
      <c r="L1874" s="153"/>
      <c r="M1874" s="158"/>
      <c r="T1874" s="159"/>
      <c r="AT1874" s="154" t="s">
        <v>155</v>
      </c>
      <c r="AU1874" s="154" t="s">
        <v>81</v>
      </c>
      <c r="AV1874" s="13" t="s">
        <v>81</v>
      </c>
      <c r="AW1874" s="13" t="s">
        <v>33</v>
      </c>
      <c r="AX1874" s="13" t="s">
        <v>71</v>
      </c>
      <c r="AY1874" s="154" t="s">
        <v>141</v>
      </c>
    </row>
    <row r="1875" spans="2:65" s="13" customFormat="1" ht="11.25" x14ac:dyDescent="0.2">
      <c r="B1875" s="153"/>
      <c r="D1875" s="141" t="s">
        <v>155</v>
      </c>
      <c r="E1875" s="154" t="s">
        <v>19</v>
      </c>
      <c r="F1875" s="155" t="s">
        <v>1907</v>
      </c>
      <c r="H1875" s="156">
        <v>38.015000000000001</v>
      </c>
      <c r="I1875" s="157"/>
      <c r="L1875" s="153"/>
      <c r="M1875" s="158"/>
      <c r="T1875" s="159"/>
      <c r="AT1875" s="154" t="s">
        <v>155</v>
      </c>
      <c r="AU1875" s="154" t="s">
        <v>81</v>
      </c>
      <c r="AV1875" s="13" t="s">
        <v>81</v>
      </c>
      <c r="AW1875" s="13" t="s">
        <v>33</v>
      </c>
      <c r="AX1875" s="13" t="s">
        <v>71</v>
      </c>
      <c r="AY1875" s="154" t="s">
        <v>141</v>
      </c>
    </row>
    <row r="1876" spans="2:65" s="15" customFormat="1" ht="11.25" x14ac:dyDescent="0.2">
      <c r="B1876" s="177"/>
      <c r="D1876" s="141" t="s">
        <v>155</v>
      </c>
      <c r="E1876" s="178" t="s">
        <v>19</v>
      </c>
      <c r="F1876" s="179" t="s">
        <v>470</v>
      </c>
      <c r="H1876" s="180">
        <v>78.224999999999994</v>
      </c>
      <c r="I1876" s="181"/>
      <c r="L1876" s="177"/>
      <c r="M1876" s="182"/>
      <c r="T1876" s="183"/>
      <c r="AT1876" s="178" t="s">
        <v>155</v>
      </c>
      <c r="AU1876" s="178" t="s">
        <v>81</v>
      </c>
      <c r="AV1876" s="15" t="s">
        <v>142</v>
      </c>
      <c r="AW1876" s="15" t="s">
        <v>33</v>
      </c>
      <c r="AX1876" s="15" t="s">
        <v>79</v>
      </c>
      <c r="AY1876" s="178" t="s">
        <v>141</v>
      </c>
    </row>
    <row r="1877" spans="2:65" s="1" customFormat="1" ht="24.2" customHeight="1" x14ac:dyDescent="0.2">
      <c r="B1877" s="33"/>
      <c r="C1877" s="128" t="s">
        <v>2003</v>
      </c>
      <c r="D1877" s="128" t="s">
        <v>144</v>
      </c>
      <c r="E1877" s="129" t="s">
        <v>2004</v>
      </c>
      <c r="F1877" s="130" t="s">
        <v>2005</v>
      </c>
      <c r="G1877" s="131" t="s">
        <v>166</v>
      </c>
      <c r="H1877" s="132">
        <v>3.714</v>
      </c>
      <c r="I1877" s="133"/>
      <c r="J1877" s="134">
        <f>ROUND(I1877*H1877,2)</f>
        <v>0</v>
      </c>
      <c r="K1877" s="130" t="s">
        <v>148</v>
      </c>
      <c r="L1877" s="33"/>
      <c r="M1877" s="135" t="s">
        <v>19</v>
      </c>
      <c r="N1877" s="136" t="s">
        <v>42</v>
      </c>
      <c r="P1877" s="137">
        <f>O1877*H1877</f>
        <v>0</v>
      </c>
      <c r="Q1877" s="137">
        <v>0</v>
      </c>
      <c r="R1877" s="137">
        <f>Q1877*H1877</f>
        <v>0</v>
      </c>
      <c r="S1877" s="137">
        <v>0</v>
      </c>
      <c r="T1877" s="138">
        <f>S1877*H1877</f>
        <v>0</v>
      </c>
      <c r="AR1877" s="139" t="s">
        <v>269</v>
      </c>
      <c r="AT1877" s="139" t="s">
        <v>144</v>
      </c>
      <c r="AU1877" s="139" t="s">
        <v>81</v>
      </c>
      <c r="AY1877" s="18" t="s">
        <v>141</v>
      </c>
      <c r="BE1877" s="140">
        <f>IF(N1877="základní",J1877,0)</f>
        <v>0</v>
      </c>
      <c r="BF1877" s="140">
        <f>IF(N1877="snížená",J1877,0)</f>
        <v>0</v>
      </c>
      <c r="BG1877" s="140">
        <f>IF(N1877="zákl. přenesená",J1877,0)</f>
        <v>0</v>
      </c>
      <c r="BH1877" s="140">
        <f>IF(N1877="sníž. přenesená",J1877,0)</f>
        <v>0</v>
      </c>
      <c r="BI1877" s="140">
        <f>IF(N1877="nulová",J1877,0)</f>
        <v>0</v>
      </c>
      <c r="BJ1877" s="18" t="s">
        <v>79</v>
      </c>
      <c r="BK1877" s="140">
        <f>ROUND(I1877*H1877,2)</f>
        <v>0</v>
      </c>
      <c r="BL1877" s="18" t="s">
        <v>269</v>
      </c>
      <c r="BM1877" s="139" t="s">
        <v>2006</v>
      </c>
    </row>
    <row r="1878" spans="2:65" s="1" customFormat="1" ht="29.25" x14ac:dyDescent="0.2">
      <c r="B1878" s="33"/>
      <c r="D1878" s="141" t="s">
        <v>151</v>
      </c>
      <c r="F1878" s="142" t="s">
        <v>2007</v>
      </c>
      <c r="I1878" s="143"/>
      <c r="L1878" s="33"/>
      <c r="M1878" s="144"/>
      <c r="T1878" s="54"/>
      <c r="AT1878" s="18" t="s">
        <v>151</v>
      </c>
      <c r="AU1878" s="18" t="s">
        <v>81</v>
      </c>
    </row>
    <row r="1879" spans="2:65" s="1" customFormat="1" ht="11.25" x14ac:dyDescent="0.2">
      <c r="B1879" s="33"/>
      <c r="D1879" s="145" t="s">
        <v>153</v>
      </c>
      <c r="F1879" s="146" t="s">
        <v>2008</v>
      </c>
      <c r="I1879" s="143"/>
      <c r="L1879" s="33"/>
      <c r="M1879" s="144"/>
      <c r="T1879" s="54"/>
      <c r="AT1879" s="18" t="s">
        <v>153</v>
      </c>
      <c r="AU1879" s="18" t="s">
        <v>81</v>
      </c>
    </row>
    <row r="1880" spans="2:65" s="11" customFormat="1" ht="22.9" customHeight="1" x14ac:dyDescent="0.2">
      <c r="B1880" s="116"/>
      <c r="D1880" s="117" t="s">
        <v>70</v>
      </c>
      <c r="E1880" s="126" t="s">
        <v>2009</v>
      </c>
      <c r="F1880" s="126" t="s">
        <v>2010</v>
      </c>
      <c r="I1880" s="119"/>
      <c r="J1880" s="127">
        <f>BK1880</f>
        <v>0</v>
      </c>
      <c r="L1880" s="116"/>
      <c r="M1880" s="121"/>
      <c r="P1880" s="122">
        <f>SUM(P1881:P1927)</f>
        <v>0</v>
      </c>
      <c r="R1880" s="122">
        <f>SUM(R1881:R1927)</f>
        <v>0.15998899999999999</v>
      </c>
      <c r="T1880" s="123">
        <f>SUM(T1881:T1927)</f>
        <v>0</v>
      </c>
      <c r="AR1880" s="117" t="s">
        <v>81</v>
      </c>
      <c r="AT1880" s="124" t="s">
        <v>70</v>
      </c>
      <c r="AU1880" s="124" t="s">
        <v>79</v>
      </c>
      <c r="AY1880" s="117" t="s">
        <v>141</v>
      </c>
      <c r="BK1880" s="125">
        <f>SUM(BK1881:BK1927)</f>
        <v>0</v>
      </c>
    </row>
    <row r="1881" spans="2:65" s="1" customFormat="1" ht="16.5" customHeight="1" x14ac:dyDescent="0.2">
      <c r="B1881" s="33"/>
      <c r="C1881" s="128" t="s">
        <v>2011</v>
      </c>
      <c r="D1881" s="128" t="s">
        <v>144</v>
      </c>
      <c r="E1881" s="129" t="s">
        <v>2012</v>
      </c>
      <c r="F1881" s="130" t="s">
        <v>2013</v>
      </c>
      <c r="G1881" s="131" t="s">
        <v>256</v>
      </c>
      <c r="H1881" s="132">
        <v>10.5</v>
      </c>
      <c r="I1881" s="133"/>
      <c r="J1881" s="134">
        <f>ROUND(I1881*H1881,2)</f>
        <v>0</v>
      </c>
      <c r="K1881" s="130" t="s">
        <v>292</v>
      </c>
      <c r="L1881" s="33"/>
      <c r="M1881" s="135" t="s">
        <v>19</v>
      </c>
      <c r="N1881" s="136" t="s">
        <v>42</v>
      </c>
      <c r="P1881" s="137">
        <f>O1881*H1881</f>
        <v>0</v>
      </c>
      <c r="Q1881" s="137">
        <v>0</v>
      </c>
      <c r="R1881" s="137">
        <f>Q1881*H1881</f>
        <v>0</v>
      </c>
      <c r="S1881" s="137">
        <v>0</v>
      </c>
      <c r="T1881" s="138">
        <f>S1881*H1881</f>
        <v>0</v>
      </c>
      <c r="AR1881" s="139" t="s">
        <v>269</v>
      </c>
      <c r="AT1881" s="139" t="s">
        <v>144</v>
      </c>
      <c r="AU1881" s="139" t="s">
        <v>81</v>
      </c>
      <c r="AY1881" s="18" t="s">
        <v>141</v>
      </c>
      <c r="BE1881" s="140">
        <f>IF(N1881="základní",J1881,0)</f>
        <v>0</v>
      </c>
      <c r="BF1881" s="140">
        <f>IF(N1881="snížená",J1881,0)</f>
        <v>0</v>
      </c>
      <c r="BG1881" s="140">
        <f>IF(N1881="zákl. přenesená",J1881,0)</f>
        <v>0</v>
      </c>
      <c r="BH1881" s="140">
        <f>IF(N1881="sníž. přenesená",J1881,0)</f>
        <v>0</v>
      </c>
      <c r="BI1881" s="140">
        <f>IF(N1881="nulová",J1881,0)</f>
        <v>0</v>
      </c>
      <c r="BJ1881" s="18" t="s">
        <v>79</v>
      </c>
      <c r="BK1881" s="140">
        <f>ROUND(I1881*H1881,2)</f>
        <v>0</v>
      </c>
      <c r="BL1881" s="18" t="s">
        <v>269</v>
      </c>
      <c r="BM1881" s="139" t="s">
        <v>2014</v>
      </c>
    </row>
    <row r="1882" spans="2:65" s="1" customFormat="1" ht="11.25" x14ac:dyDescent="0.2">
      <c r="B1882" s="33"/>
      <c r="D1882" s="141" t="s">
        <v>151</v>
      </c>
      <c r="F1882" s="142" t="s">
        <v>2015</v>
      </c>
      <c r="I1882" s="143"/>
      <c r="L1882" s="33"/>
      <c r="M1882" s="144"/>
      <c r="T1882" s="54"/>
      <c r="AT1882" s="18" t="s">
        <v>151</v>
      </c>
      <c r="AU1882" s="18" t="s">
        <v>81</v>
      </c>
    </row>
    <row r="1883" spans="2:65" s="12" customFormat="1" ht="11.25" x14ac:dyDescent="0.2">
      <c r="B1883" s="147"/>
      <c r="D1883" s="141" t="s">
        <v>155</v>
      </c>
      <c r="E1883" s="148" t="s">
        <v>19</v>
      </c>
      <c r="F1883" s="149" t="s">
        <v>225</v>
      </c>
      <c r="H1883" s="148" t="s">
        <v>19</v>
      </c>
      <c r="I1883" s="150"/>
      <c r="L1883" s="147"/>
      <c r="M1883" s="151"/>
      <c r="T1883" s="152"/>
      <c r="AT1883" s="148" t="s">
        <v>155</v>
      </c>
      <c r="AU1883" s="148" t="s">
        <v>81</v>
      </c>
      <c r="AV1883" s="12" t="s">
        <v>79</v>
      </c>
      <c r="AW1883" s="12" t="s">
        <v>33</v>
      </c>
      <c r="AX1883" s="12" t="s">
        <v>71</v>
      </c>
      <c r="AY1883" s="148" t="s">
        <v>141</v>
      </c>
    </row>
    <row r="1884" spans="2:65" s="12" customFormat="1" ht="11.25" x14ac:dyDescent="0.2">
      <c r="B1884" s="147"/>
      <c r="D1884" s="141" t="s">
        <v>155</v>
      </c>
      <c r="E1884" s="148" t="s">
        <v>19</v>
      </c>
      <c r="F1884" s="149" t="s">
        <v>2016</v>
      </c>
      <c r="H1884" s="148" t="s">
        <v>19</v>
      </c>
      <c r="I1884" s="150"/>
      <c r="L1884" s="147"/>
      <c r="M1884" s="151"/>
      <c r="T1884" s="152"/>
      <c r="AT1884" s="148" t="s">
        <v>155</v>
      </c>
      <c r="AU1884" s="148" t="s">
        <v>81</v>
      </c>
      <c r="AV1884" s="12" t="s">
        <v>79</v>
      </c>
      <c r="AW1884" s="12" t="s">
        <v>33</v>
      </c>
      <c r="AX1884" s="12" t="s">
        <v>71</v>
      </c>
      <c r="AY1884" s="148" t="s">
        <v>141</v>
      </c>
    </row>
    <row r="1885" spans="2:65" s="13" customFormat="1" ht="11.25" x14ac:dyDescent="0.2">
      <c r="B1885" s="153"/>
      <c r="D1885" s="141" t="s">
        <v>155</v>
      </c>
      <c r="E1885" s="154" t="s">
        <v>19</v>
      </c>
      <c r="F1885" s="155" t="s">
        <v>2017</v>
      </c>
      <c r="H1885" s="156">
        <v>10.5</v>
      </c>
      <c r="I1885" s="157"/>
      <c r="L1885" s="153"/>
      <c r="M1885" s="158"/>
      <c r="T1885" s="159"/>
      <c r="AT1885" s="154" t="s">
        <v>155</v>
      </c>
      <c r="AU1885" s="154" t="s">
        <v>81</v>
      </c>
      <c r="AV1885" s="13" t="s">
        <v>81</v>
      </c>
      <c r="AW1885" s="13" t="s">
        <v>33</v>
      </c>
      <c r="AX1885" s="13" t="s">
        <v>71</v>
      </c>
      <c r="AY1885" s="154" t="s">
        <v>141</v>
      </c>
    </row>
    <row r="1886" spans="2:65" s="14" customFormat="1" ht="11.25" x14ac:dyDescent="0.2">
      <c r="B1886" s="170"/>
      <c r="D1886" s="141" t="s">
        <v>155</v>
      </c>
      <c r="E1886" s="171" t="s">
        <v>19</v>
      </c>
      <c r="F1886" s="172" t="s">
        <v>188</v>
      </c>
      <c r="H1886" s="173">
        <v>10.5</v>
      </c>
      <c r="I1886" s="174"/>
      <c r="L1886" s="170"/>
      <c r="M1886" s="175"/>
      <c r="T1886" s="176"/>
      <c r="AT1886" s="171" t="s">
        <v>155</v>
      </c>
      <c r="AU1886" s="171" t="s">
        <v>81</v>
      </c>
      <c r="AV1886" s="14" t="s">
        <v>149</v>
      </c>
      <c r="AW1886" s="14" t="s">
        <v>33</v>
      </c>
      <c r="AX1886" s="14" t="s">
        <v>79</v>
      </c>
      <c r="AY1886" s="171" t="s">
        <v>141</v>
      </c>
    </row>
    <row r="1887" spans="2:65" s="1" customFormat="1" ht="16.5" customHeight="1" x14ac:dyDescent="0.2">
      <c r="B1887" s="33"/>
      <c r="C1887" s="160" t="s">
        <v>2018</v>
      </c>
      <c r="D1887" s="160" t="s">
        <v>172</v>
      </c>
      <c r="E1887" s="161" t="s">
        <v>2019</v>
      </c>
      <c r="F1887" s="162" t="s">
        <v>2020</v>
      </c>
      <c r="G1887" s="163" t="s">
        <v>256</v>
      </c>
      <c r="H1887" s="164">
        <v>11.55</v>
      </c>
      <c r="I1887" s="165"/>
      <c r="J1887" s="166">
        <f>ROUND(I1887*H1887,2)</f>
        <v>0</v>
      </c>
      <c r="K1887" s="162" t="s">
        <v>292</v>
      </c>
      <c r="L1887" s="167"/>
      <c r="M1887" s="168" t="s">
        <v>19</v>
      </c>
      <c r="N1887" s="169" t="s">
        <v>42</v>
      </c>
      <c r="P1887" s="137">
        <f>O1887*H1887</f>
        <v>0</v>
      </c>
      <c r="Q1887" s="137">
        <v>1E-4</v>
      </c>
      <c r="R1887" s="137">
        <f>Q1887*H1887</f>
        <v>1.1550000000000002E-3</v>
      </c>
      <c r="S1887" s="137">
        <v>0</v>
      </c>
      <c r="T1887" s="138">
        <f>S1887*H1887</f>
        <v>0</v>
      </c>
      <c r="AR1887" s="139" t="s">
        <v>376</v>
      </c>
      <c r="AT1887" s="139" t="s">
        <v>172</v>
      </c>
      <c r="AU1887" s="139" t="s">
        <v>81</v>
      </c>
      <c r="AY1887" s="18" t="s">
        <v>141</v>
      </c>
      <c r="BE1887" s="140">
        <f>IF(N1887="základní",J1887,0)</f>
        <v>0</v>
      </c>
      <c r="BF1887" s="140">
        <f>IF(N1887="snížená",J1887,0)</f>
        <v>0</v>
      </c>
      <c r="BG1887" s="140">
        <f>IF(N1887="zákl. přenesená",J1887,0)</f>
        <v>0</v>
      </c>
      <c r="BH1887" s="140">
        <f>IF(N1887="sníž. přenesená",J1887,0)</f>
        <v>0</v>
      </c>
      <c r="BI1887" s="140">
        <f>IF(N1887="nulová",J1887,0)</f>
        <v>0</v>
      </c>
      <c r="BJ1887" s="18" t="s">
        <v>79</v>
      </c>
      <c r="BK1887" s="140">
        <f>ROUND(I1887*H1887,2)</f>
        <v>0</v>
      </c>
      <c r="BL1887" s="18" t="s">
        <v>269</v>
      </c>
      <c r="BM1887" s="139" t="s">
        <v>2021</v>
      </c>
    </row>
    <row r="1888" spans="2:65" s="1" customFormat="1" ht="11.25" x14ac:dyDescent="0.2">
      <c r="B1888" s="33"/>
      <c r="D1888" s="141" t="s">
        <v>151</v>
      </c>
      <c r="F1888" s="142" t="s">
        <v>2020</v>
      </c>
      <c r="I1888" s="143"/>
      <c r="L1888" s="33"/>
      <c r="M1888" s="144"/>
      <c r="T1888" s="54"/>
      <c r="AT1888" s="18" t="s">
        <v>151</v>
      </c>
      <c r="AU1888" s="18" t="s">
        <v>81</v>
      </c>
    </row>
    <row r="1889" spans="2:65" s="13" customFormat="1" ht="11.25" x14ac:dyDescent="0.2">
      <c r="B1889" s="153"/>
      <c r="D1889" s="141" t="s">
        <v>155</v>
      </c>
      <c r="E1889" s="154" t="s">
        <v>19</v>
      </c>
      <c r="F1889" s="155" t="s">
        <v>2022</v>
      </c>
      <c r="H1889" s="156">
        <v>10.5</v>
      </c>
      <c r="I1889" s="157"/>
      <c r="L1889" s="153"/>
      <c r="M1889" s="158"/>
      <c r="T1889" s="159"/>
      <c r="AT1889" s="154" t="s">
        <v>155</v>
      </c>
      <c r="AU1889" s="154" t="s">
        <v>81</v>
      </c>
      <c r="AV1889" s="13" t="s">
        <v>81</v>
      </c>
      <c r="AW1889" s="13" t="s">
        <v>33</v>
      </c>
      <c r="AX1889" s="13" t="s">
        <v>79</v>
      </c>
      <c r="AY1889" s="154" t="s">
        <v>141</v>
      </c>
    </row>
    <row r="1890" spans="2:65" s="13" customFormat="1" ht="11.25" x14ac:dyDescent="0.2">
      <c r="B1890" s="153"/>
      <c r="D1890" s="141" t="s">
        <v>155</v>
      </c>
      <c r="F1890" s="155" t="s">
        <v>2023</v>
      </c>
      <c r="H1890" s="156">
        <v>11.55</v>
      </c>
      <c r="I1890" s="157"/>
      <c r="L1890" s="153"/>
      <c r="M1890" s="158"/>
      <c r="T1890" s="159"/>
      <c r="AT1890" s="154" t="s">
        <v>155</v>
      </c>
      <c r="AU1890" s="154" t="s">
        <v>81</v>
      </c>
      <c r="AV1890" s="13" t="s">
        <v>81</v>
      </c>
      <c r="AW1890" s="13" t="s">
        <v>4</v>
      </c>
      <c r="AX1890" s="13" t="s">
        <v>79</v>
      </c>
      <c r="AY1890" s="154" t="s">
        <v>141</v>
      </c>
    </row>
    <row r="1891" spans="2:65" s="1" customFormat="1" ht="24.2" customHeight="1" x14ac:dyDescent="0.2">
      <c r="B1891" s="33"/>
      <c r="C1891" s="128" t="s">
        <v>2024</v>
      </c>
      <c r="D1891" s="128" t="s">
        <v>144</v>
      </c>
      <c r="E1891" s="129" t="s">
        <v>2025</v>
      </c>
      <c r="F1891" s="130" t="s">
        <v>2026</v>
      </c>
      <c r="G1891" s="131" t="s">
        <v>2027</v>
      </c>
      <c r="H1891" s="132">
        <v>12</v>
      </c>
      <c r="I1891" s="133"/>
      <c r="J1891" s="134">
        <f>ROUND(I1891*H1891,2)</f>
        <v>0</v>
      </c>
      <c r="K1891" s="130" t="s">
        <v>292</v>
      </c>
      <c r="L1891" s="33"/>
      <c r="M1891" s="135" t="s">
        <v>19</v>
      </c>
      <c r="N1891" s="136" t="s">
        <v>42</v>
      </c>
      <c r="P1891" s="137">
        <f>O1891*H1891</f>
        <v>0</v>
      </c>
      <c r="Q1891" s="137">
        <v>0</v>
      </c>
      <c r="R1891" s="137">
        <f>Q1891*H1891</f>
        <v>0</v>
      </c>
      <c r="S1891" s="137">
        <v>0</v>
      </c>
      <c r="T1891" s="138">
        <f>S1891*H1891</f>
        <v>0</v>
      </c>
      <c r="AR1891" s="139" t="s">
        <v>269</v>
      </c>
      <c r="AT1891" s="139" t="s">
        <v>144</v>
      </c>
      <c r="AU1891" s="139" t="s">
        <v>81</v>
      </c>
      <c r="AY1891" s="18" t="s">
        <v>141</v>
      </c>
      <c r="BE1891" s="140">
        <f>IF(N1891="základní",J1891,0)</f>
        <v>0</v>
      </c>
      <c r="BF1891" s="140">
        <f>IF(N1891="snížená",J1891,0)</f>
        <v>0</v>
      </c>
      <c r="BG1891" s="140">
        <f>IF(N1891="zákl. přenesená",J1891,0)</f>
        <v>0</v>
      </c>
      <c r="BH1891" s="140">
        <f>IF(N1891="sníž. přenesená",J1891,0)</f>
        <v>0</v>
      </c>
      <c r="BI1891" s="140">
        <f>IF(N1891="nulová",J1891,0)</f>
        <v>0</v>
      </c>
      <c r="BJ1891" s="18" t="s">
        <v>79</v>
      </c>
      <c r="BK1891" s="140">
        <f>ROUND(I1891*H1891,2)</f>
        <v>0</v>
      </c>
      <c r="BL1891" s="18" t="s">
        <v>269</v>
      </c>
      <c r="BM1891" s="139" t="s">
        <v>2028</v>
      </c>
    </row>
    <row r="1892" spans="2:65" s="1" customFormat="1" ht="19.5" x14ac:dyDescent="0.2">
      <c r="B1892" s="33"/>
      <c r="D1892" s="141" t="s">
        <v>151</v>
      </c>
      <c r="F1892" s="142" t="s">
        <v>2026</v>
      </c>
      <c r="I1892" s="143"/>
      <c r="L1892" s="33"/>
      <c r="M1892" s="144"/>
      <c r="T1892" s="54"/>
      <c r="AT1892" s="18" t="s">
        <v>151</v>
      </c>
      <c r="AU1892" s="18" t="s">
        <v>81</v>
      </c>
    </row>
    <row r="1893" spans="2:65" s="12" customFormat="1" ht="22.5" x14ac:dyDescent="0.2">
      <c r="B1893" s="147"/>
      <c r="D1893" s="141" t="s">
        <v>155</v>
      </c>
      <c r="E1893" s="148" t="s">
        <v>19</v>
      </c>
      <c r="F1893" s="149" t="s">
        <v>2029</v>
      </c>
      <c r="H1893" s="148" t="s">
        <v>19</v>
      </c>
      <c r="I1893" s="150"/>
      <c r="L1893" s="147"/>
      <c r="M1893" s="151"/>
      <c r="T1893" s="152"/>
      <c r="AT1893" s="148" t="s">
        <v>155</v>
      </c>
      <c r="AU1893" s="148" t="s">
        <v>81</v>
      </c>
      <c r="AV1893" s="12" t="s">
        <v>79</v>
      </c>
      <c r="AW1893" s="12" t="s">
        <v>33</v>
      </c>
      <c r="AX1893" s="12" t="s">
        <v>71</v>
      </c>
      <c r="AY1893" s="148" t="s">
        <v>141</v>
      </c>
    </row>
    <row r="1894" spans="2:65" s="13" customFormat="1" ht="11.25" x14ac:dyDescent="0.2">
      <c r="B1894" s="153"/>
      <c r="D1894" s="141" t="s">
        <v>155</v>
      </c>
      <c r="E1894" s="154" t="s">
        <v>19</v>
      </c>
      <c r="F1894" s="155" t="s">
        <v>2030</v>
      </c>
      <c r="H1894" s="156">
        <v>12</v>
      </c>
      <c r="I1894" s="157"/>
      <c r="L1894" s="153"/>
      <c r="M1894" s="158"/>
      <c r="T1894" s="159"/>
      <c r="AT1894" s="154" t="s">
        <v>155</v>
      </c>
      <c r="AU1894" s="154" t="s">
        <v>81</v>
      </c>
      <c r="AV1894" s="13" t="s">
        <v>81</v>
      </c>
      <c r="AW1894" s="13" t="s">
        <v>33</v>
      </c>
      <c r="AX1894" s="13" t="s">
        <v>71</v>
      </c>
      <c r="AY1894" s="154" t="s">
        <v>141</v>
      </c>
    </row>
    <row r="1895" spans="2:65" s="14" customFormat="1" ht="11.25" x14ac:dyDescent="0.2">
      <c r="B1895" s="170"/>
      <c r="D1895" s="141" t="s">
        <v>155</v>
      </c>
      <c r="E1895" s="171" t="s">
        <v>19</v>
      </c>
      <c r="F1895" s="172" t="s">
        <v>188</v>
      </c>
      <c r="H1895" s="173">
        <v>12</v>
      </c>
      <c r="I1895" s="174"/>
      <c r="L1895" s="170"/>
      <c r="M1895" s="175"/>
      <c r="T1895" s="176"/>
      <c r="AT1895" s="171" t="s">
        <v>155</v>
      </c>
      <c r="AU1895" s="171" t="s">
        <v>81</v>
      </c>
      <c r="AV1895" s="14" t="s">
        <v>149</v>
      </c>
      <c r="AW1895" s="14" t="s">
        <v>33</v>
      </c>
      <c r="AX1895" s="14" t="s">
        <v>79</v>
      </c>
      <c r="AY1895" s="171" t="s">
        <v>141</v>
      </c>
    </row>
    <row r="1896" spans="2:65" s="1" customFormat="1" ht="21.75" customHeight="1" x14ac:dyDescent="0.2">
      <c r="B1896" s="33"/>
      <c r="C1896" s="160" t="s">
        <v>2031</v>
      </c>
      <c r="D1896" s="160" t="s">
        <v>172</v>
      </c>
      <c r="E1896" s="161" t="s">
        <v>2032</v>
      </c>
      <c r="F1896" s="162" t="s">
        <v>2033</v>
      </c>
      <c r="G1896" s="163" t="s">
        <v>2027</v>
      </c>
      <c r="H1896" s="164">
        <v>10</v>
      </c>
      <c r="I1896" s="165"/>
      <c r="J1896" s="166">
        <f>ROUND(I1896*H1896,2)</f>
        <v>0</v>
      </c>
      <c r="K1896" s="162" t="s">
        <v>292</v>
      </c>
      <c r="L1896" s="167"/>
      <c r="M1896" s="168" t="s">
        <v>19</v>
      </c>
      <c r="N1896" s="169" t="s">
        <v>42</v>
      </c>
      <c r="P1896" s="137">
        <f>O1896*H1896</f>
        <v>0</v>
      </c>
      <c r="Q1896" s="137">
        <v>1E-4</v>
      </c>
      <c r="R1896" s="137">
        <f>Q1896*H1896</f>
        <v>1E-3</v>
      </c>
      <c r="S1896" s="137">
        <v>0</v>
      </c>
      <c r="T1896" s="138">
        <f>S1896*H1896</f>
        <v>0</v>
      </c>
      <c r="AR1896" s="139" t="s">
        <v>376</v>
      </c>
      <c r="AT1896" s="139" t="s">
        <v>172</v>
      </c>
      <c r="AU1896" s="139" t="s">
        <v>81</v>
      </c>
      <c r="AY1896" s="18" t="s">
        <v>141</v>
      </c>
      <c r="BE1896" s="140">
        <f>IF(N1896="základní",J1896,0)</f>
        <v>0</v>
      </c>
      <c r="BF1896" s="140">
        <f>IF(N1896="snížená",J1896,0)</f>
        <v>0</v>
      </c>
      <c r="BG1896" s="140">
        <f>IF(N1896="zákl. přenesená",J1896,0)</f>
        <v>0</v>
      </c>
      <c r="BH1896" s="140">
        <f>IF(N1896="sníž. přenesená",J1896,0)</f>
        <v>0</v>
      </c>
      <c r="BI1896" s="140">
        <f>IF(N1896="nulová",J1896,0)</f>
        <v>0</v>
      </c>
      <c r="BJ1896" s="18" t="s">
        <v>79</v>
      </c>
      <c r="BK1896" s="140">
        <f>ROUND(I1896*H1896,2)</f>
        <v>0</v>
      </c>
      <c r="BL1896" s="18" t="s">
        <v>269</v>
      </c>
      <c r="BM1896" s="139" t="s">
        <v>2034</v>
      </c>
    </row>
    <row r="1897" spans="2:65" s="1" customFormat="1" ht="11.25" x14ac:dyDescent="0.2">
      <c r="B1897" s="33"/>
      <c r="D1897" s="141" t="s">
        <v>151</v>
      </c>
      <c r="F1897" s="142" t="s">
        <v>2033</v>
      </c>
      <c r="I1897" s="143"/>
      <c r="L1897" s="33"/>
      <c r="M1897" s="144"/>
      <c r="T1897" s="54"/>
      <c r="AT1897" s="18" t="s">
        <v>151</v>
      </c>
      <c r="AU1897" s="18" t="s">
        <v>81</v>
      </c>
    </row>
    <row r="1898" spans="2:65" s="12" customFormat="1" ht="11.25" x14ac:dyDescent="0.2">
      <c r="B1898" s="147"/>
      <c r="D1898" s="141" t="s">
        <v>155</v>
      </c>
      <c r="E1898" s="148" t="s">
        <v>19</v>
      </c>
      <c r="F1898" s="149" t="s">
        <v>2035</v>
      </c>
      <c r="H1898" s="148" t="s">
        <v>19</v>
      </c>
      <c r="I1898" s="150"/>
      <c r="L1898" s="147"/>
      <c r="M1898" s="151"/>
      <c r="T1898" s="152"/>
      <c r="AT1898" s="148" t="s">
        <v>155</v>
      </c>
      <c r="AU1898" s="148" t="s">
        <v>81</v>
      </c>
      <c r="AV1898" s="12" t="s">
        <v>79</v>
      </c>
      <c r="AW1898" s="12" t="s">
        <v>33</v>
      </c>
      <c r="AX1898" s="12" t="s">
        <v>71</v>
      </c>
      <c r="AY1898" s="148" t="s">
        <v>141</v>
      </c>
    </row>
    <row r="1899" spans="2:65" s="12" customFormat="1" ht="11.25" x14ac:dyDescent="0.2">
      <c r="B1899" s="147"/>
      <c r="D1899" s="141" t="s">
        <v>155</v>
      </c>
      <c r="E1899" s="148" t="s">
        <v>19</v>
      </c>
      <c r="F1899" s="149" t="s">
        <v>2036</v>
      </c>
      <c r="H1899" s="148" t="s">
        <v>19</v>
      </c>
      <c r="I1899" s="150"/>
      <c r="L1899" s="147"/>
      <c r="M1899" s="151"/>
      <c r="T1899" s="152"/>
      <c r="AT1899" s="148" t="s">
        <v>155</v>
      </c>
      <c r="AU1899" s="148" t="s">
        <v>81</v>
      </c>
      <c r="AV1899" s="12" t="s">
        <v>79</v>
      </c>
      <c r="AW1899" s="12" t="s">
        <v>33</v>
      </c>
      <c r="AX1899" s="12" t="s">
        <v>71</v>
      </c>
      <c r="AY1899" s="148" t="s">
        <v>141</v>
      </c>
    </row>
    <row r="1900" spans="2:65" s="13" customFormat="1" ht="11.25" x14ac:dyDescent="0.2">
      <c r="B1900" s="153"/>
      <c r="D1900" s="141" t="s">
        <v>155</v>
      </c>
      <c r="E1900" s="154" t="s">
        <v>19</v>
      </c>
      <c r="F1900" s="155" t="s">
        <v>1484</v>
      </c>
      <c r="H1900" s="156">
        <v>10</v>
      </c>
      <c r="I1900" s="157"/>
      <c r="L1900" s="153"/>
      <c r="M1900" s="158"/>
      <c r="T1900" s="159"/>
      <c r="AT1900" s="154" t="s">
        <v>155</v>
      </c>
      <c r="AU1900" s="154" t="s">
        <v>81</v>
      </c>
      <c r="AV1900" s="13" t="s">
        <v>81</v>
      </c>
      <c r="AW1900" s="13" t="s">
        <v>33</v>
      </c>
      <c r="AX1900" s="13" t="s">
        <v>71</v>
      </c>
      <c r="AY1900" s="154" t="s">
        <v>141</v>
      </c>
    </row>
    <row r="1901" spans="2:65" s="14" customFormat="1" ht="11.25" x14ac:dyDescent="0.2">
      <c r="B1901" s="170"/>
      <c r="D1901" s="141" t="s">
        <v>155</v>
      </c>
      <c r="E1901" s="171" t="s">
        <v>19</v>
      </c>
      <c r="F1901" s="172" t="s">
        <v>188</v>
      </c>
      <c r="H1901" s="173">
        <v>10</v>
      </c>
      <c r="I1901" s="174"/>
      <c r="L1901" s="170"/>
      <c r="M1901" s="175"/>
      <c r="T1901" s="176"/>
      <c r="AT1901" s="171" t="s">
        <v>155</v>
      </c>
      <c r="AU1901" s="171" t="s">
        <v>81</v>
      </c>
      <c r="AV1901" s="14" t="s">
        <v>149</v>
      </c>
      <c r="AW1901" s="14" t="s">
        <v>33</v>
      </c>
      <c r="AX1901" s="14" t="s">
        <v>79</v>
      </c>
      <c r="AY1901" s="171" t="s">
        <v>141</v>
      </c>
    </row>
    <row r="1902" spans="2:65" s="1" customFormat="1" ht="21.75" customHeight="1" x14ac:dyDescent="0.2">
      <c r="B1902" s="33"/>
      <c r="C1902" s="160" t="s">
        <v>2037</v>
      </c>
      <c r="D1902" s="160" t="s">
        <v>172</v>
      </c>
      <c r="E1902" s="161" t="s">
        <v>2038</v>
      </c>
      <c r="F1902" s="162" t="s">
        <v>2039</v>
      </c>
      <c r="G1902" s="163" t="s">
        <v>2027</v>
      </c>
      <c r="H1902" s="164">
        <v>2</v>
      </c>
      <c r="I1902" s="165"/>
      <c r="J1902" s="166">
        <f>ROUND(I1902*H1902,2)</f>
        <v>0</v>
      </c>
      <c r="K1902" s="162" t="s">
        <v>292</v>
      </c>
      <c r="L1902" s="167"/>
      <c r="M1902" s="168" t="s">
        <v>19</v>
      </c>
      <c r="N1902" s="169" t="s">
        <v>42</v>
      </c>
      <c r="P1902" s="137">
        <f>O1902*H1902</f>
        <v>0</v>
      </c>
      <c r="Q1902" s="137">
        <v>1E-4</v>
      </c>
      <c r="R1902" s="137">
        <f>Q1902*H1902</f>
        <v>2.0000000000000001E-4</v>
      </c>
      <c r="S1902" s="137">
        <v>0</v>
      </c>
      <c r="T1902" s="138">
        <f>S1902*H1902</f>
        <v>0</v>
      </c>
      <c r="AR1902" s="139" t="s">
        <v>376</v>
      </c>
      <c r="AT1902" s="139" t="s">
        <v>172</v>
      </c>
      <c r="AU1902" s="139" t="s">
        <v>81</v>
      </c>
      <c r="AY1902" s="18" t="s">
        <v>141</v>
      </c>
      <c r="BE1902" s="140">
        <f>IF(N1902="základní",J1902,0)</f>
        <v>0</v>
      </c>
      <c r="BF1902" s="140">
        <f>IF(N1902="snížená",J1902,0)</f>
        <v>0</v>
      </c>
      <c r="BG1902" s="140">
        <f>IF(N1902="zákl. přenesená",J1902,0)</f>
        <v>0</v>
      </c>
      <c r="BH1902" s="140">
        <f>IF(N1902="sníž. přenesená",J1902,0)</f>
        <v>0</v>
      </c>
      <c r="BI1902" s="140">
        <f>IF(N1902="nulová",J1902,0)</f>
        <v>0</v>
      </c>
      <c r="BJ1902" s="18" t="s">
        <v>79</v>
      </c>
      <c r="BK1902" s="140">
        <f>ROUND(I1902*H1902,2)</f>
        <v>0</v>
      </c>
      <c r="BL1902" s="18" t="s">
        <v>269</v>
      </c>
      <c r="BM1902" s="139" t="s">
        <v>2040</v>
      </c>
    </row>
    <row r="1903" spans="2:65" s="1" customFormat="1" ht="11.25" x14ac:dyDescent="0.2">
      <c r="B1903" s="33"/>
      <c r="D1903" s="141" t="s">
        <v>151</v>
      </c>
      <c r="F1903" s="142" t="s">
        <v>2039</v>
      </c>
      <c r="I1903" s="143"/>
      <c r="L1903" s="33"/>
      <c r="M1903" s="144"/>
      <c r="T1903" s="54"/>
      <c r="AT1903" s="18" t="s">
        <v>151</v>
      </c>
      <c r="AU1903" s="18" t="s">
        <v>81</v>
      </c>
    </row>
    <row r="1904" spans="2:65" s="12" customFormat="1" ht="11.25" x14ac:dyDescent="0.2">
      <c r="B1904" s="147"/>
      <c r="D1904" s="141" t="s">
        <v>155</v>
      </c>
      <c r="E1904" s="148" t="s">
        <v>19</v>
      </c>
      <c r="F1904" s="149" t="s">
        <v>2041</v>
      </c>
      <c r="H1904" s="148" t="s">
        <v>19</v>
      </c>
      <c r="I1904" s="150"/>
      <c r="L1904" s="147"/>
      <c r="M1904" s="151"/>
      <c r="T1904" s="152"/>
      <c r="AT1904" s="148" t="s">
        <v>155</v>
      </c>
      <c r="AU1904" s="148" t="s">
        <v>81</v>
      </c>
      <c r="AV1904" s="12" t="s">
        <v>79</v>
      </c>
      <c r="AW1904" s="12" t="s">
        <v>33</v>
      </c>
      <c r="AX1904" s="12" t="s">
        <v>71</v>
      </c>
      <c r="AY1904" s="148" t="s">
        <v>141</v>
      </c>
    </row>
    <row r="1905" spans="2:65" s="13" customFormat="1" ht="11.25" x14ac:dyDescent="0.2">
      <c r="B1905" s="153"/>
      <c r="D1905" s="141" t="s">
        <v>155</v>
      </c>
      <c r="E1905" s="154" t="s">
        <v>19</v>
      </c>
      <c r="F1905" s="155" t="s">
        <v>2042</v>
      </c>
      <c r="H1905" s="156">
        <v>2</v>
      </c>
      <c r="I1905" s="157"/>
      <c r="L1905" s="153"/>
      <c r="M1905" s="158"/>
      <c r="T1905" s="159"/>
      <c r="AT1905" s="154" t="s">
        <v>155</v>
      </c>
      <c r="AU1905" s="154" t="s">
        <v>81</v>
      </c>
      <c r="AV1905" s="13" t="s">
        <v>81</v>
      </c>
      <c r="AW1905" s="13" t="s">
        <v>33</v>
      </c>
      <c r="AX1905" s="13" t="s">
        <v>79</v>
      </c>
      <c r="AY1905" s="154" t="s">
        <v>141</v>
      </c>
    </row>
    <row r="1906" spans="2:65" s="1" customFormat="1" ht="24.2" customHeight="1" x14ac:dyDescent="0.2">
      <c r="B1906" s="33"/>
      <c r="C1906" s="128" t="s">
        <v>2043</v>
      </c>
      <c r="D1906" s="128" t="s">
        <v>144</v>
      </c>
      <c r="E1906" s="129" t="s">
        <v>2044</v>
      </c>
      <c r="F1906" s="130" t="s">
        <v>2045</v>
      </c>
      <c r="G1906" s="131" t="s">
        <v>256</v>
      </c>
      <c r="H1906" s="132">
        <v>46</v>
      </c>
      <c r="I1906" s="133"/>
      <c r="J1906" s="134">
        <f>ROUND(I1906*H1906,2)</f>
        <v>0</v>
      </c>
      <c r="K1906" s="130" t="s">
        <v>292</v>
      </c>
      <c r="L1906" s="33"/>
      <c r="M1906" s="135" t="s">
        <v>19</v>
      </c>
      <c r="N1906" s="136" t="s">
        <v>42</v>
      </c>
      <c r="P1906" s="137">
        <f>O1906*H1906</f>
        <v>0</v>
      </c>
      <c r="Q1906" s="137">
        <v>5.0000000000000001E-4</v>
      </c>
      <c r="R1906" s="137">
        <f>Q1906*H1906</f>
        <v>2.3E-2</v>
      </c>
      <c r="S1906" s="137">
        <v>0</v>
      </c>
      <c r="T1906" s="138">
        <f>S1906*H1906</f>
        <v>0</v>
      </c>
      <c r="AR1906" s="139" t="s">
        <v>269</v>
      </c>
      <c r="AT1906" s="139" t="s">
        <v>144</v>
      </c>
      <c r="AU1906" s="139" t="s">
        <v>81</v>
      </c>
      <c r="AY1906" s="18" t="s">
        <v>141</v>
      </c>
      <c r="BE1906" s="140">
        <f>IF(N1906="základní",J1906,0)</f>
        <v>0</v>
      </c>
      <c r="BF1906" s="140">
        <f>IF(N1906="snížená",J1906,0)</f>
        <v>0</v>
      </c>
      <c r="BG1906" s="140">
        <f>IF(N1906="zákl. přenesená",J1906,0)</f>
        <v>0</v>
      </c>
      <c r="BH1906" s="140">
        <f>IF(N1906="sníž. přenesená",J1906,0)</f>
        <v>0</v>
      </c>
      <c r="BI1906" s="140">
        <f>IF(N1906="nulová",J1906,0)</f>
        <v>0</v>
      </c>
      <c r="BJ1906" s="18" t="s">
        <v>79</v>
      </c>
      <c r="BK1906" s="140">
        <f>ROUND(I1906*H1906,2)</f>
        <v>0</v>
      </c>
      <c r="BL1906" s="18" t="s">
        <v>269</v>
      </c>
      <c r="BM1906" s="139" t="s">
        <v>2046</v>
      </c>
    </row>
    <row r="1907" spans="2:65" s="1" customFormat="1" ht="11.25" x14ac:dyDescent="0.2">
      <c r="B1907" s="33"/>
      <c r="D1907" s="141" t="s">
        <v>151</v>
      </c>
      <c r="F1907" s="142" t="s">
        <v>2045</v>
      </c>
      <c r="I1907" s="143"/>
      <c r="L1907" s="33"/>
      <c r="M1907" s="144"/>
      <c r="T1907" s="54"/>
      <c r="AT1907" s="18" t="s">
        <v>151</v>
      </c>
      <c r="AU1907" s="18" t="s">
        <v>81</v>
      </c>
    </row>
    <row r="1908" spans="2:65" s="12" customFormat="1" ht="11.25" x14ac:dyDescent="0.2">
      <c r="B1908" s="147"/>
      <c r="D1908" s="141" t="s">
        <v>155</v>
      </c>
      <c r="E1908" s="148" t="s">
        <v>19</v>
      </c>
      <c r="F1908" s="149" t="s">
        <v>2047</v>
      </c>
      <c r="H1908" s="148" t="s">
        <v>19</v>
      </c>
      <c r="I1908" s="150"/>
      <c r="L1908" s="147"/>
      <c r="M1908" s="151"/>
      <c r="T1908" s="152"/>
      <c r="AT1908" s="148" t="s">
        <v>155</v>
      </c>
      <c r="AU1908" s="148" t="s">
        <v>81</v>
      </c>
      <c r="AV1908" s="12" t="s">
        <v>79</v>
      </c>
      <c r="AW1908" s="12" t="s">
        <v>33</v>
      </c>
      <c r="AX1908" s="12" t="s">
        <v>71</v>
      </c>
      <c r="AY1908" s="148" t="s">
        <v>141</v>
      </c>
    </row>
    <row r="1909" spans="2:65" s="12" customFormat="1" ht="22.5" x14ac:dyDescent="0.2">
      <c r="B1909" s="147"/>
      <c r="D1909" s="141" t="s">
        <v>155</v>
      </c>
      <c r="E1909" s="148" t="s">
        <v>19</v>
      </c>
      <c r="F1909" s="149" t="s">
        <v>2048</v>
      </c>
      <c r="H1909" s="148" t="s">
        <v>19</v>
      </c>
      <c r="I1909" s="150"/>
      <c r="L1909" s="147"/>
      <c r="M1909" s="151"/>
      <c r="T1909" s="152"/>
      <c r="AT1909" s="148" t="s">
        <v>155</v>
      </c>
      <c r="AU1909" s="148" t="s">
        <v>81</v>
      </c>
      <c r="AV1909" s="12" t="s">
        <v>79</v>
      </c>
      <c r="AW1909" s="12" t="s">
        <v>33</v>
      </c>
      <c r="AX1909" s="12" t="s">
        <v>71</v>
      </c>
      <c r="AY1909" s="148" t="s">
        <v>141</v>
      </c>
    </row>
    <row r="1910" spans="2:65" s="12" customFormat="1" ht="11.25" x14ac:dyDescent="0.2">
      <c r="B1910" s="147"/>
      <c r="D1910" s="141" t="s">
        <v>155</v>
      </c>
      <c r="E1910" s="148" t="s">
        <v>19</v>
      </c>
      <c r="F1910" s="149" t="s">
        <v>2049</v>
      </c>
      <c r="H1910" s="148" t="s">
        <v>19</v>
      </c>
      <c r="I1910" s="150"/>
      <c r="L1910" s="147"/>
      <c r="M1910" s="151"/>
      <c r="T1910" s="152"/>
      <c r="AT1910" s="148" t="s">
        <v>155</v>
      </c>
      <c r="AU1910" s="148" t="s">
        <v>81</v>
      </c>
      <c r="AV1910" s="12" t="s">
        <v>79</v>
      </c>
      <c r="AW1910" s="12" t="s">
        <v>33</v>
      </c>
      <c r="AX1910" s="12" t="s">
        <v>71</v>
      </c>
      <c r="AY1910" s="148" t="s">
        <v>141</v>
      </c>
    </row>
    <row r="1911" spans="2:65" s="13" customFormat="1" ht="11.25" x14ac:dyDescent="0.2">
      <c r="B1911" s="153"/>
      <c r="D1911" s="141" t="s">
        <v>155</v>
      </c>
      <c r="E1911" s="154" t="s">
        <v>19</v>
      </c>
      <c r="F1911" s="155" t="s">
        <v>2050</v>
      </c>
      <c r="H1911" s="156">
        <v>46</v>
      </c>
      <c r="I1911" s="157"/>
      <c r="L1911" s="153"/>
      <c r="M1911" s="158"/>
      <c r="T1911" s="159"/>
      <c r="AT1911" s="154" t="s">
        <v>155</v>
      </c>
      <c r="AU1911" s="154" t="s">
        <v>81</v>
      </c>
      <c r="AV1911" s="13" t="s">
        <v>81</v>
      </c>
      <c r="AW1911" s="13" t="s">
        <v>33</v>
      </c>
      <c r="AX1911" s="13" t="s">
        <v>71</v>
      </c>
      <c r="AY1911" s="154" t="s">
        <v>141</v>
      </c>
    </row>
    <row r="1912" spans="2:65" s="14" customFormat="1" ht="11.25" x14ac:dyDescent="0.2">
      <c r="B1912" s="170"/>
      <c r="D1912" s="141" t="s">
        <v>155</v>
      </c>
      <c r="E1912" s="171" t="s">
        <v>19</v>
      </c>
      <c r="F1912" s="172" t="s">
        <v>188</v>
      </c>
      <c r="H1912" s="173">
        <v>46</v>
      </c>
      <c r="I1912" s="174"/>
      <c r="L1912" s="170"/>
      <c r="M1912" s="175"/>
      <c r="T1912" s="176"/>
      <c r="AT1912" s="171" t="s">
        <v>155</v>
      </c>
      <c r="AU1912" s="171" t="s">
        <v>81</v>
      </c>
      <c r="AV1912" s="14" t="s">
        <v>149</v>
      </c>
      <c r="AW1912" s="14" t="s">
        <v>33</v>
      </c>
      <c r="AX1912" s="14" t="s">
        <v>79</v>
      </c>
      <c r="AY1912" s="171" t="s">
        <v>141</v>
      </c>
    </row>
    <row r="1913" spans="2:65" s="1" customFormat="1" ht="16.5" customHeight="1" x14ac:dyDescent="0.2">
      <c r="B1913" s="33"/>
      <c r="C1913" s="160" t="s">
        <v>2051</v>
      </c>
      <c r="D1913" s="160" t="s">
        <v>172</v>
      </c>
      <c r="E1913" s="161" t="s">
        <v>2052</v>
      </c>
      <c r="F1913" s="162" t="s">
        <v>2053</v>
      </c>
      <c r="G1913" s="163" t="s">
        <v>256</v>
      </c>
      <c r="H1913" s="164">
        <v>50.6</v>
      </c>
      <c r="I1913" s="165"/>
      <c r="J1913" s="166">
        <f>ROUND(I1913*H1913,2)</f>
        <v>0</v>
      </c>
      <c r="K1913" s="162" t="s">
        <v>292</v>
      </c>
      <c r="L1913" s="167"/>
      <c r="M1913" s="168" t="s">
        <v>19</v>
      </c>
      <c r="N1913" s="169" t="s">
        <v>42</v>
      </c>
      <c r="P1913" s="137">
        <f>O1913*H1913</f>
        <v>0</v>
      </c>
      <c r="Q1913" s="137">
        <v>2.64E-3</v>
      </c>
      <c r="R1913" s="137">
        <f>Q1913*H1913</f>
        <v>0.13358400000000001</v>
      </c>
      <c r="S1913" s="137">
        <v>0</v>
      </c>
      <c r="T1913" s="138">
        <f>S1913*H1913</f>
        <v>0</v>
      </c>
      <c r="AR1913" s="139" t="s">
        <v>376</v>
      </c>
      <c r="AT1913" s="139" t="s">
        <v>172</v>
      </c>
      <c r="AU1913" s="139" t="s">
        <v>81</v>
      </c>
      <c r="AY1913" s="18" t="s">
        <v>141</v>
      </c>
      <c r="BE1913" s="140">
        <f>IF(N1913="základní",J1913,0)</f>
        <v>0</v>
      </c>
      <c r="BF1913" s="140">
        <f>IF(N1913="snížená",J1913,0)</f>
        <v>0</v>
      </c>
      <c r="BG1913" s="140">
        <f>IF(N1913="zákl. přenesená",J1913,0)</f>
        <v>0</v>
      </c>
      <c r="BH1913" s="140">
        <f>IF(N1913="sníž. přenesená",J1913,0)</f>
        <v>0</v>
      </c>
      <c r="BI1913" s="140">
        <f>IF(N1913="nulová",J1913,0)</f>
        <v>0</v>
      </c>
      <c r="BJ1913" s="18" t="s">
        <v>79</v>
      </c>
      <c r="BK1913" s="140">
        <f>ROUND(I1913*H1913,2)</f>
        <v>0</v>
      </c>
      <c r="BL1913" s="18" t="s">
        <v>269</v>
      </c>
      <c r="BM1913" s="139" t="s">
        <v>2054</v>
      </c>
    </row>
    <row r="1914" spans="2:65" s="1" customFormat="1" ht="11.25" x14ac:dyDescent="0.2">
      <c r="B1914" s="33"/>
      <c r="D1914" s="141" t="s">
        <v>151</v>
      </c>
      <c r="F1914" s="142" t="s">
        <v>2053</v>
      </c>
      <c r="I1914" s="143"/>
      <c r="L1914" s="33"/>
      <c r="M1914" s="144"/>
      <c r="T1914" s="54"/>
      <c r="AT1914" s="18" t="s">
        <v>151</v>
      </c>
      <c r="AU1914" s="18" t="s">
        <v>81</v>
      </c>
    </row>
    <row r="1915" spans="2:65" s="12" customFormat="1" ht="11.25" x14ac:dyDescent="0.2">
      <c r="B1915" s="147"/>
      <c r="D1915" s="141" t="s">
        <v>155</v>
      </c>
      <c r="E1915" s="148" t="s">
        <v>19</v>
      </c>
      <c r="F1915" s="149" t="s">
        <v>177</v>
      </c>
      <c r="H1915" s="148" t="s">
        <v>19</v>
      </c>
      <c r="I1915" s="150"/>
      <c r="L1915" s="147"/>
      <c r="M1915" s="151"/>
      <c r="T1915" s="152"/>
      <c r="AT1915" s="148" t="s">
        <v>155</v>
      </c>
      <c r="AU1915" s="148" t="s">
        <v>81</v>
      </c>
      <c r="AV1915" s="12" t="s">
        <v>79</v>
      </c>
      <c r="AW1915" s="12" t="s">
        <v>33</v>
      </c>
      <c r="AX1915" s="12" t="s">
        <v>71</v>
      </c>
      <c r="AY1915" s="148" t="s">
        <v>141</v>
      </c>
    </row>
    <row r="1916" spans="2:65" s="12" customFormat="1" ht="22.5" x14ac:dyDescent="0.2">
      <c r="B1916" s="147"/>
      <c r="D1916" s="141" t="s">
        <v>155</v>
      </c>
      <c r="E1916" s="148" t="s">
        <v>19</v>
      </c>
      <c r="F1916" s="149" t="s">
        <v>2048</v>
      </c>
      <c r="H1916" s="148" t="s">
        <v>19</v>
      </c>
      <c r="I1916" s="150"/>
      <c r="L1916" s="147"/>
      <c r="M1916" s="151"/>
      <c r="T1916" s="152"/>
      <c r="AT1916" s="148" t="s">
        <v>155</v>
      </c>
      <c r="AU1916" s="148" t="s">
        <v>81</v>
      </c>
      <c r="AV1916" s="12" t="s">
        <v>79</v>
      </c>
      <c r="AW1916" s="12" t="s">
        <v>33</v>
      </c>
      <c r="AX1916" s="12" t="s">
        <v>71</v>
      </c>
      <c r="AY1916" s="148" t="s">
        <v>141</v>
      </c>
    </row>
    <row r="1917" spans="2:65" s="13" customFormat="1" ht="11.25" x14ac:dyDescent="0.2">
      <c r="B1917" s="153"/>
      <c r="D1917" s="141" t="s">
        <v>155</v>
      </c>
      <c r="E1917" s="154" t="s">
        <v>19</v>
      </c>
      <c r="F1917" s="155" t="s">
        <v>2055</v>
      </c>
      <c r="H1917" s="156">
        <v>46</v>
      </c>
      <c r="I1917" s="157"/>
      <c r="L1917" s="153"/>
      <c r="M1917" s="158"/>
      <c r="T1917" s="159"/>
      <c r="AT1917" s="154" t="s">
        <v>155</v>
      </c>
      <c r="AU1917" s="154" t="s">
        <v>81</v>
      </c>
      <c r="AV1917" s="13" t="s">
        <v>81</v>
      </c>
      <c r="AW1917" s="13" t="s">
        <v>33</v>
      </c>
      <c r="AX1917" s="13" t="s">
        <v>71</v>
      </c>
      <c r="AY1917" s="154" t="s">
        <v>141</v>
      </c>
    </row>
    <row r="1918" spans="2:65" s="14" customFormat="1" ht="11.25" x14ac:dyDescent="0.2">
      <c r="B1918" s="170"/>
      <c r="D1918" s="141" t="s">
        <v>155</v>
      </c>
      <c r="E1918" s="171" t="s">
        <v>19</v>
      </c>
      <c r="F1918" s="172" t="s">
        <v>188</v>
      </c>
      <c r="H1918" s="173">
        <v>46</v>
      </c>
      <c r="I1918" s="174"/>
      <c r="L1918" s="170"/>
      <c r="M1918" s="175"/>
      <c r="T1918" s="176"/>
      <c r="AT1918" s="171" t="s">
        <v>155</v>
      </c>
      <c r="AU1918" s="171" t="s">
        <v>81</v>
      </c>
      <c r="AV1918" s="14" t="s">
        <v>149</v>
      </c>
      <c r="AW1918" s="14" t="s">
        <v>33</v>
      </c>
      <c r="AX1918" s="14" t="s">
        <v>79</v>
      </c>
      <c r="AY1918" s="171" t="s">
        <v>141</v>
      </c>
    </row>
    <row r="1919" spans="2:65" s="13" customFormat="1" ht="11.25" x14ac:dyDescent="0.2">
      <c r="B1919" s="153"/>
      <c r="D1919" s="141" t="s">
        <v>155</v>
      </c>
      <c r="F1919" s="155" t="s">
        <v>2056</v>
      </c>
      <c r="H1919" s="156">
        <v>50.6</v>
      </c>
      <c r="I1919" s="157"/>
      <c r="L1919" s="153"/>
      <c r="M1919" s="158"/>
      <c r="T1919" s="159"/>
      <c r="AT1919" s="154" t="s">
        <v>155</v>
      </c>
      <c r="AU1919" s="154" t="s">
        <v>81</v>
      </c>
      <c r="AV1919" s="13" t="s">
        <v>81</v>
      </c>
      <c r="AW1919" s="13" t="s">
        <v>4</v>
      </c>
      <c r="AX1919" s="13" t="s">
        <v>79</v>
      </c>
      <c r="AY1919" s="154" t="s">
        <v>141</v>
      </c>
    </row>
    <row r="1920" spans="2:65" s="1" customFormat="1" ht="44.25" customHeight="1" x14ac:dyDescent="0.2">
      <c r="B1920" s="33"/>
      <c r="C1920" s="128" t="s">
        <v>2057</v>
      </c>
      <c r="D1920" s="128" t="s">
        <v>144</v>
      </c>
      <c r="E1920" s="129" t="s">
        <v>2058</v>
      </c>
      <c r="F1920" s="130" t="s">
        <v>2059</v>
      </c>
      <c r="G1920" s="131" t="s">
        <v>256</v>
      </c>
      <c r="H1920" s="132">
        <v>21</v>
      </c>
      <c r="I1920" s="133"/>
      <c r="J1920" s="134">
        <f>ROUND(I1920*H1920,2)</f>
        <v>0</v>
      </c>
      <c r="K1920" s="130" t="s">
        <v>292</v>
      </c>
      <c r="L1920" s="33"/>
      <c r="M1920" s="135" t="s">
        <v>19</v>
      </c>
      <c r="N1920" s="136" t="s">
        <v>42</v>
      </c>
      <c r="P1920" s="137">
        <f>O1920*H1920</f>
        <v>0</v>
      </c>
      <c r="Q1920" s="137">
        <v>5.0000000000000002E-5</v>
      </c>
      <c r="R1920" s="137">
        <f>Q1920*H1920</f>
        <v>1.0500000000000002E-3</v>
      </c>
      <c r="S1920" s="137">
        <v>0</v>
      </c>
      <c r="T1920" s="138">
        <f>S1920*H1920</f>
        <v>0</v>
      </c>
      <c r="AR1920" s="139" t="s">
        <v>269</v>
      </c>
      <c r="AT1920" s="139" t="s">
        <v>144</v>
      </c>
      <c r="AU1920" s="139" t="s">
        <v>81</v>
      </c>
      <c r="AY1920" s="18" t="s">
        <v>141</v>
      </c>
      <c r="BE1920" s="140">
        <f>IF(N1920="základní",J1920,0)</f>
        <v>0</v>
      </c>
      <c r="BF1920" s="140">
        <f>IF(N1920="snížená",J1920,0)</f>
        <v>0</v>
      </c>
      <c r="BG1920" s="140">
        <f>IF(N1920="zákl. přenesená",J1920,0)</f>
        <v>0</v>
      </c>
      <c r="BH1920" s="140">
        <f>IF(N1920="sníž. přenesená",J1920,0)</f>
        <v>0</v>
      </c>
      <c r="BI1920" s="140">
        <f>IF(N1920="nulová",J1920,0)</f>
        <v>0</v>
      </c>
      <c r="BJ1920" s="18" t="s">
        <v>79</v>
      </c>
      <c r="BK1920" s="140">
        <f>ROUND(I1920*H1920,2)</f>
        <v>0</v>
      </c>
      <c r="BL1920" s="18" t="s">
        <v>269</v>
      </c>
      <c r="BM1920" s="139" t="s">
        <v>2060</v>
      </c>
    </row>
    <row r="1921" spans="2:65" s="1" customFormat="1" ht="29.25" x14ac:dyDescent="0.2">
      <c r="B1921" s="33"/>
      <c r="D1921" s="141" t="s">
        <v>151</v>
      </c>
      <c r="F1921" s="142" t="s">
        <v>2059</v>
      </c>
      <c r="I1921" s="143"/>
      <c r="L1921" s="33"/>
      <c r="M1921" s="144"/>
      <c r="T1921" s="54"/>
      <c r="AT1921" s="18" t="s">
        <v>151</v>
      </c>
      <c r="AU1921" s="18" t="s">
        <v>81</v>
      </c>
    </row>
    <row r="1922" spans="2:65" s="12" customFormat="1" ht="11.25" x14ac:dyDescent="0.2">
      <c r="B1922" s="147"/>
      <c r="D1922" s="141" t="s">
        <v>155</v>
      </c>
      <c r="E1922" s="148" t="s">
        <v>19</v>
      </c>
      <c r="F1922" s="149" t="s">
        <v>225</v>
      </c>
      <c r="H1922" s="148" t="s">
        <v>19</v>
      </c>
      <c r="I1922" s="150"/>
      <c r="L1922" s="147"/>
      <c r="M1922" s="151"/>
      <c r="T1922" s="152"/>
      <c r="AT1922" s="148" t="s">
        <v>155</v>
      </c>
      <c r="AU1922" s="148" t="s">
        <v>81</v>
      </c>
      <c r="AV1922" s="12" t="s">
        <v>79</v>
      </c>
      <c r="AW1922" s="12" t="s">
        <v>33</v>
      </c>
      <c r="AX1922" s="12" t="s">
        <v>71</v>
      </c>
      <c r="AY1922" s="148" t="s">
        <v>141</v>
      </c>
    </row>
    <row r="1923" spans="2:65" s="12" customFormat="1" ht="22.5" x14ac:dyDescent="0.2">
      <c r="B1923" s="147"/>
      <c r="D1923" s="141" t="s">
        <v>155</v>
      </c>
      <c r="E1923" s="148" t="s">
        <v>19</v>
      </c>
      <c r="F1923" s="149" t="s">
        <v>2061</v>
      </c>
      <c r="H1923" s="148" t="s">
        <v>19</v>
      </c>
      <c r="I1923" s="150"/>
      <c r="L1923" s="147"/>
      <c r="M1923" s="151"/>
      <c r="T1923" s="152"/>
      <c r="AT1923" s="148" t="s">
        <v>155</v>
      </c>
      <c r="AU1923" s="148" t="s">
        <v>81</v>
      </c>
      <c r="AV1923" s="12" t="s">
        <v>79</v>
      </c>
      <c r="AW1923" s="12" t="s">
        <v>33</v>
      </c>
      <c r="AX1923" s="12" t="s">
        <v>71</v>
      </c>
      <c r="AY1923" s="148" t="s">
        <v>141</v>
      </c>
    </row>
    <row r="1924" spans="2:65" s="13" customFormat="1" ht="11.25" x14ac:dyDescent="0.2">
      <c r="B1924" s="153"/>
      <c r="D1924" s="141" t="s">
        <v>155</v>
      </c>
      <c r="E1924" s="154" t="s">
        <v>19</v>
      </c>
      <c r="F1924" s="155" t="s">
        <v>2062</v>
      </c>
      <c r="H1924" s="156">
        <v>21</v>
      </c>
      <c r="I1924" s="157"/>
      <c r="L1924" s="153"/>
      <c r="M1924" s="158"/>
      <c r="T1924" s="159"/>
      <c r="AT1924" s="154" t="s">
        <v>155</v>
      </c>
      <c r="AU1924" s="154" t="s">
        <v>81</v>
      </c>
      <c r="AV1924" s="13" t="s">
        <v>81</v>
      </c>
      <c r="AW1924" s="13" t="s">
        <v>33</v>
      </c>
      <c r="AX1924" s="13" t="s">
        <v>79</v>
      </c>
      <c r="AY1924" s="154" t="s">
        <v>141</v>
      </c>
    </row>
    <row r="1925" spans="2:65" s="1" customFormat="1" ht="24.2" customHeight="1" x14ac:dyDescent="0.2">
      <c r="B1925" s="33"/>
      <c r="C1925" s="128" t="s">
        <v>2063</v>
      </c>
      <c r="D1925" s="128" t="s">
        <v>144</v>
      </c>
      <c r="E1925" s="129" t="s">
        <v>2064</v>
      </c>
      <c r="F1925" s="130" t="s">
        <v>2065</v>
      </c>
      <c r="G1925" s="131" t="s">
        <v>1032</v>
      </c>
      <c r="H1925" s="184"/>
      <c r="I1925" s="133"/>
      <c r="J1925" s="134">
        <f>ROUND(I1925*H1925,2)</f>
        <v>0</v>
      </c>
      <c r="K1925" s="130" t="s">
        <v>148</v>
      </c>
      <c r="L1925" s="33"/>
      <c r="M1925" s="135" t="s">
        <v>19</v>
      </c>
      <c r="N1925" s="136" t="s">
        <v>42</v>
      </c>
      <c r="P1925" s="137">
        <f>O1925*H1925</f>
        <v>0</v>
      </c>
      <c r="Q1925" s="137">
        <v>0</v>
      </c>
      <c r="R1925" s="137">
        <f>Q1925*H1925</f>
        <v>0</v>
      </c>
      <c r="S1925" s="137">
        <v>0</v>
      </c>
      <c r="T1925" s="138">
        <f>S1925*H1925</f>
        <v>0</v>
      </c>
      <c r="AR1925" s="139" t="s">
        <v>269</v>
      </c>
      <c r="AT1925" s="139" t="s">
        <v>144</v>
      </c>
      <c r="AU1925" s="139" t="s">
        <v>81</v>
      </c>
      <c r="AY1925" s="18" t="s">
        <v>141</v>
      </c>
      <c r="BE1925" s="140">
        <f>IF(N1925="základní",J1925,0)</f>
        <v>0</v>
      </c>
      <c r="BF1925" s="140">
        <f>IF(N1925="snížená",J1925,0)</f>
        <v>0</v>
      </c>
      <c r="BG1925" s="140">
        <f>IF(N1925="zákl. přenesená",J1925,0)</f>
        <v>0</v>
      </c>
      <c r="BH1925" s="140">
        <f>IF(N1925="sníž. přenesená",J1925,0)</f>
        <v>0</v>
      </c>
      <c r="BI1925" s="140">
        <f>IF(N1925="nulová",J1925,0)</f>
        <v>0</v>
      </c>
      <c r="BJ1925" s="18" t="s">
        <v>79</v>
      </c>
      <c r="BK1925" s="140">
        <f>ROUND(I1925*H1925,2)</f>
        <v>0</v>
      </c>
      <c r="BL1925" s="18" t="s">
        <v>269</v>
      </c>
      <c r="BM1925" s="139" t="s">
        <v>2066</v>
      </c>
    </row>
    <row r="1926" spans="2:65" s="1" customFormat="1" ht="29.25" x14ac:dyDescent="0.2">
      <c r="B1926" s="33"/>
      <c r="D1926" s="141" t="s">
        <v>151</v>
      </c>
      <c r="F1926" s="142" t="s">
        <v>2067</v>
      </c>
      <c r="I1926" s="143"/>
      <c r="L1926" s="33"/>
      <c r="M1926" s="144"/>
      <c r="T1926" s="54"/>
      <c r="AT1926" s="18" t="s">
        <v>151</v>
      </c>
      <c r="AU1926" s="18" t="s">
        <v>81</v>
      </c>
    </row>
    <row r="1927" spans="2:65" s="1" customFormat="1" ht="11.25" x14ac:dyDescent="0.2">
      <c r="B1927" s="33"/>
      <c r="D1927" s="145" t="s">
        <v>153</v>
      </c>
      <c r="F1927" s="146" t="s">
        <v>2068</v>
      </c>
      <c r="I1927" s="143"/>
      <c r="L1927" s="33"/>
      <c r="M1927" s="144"/>
      <c r="T1927" s="54"/>
      <c r="AT1927" s="18" t="s">
        <v>153</v>
      </c>
      <c r="AU1927" s="18" t="s">
        <v>81</v>
      </c>
    </row>
    <row r="1928" spans="2:65" s="11" customFormat="1" ht="22.9" customHeight="1" x14ac:dyDescent="0.2">
      <c r="B1928" s="116"/>
      <c r="D1928" s="117" t="s">
        <v>70</v>
      </c>
      <c r="E1928" s="126" t="s">
        <v>2069</v>
      </c>
      <c r="F1928" s="126" t="s">
        <v>2070</v>
      </c>
      <c r="I1928" s="119"/>
      <c r="J1928" s="127">
        <f>BK1928</f>
        <v>0</v>
      </c>
      <c r="L1928" s="116"/>
      <c r="M1928" s="121"/>
      <c r="P1928" s="122">
        <f>SUM(P1929:P1991)</f>
        <v>0</v>
      </c>
      <c r="R1928" s="122">
        <f>SUM(R1929:R1991)</f>
        <v>0.49194899999999997</v>
      </c>
      <c r="T1928" s="123">
        <f>SUM(T1929:T1991)</f>
        <v>0</v>
      </c>
      <c r="AR1928" s="117" t="s">
        <v>81</v>
      </c>
      <c r="AT1928" s="124" t="s">
        <v>70</v>
      </c>
      <c r="AU1928" s="124" t="s">
        <v>79</v>
      </c>
      <c r="AY1928" s="117" t="s">
        <v>141</v>
      </c>
      <c r="BK1928" s="125">
        <f>SUM(BK1929:BK1991)</f>
        <v>0</v>
      </c>
    </row>
    <row r="1929" spans="2:65" s="1" customFormat="1" ht="16.5" customHeight="1" x14ac:dyDescent="0.2">
      <c r="B1929" s="33"/>
      <c r="C1929" s="128" t="s">
        <v>2071</v>
      </c>
      <c r="D1929" s="128" t="s">
        <v>144</v>
      </c>
      <c r="E1929" s="129" t="s">
        <v>2072</v>
      </c>
      <c r="F1929" s="130" t="s">
        <v>2073</v>
      </c>
      <c r="G1929" s="131" t="s">
        <v>221</v>
      </c>
      <c r="H1929" s="132">
        <v>24.045000000000002</v>
      </c>
      <c r="I1929" s="133"/>
      <c r="J1929" s="134">
        <f>ROUND(I1929*H1929,2)</f>
        <v>0</v>
      </c>
      <c r="K1929" s="130" t="s">
        <v>148</v>
      </c>
      <c r="L1929" s="33"/>
      <c r="M1929" s="135" t="s">
        <v>19</v>
      </c>
      <c r="N1929" s="136" t="s">
        <v>42</v>
      </c>
      <c r="P1929" s="137">
        <f>O1929*H1929</f>
        <v>0</v>
      </c>
      <c r="Q1929" s="137">
        <v>0</v>
      </c>
      <c r="R1929" s="137">
        <f>Q1929*H1929</f>
        <v>0</v>
      </c>
      <c r="S1929" s="137">
        <v>0</v>
      </c>
      <c r="T1929" s="138">
        <f>S1929*H1929</f>
        <v>0</v>
      </c>
      <c r="AR1929" s="139" t="s">
        <v>269</v>
      </c>
      <c r="AT1929" s="139" t="s">
        <v>144</v>
      </c>
      <c r="AU1929" s="139" t="s">
        <v>81</v>
      </c>
      <c r="AY1929" s="18" t="s">
        <v>141</v>
      </c>
      <c r="BE1929" s="140">
        <f>IF(N1929="základní",J1929,0)</f>
        <v>0</v>
      </c>
      <c r="BF1929" s="140">
        <f>IF(N1929="snížená",J1929,0)</f>
        <v>0</v>
      </c>
      <c r="BG1929" s="140">
        <f>IF(N1929="zákl. přenesená",J1929,0)</f>
        <v>0</v>
      </c>
      <c r="BH1929" s="140">
        <f>IF(N1929="sníž. přenesená",J1929,0)</f>
        <v>0</v>
      </c>
      <c r="BI1929" s="140">
        <f>IF(N1929="nulová",J1929,0)</f>
        <v>0</v>
      </c>
      <c r="BJ1929" s="18" t="s">
        <v>79</v>
      </c>
      <c r="BK1929" s="140">
        <f>ROUND(I1929*H1929,2)</f>
        <v>0</v>
      </c>
      <c r="BL1929" s="18" t="s">
        <v>269</v>
      </c>
      <c r="BM1929" s="139" t="s">
        <v>2074</v>
      </c>
    </row>
    <row r="1930" spans="2:65" s="1" customFormat="1" ht="11.25" x14ac:dyDescent="0.2">
      <c r="B1930" s="33"/>
      <c r="D1930" s="141" t="s">
        <v>151</v>
      </c>
      <c r="F1930" s="142" t="s">
        <v>2075</v>
      </c>
      <c r="I1930" s="143"/>
      <c r="L1930" s="33"/>
      <c r="M1930" s="144"/>
      <c r="T1930" s="54"/>
      <c r="AT1930" s="18" t="s">
        <v>151</v>
      </c>
      <c r="AU1930" s="18" t="s">
        <v>81</v>
      </c>
    </row>
    <row r="1931" spans="2:65" s="1" customFormat="1" ht="11.25" x14ac:dyDescent="0.2">
      <c r="B1931" s="33"/>
      <c r="D1931" s="145" t="s">
        <v>153</v>
      </c>
      <c r="F1931" s="146" t="s">
        <v>2076</v>
      </c>
      <c r="I1931" s="143"/>
      <c r="L1931" s="33"/>
      <c r="M1931" s="144"/>
      <c r="T1931" s="54"/>
      <c r="AT1931" s="18" t="s">
        <v>153</v>
      </c>
      <c r="AU1931" s="18" t="s">
        <v>81</v>
      </c>
    </row>
    <row r="1932" spans="2:65" s="12" customFormat="1" ht="11.25" x14ac:dyDescent="0.2">
      <c r="B1932" s="147"/>
      <c r="D1932" s="141" t="s">
        <v>155</v>
      </c>
      <c r="E1932" s="148" t="s">
        <v>19</v>
      </c>
      <c r="F1932" s="149" t="s">
        <v>545</v>
      </c>
      <c r="H1932" s="148" t="s">
        <v>19</v>
      </c>
      <c r="I1932" s="150"/>
      <c r="L1932" s="147"/>
      <c r="M1932" s="151"/>
      <c r="T1932" s="152"/>
      <c r="AT1932" s="148" t="s">
        <v>155</v>
      </c>
      <c r="AU1932" s="148" t="s">
        <v>81</v>
      </c>
      <c r="AV1932" s="12" t="s">
        <v>79</v>
      </c>
      <c r="AW1932" s="12" t="s">
        <v>33</v>
      </c>
      <c r="AX1932" s="12" t="s">
        <v>71</v>
      </c>
      <c r="AY1932" s="148" t="s">
        <v>141</v>
      </c>
    </row>
    <row r="1933" spans="2:65" s="13" customFormat="1" ht="11.25" x14ac:dyDescent="0.2">
      <c r="B1933" s="153"/>
      <c r="D1933" s="141" t="s">
        <v>155</v>
      </c>
      <c r="E1933" s="154" t="s">
        <v>19</v>
      </c>
      <c r="F1933" s="155" t="s">
        <v>2077</v>
      </c>
      <c r="H1933" s="156">
        <v>24.045000000000002</v>
      </c>
      <c r="I1933" s="157"/>
      <c r="L1933" s="153"/>
      <c r="M1933" s="158"/>
      <c r="T1933" s="159"/>
      <c r="AT1933" s="154" t="s">
        <v>155</v>
      </c>
      <c r="AU1933" s="154" t="s">
        <v>81</v>
      </c>
      <c r="AV1933" s="13" t="s">
        <v>81</v>
      </c>
      <c r="AW1933" s="13" t="s">
        <v>33</v>
      </c>
      <c r="AX1933" s="13" t="s">
        <v>79</v>
      </c>
      <c r="AY1933" s="154" t="s">
        <v>141</v>
      </c>
    </row>
    <row r="1934" spans="2:65" s="1" customFormat="1" ht="21.75" customHeight="1" x14ac:dyDescent="0.2">
      <c r="B1934" s="33"/>
      <c r="C1934" s="128" t="s">
        <v>2078</v>
      </c>
      <c r="D1934" s="128" t="s">
        <v>144</v>
      </c>
      <c r="E1934" s="129" t="s">
        <v>2079</v>
      </c>
      <c r="F1934" s="130" t="s">
        <v>2080</v>
      </c>
      <c r="G1934" s="131" t="s">
        <v>256</v>
      </c>
      <c r="H1934" s="132">
        <v>19.3</v>
      </c>
      <c r="I1934" s="133"/>
      <c r="J1934" s="134">
        <f>ROUND(I1934*H1934,2)</f>
        <v>0</v>
      </c>
      <c r="K1934" s="130" t="s">
        <v>148</v>
      </c>
      <c r="L1934" s="33"/>
      <c r="M1934" s="135" t="s">
        <v>19</v>
      </c>
      <c r="N1934" s="136" t="s">
        <v>42</v>
      </c>
      <c r="P1934" s="137">
        <f>O1934*H1934</f>
        <v>0</v>
      </c>
      <c r="Q1934" s="137">
        <v>2.0000000000000002E-5</v>
      </c>
      <c r="R1934" s="137">
        <f>Q1934*H1934</f>
        <v>3.8600000000000006E-4</v>
      </c>
      <c r="S1934" s="137">
        <v>0</v>
      </c>
      <c r="T1934" s="138">
        <f>S1934*H1934</f>
        <v>0</v>
      </c>
      <c r="AR1934" s="139" t="s">
        <v>269</v>
      </c>
      <c r="AT1934" s="139" t="s">
        <v>144</v>
      </c>
      <c r="AU1934" s="139" t="s">
        <v>81</v>
      </c>
      <c r="AY1934" s="18" t="s">
        <v>141</v>
      </c>
      <c r="BE1934" s="140">
        <f>IF(N1934="základní",J1934,0)</f>
        <v>0</v>
      </c>
      <c r="BF1934" s="140">
        <f>IF(N1934="snížená",J1934,0)</f>
        <v>0</v>
      </c>
      <c r="BG1934" s="140">
        <f>IF(N1934="zákl. přenesená",J1934,0)</f>
        <v>0</v>
      </c>
      <c r="BH1934" s="140">
        <f>IF(N1934="sníž. přenesená",J1934,0)</f>
        <v>0</v>
      </c>
      <c r="BI1934" s="140">
        <f>IF(N1934="nulová",J1934,0)</f>
        <v>0</v>
      </c>
      <c r="BJ1934" s="18" t="s">
        <v>79</v>
      </c>
      <c r="BK1934" s="140">
        <f>ROUND(I1934*H1934,2)</f>
        <v>0</v>
      </c>
      <c r="BL1934" s="18" t="s">
        <v>269</v>
      </c>
      <c r="BM1934" s="139" t="s">
        <v>2081</v>
      </c>
    </row>
    <row r="1935" spans="2:65" s="1" customFormat="1" ht="19.5" x14ac:dyDescent="0.2">
      <c r="B1935" s="33"/>
      <c r="D1935" s="141" t="s">
        <v>151</v>
      </c>
      <c r="F1935" s="142" t="s">
        <v>2082</v>
      </c>
      <c r="I1935" s="143"/>
      <c r="L1935" s="33"/>
      <c r="M1935" s="144"/>
      <c r="T1935" s="54"/>
      <c r="AT1935" s="18" t="s">
        <v>151</v>
      </c>
      <c r="AU1935" s="18" t="s">
        <v>81</v>
      </c>
    </row>
    <row r="1936" spans="2:65" s="1" customFormat="1" ht="11.25" x14ac:dyDescent="0.2">
      <c r="B1936" s="33"/>
      <c r="D1936" s="145" t="s">
        <v>153</v>
      </c>
      <c r="F1936" s="146" t="s">
        <v>2083</v>
      </c>
      <c r="I1936" s="143"/>
      <c r="L1936" s="33"/>
      <c r="M1936" s="144"/>
      <c r="T1936" s="54"/>
      <c r="AT1936" s="18" t="s">
        <v>153</v>
      </c>
      <c r="AU1936" s="18" t="s">
        <v>81</v>
      </c>
    </row>
    <row r="1937" spans="2:65" s="12" customFormat="1" ht="11.25" x14ac:dyDescent="0.2">
      <c r="B1937" s="147"/>
      <c r="D1937" s="141" t="s">
        <v>155</v>
      </c>
      <c r="E1937" s="148" t="s">
        <v>19</v>
      </c>
      <c r="F1937" s="149" t="s">
        <v>545</v>
      </c>
      <c r="H1937" s="148" t="s">
        <v>19</v>
      </c>
      <c r="I1937" s="150"/>
      <c r="L1937" s="147"/>
      <c r="M1937" s="151"/>
      <c r="T1937" s="152"/>
      <c r="AT1937" s="148" t="s">
        <v>155</v>
      </c>
      <c r="AU1937" s="148" t="s">
        <v>81</v>
      </c>
      <c r="AV1937" s="12" t="s">
        <v>79</v>
      </c>
      <c r="AW1937" s="12" t="s">
        <v>33</v>
      </c>
      <c r="AX1937" s="12" t="s">
        <v>71</v>
      </c>
      <c r="AY1937" s="148" t="s">
        <v>141</v>
      </c>
    </row>
    <row r="1938" spans="2:65" s="13" customFormat="1" ht="11.25" x14ac:dyDescent="0.2">
      <c r="B1938" s="153"/>
      <c r="D1938" s="141" t="s">
        <v>155</v>
      </c>
      <c r="E1938" s="154" t="s">
        <v>19</v>
      </c>
      <c r="F1938" s="155" t="s">
        <v>2084</v>
      </c>
      <c r="H1938" s="156">
        <v>19.3</v>
      </c>
      <c r="I1938" s="157"/>
      <c r="L1938" s="153"/>
      <c r="M1938" s="158"/>
      <c r="T1938" s="159"/>
      <c r="AT1938" s="154" t="s">
        <v>155</v>
      </c>
      <c r="AU1938" s="154" t="s">
        <v>81</v>
      </c>
      <c r="AV1938" s="13" t="s">
        <v>81</v>
      </c>
      <c r="AW1938" s="13" t="s">
        <v>33</v>
      </c>
      <c r="AX1938" s="13" t="s">
        <v>79</v>
      </c>
      <c r="AY1938" s="154" t="s">
        <v>141</v>
      </c>
    </row>
    <row r="1939" spans="2:65" s="1" customFormat="1" ht="24.2" customHeight="1" x14ac:dyDescent="0.2">
      <c r="B1939" s="33"/>
      <c r="C1939" s="128" t="s">
        <v>2085</v>
      </c>
      <c r="D1939" s="128" t="s">
        <v>144</v>
      </c>
      <c r="E1939" s="129" t="s">
        <v>2086</v>
      </c>
      <c r="F1939" s="130" t="s">
        <v>2087</v>
      </c>
      <c r="G1939" s="131" t="s">
        <v>221</v>
      </c>
      <c r="H1939" s="132">
        <v>24.045000000000002</v>
      </c>
      <c r="I1939" s="133"/>
      <c r="J1939" s="134">
        <f>ROUND(I1939*H1939,2)</f>
        <v>0</v>
      </c>
      <c r="K1939" s="130" t="s">
        <v>148</v>
      </c>
      <c r="L1939" s="33"/>
      <c r="M1939" s="135" t="s">
        <v>19</v>
      </c>
      <c r="N1939" s="136" t="s">
        <v>42</v>
      </c>
      <c r="P1939" s="137">
        <f>O1939*H1939</f>
        <v>0</v>
      </c>
      <c r="Q1939" s="137">
        <v>4.0000000000000003E-5</v>
      </c>
      <c r="R1939" s="137">
        <f>Q1939*H1939</f>
        <v>9.6180000000000018E-4</v>
      </c>
      <c r="S1939" s="137">
        <v>0</v>
      </c>
      <c r="T1939" s="138">
        <f>S1939*H1939</f>
        <v>0</v>
      </c>
      <c r="AR1939" s="139" t="s">
        <v>269</v>
      </c>
      <c r="AT1939" s="139" t="s">
        <v>144</v>
      </c>
      <c r="AU1939" s="139" t="s">
        <v>81</v>
      </c>
      <c r="AY1939" s="18" t="s">
        <v>141</v>
      </c>
      <c r="BE1939" s="140">
        <f>IF(N1939="základní",J1939,0)</f>
        <v>0</v>
      </c>
      <c r="BF1939" s="140">
        <f>IF(N1939="snížená",J1939,0)</f>
        <v>0</v>
      </c>
      <c r="BG1939" s="140">
        <f>IF(N1939="zákl. přenesená",J1939,0)</f>
        <v>0</v>
      </c>
      <c r="BH1939" s="140">
        <f>IF(N1939="sníž. přenesená",J1939,0)</f>
        <v>0</v>
      </c>
      <c r="BI1939" s="140">
        <f>IF(N1939="nulová",J1939,0)</f>
        <v>0</v>
      </c>
      <c r="BJ1939" s="18" t="s">
        <v>79</v>
      </c>
      <c r="BK1939" s="140">
        <f>ROUND(I1939*H1939,2)</f>
        <v>0</v>
      </c>
      <c r="BL1939" s="18" t="s">
        <v>269</v>
      </c>
      <c r="BM1939" s="139" t="s">
        <v>2088</v>
      </c>
    </row>
    <row r="1940" spans="2:65" s="1" customFormat="1" ht="11.25" x14ac:dyDescent="0.2">
      <c r="B1940" s="33"/>
      <c r="D1940" s="141" t="s">
        <v>151</v>
      </c>
      <c r="F1940" s="142" t="s">
        <v>2089</v>
      </c>
      <c r="I1940" s="143"/>
      <c r="L1940" s="33"/>
      <c r="M1940" s="144"/>
      <c r="T1940" s="54"/>
      <c r="AT1940" s="18" t="s">
        <v>151</v>
      </c>
      <c r="AU1940" s="18" t="s">
        <v>81</v>
      </c>
    </row>
    <row r="1941" spans="2:65" s="1" customFormat="1" ht="11.25" x14ac:dyDescent="0.2">
      <c r="B1941" s="33"/>
      <c r="D1941" s="145" t="s">
        <v>153</v>
      </c>
      <c r="F1941" s="146" t="s">
        <v>2090</v>
      </c>
      <c r="I1941" s="143"/>
      <c r="L1941" s="33"/>
      <c r="M1941" s="144"/>
      <c r="T1941" s="54"/>
      <c r="AT1941" s="18" t="s">
        <v>153</v>
      </c>
      <c r="AU1941" s="18" t="s">
        <v>81</v>
      </c>
    </row>
    <row r="1942" spans="2:65" s="12" customFormat="1" ht="11.25" x14ac:dyDescent="0.2">
      <c r="B1942" s="147"/>
      <c r="D1942" s="141" t="s">
        <v>155</v>
      </c>
      <c r="E1942" s="148" t="s">
        <v>19</v>
      </c>
      <c r="F1942" s="149" t="s">
        <v>545</v>
      </c>
      <c r="H1942" s="148" t="s">
        <v>19</v>
      </c>
      <c r="I1942" s="150"/>
      <c r="L1942" s="147"/>
      <c r="M1942" s="151"/>
      <c r="T1942" s="152"/>
      <c r="AT1942" s="148" t="s">
        <v>155</v>
      </c>
      <c r="AU1942" s="148" t="s">
        <v>81</v>
      </c>
      <c r="AV1942" s="12" t="s">
        <v>79</v>
      </c>
      <c r="AW1942" s="12" t="s">
        <v>33</v>
      </c>
      <c r="AX1942" s="12" t="s">
        <v>71</v>
      </c>
      <c r="AY1942" s="148" t="s">
        <v>141</v>
      </c>
    </row>
    <row r="1943" spans="2:65" s="13" customFormat="1" ht="11.25" x14ac:dyDescent="0.2">
      <c r="B1943" s="153"/>
      <c r="D1943" s="141" t="s">
        <v>155</v>
      </c>
      <c r="E1943" s="154" t="s">
        <v>19</v>
      </c>
      <c r="F1943" s="155" t="s">
        <v>2077</v>
      </c>
      <c r="H1943" s="156">
        <v>24.045000000000002</v>
      </c>
      <c r="I1943" s="157"/>
      <c r="L1943" s="153"/>
      <c r="M1943" s="158"/>
      <c r="T1943" s="159"/>
      <c r="AT1943" s="154" t="s">
        <v>155</v>
      </c>
      <c r="AU1943" s="154" t="s">
        <v>81</v>
      </c>
      <c r="AV1943" s="13" t="s">
        <v>81</v>
      </c>
      <c r="AW1943" s="13" t="s">
        <v>33</v>
      </c>
      <c r="AX1943" s="13" t="s">
        <v>79</v>
      </c>
      <c r="AY1943" s="154" t="s">
        <v>141</v>
      </c>
    </row>
    <row r="1944" spans="2:65" s="1" customFormat="1" ht="24.2" customHeight="1" x14ac:dyDescent="0.2">
      <c r="B1944" s="33"/>
      <c r="C1944" s="128" t="s">
        <v>2091</v>
      </c>
      <c r="D1944" s="128" t="s">
        <v>144</v>
      </c>
      <c r="E1944" s="129" t="s">
        <v>2092</v>
      </c>
      <c r="F1944" s="130" t="s">
        <v>2093</v>
      </c>
      <c r="G1944" s="131" t="s">
        <v>221</v>
      </c>
      <c r="H1944" s="132">
        <v>21.15</v>
      </c>
      <c r="I1944" s="133"/>
      <c r="J1944" s="134">
        <f>ROUND(I1944*H1944,2)</f>
        <v>0</v>
      </c>
      <c r="K1944" s="130" t="s">
        <v>148</v>
      </c>
      <c r="L1944" s="33"/>
      <c r="M1944" s="135" t="s">
        <v>19</v>
      </c>
      <c r="N1944" s="136" t="s">
        <v>42</v>
      </c>
      <c r="P1944" s="137">
        <f>O1944*H1944</f>
        <v>0</v>
      </c>
      <c r="Q1944" s="137">
        <v>8.9999999999999993E-3</v>
      </c>
      <c r="R1944" s="137">
        <f>Q1944*H1944</f>
        <v>0.19034999999999996</v>
      </c>
      <c r="S1944" s="137">
        <v>0</v>
      </c>
      <c r="T1944" s="138">
        <f>S1944*H1944</f>
        <v>0</v>
      </c>
      <c r="AR1944" s="139" t="s">
        <v>269</v>
      </c>
      <c r="AT1944" s="139" t="s">
        <v>144</v>
      </c>
      <c r="AU1944" s="139" t="s">
        <v>81</v>
      </c>
      <c r="AY1944" s="18" t="s">
        <v>141</v>
      </c>
      <c r="BE1944" s="140">
        <f>IF(N1944="základní",J1944,0)</f>
        <v>0</v>
      </c>
      <c r="BF1944" s="140">
        <f>IF(N1944="snížená",J1944,0)</f>
        <v>0</v>
      </c>
      <c r="BG1944" s="140">
        <f>IF(N1944="zákl. přenesená",J1944,0)</f>
        <v>0</v>
      </c>
      <c r="BH1944" s="140">
        <f>IF(N1944="sníž. přenesená",J1944,0)</f>
        <v>0</v>
      </c>
      <c r="BI1944" s="140">
        <f>IF(N1944="nulová",J1944,0)</f>
        <v>0</v>
      </c>
      <c r="BJ1944" s="18" t="s">
        <v>79</v>
      </c>
      <c r="BK1944" s="140">
        <f>ROUND(I1944*H1944,2)</f>
        <v>0</v>
      </c>
      <c r="BL1944" s="18" t="s">
        <v>269</v>
      </c>
      <c r="BM1944" s="139" t="s">
        <v>2094</v>
      </c>
    </row>
    <row r="1945" spans="2:65" s="1" customFormat="1" ht="19.5" x14ac:dyDescent="0.2">
      <c r="B1945" s="33"/>
      <c r="D1945" s="141" t="s">
        <v>151</v>
      </c>
      <c r="F1945" s="142" t="s">
        <v>2095</v>
      </c>
      <c r="I1945" s="143"/>
      <c r="L1945" s="33"/>
      <c r="M1945" s="144"/>
      <c r="T1945" s="54"/>
      <c r="AT1945" s="18" t="s">
        <v>151</v>
      </c>
      <c r="AU1945" s="18" t="s">
        <v>81</v>
      </c>
    </row>
    <row r="1946" spans="2:65" s="1" customFormat="1" ht="11.25" x14ac:dyDescent="0.2">
      <c r="B1946" s="33"/>
      <c r="D1946" s="145" t="s">
        <v>153</v>
      </c>
      <c r="F1946" s="146" t="s">
        <v>2096</v>
      </c>
      <c r="I1946" s="143"/>
      <c r="L1946" s="33"/>
      <c r="M1946" s="144"/>
      <c r="T1946" s="54"/>
      <c r="AT1946" s="18" t="s">
        <v>153</v>
      </c>
      <c r="AU1946" s="18" t="s">
        <v>81</v>
      </c>
    </row>
    <row r="1947" spans="2:65" s="12" customFormat="1" ht="11.25" x14ac:dyDescent="0.2">
      <c r="B1947" s="147"/>
      <c r="D1947" s="141" t="s">
        <v>155</v>
      </c>
      <c r="E1947" s="148" t="s">
        <v>19</v>
      </c>
      <c r="F1947" s="149" t="s">
        <v>545</v>
      </c>
      <c r="H1947" s="148" t="s">
        <v>19</v>
      </c>
      <c r="I1947" s="150"/>
      <c r="L1947" s="147"/>
      <c r="M1947" s="151"/>
      <c r="T1947" s="152"/>
      <c r="AT1947" s="148" t="s">
        <v>155</v>
      </c>
      <c r="AU1947" s="148" t="s">
        <v>81</v>
      </c>
      <c r="AV1947" s="12" t="s">
        <v>79</v>
      </c>
      <c r="AW1947" s="12" t="s">
        <v>33</v>
      </c>
      <c r="AX1947" s="12" t="s">
        <v>71</v>
      </c>
      <c r="AY1947" s="148" t="s">
        <v>141</v>
      </c>
    </row>
    <row r="1948" spans="2:65" s="13" customFormat="1" ht="11.25" x14ac:dyDescent="0.2">
      <c r="B1948" s="153"/>
      <c r="D1948" s="141" t="s">
        <v>155</v>
      </c>
      <c r="E1948" s="154" t="s">
        <v>19</v>
      </c>
      <c r="F1948" s="155" t="s">
        <v>2097</v>
      </c>
      <c r="H1948" s="156">
        <v>21.15</v>
      </c>
      <c r="I1948" s="157"/>
      <c r="L1948" s="153"/>
      <c r="M1948" s="158"/>
      <c r="T1948" s="159"/>
      <c r="AT1948" s="154" t="s">
        <v>155</v>
      </c>
      <c r="AU1948" s="154" t="s">
        <v>81</v>
      </c>
      <c r="AV1948" s="13" t="s">
        <v>81</v>
      </c>
      <c r="AW1948" s="13" t="s">
        <v>33</v>
      </c>
      <c r="AX1948" s="13" t="s">
        <v>79</v>
      </c>
      <c r="AY1948" s="154" t="s">
        <v>141</v>
      </c>
    </row>
    <row r="1949" spans="2:65" s="1" customFormat="1" ht="24.2" customHeight="1" x14ac:dyDescent="0.2">
      <c r="B1949" s="33"/>
      <c r="C1949" s="128" t="s">
        <v>2098</v>
      </c>
      <c r="D1949" s="128" t="s">
        <v>144</v>
      </c>
      <c r="E1949" s="129" t="s">
        <v>2099</v>
      </c>
      <c r="F1949" s="130" t="s">
        <v>2100</v>
      </c>
      <c r="G1949" s="131" t="s">
        <v>221</v>
      </c>
      <c r="H1949" s="132">
        <v>24.045000000000002</v>
      </c>
      <c r="I1949" s="133"/>
      <c r="J1949" s="134">
        <f>ROUND(I1949*H1949,2)</f>
        <v>0</v>
      </c>
      <c r="K1949" s="130" t="s">
        <v>148</v>
      </c>
      <c r="L1949" s="33"/>
      <c r="M1949" s="135" t="s">
        <v>19</v>
      </c>
      <c r="N1949" s="136" t="s">
        <v>42</v>
      </c>
      <c r="P1949" s="137">
        <f>O1949*H1949</f>
        <v>0</v>
      </c>
      <c r="Q1949" s="137">
        <v>3.6000000000000002E-4</v>
      </c>
      <c r="R1949" s="137">
        <f>Q1949*H1949</f>
        <v>8.656200000000001E-3</v>
      </c>
      <c r="S1949" s="137">
        <v>0</v>
      </c>
      <c r="T1949" s="138">
        <f>S1949*H1949</f>
        <v>0</v>
      </c>
      <c r="AR1949" s="139" t="s">
        <v>269</v>
      </c>
      <c r="AT1949" s="139" t="s">
        <v>144</v>
      </c>
      <c r="AU1949" s="139" t="s">
        <v>81</v>
      </c>
      <c r="AY1949" s="18" t="s">
        <v>141</v>
      </c>
      <c r="BE1949" s="140">
        <f>IF(N1949="základní",J1949,0)</f>
        <v>0</v>
      </c>
      <c r="BF1949" s="140">
        <f>IF(N1949="snížená",J1949,0)</f>
        <v>0</v>
      </c>
      <c r="BG1949" s="140">
        <f>IF(N1949="zákl. přenesená",J1949,0)</f>
        <v>0</v>
      </c>
      <c r="BH1949" s="140">
        <f>IF(N1949="sníž. přenesená",J1949,0)</f>
        <v>0</v>
      </c>
      <c r="BI1949" s="140">
        <f>IF(N1949="nulová",J1949,0)</f>
        <v>0</v>
      </c>
      <c r="BJ1949" s="18" t="s">
        <v>79</v>
      </c>
      <c r="BK1949" s="140">
        <f>ROUND(I1949*H1949,2)</f>
        <v>0</v>
      </c>
      <c r="BL1949" s="18" t="s">
        <v>269</v>
      </c>
      <c r="BM1949" s="139" t="s">
        <v>2101</v>
      </c>
    </row>
    <row r="1950" spans="2:65" s="1" customFormat="1" ht="19.5" x14ac:dyDescent="0.2">
      <c r="B1950" s="33"/>
      <c r="D1950" s="141" t="s">
        <v>151</v>
      </c>
      <c r="F1950" s="142" t="s">
        <v>2102</v>
      </c>
      <c r="I1950" s="143"/>
      <c r="L1950" s="33"/>
      <c r="M1950" s="144"/>
      <c r="T1950" s="54"/>
      <c r="AT1950" s="18" t="s">
        <v>151</v>
      </c>
      <c r="AU1950" s="18" t="s">
        <v>81</v>
      </c>
    </row>
    <row r="1951" spans="2:65" s="1" customFormat="1" ht="11.25" x14ac:dyDescent="0.2">
      <c r="B1951" s="33"/>
      <c r="D1951" s="145" t="s">
        <v>153</v>
      </c>
      <c r="F1951" s="146" t="s">
        <v>2103</v>
      </c>
      <c r="I1951" s="143"/>
      <c r="L1951" s="33"/>
      <c r="M1951" s="144"/>
      <c r="T1951" s="54"/>
      <c r="AT1951" s="18" t="s">
        <v>153</v>
      </c>
      <c r="AU1951" s="18" t="s">
        <v>81</v>
      </c>
    </row>
    <row r="1952" spans="2:65" s="12" customFormat="1" ht="11.25" x14ac:dyDescent="0.2">
      <c r="B1952" s="147"/>
      <c r="D1952" s="141" t="s">
        <v>155</v>
      </c>
      <c r="E1952" s="148" t="s">
        <v>19</v>
      </c>
      <c r="F1952" s="149" t="s">
        <v>545</v>
      </c>
      <c r="H1952" s="148" t="s">
        <v>19</v>
      </c>
      <c r="I1952" s="150"/>
      <c r="L1952" s="147"/>
      <c r="M1952" s="151"/>
      <c r="T1952" s="152"/>
      <c r="AT1952" s="148" t="s">
        <v>155</v>
      </c>
      <c r="AU1952" s="148" t="s">
        <v>81</v>
      </c>
      <c r="AV1952" s="12" t="s">
        <v>79</v>
      </c>
      <c r="AW1952" s="12" t="s">
        <v>33</v>
      </c>
      <c r="AX1952" s="12" t="s">
        <v>71</v>
      </c>
      <c r="AY1952" s="148" t="s">
        <v>141</v>
      </c>
    </row>
    <row r="1953" spans="2:65" s="13" customFormat="1" ht="11.25" x14ac:dyDescent="0.2">
      <c r="B1953" s="153"/>
      <c r="D1953" s="141" t="s">
        <v>155</v>
      </c>
      <c r="E1953" s="154" t="s">
        <v>19</v>
      </c>
      <c r="F1953" s="155" t="s">
        <v>2077</v>
      </c>
      <c r="H1953" s="156">
        <v>24.045000000000002</v>
      </c>
      <c r="I1953" s="157"/>
      <c r="L1953" s="153"/>
      <c r="M1953" s="158"/>
      <c r="T1953" s="159"/>
      <c r="AT1953" s="154" t="s">
        <v>155</v>
      </c>
      <c r="AU1953" s="154" t="s">
        <v>81</v>
      </c>
      <c r="AV1953" s="13" t="s">
        <v>81</v>
      </c>
      <c r="AW1953" s="13" t="s">
        <v>33</v>
      </c>
      <c r="AX1953" s="13" t="s">
        <v>79</v>
      </c>
      <c r="AY1953" s="154" t="s">
        <v>141</v>
      </c>
    </row>
    <row r="1954" spans="2:65" s="1" customFormat="1" ht="24.2" customHeight="1" x14ac:dyDescent="0.2">
      <c r="B1954" s="33"/>
      <c r="C1954" s="128" t="s">
        <v>2104</v>
      </c>
      <c r="D1954" s="128" t="s">
        <v>144</v>
      </c>
      <c r="E1954" s="129" t="s">
        <v>2105</v>
      </c>
      <c r="F1954" s="130" t="s">
        <v>2106</v>
      </c>
      <c r="G1954" s="131" t="s">
        <v>221</v>
      </c>
      <c r="H1954" s="132">
        <v>21.15</v>
      </c>
      <c r="I1954" s="133"/>
      <c r="J1954" s="134">
        <f>ROUND(I1954*H1954,2)</f>
        <v>0</v>
      </c>
      <c r="K1954" s="130" t="s">
        <v>148</v>
      </c>
      <c r="L1954" s="33"/>
      <c r="M1954" s="135" t="s">
        <v>19</v>
      </c>
      <c r="N1954" s="136" t="s">
        <v>42</v>
      </c>
      <c r="P1954" s="137">
        <f>O1954*H1954</f>
        <v>0</v>
      </c>
      <c r="Q1954" s="137">
        <v>5.4000000000000003E-3</v>
      </c>
      <c r="R1954" s="137">
        <f>Q1954*H1954</f>
        <v>0.11420999999999999</v>
      </c>
      <c r="S1954" s="137">
        <v>0</v>
      </c>
      <c r="T1954" s="138">
        <f>S1954*H1954</f>
        <v>0</v>
      </c>
      <c r="AR1954" s="139" t="s">
        <v>269</v>
      </c>
      <c r="AT1954" s="139" t="s">
        <v>144</v>
      </c>
      <c r="AU1954" s="139" t="s">
        <v>81</v>
      </c>
      <c r="AY1954" s="18" t="s">
        <v>141</v>
      </c>
      <c r="BE1954" s="140">
        <f>IF(N1954="základní",J1954,0)</f>
        <v>0</v>
      </c>
      <c r="BF1954" s="140">
        <f>IF(N1954="snížená",J1954,0)</f>
        <v>0</v>
      </c>
      <c r="BG1954" s="140">
        <f>IF(N1954="zákl. přenesená",J1954,0)</f>
        <v>0</v>
      </c>
      <c r="BH1954" s="140">
        <f>IF(N1954="sníž. přenesená",J1954,0)</f>
        <v>0</v>
      </c>
      <c r="BI1954" s="140">
        <f>IF(N1954="nulová",J1954,0)</f>
        <v>0</v>
      </c>
      <c r="BJ1954" s="18" t="s">
        <v>79</v>
      </c>
      <c r="BK1954" s="140">
        <f>ROUND(I1954*H1954,2)</f>
        <v>0</v>
      </c>
      <c r="BL1954" s="18" t="s">
        <v>269</v>
      </c>
      <c r="BM1954" s="139" t="s">
        <v>2107</v>
      </c>
    </row>
    <row r="1955" spans="2:65" s="1" customFormat="1" ht="11.25" x14ac:dyDescent="0.2">
      <c r="B1955" s="33"/>
      <c r="D1955" s="141" t="s">
        <v>151</v>
      </c>
      <c r="F1955" s="142" t="s">
        <v>2108</v>
      </c>
      <c r="I1955" s="143"/>
      <c r="L1955" s="33"/>
      <c r="M1955" s="144"/>
      <c r="T1955" s="54"/>
      <c r="AT1955" s="18" t="s">
        <v>151</v>
      </c>
      <c r="AU1955" s="18" t="s">
        <v>81</v>
      </c>
    </row>
    <row r="1956" spans="2:65" s="1" customFormat="1" ht="11.25" x14ac:dyDescent="0.2">
      <c r="B1956" s="33"/>
      <c r="D1956" s="145" t="s">
        <v>153</v>
      </c>
      <c r="F1956" s="146" t="s">
        <v>2109</v>
      </c>
      <c r="I1956" s="143"/>
      <c r="L1956" s="33"/>
      <c r="M1956" s="144"/>
      <c r="T1956" s="54"/>
      <c r="AT1956" s="18" t="s">
        <v>153</v>
      </c>
      <c r="AU1956" s="18" t="s">
        <v>81</v>
      </c>
    </row>
    <row r="1957" spans="2:65" s="12" customFormat="1" ht="11.25" x14ac:dyDescent="0.2">
      <c r="B1957" s="147"/>
      <c r="D1957" s="141" t="s">
        <v>155</v>
      </c>
      <c r="E1957" s="148" t="s">
        <v>19</v>
      </c>
      <c r="F1957" s="149" t="s">
        <v>545</v>
      </c>
      <c r="H1957" s="148" t="s">
        <v>19</v>
      </c>
      <c r="I1957" s="150"/>
      <c r="L1957" s="147"/>
      <c r="M1957" s="151"/>
      <c r="T1957" s="152"/>
      <c r="AT1957" s="148" t="s">
        <v>155</v>
      </c>
      <c r="AU1957" s="148" t="s">
        <v>81</v>
      </c>
      <c r="AV1957" s="12" t="s">
        <v>79</v>
      </c>
      <c r="AW1957" s="12" t="s">
        <v>33</v>
      </c>
      <c r="AX1957" s="12" t="s">
        <v>71</v>
      </c>
      <c r="AY1957" s="148" t="s">
        <v>141</v>
      </c>
    </row>
    <row r="1958" spans="2:65" s="13" customFormat="1" ht="11.25" x14ac:dyDescent="0.2">
      <c r="B1958" s="153"/>
      <c r="D1958" s="141" t="s">
        <v>155</v>
      </c>
      <c r="E1958" s="154" t="s">
        <v>19</v>
      </c>
      <c r="F1958" s="155" t="s">
        <v>2097</v>
      </c>
      <c r="H1958" s="156">
        <v>21.15</v>
      </c>
      <c r="I1958" s="157"/>
      <c r="L1958" s="153"/>
      <c r="M1958" s="158"/>
      <c r="T1958" s="159"/>
      <c r="AT1958" s="154" t="s">
        <v>155</v>
      </c>
      <c r="AU1958" s="154" t="s">
        <v>81</v>
      </c>
      <c r="AV1958" s="13" t="s">
        <v>81</v>
      </c>
      <c r="AW1958" s="13" t="s">
        <v>33</v>
      </c>
      <c r="AX1958" s="13" t="s">
        <v>79</v>
      </c>
      <c r="AY1958" s="154" t="s">
        <v>141</v>
      </c>
    </row>
    <row r="1959" spans="2:65" s="1" customFormat="1" ht="24.2" customHeight="1" x14ac:dyDescent="0.2">
      <c r="B1959" s="33"/>
      <c r="C1959" s="128" t="s">
        <v>2110</v>
      </c>
      <c r="D1959" s="128" t="s">
        <v>144</v>
      </c>
      <c r="E1959" s="129" t="s">
        <v>2111</v>
      </c>
      <c r="F1959" s="130" t="s">
        <v>2112</v>
      </c>
      <c r="G1959" s="131" t="s">
        <v>221</v>
      </c>
      <c r="H1959" s="132">
        <v>2.895</v>
      </c>
      <c r="I1959" s="133"/>
      <c r="J1959" s="134">
        <f>ROUND(I1959*H1959,2)</f>
        <v>0</v>
      </c>
      <c r="K1959" s="130" t="s">
        <v>148</v>
      </c>
      <c r="L1959" s="33"/>
      <c r="M1959" s="135" t="s">
        <v>19</v>
      </c>
      <c r="N1959" s="136" t="s">
        <v>42</v>
      </c>
      <c r="P1959" s="137">
        <f>O1959*H1959</f>
        <v>0</v>
      </c>
      <c r="Q1959" s="137">
        <v>0</v>
      </c>
      <c r="R1959" s="137">
        <f>Q1959*H1959</f>
        <v>0</v>
      </c>
      <c r="S1959" s="137">
        <v>0</v>
      </c>
      <c r="T1959" s="138">
        <f>S1959*H1959</f>
        <v>0</v>
      </c>
      <c r="AR1959" s="139" t="s">
        <v>269</v>
      </c>
      <c r="AT1959" s="139" t="s">
        <v>144</v>
      </c>
      <c r="AU1959" s="139" t="s">
        <v>81</v>
      </c>
      <c r="AY1959" s="18" t="s">
        <v>141</v>
      </c>
      <c r="BE1959" s="140">
        <f>IF(N1959="základní",J1959,0)</f>
        <v>0</v>
      </c>
      <c r="BF1959" s="140">
        <f>IF(N1959="snížená",J1959,0)</f>
        <v>0</v>
      </c>
      <c r="BG1959" s="140">
        <f>IF(N1959="zákl. přenesená",J1959,0)</f>
        <v>0</v>
      </c>
      <c r="BH1959" s="140">
        <f>IF(N1959="sníž. přenesená",J1959,0)</f>
        <v>0</v>
      </c>
      <c r="BI1959" s="140">
        <f>IF(N1959="nulová",J1959,0)</f>
        <v>0</v>
      </c>
      <c r="BJ1959" s="18" t="s">
        <v>79</v>
      </c>
      <c r="BK1959" s="140">
        <f>ROUND(I1959*H1959,2)</f>
        <v>0</v>
      </c>
      <c r="BL1959" s="18" t="s">
        <v>269</v>
      </c>
      <c r="BM1959" s="139" t="s">
        <v>2113</v>
      </c>
    </row>
    <row r="1960" spans="2:65" s="1" customFormat="1" ht="19.5" x14ac:dyDescent="0.2">
      <c r="B1960" s="33"/>
      <c r="D1960" s="141" t="s">
        <v>151</v>
      </c>
      <c r="F1960" s="142" t="s">
        <v>2114</v>
      </c>
      <c r="I1960" s="143"/>
      <c r="L1960" s="33"/>
      <c r="M1960" s="144"/>
      <c r="T1960" s="54"/>
      <c r="AT1960" s="18" t="s">
        <v>151</v>
      </c>
      <c r="AU1960" s="18" t="s">
        <v>81</v>
      </c>
    </row>
    <row r="1961" spans="2:65" s="1" customFormat="1" ht="11.25" x14ac:dyDescent="0.2">
      <c r="B1961" s="33"/>
      <c r="D1961" s="145" t="s">
        <v>153</v>
      </c>
      <c r="F1961" s="146" t="s">
        <v>2115</v>
      </c>
      <c r="I1961" s="143"/>
      <c r="L1961" s="33"/>
      <c r="M1961" s="144"/>
      <c r="T1961" s="54"/>
      <c r="AT1961" s="18" t="s">
        <v>153</v>
      </c>
      <c r="AU1961" s="18" t="s">
        <v>81</v>
      </c>
    </row>
    <row r="1962" spans="2:65" s="12" customFormat="1" ht="11.25" x14ac:dyDescent="0.2">
      <c r="B1962" s="147"/>
      <c r="D1962" s="141" t="s">
        <v>155</v>
      </c>
      <c r="E1962" s="148" t="s">
        <v>19</v>
      </c>
      <c r="F1962" s="149" t="s">
        <v>545</v>
      </c>
      <c r="H1962" s="148" t="s">
        <v>19</v>
      </c>
      <c r="I1962" s="150"/>
      <c r="L1962" s="147"/>
      <c r="M1962" s="151"/>
      <c r="T1962" s="152"/>
      <c r="AT1962" s="148" t="s">
        <v>155</v>
      </c>
      <c r="AU1962" s="148" t="s">
        <v>81</v>
      </c>
      <c r="AV1962" s="12" t="s">
        <v>79</v>
      </c>
      <c r="AW1962" s="12" t="s">
        <v>33</v>
      </c>
      <c r="AX1962" s="12" t="s">
        <v>71</v>
      </c>
      <c r="AY1962" s="148" t="s">
        <v>141</v>
      </c>
    </row>
    <row r="1963" spans="2:65" s="13" customFormat="1" ht="11.25" x14ac:dyDescent="0.2">
      <c r="B1963" s="153"/>
      <c r="D1963" s="141" t="s">
        <v>155</v>
      </c>
      <c r="E1963" s="154" t="s">
        <v>19</v>
      </c>
      <c r="F1963" s="155" t="s">
        <v>2116</v>
      </c>
      <c r="H1963" s="156">
        <v>2.895</v>
      </c>
      <c r="I1963" s="157"/>
      <c r="L1963" s="153"/>
      <c r="M1963" s="158"/>
      <c r="T1963" s="159"/>
      <c r="AT1963" s="154" t="s">
        <v>155</v>
      </c>
      <c r="AU1963" s="154" t="s">
        <v>81</v>
      </c>
      <c r="AV1963" s="13" t="s">
        <v>81</v>
      </c>
      <c r="AW1963" s="13" t="s">
        <v>33</v>
      </c>
      <c r="AX1963" s="13" t="s">
        <v>79</v>
      </c>
      <c r="AY1963" s="154" t="s">
        <v>141</v>
      </c>
    </row>
    <row r="1964" spans="2:65" s="1" customFormat="1" ht="16.5" customHeight="1" x14ac:dyDescent="0.2">
      <c r="B1964" s="33"/>
      <c r="C1964" s="128" t="s">
        <v>2117</v>
      </c>
      <c r="D1964" s="128" t="s">
        <v>144</v>
      </c>
      <c r="E1964" s="129" t="s">
        <v>2118</v>
      </c>
      <c r="F1964" s="130" t="s">
        <v>2119</v>
      </c>
      <c r="G1964" s="131" t="s">
        <v>221</v>
      </c>
      <c r="H1964" s="132">
        <v>24.045000000000002</v>
      </c>
      <c r="I1964" s="133"/>
      <c r="J1964" s="134">
        <f>ROUND(I1964*H1964,2)</f>
        <v>0</v>
      </c>
      <c r="K1964" s="130" t="s">
        <v>148</v>
      </c>
      <c r="L1964" s="33"/>
      <c r="M1964" s="135" t="s">
        <v>19</v>
      </c>
      <c r="N1964" s="136" t="s">
        <v>42</v>
      </c>
      <c r="P1964" s="137">
        <f>O1964*H1964</f>
        <v>0</v>
      </c>
      <c r="Q1964" s="137">
        <v>8.9999999999999998E-4</v>
      </c>
      <c r="R1964" s="137">
        <f>Q1964*H1964</f>
        <v>2.16405E-2</v>
      </c>
      <c r="S1964" s="137">
        <v>0</v>
      </c>
      <c r="T1964" s="138">
        <f>S1964*H1964</f>
        <v>0</v>
      </c>
      <c r="AR1964" s="139" t="s">
        <v>269</v>
      </c>
      <c r="AT1964" s="139" t="s">
        <v>144</v>
      </c>
      <c r="AU1964" s="139" t="s">
        <v>81</v>
      </c>
      <c r="AY1964" s="18" t="s">
        <v>141</v>
      </c>
      <c r="BE1964" s="140">
        <f>IF(N1964="základní",J1964,0)</f>
        <v>0</v>
      </c>
      <c r="BF1964" s="140">
        <f>IF(N1964="snížená",J1964,0)</f>
        <v>0</v>
      </c>
      <c r="BG1964" s="140">
        <f>IF(N1964="zákl. přenesená",J1964,0)</f>
        <v>0</v>
      </c>
      <c r="BH1964" s="140">
        <f>IF(N1964="sníž. přenesená",J1964,0)</f>
        <v>0</v>
      </c>
      <c r="BI1964" s="140">
        <f>IF(N1964="nulová",J1964,0)</f>
        <v>0</v>
      </c>
      <c r="BJ1964" s="18" t="s">
        <v>79</v>
      </c>
      <c r="BK1964" s="140">
        <f>ROUND(I1964*H1964,2)</f>
        <v>0</v>
      </c>
      <c r="BL1964" s="18" t="s">
        <v>269</v>
      </c>
      <c r="BM1964" s="139" t="s">
        <v>2120</v>
      </c>
    </row>
    <row r="1965" spans="2:65" s="1" customFormat="1" ht="11.25" x14ac:dyDescent="0.2">
      <c r="B1965" s="33"/>
      <c r="D1965" s="141" t="s">
        <v>151</v>
      </c>
      <c r="F1965" s="142" t="s">
        <v>2121</v>
      </c>
      <c r="I1965" s="143"/>
      <c r="L1965" s="33"/>
      <c r="M1965" s="144"/>
      <c r="T1965" s="54"/>
      <c r="AT1965" s="18" t="s">
        <v>151</v>
      </c>
      <c r="AU1965" s="18" t="s">
        <v>81</v>
      </c>
    </row>
    <row r="1966" spans="2:65" s="1" customFormat="1" ht="11.25" x14ac:dyDescent="0.2">
      <c r="B1966" s="33"/>
      <c r="D1966" s="145" t="s">
        <v>153</v>
      </c>
      <c r="F1966" s="146" t="s">
        <v>2122</v>
      </c>
      <c r="I1966" s="143"/>
      <c r="L1966" s="33"/>
      <c r="M1966" s="144"/>
      <c r="T1966" s="54"/>
      <c r="AT1966" s="18" t="s">
        <v>153</v>
      </c>
      <c r="AU1966" s="18" t="s">
        <v>81</v>
      </c>
    </row>
    <row r="1967" spans="2:65" s="12" customFormat="1" ht="11.25" x14ac:dyDescent="0.2">
      <c r="B1967" s="147"/>
      <c r="D1967" s="141" t="s">
        <v>155</v>
      </c>
      <c r="E1967" s="148" t="s">
        <v>19</v>
      </c>
      <c r="F1967" s="149" t="s">
        <v>545</v>
      </c>
      <c r="H1967" s="148" t="s">
        <v>19</v>
      </c>
      <c r="I1967" s="150"/>
      <c r="L1967" s="147"/>
      <c r="M1967" s="151"/>
      <c r="T1967" s="152"/>
      <c r="AT1967" s="148" t="s">
        <v>155</v>
      </c>
      <c r="AU1967" s="148" t="s">
        <v>81</v>
      </c>
      <c r="AV1967" s="12" t="s">
        <v>79</v>
      </c>
      <c r="AW1967" s="12" t="s">
        <v>33</v>
      </c>
      <c r="AX1967" s="12" t="s">
        <v>71</v>
      </c>
      <c r="AY1967" s="148" t="s">
        <v>141</v>
      </c>
    </row>
    <row r="1968" spans="2:65" s="13" customFormat="1" ht="11.25" x14ac:dyDescent="0.2">
      <c r="B1968" s="153"/>
      <c r="D1968" s="141" t="s">
        <v>155</v>
      </c>
      <c r="E1968" s="154" t="s">
        <v>19</v>
      </c>
      <c r="F1968" s="155" t="s">
        <v>2077</v>
      </c>
      <c r="H1968" s="156">
        <v>24.045000000000002</v>
      </c>
      <c r="I1968" s="157"/>
      <c r="L1968" s="153"/>
      <c r="M1968" s="158"/>
      <c r="T1968" s="159"/>
      <c r="AT1968" s="154" t="s">
        <v>155</v>
      </c>
      <c r="AU1968" s="154" t="s">
        <v>81</v>
      </c>
      <c r="AV1968" s="13" t="s">
        <v>81</v>
      </c>
      <c r="AW1968" s="13" t="s">
        <v>33</v>
      </c>
      <c r="AX1968" s="13" t="s">
        <v>79</v>
      </c>
      <c r="AY1968" s="154" t="s">
        <v>141</v>
      </c>
    </row>
    <row r="1969" spans="2:65" s="1" customFormat="1" ht="24.2" customHeight="1" x14ac:dyDescent="0.2">
      <c r="B1969" s="33"/>
      <c r="C1969" s="128" t="s">
        <v>2123</v>
      </c>
      <c r="D1969" s="128" t="s">
        <v>144</v>
      </c>
      <c r="E1969" s="129" t="s">
        <v>2124</v>
      </c>
      <c r="F1969" s="130" t="s">
        <v>2125</v>
      </c>
      <c r="G1969" s="131" t="s">
        <v>221</v>
      </c>
      <c r="H1969" s="132">
        <v>24.045000000000002</v>
      </c>
      <c r="I1969" s="133"/>
      <c r="J1969" s="134">
        <f>ROUND(I1969*H1969,2)</f>
        <v>0</v>
      </c>
      <c r="K1969" s="130" t="s">
        <v>148</v>
      </c>
      <c r="L1969" s="33"/>
      <c r="M1969" s="135" t="s">
        <v>19</v>
      </c>
      <c r="N1969" s="136" t="s">
        <v>42</v>
      </c>
      <c r="P1969" s="137">
        <f>O1969*H1969</f>
        <v>0</v>
      </c>
      <c r="Q1969" s="137">
        <v>3.5000000000000001E-3</v>
      </c>
      <c r="R1969" s="137">
        <f>Q1969*H1969</f>
        <v>8.415750000000001E-2</v>
      </c>
      <c r="S1969" s="137">
        <v>0</v>
      </c>
      <c r="T1969" s="138">
        <f>S1969*H1969</f>
        <v>0</v>
      </c>
      <c r="AR1969" s="139" t="s">
        <v>269</v>
      </c>
      <c r="AT1969" s="139" t="s">
        <v>144</v>
      </c>
      <c r="AU1969" s="139" t="s">
        <v>81</v>
      </c>
      <c r="AY1969" s="18" t="s">
        <v>141</v>
      </c>
      <c r="BE1969" s="140">
        <f>IF(N1969="základní",J1969,0)</f>
        <v>0</v>
      </c>
      <c r="BF1969" s="140">
        <f>IF(N1969="snížená",J1969,0)</f>
        <v>0</v>
      </c>
      <c r="BG1969" s="140">
        <f>IF(N1969="zákl. přenesená",J1969,0)</f>
        <v>0</v>
      </c>
      <c r="BH1969" s="140">
        <f>IF(N1969="sníž. přenesená",J1969,0)</f>
        <v>0</v>
      </c>
      <c r="BI1969" s="140">
        <f>IF(N1969="nulová",J1969,0)</f>
        <v>0</v>
      </c>
      <c r="BJ1969" s="18" t="s">
        <v>79</v>
      </c>
      <c r="BK1969" s="140">
        <f>ROUND(I1969*H1969,2)</f>
        <v>0</v>
      </c>
      <c r="BL1969" s="18" t="s">
        <v>269</v>
      </c>
      <c r="BM1969" s="139" t="s">
        <v>2126</v>
      </c>
    </row>
    <row r="1970" spans="2:65" s="1" customFormat="1" ht="19.5" x14ac:dyDescent="0.2">
      <c r="B1970" s="33"/>
      <c r="D1970" s="141" t="s">
        <v>151</v>
      </c>
      <c r="F1970" s="142" t="s">
        <v>2127</v>
      </c>
      <c r="I1970" s="143"/>
      <c r="L1970" s="33"/>
      <c r="M1970" s="144"/>
      <c r="T1970" s="54"/>
      <c r="AT1970" s="18" t="s">
        <v>151</v>
      </c>
      <c r="AU1970" s="18" t="s">
        <v>81</v>
      </c>
    </row>
    <row r="1971" spans="2:65" s="1" customFormat="1" ht="11.25" x14ac:dyDescent="0.2">
      <c r="B1971" s="33"/>
      <c r="D1971" s="145" t="s">
        <v>153</v>
      </c>
      <c r="F1971" s="146" t="s">
        <v>2128</v>
      </c>
      <c r="I1971" s="143"/>
      <c r="L1971" s="33"/>
      <c r="M1971" s="144"/>
      <c r="T1971" s="54"/>
      <c r="AT1971" s="18" t="s">
        <v>153</v>
      </c>
      <c r="AU1971" s="18" t="s">
        <v>81</v>
      </c>
    </row>
    <row r="1972" spans="2:65" s="12" customFormat="1" ht="11.25" x14ac:dyDescent="0.2">
      <c r="B1972" s="147"/>
      <c r="D1972" s="141" t="s">
        <v>155</v>
      </c>
      <c r="E1972" s="148" t="s">
        <v>19</v>
      </c>
      <c r="F1972" s="149" t="s">
        <v>545</v>
      </c>
      <c r="H1972" s="148" t="s">
        <v>19</v>
      </c>
      <c r="I1972" s="150"/>
      <c r="L1972" s="147"/>
      <c r="M1972" s="151"/>
      <c r="T1972" s="152"/>
      <c r="AT1972" s="148" t="s">
        <v>155</v>
      </c>
      <c r="AU1972" s="148" t="s">
        <v>81</v>
      </c>
      <c r="AV1972" s="12" t="s">
        <v>79</v>
      </c>
      <c r="AW1972" s="12" t="s">
        <v>33</v>
      </c>
      <c r="AX1972" s="12" t="s">
        <v>71</v>
      </c>
      <c r="AY1972" s="148" t="s">
        <v>141</v>
      </c>
    </row>
    <row r="1973" spans="2:65" s="13" customFormat="1" ht="11.25" x14ac:dyDescent="0.2">
      <c r="B1973" s="153"/>
      <c r="D1973" s="141" t="s">
        <v>155</v>
      </c>
      <c r="E1973" s="154" t="s">
        <v>19</v>
      </c>
      <c r="F1973" s="155" t="s">
        <v>2077</v>
      </c>
      <c r="H1973" s="156">
        <v>24.045000000000002</v>
      </c>
      <c r="I1973" s="157"/>
      <c r="L1973" s="153"/>
      <c r="M1973" s="158"/>
      <c r="T1973" s="159"/>
      <c r="AT1973" s="154" t="s">
        <v>155</v>
      </c>
      <c r="AU1973" s="154" t="s">
        <v>81</v>
      </c>
      <c r="AV1973" s="13" t="s">
        <v>81</v>
      </c>
      <c r="AW1973" s="13" t="s">
        <v>33</v>
      </c>
      <c r="AX1973" s="13" t="s">
        <v>79</v>
      </c>
      <c r="AY1973" s="154" t="s">
        <v>141</v>
      </c>
    </row>
    <row r="1974" spans="2:65" s="1" customFormat="1" ht="16.5" customHeight="1" x14ac:dyDescent="0.2">
      <c r="B1974" s="33"/>
      <c r="C1974" s="128" t="s">
        <v>2129</v>
      </c>
      <c r="D1974" s="128" t="s">
        <v>144</v>
      </c>
      <c r="E1974" s="129" t="s">
        <v>2130</v>
      </c>
      <c r="F1974" s="130" t="s">
        <v>2131</v>
      </c>
      <c r="G1974" s="131" t="s">
        <v>221</v>
      </c>
      <c r="H1974" s="132">
        <v>24.045000000000002</v>
      </c>
      <c r="I1974" s="133"/>
      <c r="J1974" s="134">
        <f>ROUND(I1974*H1974,2)</f>
        <v>0</v>
      </c>
      <c r="K1974" s="130" t="s">
        <v>148</v>
      </c>
      <c r="L1974" s="33"/>
      <c r="M1974" s="135" t="s">
        <v>19</v>
      </c>
      <c r="N1974" s="136" t="s">
        <v>42</v>
      </c>
      <c r="P1974" s="137">
        <f>O1974*H1974</f>
        <v>0</v>
      </c>
      <c r="Q1974" s="137">
        <v>2.0000000000000001E-4</v>
      </c>
      <c r="R1974" s="137">
        <f>Q1974*H1974</f>
        <v>4.8090000000000008E-3</v>
      </c>
      <c r="S1974" s="137">
        <v>0</v>
      </c>
      <c r="T1974" s="138">
        <f>S1974*H1974</f>
        <v>0</v>
      </c>
      <c r="AR1974" s="139" t="s">
        <v>269</v>
      </c>
      <c r="AT1974" s="139" t="s">
        <v>144</v>
      </c>
      <c r="AU1974" s="139" t="s">
        <v>81</v>
      </c>
      <c r="AY1974" s="18" t="s">
        <v>141</v>
      </c>
      <c r="BE1974" s="140">
        <f>IF(N1974="základní",J1974,0)</f>
        <v>0</v>
      </c>
      <c r="BF1974" s="140">
        <f>IF(N1974="snížená",J1974,0)</f>
        <v>0</v>
      </c>
      <c r="BG1974" s="140">
        <f>IF(N1974="zákl. přenesená",J1974,0)</f>
        <v>0</v>
      </c>
      <c r="BH1974" s="140">
        <f>IF(N1974="sníž. přenesená",J1974,0)</f>
        <v>0</v>
      </c>
      <c r="BI1974" s="140">
        <f>IF(N1974="nulová",J1974,0)</f>
        <v>0</v>
      </c>
      <c r="BJ1974" s="18" t="s">
        <v>79</v>
      </c>
      <c r="BK1974" s="140">
        <f>ROUND(I1974*H1974,2)</f>
        <v>0</v>
      </c>
      <c r="BL1974" s="18" t="s">
        <v>269</v>
      </c>
      <c r="BM1974" s="139" t="s">
        <v>2132</v>
      </c>
    </row>
    <row r="1975" spans="2:65" s="1" customFormat="1" ht="11.25" x14ac:dyDescent="0.2">
      <c r="B1975" s="33"/>
      <c r="D1975" s="141" t="s">
        <v>151</v>
      </c>
      <c r="F1975" s="142" t="s">
        <v>2133</v>
      </c>
      <c r="I1975" s="143"/>
      <c r="L1975" s="33"/>
      <c r="M1975" s="144"/>
      <c r="T1975" s="54"/>
      <c r="AT1975" s="18" t="s">
        <v>151</v>
      </c>
      <c r="AU1975" s="18" t="s">
        <v>81</v>
      </c>
    </row>
    <row r="1976" spans="2:65" s="1" customFormat="1" ht="11.25" x14ac:dyDescent="0.2">
      <c r="B1976" s="33"/>
      <c r="D1976" s="145" t="s">
        <v>153</v>
      </c>
      <c r="F1976" s="146" t="s">
        <v>2134</v>
      </c>
      <c r="I1976" s="143"/>
      <c r="L1976" s="33"/>
      <c r="M1976" s="144"/>
      <c r="T1976" s="54"/>
      <c r="AT1976" s="18" t="s">
        <v>153</v>
      </c>
      <c r="AU1976" s="18" t="s">
        <v>81</v>
      </c>
    </row>
    <row r="1977" spans="2:65" s="12" customFormat="1" ht="11.25" x14ac:dyDescent="0.2">
      <c r="B1977" s="147"/>
      <c r="D1977" s="141" t="s">
        <v>155</v>
      </c>
      <c r="E1977" s="148" t="s">
        <v>19</v>
      </c>
      <c r="F1977" s="149" t="s">
        <v>545</v>
      </c>
      <c r="H1977" s="148" t="s">
        <v>19</v>
      </c>
      <c r="I1977" s="150"/>
      <c r="L1977" s="147"/>
      <c r="M1977" s="151"/>
      <c r="T1977" s="152"/>
      <c r="AT1977" s="148" t="s">
        <v>155</v>
      </c>
      <c r="AU1977" s="148" t="s">
        <v>81</v>
      </c>
      <c r="AV1977" s="12" t="s">
        <v>79</v>
      </c>
      <c r="AW1977" s="12" t="s">
        <v>33</v>
      </c>
      <c r="AX1977" s="12" t="s">
        <v>71</v>
      </c>
      <c r="AY1977" s="148" t="s">
        <v>141</v>
      </c>
    </row>
    <row r="1978" spans="2:65" s="13" customFormat="1" ht="11.25" x14ac:dyDescent="0.2">
      <c r="B1978" s="153"/>
      <c r="D1978" s="141" t="s">
        <v>155</v>
      </c>
      <c r="E1978" s="154" t="s">
        <v>19</v>
      </c>
      <c r="F1978" s="155" t="s">
        <v>2077</v>
      </c>
      <c r="H1978" s="156">
        <v>24.045000000000002</v>
      </c>
      <c r="I1978" s="157"/>
      <c r="L1978" s="153"/>
      <c r="M1978" s="158"/>
      <c r="T1978" s="159"/>
      <c r="AT1978" s="154" t="s">
        <v>155</v>
      </c>
      <c r="AU1978" s="154" t="s">
        <v>81</v>
      </c>
      <c r="AV1978" s="13" t="s">
        <v>81</v>
      </c>
      <c r="AW1978" s="13" t="s">
        <v>33</v>
      </c>
      <c r="AX1978" s="13" t="s">
        <v>79</v>
      </c>
      <c r="AY1978" s="154" t="s">
        <v>141</v>
      </c>
    </row>
    <row r="1979" spans="2:65" s="1" customFormat="1" ht="24.2" customHeight="1" x14ac:dyDescent="0.2">
      <c r="B1979" s="33"/>
      <c r="C1979" s="128" t="s">
        <v>2135</v>
      </c>
      <c r="D1979" s="128" t="s">
        <v>144</v>
      </c>
      <c r="E1979" s="129" t="s">
        <v>2136</v>
      </c>
      <c r="F1979" s="130" t="s">
        <v>2137</v>
      </c>
      <c r="G1979" s="131" t="s">
        <v>221</v>
      </c>
      <c r="H1979" s="132">
        <v>2.895</v>
      </c>
      <c r="I1979" s="133"/>
      <c r="J1979" s="134">
        <f>ROUND(I1979*H1979,2)</f>
        <v>0</v>
      </c>
      <c r="K1979" s="130" t="s">
        <v>148</v>
      </c>
      <c r="L1979" s="33"/>
      <c r="M1979" s="135" t="s">
        <v>19</v>
      </c>
      <c r="N1979" s="136" t="s">
        <v>42</v>
      </c>
      <c r="P1979" s="137">
        <f>O1979*H1979</f>
        <v>0</v>
      </c>
      <c r="Q1979" s="137">
        <v>0</v>
      </c>
      <c r="R1979" s="137">
        <f>Q1979*H1979</f>
        <v>0</v>
      </c>
      <c r="S1979" s="137">
        <v>0</v>
      </c>
      <c r="T1979" s="138">
        <f>S1979*H1979</f>
        <v>0</v>
      </c>
      <c r="AR1979" s="139" t="s">
        <v>269</v>
      </c>
      <c r="AT1979" s="139" t="s">
        <v>144</v>
      </c>
      <c r="AU1979" s="139" t="s">
        <v>81</v>
      </c>
      <c r="AY1979" s="18" t="s">
        <v>141</v>
      </c>
      <c r="BE1979" s="140">
        <f>IF(N1979="základní",J1979,0)</f>
        <v>0</v>
      </c>
      <c r="BF1979" s="140">
        <f>IF(N1979="snížená",J1979,0)</f>
        <v>0</v>
      </c>
      <c r="BG1979" s="140">
        <f>IF(N1979="zákl. přenesená",J1979,0)</f>
        <v>0</v>
      </c>
      <c r="BH1979" s="140">
        <f>IF(N1979="sníž. přenesená",J1979,0)</f>
        <v>0</v>
      </c>
      <c r="BI1979" s="140">
        <f>IF(N1979="nulová",J1979,0)</f>
        <v>0</v>
      </c>
      <c r="BJ1979" s="18" t="s">
        <v>79</v>
      </c>
      <c r="BK1979" s="140">
        <f>ROUND(I1979*H1979,2)</f>
        <v>0</v>
      </c>
      <c r="BL1979" s="18" t="s">
        <v>269</v>
      </c>
      <c r="BM1979" s="139" t="s">
        <v>2138</v>
      </c>
    </row>
    <row r="1980" spans="2:65" s="1" customFormat="1" ht="19.5" x14ac:dyDescent="0.2">
      <c r="B1980" s="33"/>
      <c r="D1980" s="141" t="s">
        <v>151</v>
      </c>
      <c r="F1980" s="142" t="s">
        <v>2139</v>
      </c>
      <c r="I1980" s="143"/>
      <c r="L1980" s="33"/>
      <c r="M1980" s="144"/>
      <c r="T1980" s="54"/>
      <c r="AT1980" s="18" t="s">
        <v>151</v>
      </c>
      <c r="AU1980" s="18" t="s">
        <v>81</v>
      </c>
    </row>
    <row r="1981" spans="2:65" s="1" customFormat="1" ht="11.25" x14ac:dyDescent="0.2">
      <c r="B1981" s="33"/>
      <c r="D1981" s="145" t="s">
        <v>153</v>
      </c>
      <c r="F1981" s="146" t="s">
        <v>2140</v>
      </c>
      <c r="I1981" s="143"/>
      <c r="L1981" s="33"/>
      <c r="M1981" s="144"/>
      <c r="T1981" s="54"/>
      <c r="AT1981" s="18" t="s">
        <v>153</v>
      </c>
      <c r="AU1981" s="18" t="s">
        <v>81</v>
      </c>
    </row>
    <row r="1982" spans="2:65" s="12" customFormat="1" ht="11.25" x14ac:dyDescent="0.2">
      <c r="B1982" s="147"/>
      <c r="D1982" s="141" t="s">
        <v>155</v>
      </c>
      <c r="E1982" s="148" t="s">
        <v>19</v>
      </c>
      <c r="F1982" s="149" t="s">
        <v>545</v>
      </c>
      <c r="H1982" s="148" t="s">
        <v>19</v>
      </c>
      <c r="I1982" s="150"/>
      <c r="L1982" s="147"/>
      <c r="M1982" s="151"/>
      <c r="T1982" s="152"/>
      <c r="AT1982" s="148" t="s">
        <v>155</v>
      </c>
      <c r="AU1982" s="148" t="s">
        <v>81</v>
      </c>
      <c r="AV1982" s="12" t="s">
        <v>79</v>
      </c>
      <c r="AW1982" s="12" t="s">
        <v>33</v>
      </c>
      <c r="AX1982" s="12" t="s">
        <v>71</v>
      </c>
      <c r="AY1982" s="148" t="s">
        <v>141</v>
      </c>
    </row>
    <row r="1983" spans="2:65" s="13" customFormat="1" ht="11.25" x14ac:dyDescent="0.2">
      <c r="B1983" s="153"/>
      <c r="D1983" s="141" t="s">
        <v>155</v>
      </c>
      <c r="E1983" s="154" t="s">
        <v>19</v>
      </c>
      <c r="F1983" s="155" t="s">
        <v>2116</v>
      </c>
      <c r="H1983" s="156">
        <v>2.895</v>
      </c>
      <c r="I1983" s="157"/>
      <c r="L1983" s="153"/>
      <c r="M1983" s="158"/>
      <c r="T1983" s="159"/>
      <c r="AT1983" s="154" t="s">
        <v>155</v>
      </c>
      <c r="AU1983" s="154" t="s">
        <v>81</v>
      </c>
      <c r="AV1983" s="13" t="s">
        <v>81</v>
      </c>
      <c r="AW1983" s="13" t="s">
        <v>33</v>
      </c>
      <c r="AX1983" s="13" t="s">
        <v>79</v>
      </c>
      <c r="AY1983" s="154" t="s">
        <v>141</v>
      </c>
    </row>
    <row r="1984" spans="2:65" s="1" customFormat="1" ht="21.75" customHeight="1" x14ac:dyDescent="0.2">
      <c r="B1984" s="33"/>
      <c r="C1984" s="128" t="s">
        <v>2141</v>
      </c>
      <c r="D1984" s="128" t="s">
        <v>144</v>
      </c>
      <c r="E1984" s="129" t="s">
        <v>2142</v>
      </c>
      <c r="F1984" s="130" t="s">
        <v>2143</v>
      </c>
      <c r="G1984" s="131" t="s">
        <v>256</v>
      </c>
      <c r="H1984" s="132">
        <v>19.3</v>
      </c>
      <c r="I1984" s="133"/>
      <c r="J1984" s="134">
        <f>ROUND(I1984*H1984,2)</f>
        <v>0</v>
      </c>
      <c r="K1984" s="130" t="s">
        <v>148</v>
      </c>
      <c r="L1984" s="33"/>
      <c r="M1984" s="135" t="s">
        <v>19</v>
      </c>
      <c r="N1984" s="136" t="s">
        <v>42</v>
      </c>
      <c r="P1984" s="137">
        <f>O1984*H1984</f>
        <v>0</v>
      </c>
      <c r="Q1984" s="137">
        <v>3.46E-3</v>
      </c>
      <c r="R1984" s="137">
        <f>Q1984*H1984</f>
        <v>6.6778000000000004E-2</v>
      </c>
      <c r="S1984" s="137">
        <v>0</v>
      </c>
      <c r="T1984" s="138">
        <f>S1984*H1984</f>
        <v>0</v>
      </c>
      <c r="AR1984" s="139" t="s">
        <v>269</v>
      </c>
      <c r="AT1984" s="139" t="s">
        <v>144</v>
      </c>
      <c r="AU1984" s="139" t="s">
        <v>81</v>
      </c>
      <c r="AY1984" s="18" t="s">
        <v>141</v>
      </c>
      <c r="BE1984" s="140">
        <f>IF(N1984="základní",J1984,0)</f>
        <v>0</v>
      </c>
      <c r="BF1984" s="140">
        <f>IF(N1984="snížená",J1984,0)</f>
        <v>0</v>
      </c>
      <c r="BG1984" s="140">
        <f>IF(N1984="zákl. přenesená",J1984,0)</f>
        <v>0</v>
      </c>
      <c r="BH1984" s="140">
        <f>IF(N1984="sníž. přenesená",J1984,0)</f>
        <v>0</v>
      </c>
      <c r="BI1984" s="140">
        <f>IF(N1984="nulová",J1984,0)</f>
        <v>0</v>
      </c>
      <c r="BJ1984" s="18" t="s">
        <v>79</v>
      </c>
      <c r="BK1984" s="140">
        <f>ROUND(I1984*H1984,2)</f>
        <v>0</v>
      </c>
      <c r="BL1984" s="18" t="s">
        <v>269</v>
      </c>
      <c r="BM1984" s="139" t="s">
        <v>2144</v>
      </c>
    </row>
    <row r="1985" spans="2:65" s="1" customFormat="1" ht="29.25" x14ac:dyDescent="0.2">
      <c r="B1985" s="33"/>
      <c r="D1985" s="141" t="s">
        <v>151</v>
      </c>
      <c r="F1985" s="142" t="s">
        <v>2145</v>
      </c>
      <c r="I1985" s="143"/>
      <c r="L1985" s="33"/>
      <c r="M1985" s="144"/>
      <c r="T1985" s="54"/>
      <c r="AT1985" s="18" t="s">
        <v>151</v>
      </c>
      <c r="AU1985" s="18" t="s">
        <v>81</v>
      </c>
    </row>
    <row r="1986" spans="2:65" s="1" customFormat="1" ht="11.25" x14ac:dyDescent="0.2">
      <c r="B1986" s="33"/>
      <c r="D1986" s="145" t="s">
        <v>153</v>
      </c>
      <c r="F1986" s="146" t="s">
        <v>2146</v>
      </c>
      <c r="I1986" s="143"/>
      <c r="L1986" s="33"/>
      <c r="M1986" s="144"/>
      <c r="T1986" s="54"/>
      <c r="AT1986" s="18" t="s">
        <v>153</v>
      </c>
      <c r="AU1986" s="18" t="s">
        <v>81</v>
      </c>
    </row>
    <row r="1987" spans="2:65" s="12" customFormat="1" ht="11.25" x14ac:dyDescent="0.2">
      <c r="B1987" s="147"/>
      <c r="D1987" s="141" t="s">
        <v>155</v>
      </c>
      <c r="E1987" s="148" t="s">
        <v>19</v>
      </c>
      <c r="F1987" s="149" t="s">
        <v>545</v>
      </c>
      <c r="H1987" s="148" t="s">
        <v>19</v>
      </c>
      <c r="I1987" s="150"/>
      <c r="L1987" s="147"/>
      <c r="M1987" s="151"/>
      <c r="T1987" s="152"/>
      <c r="AT1987" s="148" t="s">
        <v>155</v>
      </c>
      <c r="AU1987" s="148" t="s">
        <v>81</v>
      </c>
      <c r="AV1987" s="12" t="s">
        <v>79</v>
      </c>
      <c r="AW1987" s="12" t="s">
        <v>33</v>
      </c>
      <c r="AX1987" s="12" t="s">
        <v>71</v>
      </c>
      <c r="AY1987" s="148" t="s">
        <v>141</v>
      </c>
    </row>
    <row r="1988" spans="2:65" s="13" customFormat="1" ht="11.25" x14ac:dyDescent="0.2">
      <c r="B1988" s="153"/>
      <c r="D1988" s="141" t="s">
        <v>155</v>
      </c>
      <c r="E1988" s="154" t="s">
        <v>19</v>
      </c>
      <c r="F1988" s="155" t="s">
        <v>2084</v>
      </c>
      <c r="H1988" s="156">
        <v>19.3</v>
      </c>
      <c r="I1988" s="157"/>
      <c r="L1988" s="153"/>
      <c r="M1988" s="158"/>
      <c r="T1988" s="159"/>
      <c r="AT1988" s="154" t="s">
        <v>155</v>
      </c>
      <c r="AU1988" s="154" t="s">
        <v>81</v>
      </c>
      <c r="AV1988" s="13" t="s">
        <v>81</v>
      </c>
      <c r="AW1988" s="13" t="s">
        <v>33</v>
      </c>
      <c r="AX1988" s="13" t="s">
        <v>79</v>
      </c>
      <c r="AY1988" s="154" t="s">
        <v>141</v>
      </c>
    </row>
    <row r="1989" spans="2:65" s="1" customFormat="1" ht="24.2" customHeight="1" x14ac:dyDescent="0.2">
      <c r="B1989" s="33"/>
      <c r="C1989" s="128" t="s">
        <v>2147</v>
      </c>
      <c r="D1989" s="128" t="s">
        <v>144</v>
      </c>
      <c r="E1989" s="129" t="s">
        <v>2148</v>
      </c>
      <c r="F1989" s="130" t="s">
        <v>2149</v>
      </c>
      <c r="G1989" s="131" t="s">
        <v>1032</v>
      </c>
      <c r="H1989" s="184"/>
      <c r="I1989" s="133"/>
      <c r="J1989" s="134">
        <f>ROUND(I1989*H1989,2)</f>
        <v>0</v>
      </c>
      <c r="K1989" s="130" t="s">
        <v>148</v>
      </c>
      <c r="L1989" s="33"/>
      <c r="M1989" s="135" t="s">
        <v>19</v>
      </c>
      <c r="N1989" s="136" t="s">
        <v>42</v>
      </c>
      <c r="P1989" s="137">
        <f>O1989*H1989</f>
        <v>0</v>
      </c>
      <c r="Q1989" s="137">
        <v>0</v>
      </c>
      <c r="R1989" s="137">
        <f>Q1989*H1989</f>
        <v>0</v>
      </c>
      <c r="S1989" s="137">
        <v>0</v>
      </c>
      <c r="T1989" s="138">
        <f>S1989*H1989</f>
        <v>0</v>
      </c>
      <c r="AR1989" s="139" t="s">
        <v>269</v>
      </c>
      <c r="AT1989" s="139" t="s">
        <v>144</v>
      </c>
      <c r="AU1989" s="139" t="s">
        <v>81</v>
      </c>
      <c r="AY1989" s="18" t="s">
        <v>141</v>
      </c>
      <c r="BE1989" s="140">
        <f>IF(N1989="základní",J1989,0)</f>
        <v>0</v>
      </c>
      <c r="BF1989" s="140">
        <f>IF(N1989="snížená",J1989,0)</f>
        <v>0</v>
      </c>
      <c r="BG1989" s="140">
        <f>IF(N1989="zákl. přenesená",J1989,0)</f>
        <v>0</v>
      </c>
      <c r="BH1989" s="140">
        <f>IF(N1989="sníž. přenesená",J1989,0)</f>
        <v>0</v>
      </c>
      <c r="BI1989" s="140">
        <f>IF(N1989="nulová",J1989,0)</f>
        <v>0</v>
      </c>
      <c r="BJ1989" s="18" t="s">
        <v>79</v>
      </c>
      <c r="BK1989" s="140">
        <f>ROUND(I1989*H1989,2)</f>
        <v>0</v>
      </c>
      <c r="BL1989" s="18" t="s">
        <v>269</v>
      </c>
      <c r="BM1989" s="139" t="s">
        <v>2150</v>
      </c>
    </row>
    <row r="1990" spans="2:65" s="1" customFormat="1" ht="29.25" x14ac:dyDescent="0.2">
      <c r="B1990" s="33"/>
      <c r="D1990" s="141" t="s">
        <v>151</v>
      </c>
      <c r="F1990" s="142" t="s">
        <v>2151</v>
      </c>
      <c r="I1990" s="143"/>
      <c r="L1990" s="33"/>
      <c r="M1990" s="144"/>
      <c r="T1990" s="54"/>
      <c r="AT1990" s="18" t="s">
        <v>151</v>
      </c>
      <c r="AU1990" s="18" t="s">
        <v>81</v>
      </c>
    </row>
    <row r="1991" spans="2:65" s="1" customFormat="1" ht="11.25" x14ac:dyDescent="0.2">
      <c r="B1991" s="33"/>
      <c r="D1991" s="145" t="s">
        <v>153</v>
      </c>
      <c r="F1991" s="146" t="s">
        <v>2152</v>
      </c>
      <c r="I1991" s="143"/>
      <c r="L1991" s="33"/>
      <c r="M1991" s="144"/>
      <c r="T1991" s="54"/>
      <c r="AT1991" s="18" t="s">
        <v>153</v>
      </c>
      <c r="AU1991" s="18" t="s">
        <v>81</v>
      </c>
    </row>
    <row r="1992" spans="2:65" s="11" customFormat="1" ht="22.9" customHeight="1" x14ac:dyDescent="0.2">
      <c r="B1992" s="116"/>
      <c r="D1992" s="117" t="s">
        <v>70</v>
      </c>
      <c r="E1992" s="126" t="s">
        <v>2153</v>
      </c>
      <c r="F1992" s="126" t="s">
        <v>2154</v>
      </c>
      <c r="I1992" s="119"/>
      <c r="J1992" s="127">
        <f>BK1992</f>
        <v>0</v>
      </c>
      <c r="L1992" s="116"/>
      <c r="M1992" s="121"/>
      <c r="P1992" s="122">
        <f>SUM(P1993:P2162)</f>
        <v>0</v>
      </c>
      <c r="R1992" s="122">
        <f>SUM(R1993:R2162)</f>
        <v>12.057250219999998</v>
      </c>
      <c r="T1992" s="123">
        <f>SUM(T1993:T2162)</f>
        <v>0</v>
      </c>
      <c r="AR1992" s="117" t="s">
        <v>81</v>
      </c>
      <c r="AT1992" s="124" t="s">
        <v>70</v>
      </c>
      <c r="AU1992" s="124" t="s">
        <v>79</v>
      </c>
      <c r="AY1992" s="117" t="s">
        <v>141</v>
      </c>
      <c r="BK1992" s="125">
        <f>SUM(BK1993:BK2162)</f>
        <v>0</v>
      </c>
    </row>
    <row r="1993" spans="2:65" s="1" customFormat="1" ht="16.5" customHeight="1" x14ac:dyDescent="0.2">
      <c r="B1993" s="33"/>
      <c r="C1993" s="128" t="s">
        <v>2155</v>
      </c>
      <c r="D1993" s="128" t="s">
        <v>144</v>
      </c>
      <c r="E1993" s="129" t="s">
        <v>2156</v>
      </c>
      <c r="F1993" s="130" t="s">
        <v>2157</v>
      </c>
      <c r="G1993" s="131" t="s">
        <v>221</v>
      </c>
      <c r="H1993" s="132">
        <v>618.21500000000003</v>
      </c>
      <c r="I1993" s="133"/>
      <c r="J1993" s="134">
        <f>ROUND(I1993*H1993,2)</f>
        <v>0</v>
      </c>
      <c r="K1993" s="130" t="s">
        <v>148</v>
      </c>
      <c r="L1993" s="33"/>
      <c r="M1993" s="135" t="s">
        <v>19</v>
      </c>
      <c r="N1993" s="136" t="s">
        <v>42</v>
      </c>
      <c r="P1993" s="137">
        <f>O1993*H1993</f>
        <v>0</v>
      </c>
      <c r="Q1993" s="137">
        <v>0</v>
      </c>
      <c r="R1993" s="137">
        <f>Q1993*H1993</f>
        <v>0</v>
      </c>
      <c r="S1993" s="137">
        <v>0</v>
      </c>
      <c r="T1993" s="138">
        <f>S1993*H1993</f>
        <v>0</v>
      </c>
      <c r="AR1993" s="139" t="s">
        <v>269</v>
      </c>
      <c r="AT1993" s="139" t="s">
        <v>144</v>
      </c>
      <c r="AU1993" s="139" t="s">
        <v>81</v>
      </c>
      <c r="AY1993" s="18" t="s">
        <v>141</v>
      </c>
      <c r="BE1993" s="140">
        <f>IF(N1993="základní",J1993,0)</f>
        <v>0</v>
      </c>
      <c r="BF1993" s="140">
        <f>IF(N1993="snížená",J1993,0)</f>
        <v>0</v>
      </c>
      <c r="BG1993" s="140">
        <f>IF(N1993="zákl. přenesená",J1993,0)</f>
        <v>0</v>
      </c>
      <c r="BH1993" s="140">
        <f>IF(N1993="sníž. přenesená",J1993,0)</f>
        <v>0</v>
      </c>
      <c r="BI1993" s="140">
        <f>IF(N1993="nulová",J1993,0)</f>
        <v>0</v>
      </c>
      <c r="BJ1993" s="18" t="s">
        <v>79</v>
      </c>
      <c r="BK1993" s="140">
        <f>ROUND(I1993*H1993,2)</f>
        <v>0</v>
      </c>
      <c r="BL1993" s="18" t="s">
        <v>269</v>
      </c>
      <c r="BM1993" s="139" t="s">
        <v>2158</v>
      </c>
    </row>
    <row r="1994" spans="2:65" s="1" customFormat="1" ht="19.5" x14ac:dyDescent="0.2">
      <c r="B1994" s="33"/>
      <c r="D1994" s="141" t="s">
        <v>151</v>
      </c>
      <c r="F1994" s="142" t="s">
        <v>2159</v>
      </c>
      <c r="I1994" s="143"/>
      <c r="L1994" s="33"/>
      <c r="M1994" s="144"/>
      <c r="T1994" s="54"/>
      <c r="AT1994" s="18" t="s">
        <v>151</v>
      </c>
      <c r="AU1994" s="18" t="s">
        <v>81</v>
      </c>
    </row>
    <row r="1995" spans="2:65" s="1" customFormat="1" ht="11.25" x14ac:dyDescent="0.2">
      <c r="B1995" s="33"/>
      <c r="D1995" s="145" t="s">
        <v>153</v>
      </c>
      <c r="F1995" s="146" t="s">
        <v>2160</v>
      </c>
      <c r="I1995" s="143"/>
      <c r="L1995" s="33"/>
      <c r="M1995" s="144"/>
      <c r="T1995" s="54"/>
      <c r="AT1995" s="18" t="s">
        <v>153</v>
      </c>
      <c r="AU1995" s="18" t="s">
        <v>81</v>
      </c>
    </row>
    <row r="1996" spans="2:65" s="12" customFormat="1" ht="11.25" x14ac:dyDescent="0.2">
      <c r="B1996" s="147"/>
      <c r="D1996" s="141" t="s">
        <v>155</v>
      </c>
      <c r="E1996" s="148" t="s">
        <v>19</v>
      </c>
      <c r="F1996" s="149" t="s">
        <v>2161</v>
      </c>
      <c r="H1996" s="148" t="s">
        <v>19</v>
      </c>
      <c r="I1996" s="150"/>
      <c r="L1996" s="147"/>
      <c r="M1996" s="151"/>
      <c r="T1996" s="152"/>
      <c r="AT1996" s="148" t="s">
        <v>155</v>
      </c>
      <c r="AU1996" s="148" t="s">
        <v>81</v>
      </c>
      <c r="AV1996" s="12" t="s">
        <v>79</v>
      </c>
      <c r="AW1996" s="12" t="s">
        <v>33</v>
      </c>
      <c r="AX1996" s="12" t="s">
        <v>71</v>
      </c>
      <c r="AY1996" s="148" t="s">
        <v>141</v>
      </c>
    </row>
    <row r="1997" spans="2:65" s="12" customFormat="1" ht="11.25" x14ac:dyDescent="0.2">
      <c r="B1997" s="147"/>
      <c r="D1997" s="141" t="s">
        <v>155</v>
      </c>
      <c r="E1997" s="148" t="s">
        <v>19</v>
      </c>
      <c r="F1997" s="149" t="s">
        <v>225</v>
      </c>
      <c r="H1997" s="148" t="s">
        <v>19</v>
      </c>
      <c r="I1997" s="150"/>
      <c r="L1997" s="147"/>
      <c r="M1997" s="151"/>
      <c r="T1997" s="152"/>
      <c r="AT1997" s="148" t="s">
        <v>155</v>
      </c>
      <c r="AU1997" s="148" t="s">
        <v>81</v>
      </c>
      <c r="AV1997" s="12" t="s">
        <v>79</v>
      </c>
      <c r="AW1997" s="12" t="s">
        <v>33</v>
      </c>
      <c r="AX1997" s="12" t="s">
        <v>71</v>
      </c>
      <c r="AY1997" s="148" t="s">
        <v>141</v>
      </c>
    </row>
    <row r="1998" spans="2:65" s="13" customFormat="1" ht="11.25" x14ac:dyDescent="0.2">
      <c r="B1998" s="153"/>
      <c r="D1998" s="141" t="s">
        <v>155</v>
      </c>
      <c r="E1998" s="154" t="s">
        <v>19</v>
      </c>
      <c r="F1998" s="155" t="s">
        <v>804</v>
      </c>
      <c r="H1998" s="156">
        <v>5.16</v>
      </c>
      <c r="I1998" s="157"/>
      <c r="L1998" s="153"/>
      <c r="M1998" s="158"/>
      <c r="T1998" s="159"/>
      <c r="AT1998" s="154" t="s">
        <v>155</v>
      </c>
      <c r="AU1998" s="154" t="s">
        <v>81</v>
      </c>
      <c r="AV1998" s="13" t="s">
        <v>81</v>
      </c>
      <c r="AW1998" s="13" t="s">
        <v>33</v>
      </c>
      <c r="AX1998" s="13" t="s">
        <v>71</v>
      </c>
      <c r="AY1998" s="154" t="s">
        <v>141</v>
      </c>
    </row>
    <row r="1999" spans="2:65" s="13" customFormat="1" ht="11.25" x14ac:dyDescent="0.2">
      <c r="B1999" s="153"/>
      <c r="D1999" s="141" t="s">
        <v>155</v>
      </c>
      <c r="E1999" s="154" t="s">
        <v>19</v>
      </c>
      <c r="F1999" s="155" t="s">
        <v>805</v>
      </c>
      <c r="H1999" s="156">
        <v>16.62</v>
      </c>
      <c r="I1999" s="157"/>
      <c r="L1999" s="153"/>
      <c r="M1999" s="158"/>
      <c r="T1999" s="159"/>
      <c r="AT1999" s="154" t="s">
        <v>155</v>
      </c>
      <c r="AU1999" s="154" t="s">
        <v>81</v>
      </c>
      <c r="AV1999" s="13" t="s">
        <v>81</v>
      </c>
      <c r="AW1999" s="13" t="s">
        <v>33</v>
      </c>
      <c r="AX1999" s="13" t="s">
        <v>71</v>
      </c>
      <c r="AY1999" s="154" t="s">
        <v>141</v>
      </c>
    </row>
    <row r="2000" spans="2:65" s="13" customFormat="1" ht="11.25" x14ac:dyDescent="0.2">
      <c r="B2000" s="153"/>
      <c r="D2000" s="141" t="s">
        <v>155</v>
      </c>
      <c r="E2000" s="154" t="s">
        <v>19</v>
      </c>
      <c r="F2000" s="155" t="s">
        <v>806</v>
      </c>
      <c r="H2000" s="156">
        <v>11.26</v>
      </c>
      <c r="I2000" s="157"/>
      <c r="L2000" s="153"/>
      <c r="M2000" s="158"/>
      <c r="T2000" s="159"/>
      <c r="AT2000" s="154" t="s">
        <v>155</v>
      </c>
      <c r="AU2000" s="154" t="s">
        <v>81</v>
      </c>
      <c r="AV2000" s="13" t="s">
        <v>81</v>
      </c>
      <c r="AW2000" s="13" t="s">
        <v>33</v>
      </c>
      <c r="AX2000" s="13" t="s">
        <v>71</v>
      </c>
      <c r="AY2000" s="154" t="s">
        <v>141</v>
      </c>
    </row>
    <row r="2001" spans="2:51" s="13" customFormat="1" ht="11.25" x14ac:dyDescent="0.2">
      <c r="B2001" s="153"/>
      <c r="D2001" s="141" t="s">
        <v>155</v>
      </c>
      <c r="E2001" s="154" t="s">
        <v>19</v>
      </c>
      <c r="F2001" s="155" t="s">
        <v>807</v>
      </c>
      <c r="H2001" s="156">
        <v>12.98</v>
      </c>
      <c r="I2001" s="157"/>
      <c r="L2001" s="153"/>
      <c r="M2001" s="158"/>
      <c r="T2001" s="159"/>
      <c r="AT2001" s="154" t="s">
        <v>155</v>
      </c>
      <c r="AU2001" s="154" t="s">
        <v>81</v>
      </c>
      <c r="AV2001" s="13" t="s">
        <v>81</v>
      </c>
      <c r="AW2001" s="13" t="s">
        <v>33</v>
      </c>
      <c r="AX2001" s="13" t="s">
        <v>71</v>
      </c>
      <c r="AY2001" s="154" t="s">
        <v>141</v>
      </c>
    </row>
    <row r="2002" spans="2:51" s="13" customFormat="1" ht="11.25" x14ac:dyDescent="0.2">
      <c r="B2002" s="153"/>
      <c r="D2002" s="141" t="s">
        <v>155</v>
      </c>
      <c r="E2002" s="154" t="s">
        <v>19</v>
      </c>
      <c r="F2002" s="155" t="s">
        <v>808</v>
      </c>
      <c r="H2002" s="156">
        <v>16.52</v>
      </c>
      <c r="I2002" s="157"/>
      <c r="L2002" s="153"/>
      <c r="M2002" s="158"/>
      <c r="T2002" s="159"/>
      <c r="AT2002" s="154" t="s">
        <v>155</v>
      </c>
      <c r="AU2002" s="154" t="s">
        <v>81</v>
      </c>
      <c r="AV2002" s="13" t="s">
        <v>81</v>
      </c>
      <c r="AW2002" s="13" t="s">
        <v>33</v>
      </c>
      <c r="AX2002" s="13" t="s">
        <v>71</v>
      </c>
      <c r="AY2002" s="154" t="s">
        <v>141</v>
      </c>
    </row>
    <row r="2003" spans="2:51" s="13" customFormat="1" ht="11.25" x14ac:dyDescent="0.2">
      <c r="B2003" s="153"/>
      <c r="D2003" s="141" t="s">
        <v>155</v>
      </c>
      <c r="E2003" s="154" t="s">
        <v>19</v>
      </c>
      <c r="F2003" s="155" t="s">
        <v>809</v>
      </c>
      <c r="H2003" s="156">
        <v>26.68</v>
      </c>
      <c r="I2003" s="157"/>
      <c r="L2003" s="153"/>
      <c r="M2003" s="158"/>
      <c r="T2003" s="159"/>
      <c r="AT2003" s="154" t="s">
        <v>155</v>
      </c>
      <c r="AU2003" s="154" t="s">
        <v>81</v>
      </c>
      <c r="AV2003" s="13" t="s">
        <v>81</v>
      </c>
      <c r="AW2003" s="13" t="s">
        <v>33</v>
      </c>
      <c r="AX2003" s="13" t="s">
        <v>71</v>
      </c>
      <c r="AY2003" s="154" t="s">
        <v>141</v>
      </c>
    </row>
    <row r="2004" spans="2:51" s="13" customFormat="1" ht="11.25" x14ac:dyDescent="0.2">
      <c r="B2004" s="153"/>
      <c r="D2004" s="141" t="s">
        <v>155</v>
      </c>
      <c r="E2004" s="154" t="s">
        <v>19</v>
      </c>
      <c r="F2004" s="155" t="s">
        <v>810</v>
      </c>
      <c r="H2004" s="156">
        <v>14.195</v>
      </c>
      <c r="I2004" s="157"/>
      <c r="L2004" s="153"/>
      <c r="M2004" s="158"/>
      <c r="T2004" s="159"/>
      <c r="AT2004" s="154" t="s">
        <v>155</v>
      </c>
      <c r="AU2004" s="154" t="s">
        <v>81</v>
      </c>
      <c r="AV2004" s="13" t="s">
        <v>81</v>
      </c>
      <c r="AW2004" s="13" t="s">
        <v>33</v>
      </c>
      <c r="AX2004" s="13" t="s">
        <v>71</v>
      </c>
      <c r="AY2004" s="154" t="s">
        <v>141</v>
      </c>
    </row>
    <row r="2005" spans="2:51" s="13" customFormat="1" ht="11.25" x14ac:dyDescent="0.2">
      <c r="B2005" s="153"/>
      <c r="D2005" s="141" t="s">
        <v>155</v>
      </c>
      <c r="E2005" s="154" t="s">
        <v>19</v>
      </c>
      <c r="F2005" s="155" t="s">
        <v>811</v>
      </c>
      <c r="H2005" s="156">
        <v>71.405000000000001</v>
      </c>
      <c r="I2005" s="157"/>
      <c r="L2005" s="153"/>
      <c r="M2005" s="158"/>
      <c r="T2005" s="159"/>
      <c r="AT2005" s="154" t="s">
        <v>155</v>
      </c>
      <c r="AU2005" s="154" t="s">
        <v>81</v>
      </c>
      <c r="AV2005" s="13" t="s">
        <v>81</v>
      </c>
      <c r="AW2005" s="13" t="s">
        <v>33</v>
      </c>
      <c r="AX2005" s="13" t="s">
        <v>71</v>
      </c>
      <c r="AY2005" s="154" t="s">
        <v>141</v>
      </c>
    </row>
    <row r="2006" spans="2:51" s="13" customFormat="1" ht="11.25" x14ac:dyDescent="0.2">
      <c r="B2006" s="153"/>
      <c r="D2006" s="141" t="s">
        <v>155</v>
      </c>
      <c r="E2006" s="154" t="s">
        <v>19</v>
      </c>
      <c r="F2006" s="155" t="s">
        <v>812</v>
      </c>
      <c r="H2006" s="156">
        <v>17.100000000000001</v>
      </c>
      <c r="I2006" s="157"/>
      <c r="L2006" s="153"/>
      <c r="M2006" s="158"/>
      <c r="T2006" s="159"/>
      <c r="AT2006" s="154" t="s">
        <v>155</v>
      </c>
      <c r="AU2006" s="154" t="s">
        <v>81</v>
      </c>
      <c r="AV2006" s="13" t="s">
        <v>81</v>
      </c>
      <c r="AW2006" s="13" t="s">
        <v>33</v>
      </c>
      <c r="AX2006" s="13" t="s">
        <v>71</v>
      </c>
      <c r="AY2006" s="154" t="s">
        <v>141</v>
      </c>
    </row>
    <row r="2007" spans="2:51" s="13" customFormat="1" ht="11.25" x14ac:dyDescent="0.2">
      <c r="B2007" s="153"/>
      <c r="D2007" s="141" t="s">
        <v>155</v>
      </c>
      <c r="E2007" s="154" t="s">
        <v>19</v>
      </c>
      <c r="F2007" s="155" t="s">
        <v>813</v>
      </c>
      <c r="H2007" s="156">
        <v>51.91</v>
      </c>
      <c r="I2007" s="157"/>
      <c r="L2007" s="153"/>
      <c r="M2007" s="158"/>
      <c r="T2007" s="159"/>
      <c r="AT2007" s="154" t="s">
        <v>155</v>
      </c>
      <c r="AU2007" s="154" t="s">
        <v>81</v>
      </c>
      <c r="AV2007" s="13" t="s">
        <v>81</v>
      </c>
      <c r="AW2007" s="13" t="s">
        <v>33</v>
      </c>
      <c r="AX2007" s="13" t="s">
        <v>71</v>
      </c>
      <c r="AY2007" s="154" t="s">
        <v>141</v>
      </c>
    </row>
    <row r="2008" spans="2:51" s="13" customFormat="1" ht="11.25" x14ac:dyDescent="0.2">
      <c r="B2008" s="153"/>
      <c r="D2008" s="141" t="s">
        <v>155</v>
      </c>
      <c r="E2008" s="154" t="s">
        <v>19</v>
      </c>
      <c r="F2008" s="155" t="s">
        <v>814</v>
      </c>
      <c r="H2008" s="156">
        <v>14.64</v>
      </c>
      <c r="I2008" s="157"/>
      <c r="L2008" s="153"/>
      <c r="M2008" s="158"/>
      <c r="T2008" s="159"/>
      <c r="AT2008" s="154" t="s">
        <v>155</v>
      </c>
      <c r="AU2008" s="154" t="s">
        <v>81</v>
      </c>
      <c r="AV2008" s="13" t="s">
        <v>81</v>
      </c>
      <c r="AW2008" s="13" t="s">
        <v>33</v>
      </c>
      <c r="AX2008" s="13" t="s">
        <v>71</v>
      </c>
      <c r="AY2008" s="154" t="s">
        <v>141</v>
      </c>
    </row>
    <row r="2009" spans="2:51" s="13" customFormat="1" ht="11.25" x14ac:dyDescent="0.2">
      <c r="B2009" s="153"/>
      <c r="D2009" s="141" t="s">
        <v>155</v>
      </c>
      <c r="E2009" s="154" t="s">
        <v>19</v>
      </c>
      <c r="F2009" s="155" t="s">
        <v>815</v>
      </c>
      <c r="H2009" s="156">
        <v>17.64</v>
      </c>
      <c r="I2009" s="157"/>
      <c r="L2009" s="153"/>
      <c r="M2009" s="158"/>
      <c r="T2009" s="159"/>
      <c r="AT2009" s="154" t="s">
        <v>155</v>
      </c>
      <c r="AU2009" s="154" t="s">
        <v>81</v>
      </c>
      <c r="AV2009" s="13" t="s">
        <v>81</v>
      </c>
      <c r="AW2009" s="13" t="s">
        <v>33</v>
      </c>
      <c r="AX2009" s="13" t="s">
        <v>71</v>
      </c>
      <c r="AY2009" s="154" t="s">
        <v>141</v>
      </c>
    </row>
    <row r="2010" spans="2:51" s="13" customFormat="1" ht="11.25" x14ac:dyDescent="0.2">
      <c r="B2010" s="153"/>
      <c r="D2010" s="141" t="s">
        <v>155</v>
      </c>
      <c r="E2010" s="154" t="s">
        <v>19</v>
      </c>
      <c r="F2010" s="155" t="s">
        <v>816</v>
      </c>
      <c r="H2010" s="156">
        <v>72.525000000000006</v>
      </c>
      <c r="I2010" s="157"/>
      <c r="L2010" s="153"/>
      <c r="M2010" s="158"/>
      <c r="T2010" s="159"/>
      <c r="AT2010" s="154" t="s">
        <v>155</v>
      </c>
      <c r="AU2010" s="154" t="s">
        <v>81</v>
      </c>
      <c r="AV2010" s="13" t="s">
        <v>81</v>
      </c>
      <c r="AW2010" s="13" t="s">
        <v>33</v>
      </c>
      <c r="AX2010" s="13" t="s">
        <v>71</v>
      </c>
      <c r="AY2010" s="154" t="s">
        <v>141</v>
      </c>
    </row>
    <row r="2011" spans="2:51" s="13" customFormat="1" ht="11.25" x14ac:dyDescent="0.2">
      <c r="B2011" s="153"/>
      <c r="D2011" s="141" t="s">
        <v>155</v>
      </c>
      <c r="E2011" s="154" t="s">
        <v>19</v>
      </c>
      <c r="F2011" s="155" t="s">
        <v>817</v>
      </c>
      <c r="H2011" s="156">
        <v>14.9</v>
      </c>
      <c r="I2011" s="157"/>
      <c r="L2011" s="153"/>
      <c r="M2011" s="158"/>
      <c r="T2011" s="159"/>
      <c r="AT2011" s="154" t="s">
        <v>155</v>
      </c>
      <c r="AU2011" s="154" t="s">
        <v>81</v>
      </c>
      <c r="AV2011" s="13" t="s">
        <v>81</v>
      </c>
      <c r="AW2011" s="13" t="s">
        <v>33</v>
      </c>
      <c r="AX2011" s="13" t="s">
        <v>71</v>
      </c>
      <c r="AY2011" s="154" t="s">
        <v>141</v>
      </c>
    </row>
    <row r="2012" spans="2:51" s="13" customFormat="1" ht="11.25" x14ac:dyDescent="0.2">
      <c r="B2012" s="153"/>
      <c r="D2012" s="141" t="s">
        <v>155</v>
      </c>
      <c r="E2012" s="154" t="s">
        <v>19</v>
      </c>
      <c r="F2012" s="155" t="s">
        <v>818</v>
      </c>
      <c r="H2012" s="156">
        <v>17.36</v>
      </c>
      <c r="I2012" s="157"/>
      <c r="L2012" s="153"/>
      <c r="M2012" s="158"/>
      <c r="T2012" s="159"/>
      <c r="AT2012" s="154" t="s">
        <v>155</v>
      </c>
      <c r="AU2012" s="154" t="s">
        <v>81</v>
      </c>
      <c r="AV2012" s="13" t="s">
        <v>81</v>
      </c>
      <c r="AW2012" s="13" t="s">
        <v>33</v>
      </c>
      <c r="AX2012" s="13" t="s">
        <v>71</v>
      </c>
      <c r="AY2012" s="154" t="s">
        <v>141</v>
      </c>
    </row>
    <row r="2013" spans="2:51" s="13" customFormat="1" ht="11.25" x14ac:dyDescent="0.2">
      <c r="B2013" s="153"/>
      <c r="D2013" s="141" t="s">
        <v>155</v>
      </c>
      <c r="E2013" s="154" t="s">
        <v>19</v>
      </c>
      <c r="F2013" s="155" t="s">
        <v>819</v>
      </c>
      <c r="H2013" s="156">
        <v>73.605000000000004</v>
      </c>
      <c r="I2013" s="157"/>
      <c r="L2013" s="153"/>
      <c r="M2013" s="158"/>
      <c r="T2013" s="159"/>
      <c r="AT2013" s="154" t="s">
        <v>155</v>
      </c>
      <c r="AU2013" s="154" t="s">
        <v>81</v>
      </c>
      <c r="AV2013" s="13" t="s">
        <v>81</v>
      </c>
      <c r="AW2013" s="13" t="s">
        <v>33</v>
      </c>
      <c r="AX2013" s="13" t="s">
        <v>71</v>
      </c>
      <c r="AY2013" s="154" t="s">
        <v>141</v>
      </c>
    </row>
    <row r="2014" spans="2:51" s="13" customFormat="1" ht="11.25" x14ac:dyDescent="0.2">
      <c r="B2014" s="153"/>
      <c r="D2014" s="141" t="s">
        <v>155</v>
      </c>
      <c r="E2014" s="154" t="s">
        <v>19</v>
      </c>
      <c r="F2014" s="155" t="s">
        <v>820</v>
      </c>
      <c r="H2014" s="156">
        <v>12.04</v>
      </c>
      <c r="I2014" s="157"/>
      <c r="L2014" s="153"/>
      <c r="M2014" s="158"/>
      <c r="T2014" s="159"/>
      <c r="AT2014" s="154" t="s">
        <v>155</v>
      </c>
      <c r="AU2014" s="154" t="s">
        <v>81</v>
      </c>
      <c r="AV2014" s="13" t="s">
        <v>81</v>
      </c>
      <c r="AW2014" s="13" t="s">
        <v>33</v>
      </c>
      <c r="AX2014" s="13" t="s">
        <v>71</v>
      </c>
      <c r="AY2014" s="154" t="s">
        <v>141</v>
      </c>
    </row>
    <row r="2015" spans="2:51" s="13" customFormat="1" ht="11.25" x14ac:dyDescent="0.2">
      <c r="B2015" s="153"/>
      <c r="D2015" s="141" t="s">
        <v>155</v>
      </c>
      <c r="E2015" s="154" t="s">
        <v>19</v>
      </c>
      <c r="F2015" s="155" t="s">
        <v>821</v>
      </c>
      <c r="H2015" s="156">
        <v>10.7</v>
      </c>
      <c r="I2015" s="157"/>
      <c r="L2015" s="153"/>
      <c r="M2015" s="158"/>
      <c r="T2015" s="159"/>
      <c r="AT2015" s="154" t="s">
        <v>155</v>
      </c>
      <c r="AU2015" s="154" t="s">
        <v>81</v>
      </c>
      <c r="AV2015" s="13" t="s">
        <v>81</v>
      </c>
      <c r="AW2015" s="13" t="s">
        <v>33</v>
      </c>
      <c r="AX2015" s="13" t="s">
        <v>71</v>
      </c>
      <c r="AY2015" s="154" t="s">
        <v>141</v>
      </c>
    </row>
    <row r="2016" spans="2:51" s="13" customFormat="1" ht="22.5" x14ac:dyDescent="0.2">
      <c r="B2016" s="153"/>
      <c r="D2016" s="141" t="s">
        <v>155</v>
      </c>
      <c r="E2016" s="154" t="s">
        <v>19</v>
      </c>
      <c r="F2016" s="155" t="s">
        <v>822</v>
      </c>
      <c r="H2016" s="156">
        <v>110.535</v>
      </c>
      <c r="I2016" s="157"/>
      <c r="L2016" s="153"/>
      <c r="M2016" s="158"/>
      <c r="T2016" s="159"/>
      <c r="AT2016" s="154" t="s">
        <v>155</v>
      </c>
      <c r="AU2016" s="154" t="s">
        <v>81</v>
      </c>
      <c r="AV2016" s="13" t="s">
        <v>81</v>
      </c>
      <c r="AW2016" s="13" t="s">
        <v>33</v>
      </c>
      <c r="AX2016" s="13" t="s">
        <v>71</v>
      </c>
      <c r="AY2016" s="154" t="s">
        <v>141</v>
      </c>
    </row>
    <row r="2017" spans="2:65" s="13" customFormat="1" ht="11.25" x14ac:dyDescent="0.2">
      <c r="B2017" s="153"/>
      <c r="D2017" s="141" t="s">
        <v>155</v>
      </c>
      <c r="E2017" s="154" t="s">
        <v>19</v>
      </c>
      <c r="F2017" s="155" t="s">
        <v>823</v>
      </c>
      <c r="H2017" s="156">
        <v>13.86</v>
      </c>
      <c r="I2017" s="157"/>
      <c r="L2017" s="153"/>
      <c r="M2017" s="158"/>
      <c r="T2017" s="159"/>
      <c r="AT2017" s="154" t="s">
        <v>155</v>
      </c>
      <c r="AU2017" s="154" t="s">
        <v>81</v>
      </c>
      <c r="AV2017" s="13" t="s">
        <v>81</v>
      </c>
      <c r="AW2017" s="13" t="s">
        <v>33</v>
      </c>
      <c r="AX2017" s="13" t="s">
        <v>71</v>
      </c>
      <c r="AY2017" s="154" t="s">
        <v>141</v>
      </c>
    </row>
    <row r="2018" spans="2:65" s="13" customFormat="1" ht="11.25" x14ac:dyDescent="0.2">
      <c r="B2018" s="153"/>
      <c r="D2018" s="141" t="s">
        <v>155</v>
      </c>
      <c r="E2018" s="154" t="s">
        <v>19</v>
      </c>
      <c r="F2018" s="155" t="s">
        <v>824</v>
      </c>
      <c r="H2018" s="156">
        <v>16.579999999999998</v>
      </c>
      <c r="I2018" s="157"/>
      <c r="L2018" s="153"/>
      <c r="M2018" s="158"/>
      <c r="T2018" s="159"/>
      <c r="AT2018" s="154" t="s">
        <v>155</v>
      </c>
      <c r="AU2018" s="154" t="s">
        <v>81</v>
      </c>
      <c r="AV2018" s="13" t="s">
        <v>81</v>
      </c>
      <c r="AW2018" s="13" t="s">
        <v>33</v>
      </c>
      <c r="AX2018" s="13" t="s">
        <v>71</v>
      </c>
      <c r="AY2018" s="154" t="s">
        <v>141</v>
      </c>
    </row>
    <row r="2019" spans="2:65" s="14" customFormat="1" ht="11.25" x14ac:dyDescent="0.2">
      <c r="B2019" s="170"/>
      <c r="D2019" s="141" t="s">
        <v>155</v>
      </c>
      <c r="E2019" s="171" t="s">
        <v>19</v>
      </c>
      <c r="F2019" s="172" t="s">
        <v>188</v>
      </c>
      <c r="H2019" s="173">
        <v>618.21500000000003</v>
      </c>
      <c r="I2019" s="174"/>
      <c r="L2019" s="170"/>
      <c r="M2019" s="175"/>
      <c r="T2019" s="176"/>
      <c r="AT2019" s="171" t="s">
        <v>155</v>
      </c>
      <c r="AU2019" s="171" t="s">
        <v>81</v>
      </c>
      <c r="AV2019" s="14" t="s">
        <v>149</v>
      </c>
      <c r="AW2019" s="14" t="s">
        <v>33</v>
      </c>
      <c r="AX2019" s="14" t="s">
        <v>79</v>
      </c>
      <c r="AY2019" s="171" t="s">
        <v>141</v>
      </c>
    </row>
    <row r="2020" spans="2:65" s="1" customFormat="1" ht="16.5" customHeight="1" x14ac:dyDescent="0.2">
      <c r="B2020" s="33"/>
      <c r="C2020" s="128" t="s">
        <v>2162</v>
      </c>
      <c r="D2020" s="128" t="s">
        <v>144</v>
      </c>
      <c r="E2020" s="129" t="s">
        <v>2163</v>
      </c>
      <c r="F2020" s="130" t="s">
        <v>2164</v>
      </c>
      <c r="G2020" s="131" t="s">
        <v>221</v>
      </c>
      <c r="H2020" s="132">
        <v>618.21500000000003</v>
      </c>
      <c r="I2020" s="133"/>
      <c r="J2020" s="134">
        <f>ROUND(I2020*H2020,2)</f>
        <v>0</v>
      </c>
      <c r="K2020" s="130" t="s">
        <v>148</v>
      </c>
      <c r="L2020" s="33"/>
      <c r="M2020" s="135" t="s">
        <v>19</v>
      </c>
      <c r="N2020" s="136" t="s">
        <v>42</v>
      </c>
      <c r="P2020" s="137">
        <f>O2020*H2020</f>
        <v>0</v>
      </c>
      <c r="Q2020" s="137">
        <v>2.9999999999999997E-4</v>
      </c>
      <c r="R2020" s="137">
        <f>Q2020*H2020</f>
        <v>0.1854645</v>
      </c>
      <c r="S2020" s="137">
        <v>0</v>
      </c>
      <c r="T2020" s="138">
        <f>S2020*H2020</f>
        <v>0</v>
      </c>
      <c r="AR2020" s="139" t="s">
        <v>269</v>
      </c>
      <c r="AT2020" s="139" t="s">
        <v>144</v>
      </c>
      <c r="AU2020" s="139" t="s">
        <v>81</v>
      </c>
      <c r="AY2020" s="18" t="s">
        <v>141</v>
      </c>
      <c r="BE2020" s="140">
        <f>IF(N2020="základní",J2020,0)</f>
        <v>0</v>
      </c>
      <c r="BF2020" s="140">
        <f>IF(N2020="snížená",J2020,0)</f>
        <v>0</v>
      </c>
      <c r="BG2020" s="140">
        <f>IF(N2020="zákl. přenesená",J2020,0)</f>
        <v>0</v>
      </c>
      <c r="BH2020" s="140">
        <f>IF(N2020="sníž. přenesená",J2020,0)</f>
        <v>0</v>
      </c>
      <c r="BI2020" s="140">
        <f>IF(N2020="nulová",J2020,0)</f>
        <v>0</v>
      </c>
      <c r="BJ2020" s="18" t="s">
        <v>79</v>
      </c>
      <c r="BK2020" s="140">
        <f>ROUND(I2020*H2020,2)</f>
        <v>0</v>
      </c>
      <c r="BL2020" s="18" t="s">
        <v>269</v>
      </c>
      <c r="BM2020" s="139" t="s">
        <v>2165</v>
      </c>
    </row>
    <row r="2021" spans="2:65" s="1" customFormat="1" ht="19.5" x14ac:dyDescent="0.2">
      <c r="B2021" s="33"/>
      <c r="D2021" s="141" t="s">
        <v>151</v>
      </c>
      <c r="F2021" s="142" t="s">
        <v>2166</v>
      </c>
      <c r="I2021" s="143"/>
      <c r="L2021" s="33"/>
      <c r="M2021" s="144"/>
      <c r="T2021" s="54"/>
      <c r="AT2021" s="18" t="s">
        <v>151</v>
      </c>
      <c r="AU2021" s="18" t="s">
        <v>81</v>
      </c>
    </row>
    <row r="2022" spans="2:65" s="1" customFormat="1" ht="11.25" x14ac:dyDescent="0.2">
      <c r="B2022" s="33"/>
      <c r="D2022" s="145" t="s">
        <v>153</v>
      </c>
      <c r="F2022" s="146" t="s">
        <v>2167</v>
      </c>
      <c r="I2022" s="143"/>
      <c r="L2022" s="33"/>
      <c r="M2022" s="144"/>
      <c r="T2022" s="54"/>
      <c r="AT2022" s="18" t="s">
        <v>153</v>
      </c>
      <c r="AU2022" s="18" t="s">
        <v>81</v>
      </c>
    </row>
    <row r="2023" spans="2:65" s="12" customFormat="1" ht="11.25" x14ac:dyDescent="0.2">
      <c r="B2023" s="147"/>
      <c r="D2023" s="141" t="s">
        <v>155</v>
      </c>
      <c r="E2023" s="148" t="s">
        <v>19</v>
      </c>
      <c r="F2023" s="149" t="s">
        <v>2161</v>
      </c>
      <c r="H2023" s="148" t="s">
        <v>19</v>
      </c>
      <c r="I2023" s="150"/>
      <c r="L2023" s="147"/>
      <c r="M2023" s="151"/>
      <c r="T2023" s="152"/>
      <c r="AT2023" s="148" t="s">
        <v>155</v>
      </c>
      <c r="AU2023" s="148" t="s">
        <v>81</v>
      </c>
      <c r="AV2023" s="12" t="s">
        <v>79</v>
      </c>
      <c r="AW2023" s="12" t="s">
        <v>33</v>
      </c>
      <c r="AX2023" s="12" t="s">
        <v>71</v>
      </c>
      <c r="AY2023" s="148" t="s">
        <v>141</v>
      </c>
    </row>
    <row r="2024" spans="2:65" s="12" customFormat="1" ht="11.25" x14ac:dyDescent="0.2">
      <c r="B2024" s="147"/>
      <c r="D2024" s="141" t="s">
        <v>155</v>
      </c>
      <c r="E2024" s="148" t="s">
        <v>19</v>
      </c>
      <c r="F2024" s="149" t="s">
        <v>225</v>
      </c>
      <c r="H2024" s="148" t="s">
        <v>19</v>
      </c>
      <c r="I2024" s="150"/>
      <c r="L2024" s="147"/>
      <c r="M2024" s="151"/>
      <c r="T2024" s="152"/>
      <c r="AT2024" s="148" t="s">
        <v>155</v>
      </c>
      <c r="AU2024" s="148" t="s">
        <v>81</v>
      </c>
      <c r="AV2024" s="12" t="s">
        <v>79</v>
      </c>
      <c r="AW2024" s="12" t="s">
        <v>33</v>
      </c>
      <c r="AX2024" s="12" t="s">
        <v>71</v>
      </c>
      <c r="AY2024" s="148" t="s">
        <v>141</v>
      </c>
    </row>
    <row r="2025" spans="2:65" s="13" customFormat="1" ht="11.25" x14ac:dyDescent="0.2">
      <c r="B2025" s="153"/>
      <c r="D2025" s="141" t="s">
        <v>155</v>
      </c>
      <c r="E2025" s="154" t="s">
        <v>19</v>
      </c>
      <c r="F2025" s="155" t="s">
        <v>804</v>
      </c>
      <c r="H2025" s="156">
        <v>5.16</v>
      </c>
      <c r="I2025" s="157"/>
      <c r="L2025" s="153"/>
      <c r="M2025" s="158"/>
      <c r="T2025" s="159"/>
      <c r="AT2025" s="154" t="s">
        <v>155</v>
      </c>
      <c r="AU2025" s="154" t="s">
        <v>81</v>
      </c>
      <c r="AV2025" s="13" t="s">
        <v>81</v>
      </c>
      <c r="AW2025" s="13" t="s">
        <v>33</v>
      </c>
      <c r="AX2025" s="13" t="s">
        <v>71</v>
      </c>
      <c r="AY2025" s="154" t="s">
        <v>141</v>
      </c>
    </row>
    <row r="2026" spans="2:65" s="13" customFormat="1" ht="11.25" x14ac:dyDescent="0.2">
      <c r="B2026" s="153"/>
      <c r="D2026" s="141" t="s">
        <v>155</v>
      </c>
      <c r="E2026" s="154" t="s">
        <v>19</v>
      </c>
      <c r="F2026" s="155" t="s">
        <v>805</v>
      </c>
      <c r="H2026" s="156">
        <v>16.62</v>
      </c>
      <c r="I2026" s="157"/>
      <c r="L2026" s="153"/>
      <c r="M2026" s="158"/>
      <c r="T2026" s="159"/>
      <c r="AT2026" s="154" t="s">
        <v>155</v>
      </c>
      <c r="AU2026" s="154" t="s">
        <v>81</v>
      </c>
      <c r="AV2026" s="13" t="s">
        <v>81</v>
      </c>
      <c r="AW2026" s="13" t="s">
        <v>33</v>
      </c>
      <c r="AX2026" s="13" t="s">
        <v>71</v>
      </c>
      <c r="AY2026" s="154" t="s">
        <v>141</v>
      </c>
    </row>
    <row r="2027" spans="2:65" s="13" customFormat="1" ht="11.25" x14ac:dyDescent="0.2">
      <c r="B2027" s="153"/>
      <c r="D2027" s="141" t="s">
        <v>155</v>
      </c>
      <c r="E2027" s="154" t="s">
        <v>19</v>
      </c>
      <c r="F2027" s="155" t="s">
        <v>806</v>
      </c>
      <c r="H2027" s="156">
        <v>11.26</v>
      </c>
      <c r="I2027" s="157"/>
      <c r="L2027" s="153"/>
      <c r="M2027" s="158"/>
      <c r="T2027" s="159"/>
      <c r="AT2027" s="154" t="s">
        <v>155</v>
      </c>
      <c r="AU2027" s="154" t="s">
        <v>81</v>
      </c>
      <c r="AV2027" s="13" t="s">
        <v>81</v>
      </c>
      <c r="AW2027" s="13" t="s">
        <v>33</v>
      </c>
      <c r="AX2027" s="13" t="s">
        <v>71</v>
      </c>
      <c r="AY2027" s="154" t="s">
        <v>141</v>
      </c>
    </row>
    <row r="2028" spans="2:65" s="13" customFormat="1" ht="11.25" x14ac:dyDescent="0.2">
      <c r="B2028" s="153"/>
      <c r="D2028" s="141" t="s">
        <v>155</v>
      </c>
      <c r="E2028" s="154" t="s">
        <v>19</v>
      </c>
      <c r="F2028" s="155" t="s">
        <v>807</v>
      </c>
      <c r="H2028" s="156">
        <v>12.98</v>
      </c>
      <c r="I2028" s="157"/>
      <c r="L2028" s="153"/>
      <c r="M2028" s="158"/>
      <c r="T2028" s="159"/>
      <c r="AT2028" s="154" t="s">
        <v>155</v>
      </c>
      <c r="AU2028" s="154" t="s">
        <v>81</v>
      </c>
      <c r="AV2028" s="13" t="s">
        <v>81</v>
      </c>
      <c r="AW2028" s="13" t="s">
        <v>33</v>
      </c>
      <c r="AX2028" s="13" t="s">
        <v>71</v>
      </c>
      <c r="AY2028" s="154" t="s">
        <v>141</v>
      </c>
    </row>
    <row r="2029" spans="2:65" s="13" customFormat="1" ht="11.25" x14ac:dyDescent="0.2">
      <c r="B2029" s="153"/>
      <c r="D2029" s="141" t="s">
        <v>155</v>
      </c>
      <c r="E2029" s="154" t="s">
        <v>19</v>
      </c>
      <c r="F2029" s="155" t="s">
        <v>808</v>
      </c>
      <c r="H2029" s="156">
        <v>16.52</v>
      </c>
      <c r="I2029" s="157"/>
      <c r="L2029" s="153"/>
      <c r="M2029" s="158"/>
      <c r="T2029" s="159"/>
      <c r="AT2029" s="154" t="s">
        <v>155</v>
      </c>
      <c r="AU2029" s="154" t="s">
        <v>81</v>
      </c>
      <c r="AV2029" s="13" t="s">
        <v>81</v>
      </c>
      <c r="AW2029" s="13" t="s">
        <v>33</v>
      </c>
      <c r="AX2029" s="13" t="s">
        <v>71</v>
      </c>
      <c r="AY2029" s="154" t="s">
        <v>141</v>
      </c>
    </row>
    <row r="2030" spans="2:65" s="13" customFormat="1" ht="11.25" x14ac:dyDescent="0.2">
      <c r="B2030" s="153"/>
      <c r="D2030" s="141" t="s">
        <v>155</v>
      </c>
      <c r="E2030" s="154" t="s">
        <v>19</v>
      </c>
      <c r="F2030" s="155" t="s">
        <v>809</v>
      </c>
      <c r="H2030" s="156">
        <v>26.68</v>
      </c>
      <c r="I2030" s="157"/>
      <c r="L2030" s="153"/>
      <c r="M2030" s="158"/>
      <c r="T2030" s="159"/>
      <c r="AT2030" s="154" t="s">
        <v>155</v>
      </c>
      <c r="AU2030" s="154" t="s">
        <v>81</v>
      </c>
      <c r="AV2030" s="13" t="s">
        <v>81</v>
      </c>
      <c r="AW2030" s="13" t="s">
        <v>33</v>
      </c>
      <c r="AX2030" s="13" t="s">
        <v>71</v>
      </c>
      <c r="AY2030" s="154" t="s">
        <v>141</v>
      </c>
    </row>
    <row r="2031" spans="2:65" s="13" customFormat="1" ht="11.25" x14ac:dyDescent="0.2">
      <c r="B2031" s="153"/>
      <c r="D2031" s="141" t="s">
        <v>155</v>
      </c>
      <c r="E2031" s="154" t="s">
        <v>19</v>
      </c>
      <c r="F2031" s="155" t="s">
        <v>810</v>
      </c>
      <c r="H2031" s="156">
        <v>14.195</v>
      </c>
      <c r="I2031" s="157"/>
      <c r="L2031" s="153"/>
      <c r="M2031" s="158"/>
      <c r="T2031" s="159"/>
      <c r="AT2031" s="154" t="s">
        <v>155</v>
      </c>
      <c r="AU2031" s="154" t="s">
        <v>81</v>
      </c>
      <c r="AV2031" s="13" t="s">
        <v>81</v>
      </c>
      <c r="AW2031" s="13" t="s">
        <v>33</v>
      </c>
      <c r="AX2031" s="13" t="s">
        <v>71</v>
      </c>
      <c r="AY2031" s="154" t="s">
        <v>141</v>
      </c>
    </row>
    <row r="2032" spans="2:65" s="13" customFormat="1" ht="11.25" x14ac:dyDescent="0.2">
      <c r="B2032" s="153"/>
      <c r="D2032" s="141" t="s">
        <v>155</v>
      </c>
      <c r="E2032" s="154" t="s">
        <v>19</v>
      </c>
      <c r="F2032" s="155" t="s">
        <v>811</v>
      </c>
      <c r="H2032" s="156">
        <v>71.405000000000001</v>
      </c>
      <c r="I2032" s="157"/>
      <c r="L2032" s="153"/>
      <c r="M2032" s="158"/>
      <c r="T2032" s="159"/>
      <c r="AT2032" s="154" t="s">
        <v>155</v>
      </c>
      <c r="AU2032" s="154" t="s">
        <v>81</v>
      </c>
      <c r="AV2032" s="13" t="s">
        <v>81</v>
      </c>
      <c r="AW2032" s="13" t="s">
        <v>33</v>
      </c>
      <c r="AX2032" s="13" t="s">
        <v>71</v>
      </c>
      <c r="AY2032" s="154" t="s">
        <v>141</v>
      </c>
    </row>
    <row r="2033" spans="2:65" s="13" customFormat="1" ht="11.25" x14ac:dyDescent="0.2">
      <c r="B2033" s="153"/>
      <c r="D2033" s="141" t="s">
        <v>155</v>
      </c>
      <c r="E2033" s="154" t="s">
        <v>19</v>
      </c>
      <c r="F2033" s="155" t="s">
        <v>812</v>
      </c>
      <c r="H2033" s="156">
        <v>17.100000000000001</v>
      </c>
      <c r="I2033" s="157"/>
      <c r="L2033" s="153"/>
      <c r="M2033" s="158"/>
      <c r="T2033" s="159"/>
      <c r="AT2033" s="154" t="s">
        <v>155</v>
      </c>
      <c r="AU2033" s="154" t="s">
        <v>81</v>
      </c>
      <c r="AV2033" s="13" t="s">
        <v>81</v>
      </c>
      <c r="AW2033" s="13" t="s">
        <v>33</v>
      </c>
      <c r="AX2033" s="13" t="s">
        <v>71</v>
      </c>
      <c r="AY2033" s="154" t="s">
        <v>141</v>
      </c>
    </row>
    <row r="2034" spans="2:65" s="13" customFormat="1" ht="11.25" x14ac:dyDescent="0.2">
      <c r="B2034" s="153"/>
      <c r="D2034" s="141" t="s">
        <v>155</v>
      </c>
      <c r="E2034" s="154" t="s">
        <v>19</v>
      </c>
      <c r="F2034" s="155" t="s">
        <v>813</v>
      </c>
      <c r="H2034" s="156">
        <v>51.91</v>
      </c>
      <c r="I2034" s="157"/>
      <c r="L2034" s="153"/>
      <c r="M2034" s="158"/>
      <c r="T2034" s="159"/>
      <c r="AT2034" s="154" t="s">
        <v>155</v>
      </c>
      <c r="AU2034" s="154" t="s">
        <v>81</v>
      </c>
      <c r="AV2034" s="13" t="s">
        <v>81</v>
      </c>
      <c r="AW2034" s="13" t="s">
        <v>33</v>
      </c>
      <c r="AX2034" s="13" t="s">
        <v>71</v>
      </c>
      <c r="AY2034" s="154" t="s">
        <v>141</v>
      </c>
    </row>
    <row r="2035" spans="2:65" s="13" customFormat="1" ht="11.25" x14ac:dyDescent="0.2">
      <c r="B2035" s="153"/>
      <c r="D2035" s="141" t="s">
        <v>155</v>
      </c>
      <c r="E2035" s="154" t="s">
        <v>19</v>
      </c>
      <c r="F2035" s="155" t="s">
        <v>814</v>
      </c>
      <c r="H2035" s="156">
        <v>14.64</v>
      </c>
      <c r="I2035" s="157"/>
      <c r="L2035" s="153"/>
      <c r="M2035" s="158"/>
      <c r="T2035" s="159"/>
      <c r="AT2035" s="154" t="s">
        <v>155</v>
      </c>
      <c r="AU2035" s="154" t="s">
        <v>81</v>
      </c>
      <c r="AV2035" s="13" t="s">
        <v>81</v>
      </c>
      <c r="AW2035" s="13" t="s">
        <v>33</v>
      </c>
      <c r="AX2035" s="13" t="s">
        <v>71</v>
      </c>
      <c r="AY2035" s="154" t="s">
        <v>141</v>
      </c>
    </row>
    <row r="2036" spans="2:65" s="13" customFormat="1" ht="11.25" x14ac:dyDescent="0.2">
      <c r="B2036" s="153"/>
      <c r="D2036" s="141" t="s">
        <v>155</v>
      </c>
      <c r="E2036" s="154" t="s">
        <v>19</v>
      </c>
      <c r="F2036" s="155" t="s">
        <v>815</v>
      </c>
      <c r="H2036" s="156">
        <v>17.64</v>
      </c>
      <c r="I2036" s="157"/>
      <c r="L2036" s="153"/>
      <c r="M2036" s="158"/>
      <c r="T2036" s="159"/>
      <c r="AT2036" s="154" t="s">
        <v>155</v>
      </c>
      <c r="AU2036" s="154" t="s">
        <v>81</v>
      </c>
      <c r="AV2036" s="13" t="s">
        <v>81</v>
      </c>
      <c r="AW2036" s="13" t="s">
        <v>33</v>
      </c>
      <c r="AX2036" s="13" t="s">
        <v>71</v>
      </c>
      <c r="AY2036" s="154" t="s">
        <v>141</v>
      </c>
    </row>
    <row r="2037" spans="2:65" s="13" customFormat="1" ht="11.25" x14ac:dyDescent="0.2">
      <c r="B2037" s="153"/>
      <c r="D2037" s="141" t="s">
        <v>155</v>
      </c>
      <c r="E2037" s="154" t="s">
        <v>19</v>
      </c>
      <c r="F2037" s="155" t="s">
        <v>816</v>
      </c>
      <c r="H2037" s="156">
        <v>72.525000000000006</v>
      </c>
      <c r="I2037" s="157"/>
      <c r="L2037" s="153"/>
      <c r="M2037" s="158"/>
      <c r="T2037" s="159"/>
      <c r="AT2037" s="154" t="s">
        <v>155</v>
      </c>
      <c r="AU2037" s="154" t="s">
        <v>81</v>
      </c>
      <c r="AV2037" s="13" t="s">
        <v>81</v>
      </c>
      <c r="AW2037" s="13" t="s">
        <v>33</v>
      </c>
      <c r="AX2037" s="13" t="s">
        <v>71</v>
      </c>
      <c r="AY2037" s="154" t="s">
        <v>141</v>
      </c>
    </row>
    <row r="2038" spans="2:65" s="13" customFormat="1" ht="11.25" x14ac:dyDescent="0.2">
      <c r="B2038" s="153"/>
      <c r="D2038" s="141" t="s">
        <v>155</v>
      </c>
      <c r="E2038" s="154" t="s">
        <v>19</v>
      </c>
      <c r="F2038" s="155" t="s">
        <v>817</v>
      </c>
      <c r="H2038" s="156">
        <v>14.9</v>
      </c>
      <c r="I2038" s="157"/>
      <c r="L2038" s="153"/>
      <c r="M2038" s="158"/>
      <c r="T2038" s="159"/>
      <c r="AT2038" s="154" t="s">
        <v>155</v>
      </c>
      <c r="AU2038" s="154" t="s">
        <v>81</v>
      </c>
      <c r="AV2038" s="13" t="s">
        <v>81</v>
      </c>
      <c r="AW2038" s="13" t="s">
        <v>33</v>
      </c>
      <c r="AX2038" s="13" t="s">
        <v>71</v>
      </c>
      <c r="AY2038" s="154" t="s">
        <v>141</v>
      </c>
    </row>
    <row r="2039" spans="2:65" s="13" customFormat="1" ht="11.25" x14ac:dyDescent="0.2">
      <c r="B2039" s="153"/>
      <c r="D2039" s="141" t="s">
        <v>155</v>
      </c>
      <c r="E2039" s="154" t="s">
        <v>19</v>
      </c>
      <c r="F2039" s="155" t="s">
        <v>818</v>
      </c>
      <c r="H2039" s="156">
        <v>17.36</v>
      </c>
      <c r="I2039" s="157"/>
      <c r="L2039" s="153"/>
      <c r="M2039" s="158"/>
      <c r="T2039" s="159"/>
      <c r="AT2039" s="154" t="s">
        <v>155</v>
      </c>
      <c r="AU2039" s="154" t="s">
        <v>81</v>
      </c>
      <c r="AV2039" s="13" t="s">
        <v>81</v>
      </c>
      <c r="AW2039" s="13" t="s">
        <v>33</v>
      </c>
      <c r="AX2039" s="13" t="s">
        <v>71</v>
      </c>
      <c r="AY2039" s="154" t="s">
        <v>141</v>
      </c>
    </row>
    <row r="2040" spans="2:65" s="13" customFormat="1" ht="11.25" x14ac:dyDescent="0.2">
      <c r="B2040" s="153"/>
      <c r="D2040" s="141" t="s">
        <v>155</v>
      </c>
      <c r="E2040" s="154" t="s">
        <v>19</v>
      </c>
      <c r="F2040" s="155" t="s">
        <v>819</v>
      </c>
      <c r="H2040" s="156">
        <v>73.605000000000004</v>
      </c>
      <c r="I2040" s="157"/>
      <c r="L2040" s="153"/>
      <c r="M2040" s="158"/>
      <c r="T2040" s="159"/>
      <c r="AT2040" s="154" t="s">
        <v>155</v>
      </c>
      <c r="AU2040" s="154" t="s">
        <v>81</v>
      </c>
      <c r="AV2040" s="13" t="s">
        <v>81</v>
      </c>
      <c r="AW2040" s="13" t="s">
        <v>33</v>
      </c>
      <c r="AX2040" s="13" t="s">
        <v>71</v>
      </c>
      <c r="AY2040" s="154" t="s">
        <v>141</v>
      </c>
    </row>
    <row r="2041" spans="2:65" s="13" customFormat="1" ht="11.25" x14ac:dyDescent="0.2">
      <c r="B2041" s="153"/>
      <c r="D2041" s="141" t="s">
        <v>155</v>
      </c>
      <c r="E2041" s="154" t="s">
        <v>19</v>
      </c>
      <c r="F2041" s="155" t="s">
        <v>820</v>
      </c>
      <c r="H2041" s="156">
        <v>12.04</v>
      </c>
      <c r="I2041" s="157"/>
      <c r="L2041" s="153"/>
      <c r="M2041" s="158"/>
      <c r="T2041" s="159"/>
      <c r="AT2041" s="154" t="s">
        <v>155</v>
      </c>
      <c r="AU2041" s="154" t="s">
        <v>81</v>
      </c>
      <c r="AV2041" s="13" t="s">
        <v>81</v>
      </c>
      <c r="AW2041" s="13" t="s">
        <v>33</v>
      </c>
      <c r="AX2041" s="13" t="s">
        <v>71</v>
      </c>
      <c r="AY2041" s="154" t="s">
        <v>141</v>
      </c>
    </row>
    <row r="2042" spans="2:65" s="13" customFormat="1" ht="11.25" x14ac:dyDescent="0.2">
      <c r="B2042" s="153"/>
      <c r="D2042" s="141" t="s">
        <v>155</v>
      </c>
      <c r="E2042" s="154" t="s">
        <v>19</v>
      </c>
      <c r="F2042" s="155" t="s">
        <v>821</v>
      </c>
      <c r="H2042" s="156">
        <v>10.7</v>
      </c>
      <c r="I2042" s="157"/>
      <c r="L2042" s="153"/>
      <c r="M2042" s="158"/>
      <c r="T2042" s="159"/>
      <c r="AT2042" s="154" t="s">
        <v>155</v>
      </c>
      <c r="AU2042" s="154" t="s">
        <v>81</v>
      </c>
      <c r="AV2042" s="13" t="s">
        <v>81</v>
      </c>
      <c r="AW2042" s="13" t="s">
        <v>33</v>
      </c>
      <c r="AX2042" s="13" t="s">
        <v>71</v>
      </c>
      <c r="AY2042" s="154" t="s">
        <v>141</v>
      </c>
    </row>
    <row r="2043" spans="2:65" s="13" customFormat="1" ht="22.5" x14ac:dyDescent="0.2">
      <c r="B2043" s="153"/>
      <c r="D2043" s="141" t="s">
        <v>155</v>
      </c>
      <c r="E2043" s="154" t="s">
        <v>19</v>
      </c>
      <c r="F2043" s="155" t="s">
        <v>822</v>
      </c>
      <c r="H2043" s="156">
        <v>110.535</v>
      </c>
      <c r="I2043" s="157"/>
      <c r="L2043" s="153"/>
      <c r="M2043" s="158"/>
      <c r="T2043" s="159"/>
      <c r="AT2043" s="154" t="s">
        <v>155</v>
      </c>
      <c r="AU2043" s="154" t="s">
        <v>81</v>
      </c>
      <c r="AV2043" s="13" t="s">
        <v>81</v>
      </c>
      <c r="AW2043" s="13" t="s">
        <v>33</v>
      </c>
      <c r="AX2043" s="13" t="s">
        <v>71</v>
      </c>
      <c r="AY2043" s="154" t="s">
        <v>141</v>
      </c>
    </row>
    <row r="2044" spans="2:65" s="13" customFormat="1" ht="11.25" x14ac:dyDescent="0.2">
      <c r="B2044" s="153"/>
      <c r="D2044" s="141" t="s">
        <v>155</v>
      </c>
      <c r="E2044" s="154" t="s">
        <v>19</v>
      </c>
      <c r="F2044" s="155" t="s">
        <v>823</v>
      </c>
      <c r="H2044" s="156">
        <v>13.86</v>
      </c>
      <c r="I2044" s="157"/>
      <c r="L2044" s="153"/>
      <c r="M2044" s="158"/>
      <c r="T2044" s="159"/>
      <c r="AT2044" s="154" t="s">
        <v>155</v>
      </c>
      <c r="AU2044" s="154" t="s">
        <v>81</v>
      </c>
      <c r="AV2044" s="13" t="s">
        <v>81</v>
      </c>
      <c r="AW2044" s="13" t="s">
        <v>33</v>
      </c>
      <c r="AX2044" s="13" t="s">
        <v>71</v>
      </c>
      <c r="AY2044" s="154" t="s">
        <v>141</v>
      </c>
    </row>
    <row r="2045" spans="2:65" s="13" customFormat="1" ht="11.25" x14ac:dyDescent="0.2">
      <c r="B2045" s="153"/>
      <c r="D2045" s="141" t="s">
        <v>155</v>
      </c>
      <c r="E2045" s="154" t="s">
        <v>19</v>
      </c>
      <c r="F2045" s="155" t="s">
        <v>824</v>
      </c>
      <c r="H2045" s="156">
        <v>16.579999999999998</v>
      </c>
      <c r="I2045" s="157"/>
      <c r="L2045" s="153"/>
      <c r="M2045" s="158"/>
      <c r="T2045" s="159"/>
      <c r="AT2045" s="154" t="s">
        <v>155</v>
      </c>
      <c r="AU2045" s="154" t="s">
        <v>81</v>
      </c>
      <c r="AV2045" s="13" t="s">
        <v>81</v>
      </c>
      <c r="AW2045" s="13" t="s">
        <v>33</v>
      </c>
      <c r="AX2045" s="13" t="s">
        <v>71</v>
      </c>
      <c r="AY2045" s="154" t="s">
        <v>141</v>
      </c>
    </row>
    <row r="2046" spans="2:65" s="14" customFormat="1" ht="11.25" x14ac:dyDescent="0.2">
      <c r="B2046" s="170"/>
      <c r="D2046" s="141" t="s">
        <v>155</v>
      </c>
      <c r="E2046" s="171" t="s">
        <v>19</v>
      </c>
      <c r="F2046" s="172" t="s">
        <v>188</v>
      </c>
      <c r="H2046" s="173">
        <v>618.21500000000003</v>
      </c>
      <c r="I2046" s="174"/>
      <c r="L2046" s="170"/>
      <c r="M2046" s="175"/>
      <c r="T2046" s="176"/>
      <c r="AT2046" s="171" t="s">
        <v>155</v>
      </c>
      <c r="AU2046" s="171" t="s">
        <v>81</v>
      </c>
      <c r="AV2046" s="14" t="s">
        <v>149</v>
      </c>
      <c r="AW2046" s="14" t="s">
        <v>33</v>
      </c>
      <c r="AX2046" s="14" t="s">
        <v>79</v>
      </c>
      <c r="AY2046" s="171" t="s">
        <v>141</v>
      </c>
    </row>
    <row r="2047" spans="2:65" s="1" customFormat="1" ht="24.2" customHeight="1" x14ac:dyDescent="0.2">
      <c r="B2047" s="33"/>
      <c r="C2047" s="128" t="s">
        <v>2168</v>
      </c>
      <c r="D2047" s="128" t="s">
        <v>144</v>
      </c>
      <c r="E2047" s="129" t="s">
        <v>2169</v>
      </c>
      <c r="F2047" s="130" t="s">
        <v>2170</v>
      </c>
      <c r="G2047" s="131" t="s">
        <v>221</v>
      </c>
      <c r="H2047" s="132">
        <v>65.8</v>
      </c>
      <c r="I2047" s="133"/>
      <c r="J2047" s="134">
        <f>ROUND(I2047*H2047,2)</f>
        <v>0</v>
      </c>
      <c r="K2047" s="130" t="s">
        <v>148</v>
      </c>
      <c r="L2047" s="33"/>
      <c r="M2047" s="135" t="s">
        <v>19</v>
      </c>
      <c r="N2047" s="136" t="s">
        <v>42</v>
      </c>
      <c r="P2047" s="137">
        <f>O2047*H2047</f>
        <v>0</v>
      </c>
      <c r="Q2047" s="137">
        <v>1.5E-3</v>
      </c>
      <c r="R2047" s="137">
        <f>Q2047*H2047</f>
        <v>9.8699999999999996E-2</v>
      </c>
      <c r="S2047" s="137">
        <v>0</v>
      </c>
      <c r="T2047" s="138">
        <f>S2047*H2047</f>
        <v>0</v>
      </c>
      <c r="AR2047" s="139" t="s">
        <v>269</v>
      </c>
      <c r="AT2047" s="139" t="s">
        <v>144</v>
      </c>
      <c r="AU2047" s="139" t="s">
        <v>81</v>
      </c>
      <c r="AY2047" s="18" t="s">
        <v>141</v>
      </c>
      <c r="BE2047" s="140">
        <f>IF(N2047="základní",J2047,0)</f>
        <v>0</v>
      </c>
      <c r="BF2047" s="140">
        <f>IF(N2047="snížená",J2047,0)</f>
        <v>0</v>
      </c>
      <c r="BG2047" s="140">
        <f>IF(N2047="zákl. přenesená",J2047,0)</f>
        <v>0</v>
      </c>
      <c r="BH2047" s="140">
        <f>IF(N2047="sníž. přenesená",J2047,0)</f>
        <v>0</v>
      </c>
      <c r="BI2047" s="140">
        <f>IF(N2047="nulová",J2047,0)</f>
        <v>0</v>
      </c>
      <c r="BJ2047" s="18" t="s">
        <v>79</v>
      </c>
      <c r="BK2047" s="140">
        <f>ROUND(I2047*H2047,2)</f>
        <v>0</v>
      </c>
      <c r="BL2047" s="18" t="s">
        <v>269</v>
      </c>
      <c r="BM2047" s="139" t="s">
        <v>2171</v>
      </c>
    </row>
    <row r="2048" spans="2:65" s="1" customFormat="1" ht="19.5" x14ac:dyDescent="0.2">
      <c r="B2048" s="33"/>
      <c r="D2048" s="141" t="s">
        <v>151</v>
      </c>
      <c r="F2048" s="142" t="s">
        <v>2172</v>
      </c>
      <c r="I2048" s="143"/>
      <c r="L2048" s="33"/>
      <c r="M2048" s="144"/>
      <c r="T2048" s="54"/>
      <c r="AT2048" s="18" t="s">
        <v>151</v>
      </c>
      <c r="AU2048" s="18" t="s">
        <v>81</v>
      </c>
    </row>
    <row r="2049" spans="2:65" s="1" customFormat="1" ht="11.25" x14ac:dyDescent="0.2">
      <c r="B2049" s="33"/>
      <c r="D2049" s="145" t="s">
        <v>153</v>
      </c>
      <c r="F2049" s="146" t="s">
        <v>2173</v>
      </c>
      <c r="I2049" s="143"/>
      <c r="L2049" s="33"/>
      <c r="M2049" s="144"/>
      <c r="T2049" s="54"/>
      <c r="AT2049" s="18" t="s">
        <v>153</v>
      </c>
      <c r="AU2049" s="18" t="s">
        <v>81</v>
      </c>
    </row>
    <row r="2050" spans="2:65" s="12" customFormat="1" ht="11.25" x14ac:dyDescent="0.2">
      <c r="B2050" s="147"/>
      <c r="D2050" s="141" t="s">
        <v>155</v>
      </c>
      <c r="E2050" s="148" t="s">
        <v>19</v>
      </c>
      <c r="F2050" s="149" t="s">
        <v>225</v>
      </c>
      <c r="H2050" s="148" t="s">
        <v>19</v>
      </c>
      <c r="I2050" s="150"/>
      <c r="L2050" s="147"/>
      <c r="M2050" s="151"/>
      <c r="T2050" s="152"/>
      <c r="AT2050" s="148" t="s">
        <v>155</v>
      </c>
      <c r="AU2050" s="148" t="s">
        <v>81</v>
      </c>
      <c r="AV2050" s="12" t="s">
        <v>79</v>
      </c>
      <c r="AW2050" s="12" t="s">
        <v>33</v>
      </c>
      <c r="AX2050" s="12" t="s">
        <v>71</v>
      </c>
      <c r="AY2050" s="148" t="s">
        <v>141</v>
      </c>
    </row>
    <row r="2051" spans="2:65" s="12" customFormat="1" ht="22.5" x14ac:dyDescent="0.2">
      <c r="B2051" s="147"/>
      <c r="D2051" s="141" t="s">
        <v>155</v>
      </c>
      <c r="E2051" s="148" t="s">
        <v>19</v>
      </c>
      <c r="F2051" s="149" t="s">
        <v>1023</v>
      </c>
      <c r="H2051" s="148" t="s">
        <v>19</v>
      </c>
      <c r="I2051" s="150"/>
      <c r="L2051" s="147"/>
      <c r="M2051" s="151"/>
      <c r="T2051" s="152"/>
      <c r="AT2051" s="148" t="s">
        <v>155</v>
      </c>
      <c r="AU2051" s="148" t="s">
        <v>81</v>
      </c>
      <c r="AV2051" s="12" t="s">
        <v>79</v>
      </c>
      <c r="AW2051" s="12" t="s">
        <v>33</v>
      </c>
      <c r="AX2051" s="12" t="s">
        <v>71</v>
      </c>
      <c r="AY2051" s="148" t="s">
        <v>141</v>
      </c>
    </row>
    <row r="2052" spans="2:65" s="12" customFormat="1" ht="11.25" x14ac:dyDescent="0.2">
      <c r="B2052" s="147"/>
      <c r="D2052" s="141" t="s">
        <v>155</v>
      </c>
      <c r="E2052" s="148" t="s">
        <v>19</v>
      </c>
      <c r="F2052" s="149" t="s">
        <v>1825</v>
      </c>
      <c r="H2052" s="148" t="s">
        <v>19</v>
      </c>
      <c r="I2052" s="150"/>
      <c r="L2052" s="147"/>
      <c r="M2052" s="151"/>
      <c r="T2052" s="152"/>
      <c r="AT2052" s="148" t="s">
        <v>155</v>
      </c>
      <c r="AU2052" s="148" t="s">
        <v>81</v>
      </c>
      <c r="AV2052" s="12" t="s">
        <v>79</v>
      </c>
      <c r="AW2052" s="12" t="s">
        <v>33</v>
      </c>
      <c r="AX2052" s="12" t="s">
        <v>71</v>
      </c>
      <c r="AY2052" s="148" t="s">
        <v>141</v>
      </c>
    </row>
    <row r="2053" spans="2:65" s="12" customFormat="1" ht="11.25" x14ac:dyDescent="0.2">
      <c r="B2053" s="147"/>
      <c r="D2053" s="141" t="s">
        <v>155</v>
      </c>
      <c r="E2053" s="148" t="s">
        <v>19</v>
      </c>
      <c r="F2053" s="149" t="s">
        <v>1024</v>
      </c>
      <c r="H2053" s="148" t="s">
        <v>19</v>
      </c>
      <c r="I2053" s="150"/>
      <c r="L2053" s="147"/>
      <c r="M2053" s="151"/>
      <c r="T2053" s="152"/>
      <c r="AT2053" s="148" t="s">
        <v>155</v>
      </c>
      <c r="AU2053" s="148" t="s">
        <v>81</v>
      </c>
      <c r="AV2053" s="12" t="s">
        <v>79</v>
      </c>
      <c r="AW2053" s="12" t="s">
        <v>33</v>
      </c>
      <c r="AX2053" s="12" t="s">
        <v>71</v>
      </c>
      <c r="AY2053" s="148" t="s">
        <v>141</v>
      </c>
    </row>
    <row r="2054" spans="2:65" s="13" customFormat="1" ht="11.25" x14ac:dyDescent="0.2">
      <c r="B2054" s="153"/>
      <c r="D2054" s="141" t="s">
        <v>155</v>
      </c>
      <c r="E2054" s="154" t="s">
        <v>19</v>
      </c>
      <c r="F2054" s="155" t="s">
        <v>2174</v>
      </c>
      <c r="H2054" s="156">
        <v>22.6</v>
      </c>
      <c r="I2054" s="157"/>
      <c r="L2054" s="153"/>
      <c r="M2054" s="158"/>
      <c r="T2054" s="159"/>
      <c r="AT2054" s="154" t="s">
        <v>155</v>
      </c>
      <c r="AU2054" s="154" t="s">
        <v>81</v>
      </c>
      <c r="AV2054" s="13" t="s">
        <v>81</v>
      </c>
      <c r="AW2054" s="13" t="s">
        <v>33</v>
      </c>
      <c r="AX2054" s="13" t="s">
        <v>71</v>
      </c>
      <c r="AY2054" s="154" t="s">
        <v>141</v>
      </c>
    </row>
    <row r="2055" spans="2:65" s="13" customFormat="1" ht="11.25" x14ac:dyDescent="0.2">
      <c r="B2055" s="153"/>
      <c r="D2055" s="141" t="s">
        <v>155</v>
      </c>
      <c r="E2055" s="154" t="s">
        <v>19</v>
      </c>
      <c r="F2055" s="155" t="s">
        <v>2175</v>
      </c>
      <c r="H2055" s="156">
        <v>14.6</v>
      </c>
      <c r="I2055" s="157"/>
      <c r="L2055" s="153"/>
      <c r="M2055" s="158"/>
      <c r="T2055" s="159"/>
      <c r="AT2055" s="154" t="s">
        <v>155</v>
      </c>
      <c r="AU2055" s="154" t="s">
        <v>81</v>
      </c>
      <c r="AV2055" s="13" t="s">
        <v>81</v>
      </c>
      <c r="AW2055" s="13" t="s">
        <v>33</v>
      </c>
      <c r="AX2055" s="13" t="s">
        <v>71</v>
      </c>
      <c r="AY2055" s="154" t="s">
        <v>141</v>
      </c>
    </row>
    <row r="2056" spans="2:65" s="13" customFormat="1" ht="11.25" x14ac:dyDescent="0.2">
      <c r="B2056" s="153"/>
      <c r="D2056" s="141" t="s">
        <v>155</v>
      </c>
      <c r="E2056" s="154" t="s">
        <v>19</v>
      </c>
      <c r="F2056" s="155" t="s">
        <v>2176</v>
      </c>
      <c r="H2056" s="156">
        <v>14.6</v>
      </c>
      <c r="I2056" s="157"/>
      <c r="L2056" s="153"/>
      <c r="M2056" s="158"/>
      <c r="T2056" s="159"/>
      <c r="AT2056" s="154" t="s">
        <v>155</v>
      </c>
      <c r="AU2056" s="154" t="s">
        <v>81</v>
      </c>
      <c r="AV2056" s="13" t="s">
        <v>81</v>
      </c>
      <c r="AW2056" s="13" t="s">
        <v>33</v>
      </c>
      <c r="AX2056" s="13" t="s">
        <v>71</v>
      </c>
      <c r="AY2056" s="154" t="s">
        <v>141</v>
      </c>
    </row>
    <row r="2057" spans="2:65" s="13" customFormat="1" ht="11.25" x14ac:dyDescent="0.2">
      <c r="B2057" s="153"/>
      <c r="D2057" s="141" t="s">
        <v>155</v>
      </c>
      <c r="E2057" s="154" t="s">
        <v>19</v>
      </c>
      <c r="F2057" s="155" t="s">
        <v>2177</v>
      </c>
      <c r="H2057" s="156">
        <v>14</v>
      </c>
      <c r="I2057" s="157"/>
      <c r="L2057" s="153"/>
      <c r="M2057" s="158"/>
      <c r="T2057" s="159"/>
      <c r="AT2057" s="154" t="s">
        <v>155</v>
      </c>
      <c r="AU2057" s="154" t="s">
        <v>81</v>
      </c>
      <c r="AV2057" s="13" t="s">
        <v>81</v>
      </c>
      <c r="AW2057" s="13" t="s">
        <v>33</v>
      </c>
      <c r="AX2057" s="13" t="s">
        <v>71</v>
      </c>
      <c r="AY2057" s="154" t="s">
        <v>141</v>
      </c>
    </row>
    <row r="2058" spans="2:65" s="14" customFormat="1" ht="11.25" x14ac:dyDescent="0.2">
      <c r="B2058" s="170"/>
      <c r="D2058" s="141" t="s">
        <v>155</v>
      </c>
      <c r="E2058" s="171" t="s">
        <v>19</v>
      </c>
      <c r="F2058" s="172" t="s">
        <v>188</v>
      </c>
      <c r="H2058" s="173">
        <v>65.8</v>
      </c>
      <c r="I2058" s="174"/>
      <c r="L2058" s="170"/>
      <c r="M2058" s="175"/>
      <c r="T2058" s="176"/>
      <c r="AT2058" s="171" t="s">
        <v>155</v>
      </c>
      <c r="AU2058" s="171" t="s">
        <v>81</v>
      </c>
      <c r="AV2058" s="14" t="s">
        <v>149</v>
      </c>
      <c r="AW2058" s="14" t="s">
        <v>33</v>
      </c>
      <c r="AX2058" s="14" t="s">
        <v>79</v>
      </c>
      <c r="AY2058" s="171" t="s">
        <v>141</v>
      </c>
    </row>
    <row r="2059" spans="2:65" s="1" customFormat="1" ht="33" customHeight="1" x14ac:dyDescent="0.2">
      <c r="B2059" s="33"/>
      <c r="C2059" s="128" t="s">
        <v>2178</v>
      </c>
      <c r="D2059" s="128" t="s">
        <v>144</v>
      </c>
      <c r="E2059" s="129" t="s">
        <v>2179</v>
      </c>
      <c r="F2059" s="130" t="s">
        <v>2180</v>
      </c>
      <c r="G2059" s="131" t="s">
        <v>221</v>
      </c>
      <c r="H2059" s="132">
        <v>618.21500000000003</v>
      </c>
      <c r="I2059" s="133"/>
      <c r="J2059" s="134">
        <f>ROUND(I2059*H2059,2)</f>
        <v>0</v>
      </c>
      <c r="K2059" s="130" t="s">
        <v>148</v>
      </c>
      <c r="L2059" s="33"/>
      <c r="M2059" s="135" t="s">
        <v>19</v>
      </c>
      <c r="N2059" s="136" t="s">
        <v>42</v>
      </c>
      <c r="P2059" s="137">
        <f>O2059*H2059</f>
        <v>0</v>
      </c>
      <c r="Q2059" s="137">
        <v>5.3800000000000002E-3</v>
      </c>
      <c r="R2059" s="137">
        <f>Q2059*H2059</f>
        <v>3.3259967000000001</v>
      </c>
      <c r="S2059" s="137">
        <v>0</v>
      </c>
      <c r="T2059" s="138">
        <f>S2059*H2059</f>
        <v>0</v>
      </c>
      <c r="AR2059" s="139" t="s">
        <v>269</v>
      </c>
      <c r="AT2059" s="139" t="s">
        <v>144</v>
      </c>
      <c r="AU2059" s="139" t="s">
        <v>81</v>
      </c>
      <c r="AY2059" s="18" t="s">
        <v>141</v>
      </c>
      <c r="BE2059" s="140">
        <f>IF(N2059="základní",J2059,0)</f>
        <v>0</v>
      </c>
      <c r="BF2059" s="140">
        <f>IF(N2059="snížená",J2059,0)</f>
        <v>0</v>
      </c>
      <c r="BG2059" s="140">
        <f>IF(N2059="zákl. přenesená",J2059,0)</f>
        <v>0</v>
      </c>
      <c r="BH2059" s="140">
        <f>IF(N2059="sníž. přenesená",J2059,0)</f>
        <v>0</v>
      </c>
      <c r="BI2059" s="140">
        <f>IF(N2059="nulová",J2059,0)</f>
        <v>0</v>
      </c>
      <c r="BJ2059" s="18" t="s">
        <v>79</v>
      </c>
      <c r="BK2059" s="140">
        <f>ROUND(I2059*H2059,2)</f>
        <v>0</v>
      </c>
      <c r="BL2059" s="18" t="s">
        <v>269</v>
      </c>
      <c r="BM2059" s="139" t="s">
        <v>2181</v>
      </c>
    </row>
    <row r="2060" spans="2:65" s="1" customFormat="1" ht="19.5" x14ac:dyDescent="0.2">
      <c r="B2060" s="33"/>
      <c r="D2060" s="141" t="s">
        <v>151</v>
      </c>
      <c r="F2060" s="142" t="s">
        <v>2182</v>
      </c>
      <c r="I2060" s="143"/>
      <c r="L2060" s="33"/>
      <c r="M2060" s="144"/>
      <c r="T2060" s="54"/>
      <c r="AT2060" s="18" t="s">
        <v>151</v>
      </c>
      <c r="AU2060" s="18" t="s">
        <v>81</v>
      </c>
    </row>
    <row r="2061" spans="2:65" s="1" customFormat="1" ht="11.25" x14ac:dyDescent="0.2">
      <c r="B2061" s="33"/>
      <c r="D2061" s="145" t="s">
        <v>153</v>
      </c>
      <c r="F2061" s="146" t="s">
        <v>2183</v>
      </c>
      <c r="I2061" s="143"/>
      <c r="L2061" s="33"/>
      <c r="M2061" s="144"/>
      <c r="T2061" s="54"/>
      <c r="AT2061" s="18" t="s">
        <v>153</v>
      </c>
      <c r="AU2061" s="18" t="s">
        <v>81</v>
      </c>
    </row>
    <row r="2062" spans="2:65" s="12" customFormat="1" ht="11.25" x14ac:dyDescent="0.2">
      <c r="B2062" s="147"/>
      <c r="D2062" s="141" t="s">
        <v>155</v>
      </c>
      <c r="E2062" s="148" t="s">
        <v>19</v>
      </c>
      <c r="F2062" s="149" t="s">
        <v>2161</v>
      </c>
      <c r="H2062" s="148" t="s">
        <v>19</v>
      </c>
      <c r="I2062" s="150"/>
      <c r="L2062" s="147"/>
      <c r="M2062" s="151"/>
      <c r="T2062" s="152"/>
      <c r="AT2062" s="148" t="s">
        <v>155</v>
      </c>
      <c r="AU2062" s="148" t="s">
        <v>81</v>
      </c>
      <c r="AV2062" s="12" t="s">
        <v>79</v>
      </c>
      <c r="AW2062" s="12" t="s">
        <v>33</v>
      </c>
      <c r="AX2062" s="12" t="s">
        <v>71</v>
      </c>
      <c r="AY2062" s="148" t="s">
        <v>141</v>
      </c>
    </row>
    <row r="2063" spans="2:65" s="12" customFormat="1" ht="11.25" x14ac:dyDescent="0.2">
      <c r="B2063" s="147"/>
      <c r="D2063" s="141" t="s">
        <v>155</v>
      </c>
      <c r="E2063" s="148" t="s">
        <v>19</v>
      </c>
      <c r="F2063" s="149" t="s">
        <v>225</v>
      </c>
      <c r="H2063" s="148" t="s">
        <v>19</v>
      </c>
      <c r="I2063" s="150"/>
      <c r="L2063" s="147"/>
      <c r="M2063" s="151"/>
      <c r="T2063" s="152"/>
      <c r="AT2063" s="148" t="s">
        <v>155</v>
      </c>
      <c r="AU2063" s="148" t="s">
        <v>81</v>
      </c>
      <c r="AV2063" s="12" t="s">
        <v>79</v>
      </c>
      <c r="AW2063" s="12" t="s">
        <v>33</v>
      </c>
      <c r="AX2063" s="12" t="s">
        <v>71</v>
      </c>
      <c r="AY2063" s="148" t="s">
        <v>141</v>
      </c>
    </row>
    <row r="2064" spans="2:65" s="13" customFormat="1" ht="11.25" x14ac:dyDescent="0.2">
      <c r="B2064" s="153"/>
      <c r="D2064" s="141" t="s">
        <v>155</v>
      </c>
      <c r="E2064" s="154" t="s">
        <v>19</v>
      </c>
      <c r="F2064" s="155" t="s">
        <v>804</v>
      </c>
      <c r="H2064" s="156">
        <v>5.16</v>
      </c>
      <c r="I2064" s="157"/>
      <c r="L2064" s="153"/>
      <c r="M2064" s="158"/>
      <c r="T2064" s="159"/>
      <c r="AT2064" s="154" t="s">
        <v>155</v>
      </c>
      <c r="AU2064" s="154" t="s">
        <v>81</v>
      </c>
      <c r="AV2064" s="13" t="s">
        <v>81</v>
      </c>
      <c r="AW2064" s="13" t="s">
        <v>33</v>
      </c>
      <c r="AX2064" s="13" t="s">
        <v>71</v>
      </c>
      <c r="AY2064" s="154" t="s">
        <v>141</v>
      </c>
    </row>
    <row r="2065" spans="2:51" s="13" customFormat="1" ht="11.25" x14ac:dyDescent="0.2">
      <c r="B2065" s="153"/>
      <c r="D2065" s="141" t="s">
        <v>155</v>
      </c>
      <c r="E2065" s="154" t="s">
        <v>19</v>
      </c>
      <c r="F2065" s="155" t="s">
        <v>805</v>
      </c>
      <c r="H2065" s="156">
        <v>16.62</v>
      </c>
      <c r="I2065" s="157"/>
      <c r="L2065" s="153"/>
      <c r="M2065" s="158"/>
      <c r="T2065" s="159"/>
      <c r="AT2065" s="154" t="s">
        <v>155</v>
      </c>
      <c r="AU2065" s="154" t="s">
        <v>81</v>
      </c>
      <c r="AV2065" s="13" t="s">
        <v>81</v>
      </c>
      <c r="AW2065" s="13" t="s">
        <v>33</v>
      </c>
      <c r="AX2065" s="13" t="s">
        <v>71</v>
      </c>
      <c r="AY2065" s="154" t="s">
        <v>141</v>
      </c>
    </row>
    <row r="2066" spans="2:51" s="13" customFormat="1" ht="11.25" x14ac:dyDescent="0.2">
      <c r="B2066" s="153"/>
      <c r="D2066" s="141" t="s">
        <v>155</v>
      </c>
      <c r="E2066" s="154" t="s">
        <v>19</v>
      </c>
      <c r="F2066" s="155" t="s">
        <v>806</v>
      </c>
      <c r="H2066" s="156">
        <v>11.26</v>
      </c>
      <c r="I2066" s="157"/>
      <c r="L2066" s="153"/>
      <c r="M2066" s="158"/>
      <c r="T2066" s="159"/>
      <c r="AT2066" s="154" t="s">
        <v>155</v>
      </c>
      <c r="AU2066" s="154" t="s">
        <v>81</v>
      </c>
      <c r="AV2066" s="13" t="s">
        <v>81</v>
      </c>
      <c r="AW2066" s="13" t="s">
        <v>33</v>
      </c>
      <c r="AX2066" s="13" t="s">
        <v>71</v>
      </c>
      <c r="AY2066" s="154" t="s">
        <v>141</v>
      </c>
    </row>
    <row r="2067" spans="2:51" s="13" customFormat="1" ht="11.25" x14ac:dyDescent="0.2">
      <c r="B2067" s="153"/>
      <c r="D2067" s="141" t="s">
        <v>155</v>
      </c>
      <c r="E2067" s="154" t="s">
        <v>19</v>
      </c>
      <c r="F2067" s="155" t="s">
        <v>807</v>
      </c>
      <c r="H2067" s="156">
        <v>12.98</v>
      </c>
      <c r="I2067" s="157"/>
      <c r="L2067" s="153"/>
      <c r="M2067" s="158"/>
      <c r="T2067" s="159"/>
      <c r="AT2067" s="154" t="s">
        <v>155</v>
      </c>
      <c r="AU2067" s="154" t="s">
        <v>81</v>
      </c>
      <c r="AV2067" s="13" t="s">
        <v>81</v>
      </c>
      <c r="AW2067" s="13" t="s">
        <v>33</v>
      </c>
      <c r="AX2067" s="13" t="s">
        <v>71</v>
      </c>
      <c r="AY2067" s="154" t="s">
        <v>141</v>
      </c>
    </row>
    <row r="2068" spans="2:51" s="13" customFormat="1" ht="11.25" x14ac:dyDescent="0.2">
      <c r="B2068" s="153"/>
      <c r="D2068" s="141" t="s">
        <v>155</v>
      </c>
      <c r="E2068" s="154" t="s">
        <v>19</v>
      </c>
      <c r="F2068" s="155" t="s">
        <v>808</v>
      </c>
      <c r="H2068" s="156">
        <v>16.52</v>
      </c>
      <c r="I2068" s="157"/>
      <c r="L2068" s="153"/>
      <c r="M2068" s="158"/>
      <c r="T2068" s="159"/>
      <c r="AT2068" s="154" t="s">
        <v>155</v>
      </c>
      <c r="AU2068" s="154" t="s">
        <v>81</v>
      </c>
      <c r="AV2068" s="13" t="s">
        <v>81</v>
      </c>
      <c r="AW2068" s="13" t="s">
        <v>33</v>
      </c>
      <c r="AX2068" s="13" t="s">
        <v>71</v>
      </c>
      <c r="AY2068" s="154" t="s">
        <v>141</v>
      </c>
    </row>
    <row r="2069" spans="2:51" s="13" customFormat="1" ht="11.25" x14ac:dyDescent="0.2">
      <c r="B2069" s="153"/>
      <c r="D2069" s="141" t="s">
        <v>155</v>
      </c>
      <c r="E2069" s="154" t="s">
        <v>19</v>
      </c>
      <c r="F2069" s="155" t="s">
        <v>809</v>
      </c>
      <c r="H2069" s="156">
        <v>26.68</v>
      </c>
      <c r="I2069" s="157"/>
      <c r="L2069" s="153"/>
      <c r="M2069" s="158"/>
      <c r="T2069" s="159"/>
      <c r="AT2069" s="154" t="s">
        <v>155</v>
      </c>
      <c r="AU2069" s="154" t="s">
        <v>81</v>
      </c>
      <c r="AV2069" s="13" t="s">
        <v>81</v>
      </c>
      <c r="AW2069" s="13" t="s">
        <v>33</v>
      </c>
      <c r="AX2069" s="13" t="s">
        <v>71</v>
      </c>
      <c r="AY2069" s="154" t="s">
        <v>141</v>
      </c>
    </row>
    <row r="2070" spans="2:51" s="13" customFormat="1" ht="11.25" x14ac:dyDescent="0.2">
      <c r="B2070" s="153"/>
      <c r="D2070" s="141" t="s">
        <v>155</v>
      </c>
      <c r="E2070" s="154" t="s">
        <v>19</v>
      </c>
      <c r="F2070" s="155" t="s">
        <v>810</v>
      </c>
      <c r="H2070" s="156">
        <v>14.195</v>
      </c>
      <c r="I2070" s="157"/>
      <c r="L2070" s="153"/>
      <c r="M2070" s="158"/>
      <c r="T2070" s="159"/>
      <c r="AT2070" s="154" t="s">
        <v>155</v>
      </c>
      <c r="AU2070" s="154" t="s">
        <v>81</v>
      </c>
      <c r="AV2070" s="13" t="s">
        <v>81</v>
      </c>
      <c r="AW2070" s="13" t="s">
        <v>33</v>
      </c>
      <c r="AX2070" s="13" t="s">
        <v>71</v>
      </c>
      <c r="AY2070" s="154" t="s">
        <v>141</v>
      </c>
    </row>
    <row r="2071" spans="2:51" s="13" customFormat="1" ht="11.25" x14ac:dyDescent="0.2">
      <c r="B2071" s="153"/>
      <c r="D2071" s="141" t="s">
        <v>155</v>
      </c>
      <c r="E2071" s="154" t="s">
        <v>19</v>
      </c>
      <c r="F2071" s="155" t="s">
        <v>811</v>
      </c>
      <c r="H2071" s="156">
        <v>71.405000000000001</v>
      </c>
      <c r="I2071" s="157"/>
      <c r="L2071" s="153"/>
      <c r="M2071" s="158"/>
      <c r="T2071" s="159"/>
      <c r="AT2071" s="154" t="s">
        <v>155</v>
      </c>
      <c r="AU2071" s="154" t="s">
        <v>81</v>
      </c>
      <c r="AV2071" s="13" t="s">
        <v>81</v>
      </c>
      <c r="AW2071" s="13" t="s">
        <v>33</v>
      </c>
      <c r="AX2071" s="13" t="s">
        <v>71</v>
      </c>
      <c r="AY2071" s="154" t="s">
        <v>141</v>
      </c>
    </row>
    <row r="2072" spans="2:51" s="13" customFormat="1" ht="11.25" x14ac:dyDescent="0.2">
      <c r="B2072" s="153"/>
      <c r="D2072" s="141" t="s">
        <v>155</v>
      </c>
      <c r="E2072" s="154" t="s">
        <v>19</v>
      </c>
      <c r="F2072" s="155" t="s">
        <v>812</v>
      </c>
      <c r="H2072" s="156">
        <v>17.100000000000001</v>
      </c>
      <c r="I2072" s="157"/>
      <c r="L2072" s="153"/>
      <c r="M2072" s="158"/>
      <c r="T2072" s="159"/>
      <c r="AT2072" s="154" t="s">
        <v>155</v>
      </c>
      <c r="AU2072" s="154" t="s">
        <v>81</v>
      </c>
      <c r="AV2072" s="13" t="s">
        <v>81</v>
      </c>
      <c r="AW2072" s="13" t="s">
        <v>33</v>
      </c>
      <c r="AX2072" s="13" t="s">
        <v>71</v>
      </c>
      <c r="AY2072" s="154" t="s">
        <v>141</v>
      </c>
    </row>
    <row r="2073" spans="2:51" s="13" customFormat="1" ht="11.25" x14ac:dyDescent="0.2">
      <c r="B2073" s="153"/>
      <c r="D2073" s="141" t="s">
        <v>155</v>
      </c>
      <c r="E2073" s="154" t="s">
        <v>19</v>
      </c>
      <c r="F2073" s="155" t="s">
        <v>813</v>
      </c>
      <c r="H2073" s="156">
        <v>51.91</v>
      </c>
      <c r="I2073" s="157"/>
      <c r="L2073" s="153"/>
      <c r="M2073" s="158"/>
      <c r="T2073" s="159"/>
      <c r="AT2073" s="154" t="s">
        <v>155</v>
      </c>
      <c r="AU2073" s="154" t="s">
        <v>81</v>
      </c>
      <c r="AV2073" s="13" t="s">
        <v>81</v>
      </c>
      <c r="AW2073" s="13" t="s">
        <v>33</v>
      </c>
      <c r="AX2073" s="13" t="s">
        <v>71</v>
      </c>
      <c r="AY2073" s="154" t="s">
        <v>141</v>
      </c>
    </row>
    <row r="2074" spans="2:51" s="13" customFormat="1" ht="11.25" x14ac:dyDescent="0.2">
      <c r="B2074" s="153"/>
      <c r="D2074" s="141" t="s">
        <v>155</v>
      </c>
      <c r="E2074" s="154" t="s">
        <v>19</v>
      </c>
      <c r="F2074" s="155" t="s">
        <v>814</v>
      </c>
      <c r="H2074" s="156">
        <v>14.64</v>
      </c>
      <c r="I2074" s="157"/>
      <c r="L2074" s="153"/>
      <c r="M2074" s="158"/>
      <c r="T2074" s="159"/>
      <c r="AT2074" s="154" t="s">
        <v>155</v>
      </c>
      <c r="AU2074" s="154" t="s">
        <v>81</v>
      </c>
      <c r="AV2074" s="13" t="s">
        <v>81</v>
      </c>
      <c r="AW2074" s="13" t="s">
        <v>33</v>
      </c>
      <c r="AX2074" s="13" t="s">
        <v>71</v>
      </c>
      <c r="AY2074" s="154" t="s">
        <v>141</v>
      </c>
    </row>
    <row r="2075" spans="2:51" s="13" customFormat="1" ht="11.25" x14ac:dyDescent="0.2">
      <c r="B2075" s="153"/>
      <c r="D2075" s="141" t="s">
        <v>155</v>
      </c>
      <c r="E2075" s="154" t="s">
        <v>19</v>
      </c>
      <c r="F2075" s="155" t="s">
        <v>815</v>
      </c>
      <c r="H2075" s="156">
        <v>17.64</v>
      </c>
      <c r="I2075" s="157"/>
      <c r="L2075" s="153"/>
      <c r="M2075" s="158"/>
      <c r="T2075" s="159"/>
      <c r="AT2075" s="154" t="s">
        <v>155</v>
      </c>
      <c r="AU2075" s="154" t="s">
        <v>81</v>
      </c>
      <c r="AV2075" s="13" t="s">
        <v>81</v>
      </c>
      <c r="AW2075" s="13" t="s">
        <v>33</v>
      </c>
      <c r="AX2075" s="13" t="s">
        <v>71</v>
      </c>
      <c r="AY2075" s="154" t="s">
        <v>141</v>
      </c>
    </row>
    <row r="2076" spans="2:51" s="13" customFormat="1" ht="11.25" x14ac:dyDescent="0.2">
      <c r="B2076" s="153"/>
      <c r="D2076" s="141" t="s">
        <v>155</v>
      </c>
      <c r="E2076" s="154" t="s">
        <v>19</v>
      </c>
      <c r="F2076" s="155" t="s">
        <v>816</v>
      </c>
      <c r="H2076" s="156">
        <v>72.525000000000006</v>
      </c>
      <c r="I2076" s="157"/>
      <c r="L2076" s="153"/>
      <c r="M2076" s="158"/>
      <c r="T2076" s="159"/>
      <c r="AT2076" s="154" t="s">
        <v>155</v>
      </c>
      <c r="AU2076" s="154" t="s">
        <v>81</v>
      </c>
      <c r="AV2076" s="13" t="s">
        <v>81</v>
      </c>
      <c r="AW2076" s="13" t="s">
        <v>33</v>
      </c>
      <c r="AX2076" s="13" t="s">
        <v>71</v>
      </c>
      <c r="AY2076" s="154" t="s">
        <v>141</v>
      </c>
    </row>
    <row r="2077" spans="2:51" s="13" customFormat="1" ht="11.25" x14ac:dyDescent="0.2">
      <c r="B2077" s="153"/>
      <c r="D2077" s="141" t="s">
        <v>155</v>
      </c>
      <c r="E2077" s="154" t="s">
        <v>19</v>
      </c>
      <c r="F2077" s="155" t="s">
        <v>817</v>
      </c>
      <c r="H2077" s="156">
        <v>14.9</v>
      </c>
      <c r="I2077" s="157"/>
      <c r="L2077" s="153"/>
      <c r="M2077" s="158"/>
      <c r="T2077" s="159"/>
      <c r="AT2077" s="154" t="s">
        <v>155</v>
      </c>
      <c r="AU2077" s="154" t="s">
        <v>81</v>
      </c>
      <c r="AV2077" s="13" t="s">
        <v>81</v>
      </c>
      <c r="AW2077" s="13" t="s">
        <v>33</v>
      </c>
      <c r="AX2077" s="13" t="s">
        <v>71</v>
      </c>
      <c r="AY2077" s="154" t="s">
        <v>141</v>
      </c>
    </row>
    <row r="2078" spans="2:51" s="13" customFormat="1" ht="11.25" x14ac:dyDescent="0.2">
      <c r="B2078" s="153"/>
      <c r="D2078" s="141" t="s">
        <v>155</v>
      </c>
      <c r="E2078" s="154" t="s">
        <v>19</v>
      </c>
      <c r="F2078" s="155" t="s">
        <v>818</v>
      </c>
      <c r="H2078" s="156">
        <v>17.36</v>
      </c>
      <c r="I2078" s="157"/>
      <c r="L2078" s="153"/>
      <c r="M2078" s="158"/>
      <c r="T2078" s="159"/>
      <c r="AT2078" s="154" t="s">
        <v>155</v>
      </c>
      <c r="AU2078" s="154" t="s">
        <v>81</v>
      </c>
      <c r="AV2078" s="13" t="s">
        <v>81</v>
      </c>
      <c r="AW2078" s="13" t="s">
        <v>33</v>
      </c>
      <c r="AX2078" s="13" t="s">
        <v>71</v>
      </c>
      <c r="AY2078" s="154" t="s">
        <v>141</v>
      </c>
    </row>
    <row r="2079" spans="2:51" s="13" customFormat="1" ht="11.25" x14ac:dyDescent="0.2">
      <c r="B2079" s="153"/>
      <c r="D2079" s="141" t="s">
        <v>155</v>
      </c>
      <c r="E2079" s="154" t="s">
        <v>19</v>
      </c>
      <c r="F2079" s="155" t="s">
        <v>819</v>
      </c>
      <c r="H2079" s="156">
        <v>73.605000000000004</v>
      </c>
      <c r="I2079" s="157"/>
      <c r="L2079" s="153"/>
      <c r="M2079" s="158"/>
      <c r="T2079" s="159"/>
      <c r="AT2079" s="154" t="s">
        <v>155</v>
      </c>
      <c r="AU2079" s="154" t="s">
        <v>81</v>
      </c>
      <c r="AV2079" s="13" t="s">
        <v>81</v>
      </c>
      <c r="AW2079" s="13" t="s">
        <v>33</v>
      </c>
      <c r="AX2079" s="13" t="s">
        <v>71</v>
      </c>
      <c r="AY2079" s="154" t="s">
        <v>141</v>
      </c>
    </row>
    <row r="2080" spans="2:51" s="13" customFormat="1" ht="11.25" x14ac:dyDescent="0.2">
      <c r="B2080" s="153"/>
      <c r="D2080" s="141" t="s">
        <v>155</v>
      </c>
      <c r="E2080" s="154" t="s">
        <v>19</v>
      </c>
      <c r="F2080" s="155" t="s">
        <v>820</v>
      </c>
      <c r="H2080" s="156">
        <v>12.04</v>
      </c>
      <c r="I2080" s="157"/>
      <c r="L2080" s="153"/>
      <c r="M2080" s="158"/>
      <c r="T2080" s="159"/>
      <c r="AT2080" s="154" t="s">
        <v>155</v>
      </c>
      <c r="AU2080" s="154" t="s">
        <v>81</v>
      </c>
      <c r="AV2080" s="13" t="s">
        <v>81</v>
      </c>
      <c r="AW2080" s="13" t="s">
        <v>33</v>
      </c>
      <c r="AX2080" s="13" t="s">
        <v>71</v>
      </c>
      <c r="AY2080" s="154" t="s">
        <v>141</v>
      </c>
    </row>
    <row r="2081" spans="2:65" s="13" customFormat="1" ht="11.25" x14ac:dyDescent="0.2">
      <c r="B2081" s="153"/>
      <c r="D2081" s="141" t="s">
        <v>155</v>
      </c>
      <c r="E2081" s="154" t="s">
        <v>19</v>
      </c>
      <c r="F2081" s="155" t="s">
        <v>821</v>
      </c>
      <c r="H2081" s="156">
        <v>10.7</v>
      </c>
      <c r="I2081" s="157"/>
      <c r="L2081" s="153"/>
      <c r="M2081" s="158"/>
      <c r="T2081" s="159"/>
      <c r="AT2081" s="154" t="s">
        <v>155</v>
      </c>
      <c r="AU2081" s="154" t="s">
        <v>81</v>
      </c>
      <c r="AV2081" s="13" t="s">
        <v>81</v>
      </c>
      <c r="AW2081" s="13" t="s">
        <v>33</v>
      </c>
      <c r="AX2081" s="13" t="s">
        <v>71</v>
      </c>
      <c r="AY2081" s="154" t="s">
        <v>141</v>
      </c>
    </row>
    <row r="2082" spans="2:65" s="13" customFormat="1" ht="22.5" x14ac:dyDescent="0.2">
      <c r="B2082" s="153"/>
      <c r="D2082" s="141" t="s">
        <v>155</v>
      </c>
      <c r="E2082" s="154" t="s">
        <v>19</v>
      </c>
      <c r="F2082" s="155" t="s">
        <v>822</v>
      </c>
      <c r="H2082" s="156">
        <v>110.535</v>
      </c>
      <c r="I2082" s="157"/>
      <c r="L2082" s="153"/>
      <c r="M2082" s="158"/>
      <c r="T2082" s="159"/>
      <c r="AT2082" s="154" t="s">
        <v>155</v>
      </c>
      <c r="AU2082" s="154" t="s">
        <v>81</v>
      </c>
      <c r="AV2082" s="13" t="s">
        <v>81</v>
      </c>
      <c r="AW2082" s="13" t="s">
        <v>33</v>
      </c>
      <c r="AX2082" s="13" t="s">
        <v>71</v>
      </c>
      <c r="AY2082" s="154" t="s">
        <v>141</v>
      </c>
    </row>
    <row r="2083" spans="2:65" s="13" customFormat="1" ht="11.25" x14ac:dyDescent="0.2">
      <c r="B2083" s="153"/>
      <c r="D2083" s="141" t="s">
        <v>155</v>
      </c>
      <c r="E2083" s="154" t="s">
        <v>19</v>
      </c>
      <c r="F2083" s="155" t="s">
        <v>823</v>
      </c>
      <c r="H2083" s="156">
        <v>13.86</v>
      </c>
      <c r="I2083" s="157"/>
      <c r="L2083" s="153"/>
      <c r="M2083" s="158"/>
      <c r="T2083" s="159"/>
      <c r="AT2083" s="154" t="s">
        <v>155</v>
      </c>
      <c r="AU2083" s="154" t="s">
        <v>81</v>
      </c>
      <c r="AV2083" s="13" t="s">
        <v>81</v>
      </c>
      <c r="AW2083" s="13" t="s">
        <v>33</v>
      </c>
      <c r="AX2083" s="13" t="s">
        <v>71</v>
      </c>
      <c r="AY2083" s="154" t="s">
        <v>141</v>
      </c>
    </row>
    <row r="2084" spans="2:65" s="13" customFormat="1" ht="11.25" x14ac:dyDescent="0.2">
      <c r="B2084" s="153"/>
      <c r="D2084" s="141" t="s">
        <v>155</v>
      </c>
      <c r="E2084" s="154" t="s">
        <v>19</v>
      </c>
      <c r="F2084" s="155" t="s">
        <v>824</v>
      </c>
      <c r="H2084" s="156">
        <v>16.579999999999998</v>
      </c>
      <c r="I2084" s="157"/>
      <c r="L2084" s="153"/>
      <c r="M2084" s="158"/>
      <c r="T2084" s="159"/>
      <c r="AT2084" s="154" t="s">
        <v>155</v>
      </c>
      <c r="AU2084" s="154" t="s">
        <v>81</v>
      </c>
      <c r="AV2084" s="13" t="s">
        <v>81</v>
      </c>
      <c r="AW2084" s="13" t="s">
        <v>33</v>
      </c>
      <c r="AX2084" s="13" t="s">
        <v>71</v>
      </c>
      <c r="AY2084" s="154" t="s">
        <v>141</v>
      </c>
    </row>
    <row r="2085" spans="2:65" s="14" customFormat="1" ht="11.25" x14ac:dyDescent="0.2">
      <c r="B2085" s="170"/>
      <c r="D2085" s="141" t="s">
        <v>155</v>
      </c>
      <c r="E2085" s="171" t="s">
        <v>19</v>
      </c>
      <c r="F2085" s="172" t="s">
        <v>188</v>
      </c>
      <c r="H2085" s="173">
        <v>618.21500000000003</v>
      </c>
      <c r="I2085" s="174"/>
      <c r="L2085" s="170"/>
      <c r="M2085" s="175"/>
      <c r="T2085" s="176"/>
      <c r="AT2085" s="171" t="s">
        <v>155</v>
      </c>
      <c r="AU2085" s="171" t="s">
        <v>81</v>
      </c>
      <c r="AV2085" s="14" t="s">
        <v>149</v>
      </c>
      <c r="AW2085" s="14" t="s">
        <v>33</v>
      </c>
      <c r="AX2085" s="14" t="s">
        <v>79</v>
      </c>
      <c r="AY2085" s="171" t="s">
        <v>141</v>
      </c>
    </row>
    <row r="2086" spans="2:65" s="1" customFormat="1" ht="24.2" customHeight="1" x14ac:dyDescent="0.2">
      <c r="B2086" s="33"/>
      <c r="C2086" s="128" t="s">
        <v>2184</v>
      </c>
      <c r="D2086" s="128" t="s">
        <v>144</v>
      </c>
      <c r="E2086" s="129" t="s">
        <v>2185</v>
      </c>
      <c r="F2086" s="130" t="s">
        <v>2186</v>
      </c>
      <c r="G2086" s="131" t="s">
        <v>256</v>
      </c>
      <c r="H2086" s="132">
        <v>196.75</v>
      </c>
      <c r="I2086" s="133"/>
      <c r="J2086" s="134">
        <f>ROUND(I2086*H2086,2)</f>
        <v>0</v>
      </c>
      <c r="K2086" s="130" t="s">
        <v>2187</v>
      </c>
      <c r="L2086" s="33"/>
      <c r="M2086" s="135" t="s">
        <v>19</v>
      </c>
      <c r="N2086" s="136" t="s">
        <v>42</v>
      </c>
      <c r="P2086" s="137">
        <f>O2086*H2086</f>
        <v>0</v>
      </c>
      <c r="Q2086" s="137">
        <v>5.5000000000000003E-4</v>
      </c>
      <c r="R2086" s="137">
        <f>Q2086*H2086</f>
        <v>0.1082125</v>
      </c>
      <c r="S2086" s="137">
        <v>0</v>
      </c>
      <c r="T2086" s="138">
        <f>S2086*H2086</f>
        <v>0</v>
      </c>
      <c r="AR2086" s="139" t="s">
        <v>269</v>
      </c>
      <c r="AT2086" s="139" t="s">
        <v>144</v>
      </c>
      <c r="AU2086" s="139" t="s">
        <v>81</v>
      </c>
      <c r="AY2086" s="18" t="s">
        <v>141</v>
      </c>
      <c r="BE2086" s="140">
        <f>IF(N2086="základní",J2086,0)</f>
        <v>0</v>
      </c>
      <c r="BF2086" s="140">
        <f>IF(N2086="snížená",J2086,0)</f>
        <v>0</v>
      </c>
      <c r="BG2086" s="140">
        <f>IF(N2086="zákl. přenesená",J2086,0)</f>
        <v>0</v>
      </c>
      <c r="BH2086" s="140">
        <f>IF(N2086="sníž. přenesená",J2086,0)</f>
        <v>0</v>
      </c>
      <c r="BI2086" s="140">
        <f>IF(N2086="nulová",J2086,0)</f>
        <v>0</v>
      </c>
      <c r="BJ2086" s="18" t="s">
        <v>79</v>
      </c>
      <c r="BK2086" s="140">
        <f>ROUND(I2086*H2086,2)</f>
        <v>0</v>
      </c>
      <c r="BL2086" s="18" t="s">
        <v>269</v>
      </c>
      <c r="BM2086" s="139" t="s">
        <v>2188</v>
      </c>
    </row>
    <row r="2087" spans="2:65" s="1" customFormat="1" ht="19.5" x14ac:dyDescent="0.2">
      <c r="B2087" s="33"/>
      <c r="D2087" s="141" t="s">
        <v>151</v>
      </c>
      <c r="F2087" s="142" t="s">
        <v>2186</v>
      </c>
      <c r="I2087" s="143"/>
      <c r="L2087" s="33"/>
      <c r="M2087" s="144"/>
      <c r="T2087" s="54"/>
      <c r="AT2087" s="18" t="s">
        <v>151</v>
      </c>
      <c r="AU2087" s="18" t="s">
        <v>81</v>
      </c>
    </row>
    <row r="2088" spans="2:65" s="12" customFormat="1" ht="11.25" x14ac:dyDescent="0.2">
      <c r="B2088" s="147"/>
      <c r="D2088" s="141" t="s">
        <v>155</v>
      </c>
      <c r="E2088" s="148" t="s">
        <v>19</v>
      </c>
      <c r="F2088" s="149" t="s">
        <v>1434</v>
      </c>
      <c r="H2088" s="148" t="s">
        <v>19</v>
      </c>
      <c r="I2088" s="150"/>
      <c r="L2088" s="147"/>
      <c r="M2088" s="151"/>
      <c r="T2088" s="152"/>
      <c r="AT2088" s="148" t="s">
        <v>155</v>
      </c>
      <c r="AU2088" s="148" t="s">
        <v>81</v>
      </c>
      <c r="AV2088" s="12" t="s">
        <v>79</v>
      </c>
      <c r="AW2088" s="12" t="s">
        <v>33</v>
      </c>
      <c r="AX2088" s="12" t="s">
        <v>71</v>
      </c>
      <c r="AY2088" s="148" t="s">
        <v>141</v>
      </c>
    </row>
    <row r="2089" spans="2:65" s="12" customFormat="1" ht="11.25" x14ac:dyDescent="0.2">
      <c r="B2089" s="147"/>
      <c r="D2089" s="141" t="s">
        <v>155</v>
      </c>
      <c r="E2089" s="148" t="s">
        <v>19</v>
      </c>
      <c r="F2089" s="149" t="s">
        <v>2189</v>
      </c>
      <c r="H2089" s="148" t="s">
        <v>19</v>
      </c>
      <c r="I2089" s="150"/>
      <c r="L2089" s="147"/>
      <c r="M2089" s="151"/>
      <c r="T2089" s="152"/>
      <c r="AT2089" s="148" t="s">
        <v>155</v>
      </c>
      <c r="AU2089" s="148" t="s">
        <v>81</v>
      </c>
      <c r="AV2089" s="12" t="s">
        <v>79</v>
      </c>
      <c r="AW2089" s="12" t="s">
        <v>33</v>
      </c>
      <c r="AX2089" s="12" t="s">
        <v>71</v>
      </c>
      <c r="AY2089" s="148" t="s">
        <v>141</v>
      </c>
    </row>
    <row r="2090" spans="2:65" s="13" customFormat="1" ht="11.25" x14ac:dyDescent="0.2">
      <c r="B2090" s="153"/>
      <c r="D2090" s="141" t="s">
        <v>155</v>
      </c>
      <c r="E2090" s="154" t="s">
        <v>19</v>
      </c>
      <c r="F2090" s="155" t="s">
        <v>2190</v>
      </c>
      <c r="H2090" s="156">
        <v>25.35</v>
      </c>
      <c r="I2090" s="157"/>
      <c r="L2090" s="153"/>
      <c r="M2090" s="158"/>
      <c r="T2090" s="159"/>
      <c r="AT2090" s="154" t="s">
        <v>155</v>
      </c>
      <c r="AU2090" s="154" t="s">
        <v>81</v>
      </c>
      <c r="AV2090" s="13" t="s">
        <v>81</v>
      </c>
      <c r="AW2090" s="13" t="s">
        <v>33</v>
      </c>
      <c r="AX2090" s="13" t="s">
        <v>71</v>
      </c>
      <c r="AY2090" s="154" t="s">
        <v>141</v>
      </c>
    </row>
    <row r="2091" spans="2:65" s="13" customFormat="1" ht="11.25" x14ac:dyDescent="0.2">
      <c r="B2091" s="153"/>
      <c r="D2091" s="141" t="s">
        <v>155</v>
      </c>
      <c r="E2091" s="154" t="s">
        <v>19</v>
      </c>
      <c r="F2091" s="155" t="s">
        <v>2191</v>
      </c>
      <c r="H2091" s="156">
        <v>40.9</v>
      </c>
      <c r="I2091" s="157"/>
      <c r="L2091" s="153"/>
      <c r="M2091" s="158"/>
      <c r="T2091" s="159"/>
      <c r="AT2091" s="154" t="s">
        <v>155</v>
      </c>
      <c r="AU2091" s="154" t="s">
        <v>81</v>
      </c>
      <c r="AV2091" s="13" t="s">
        <v>81</v>
      </c>
      <c r="AW2091" s="13" t="s">
        <v>33</v>
      </c>
      <c r="AX2091" s="13" t="s">
        <v>71</v>
      </c>
      <c r="AY2091" s="154" t="s">
        <v>141</v>
      </c>
    </row>
    <row r="2092" spans="2:65" s="13" customFormat="1" ht="11.25" x14ac:dyDescent="0.2">
      <c r="B2092" s="153"/>
      <c r="D2092" s="141" t="s">
        <v>155</v>
      </c>
      <c r="E2092" s="154" t="s">
        <v>19</v>
      </c>
      <c r="F2092" s="155" t="s">
        <v>2192</v>
      </c>
      <c r="H2092" s="156">
        <v>84.6</v>
      </c>
      <c r="I2092" s="157"/>
      <c r="L2092" s="153"/>
      <c r="M2092" s="158"/>
      <c r="T2092" s="159"/>
      <c r="AT2092" s="154" t="s">
        <v>155</v>
      </c>
      <c r="AU2092" s="154" t="s">
        <v>81</v>
      </c>
      <c r="AV2092" s="13" t="s">
        <v>81</v>
      </c>
      <c r="AW2092" s="13" t="s">
        <v>33</v>
      </c>
      <c r="AX2092" s="13" t="s">
        <v>71</v>
      </c>
      <c r="AY2092" s="154" t="s">
        <v>141</v>
      </c>
    </row>
    <row r="2093" spans="2:65" s="13" customFormat="1" ht="11.25" x14ac:dyDescent="0.2">
      <c r="B2093" s="153"/>
      <c r="D2093" s="141" t="s">
        <v>155</v>
      </c>
      <c r="E2093" s="154" t="s">
        <v>19</v>
      </c>
      <c r="F2093" s="155" t="s">
        <v>2193</v>
      </c>
      <c r="H2093" s="156">
        <v>45.9</v>
      </c>
      <c r="I2093" s="157"/>
      <c r="L2093" s="153"/>
      <c r="M2093" s="158"/>
      <c r="T2093" s="159"/>
      <c r="AT2093" s="154" t="s">
        <v>155</v>
      </c>
      <c r="AU2093" s="154" t="s">
        <v>81</v>
      </c>
      <c r="AV2093" s="13" t="s">
        <v>81</v>
      </c>
      <c r="AW2093" s="13" t="s">
        <v>33</v>
      </c>
      <c r="AX2093" s="13" t="s">
        <v>71</v>
      </c>
      <c r="AY2093" s="154" t="s">
        <v>141</v>
      </c>
    </row>
    <row r="2094" spans="2:65" s="14" customFormat="1" ht="11.25" x14ac:dyDescent="0.2">
      <c r="B2094" s="170"/>
      <c r="D2094" s="141" t="s">
        <v>155</v>
      </c>
      <c r="E2094" s="171" t="s">
        <v>19</v>
      </c>
      <c r="F2094" s="172" t="s">
        <v>188</v>
      </c>
      <c r="H2094" s="173">
        <v>196.75</v>
      </c>
      <c r="I2094" s="174"/>
      <c r="L2094" s="170"/>
      <c r="M2094" s="175"/>
      <c r="T2094" s="176"/>
      <c r="AT2094" s="171" t="s">
        <v>155</v>
      </c>
      <c r="AU2094" s="171" t="s">
        <v>81</v>
      </c>
      <c r="AV2094" s="14" t="s">
        <v>149</v>
      </c>
      <c r="AW2094" s="14" t="s">
        <v>33</v>
      </c>
      <c r="AX2094" s="14" t="s">
        <v>79</v>
      </c>
      <c r="AY2094" s="171" t="s">
        <v>141</v>
      </c>
    </row>
    <row r="2095" spans="2:65" s="1" customFormat="1" ht="24.2" customHeight="1" x14ac:dyDescent="0.2">
      <c r="B2095" s="33"/>
      <c r="C2095" s="128" t="s">
        <v>2194</v>
      </c>
      <c r="D2095" s="128" t="s">
        <v>144</v>
      </c>
      <c r="E2095" s="129" t="s">
        <v>2195</v>
      </c>
      <c r="F2095" s="130" t="s">
        <v>2196</v>
      </c>
      <c r="G2095" s="131" t="s">
        <v>256</v>
      </c>
      <c r="H2095" s="132">
        <v>244.05</v>
      </c>
      <c r="I2095" s="133"/>
      <c r="J2095" s="134">
        <f>ROUND(I2095*H2095,2)</f>
        <v>0</v>
      </c>
      <c r="K2095" s="130" t="s">
        <v>2187</v>
      </c>
      <c r="L2095" s="33"/>
      <c r="M2095" s="135" t="s">
        <v>19</v>
      </c>
      <c r="N2095" s="136" t="s">
        <v>42</v>
      </c>
      <c r="P2095" s="137">
        <f>O2095*H2095</f>
        <v>0</v>
      </c>
      <c r="Q2095" s="137">
        <v>5.0000000000000001E-4</v>
      </c>
      <c r="R2095" s="137">
        <f>Q2095*H2095</f>
        <v>0.12202500000000001</v>
      </c>
      <c r="S2095" s="137">
        <v>0</v>
      </c>
      <c r="T2095" s="138">
        <f>S2095*H2095</f>
        <v>0</v>
      </c>
      <c r="AR2095" s="139" t="s">
        <v>269</v>
      </c>
      <c r="AT2095" s="139" t="s">
        <v>144</v>
      </c>
      <c r="AU2095" s="139" t="s">
        <v>81</v>
      </c>
      <c r="AY2095" s="18" t="s">
        <v>141</v>
      </c>
      <c r="BE2095" s="140">
        <f>IF(N2095="základní",J2095,0)</f>
        <v>0</v>
      </c>
      <c r="BF2095" s="140">
        <f>IF(N2095="snížená",J2095,0)</f>
        <v>0</v>
      </c>
      <c r="BG2095" s="140">
        <f>IF(N2095="zákl. přenesená",J2095,0)</f>
        <v>0</v>
      </c>
      <c r="BH2095" s="140">
        <f>IF(N2095="sníž. přenesená",J2095,0)</f>
        <v>0</v>
      </c>
      <c r="BI2095" s="140">
        <f>IF(N2095="nulová",J2095,0)</f>
        <v>0</v>
      </c>
      <c r="BJ2095" s="18" t="s">
        <v>79</v>
      </c>
      <c r="BK2095" s="140">
        <f>ROUND(I2095*H2095,2)</f>
        <v>0</v>
      </c>
      <c r="BL2095" s="18" t="s">
        <v>269</v>
      </c>
      <c r="BM2095" s="139" t="s">
        <v>2197</v>
      </c>
    </row>
    <row r="2096" spans="2:65" s="1" customFormat="1" ht="19.5" x14ac:dyDescent="0.2">
      <c r="B2096" s="33"/>
      <c r="D2096" s="141" t="s">
        <v>151</v>
      </c>
      <c r="F2096" s="142" t="s">
        <v>2196</v>
      </c>
      <c r="I2096" s="143"/>
      <c r="L2096" s="33"/>
      <c r="M2096" s="144"/>
      <c r="T2096" s="54"/>
      <c r="AT2096" s="18" t="s">
        <v>151</v>
      </c>
      <c r="AU2096" s="18" t="s">
        <v>81</v>
      </c>
    </row>
    <row r="2097" spans="2:65" s="12" customFormat="1" ht="11.25" x14ac:dyDescent="0.2">
      <c r="B2097" s="147"/>
      <c r="D2097" s="141" t="s">
        <v>155</v>
      </c>
      <c r="E2097" s="148" t="s">
        <v>19</v>
      </c>
      <c r="F2097" s="149" t="s">
        <v>2198</v>
      </c>
      <c r="H2097" s="148" t="s">
        <v>19</v>
      </c>
      <c r="I2097" s="150"/>
      <c r="L2097" s="147"/>
      <c r="M2097" s="151"/>
      <c r="T2097" s="152"/>
      <c r="AT2097" s="148" t="s">
        <v>155</v>
      </c>
      <c r="AU2097" s="148" t="s">
        <v>81</v>
      </c>
      <c r="AV2097" s="12" t="s">
        <v>79</v>
      </c>
      <c r="AW2097" s="12" t="s">
        <v>33</v>
      </c>
      <c r="AX2097" s="12" t="s">
        <v>71</v>
      </c>
      <c r="AY2097" s="148" t="s">
        <v>141</v>
      </c>
    </row>
    <row r="2098" spans="2:65" s="12" customFormat="1" ht="11.25" x14ac:dyDescent="0.2">
      <c r="B2098" s="147"/>
      <c r="D2098" s="141" t="s">
        <v>155</v>
      </c>
      <c r="E2098" s="148" t="s">
        <v>19</v>
      </c>
      <c r="F2098" s="149" t="s">
        <v>2199</v>
      </c>
      <c r="H2098" s="148" t="s">
        <v>19</v>
      </c>
      <c r="I2098" s="150"/>
      <c r="L2098" s="147"/>
      <c r="M2098" s="151"/>
      <c r="T2098" s="152"/>
      <c r="AT2098" s="148" t="s">
        <v>155</v>
      </c>
      <c r="AU2098" s="148" t="s">
        <v>81</v>
      </c>
      <c r="AV2098" s="12" t="s">
        <v>79</v>
      </c>
      <c r="AW2098" s="12" t="s">
        <v>33</v>
      </c>
      <c r="AX2098" s="12" t="s">
        <v>71</v>
      </c>
      <c r="AY2098" s="148" t="s">
        <v>141</v>
      </c>
    </row>
    <row r="2099" spans="2:65" s="13" customFormat="1" ht="11.25" x14ac:dyDescent="0.2">
      <c r="B2099" s="153"/>
      <c r="D2099" s="141" t="s">
        <v>155</v>
      </c>
      <c r="E2099" s="154" t="s">
        <v>19</v>
      </c>
      <c r="F2099" s="155" t="s">
        <v>2200</v>
      </c>
      <c r="H2099" s="156">
        <v>7.85</v>
      </c>
      <c r="I2099" s="157"/>
      <c r="L2099" s="153"/>
      <c r="M2099" s="158"/>
      <c r="T2099" s="159"/>
      <c r="AT2099" s="154" t="s">
        <v>155</v>
      </c>
      <c r="AU2099" s="154" t="s">
        <v>81</v>
      </c>
      <c r="AV2099" s="13" t="s">
        <v>81</v>
      </c>
      <c r="AW2099" s="13" t="s">
        <v>33</v>
      </c>
      <c r="AX2099" s="13" t="s">
        <v>71</v>
      </c>
      <c r="AY2099" s="154" t="s">
        <v>141</v>
      </c>
    </row>
    <row r="2100" spans="2:65" s="13" customFormat="1" ht="22.5" x14ac:dyDescent="0.2">
      <c r="B2100" s="153"/>
      <c r="D2100" s="141" t="s">
        <v>155</v>
      </c>
      <c r="E2100" s="154" t="s">
        <v>19</v>
      </c>
      <c r="F2100" s="155" t="s">
        <v>2201</v>
      </c>
      <c r="H2100" s="156">
        <v>190.6</v>
      </c>
      <c r="I2100" s="157"/>
      <c r="L2100" s="153"/>
      <c r="M2100" s="158"/>
      <c r="T2100" s="159"/>
      <c r="AT2100" s="154" t="s">
        <v>155</v>
      </c>
      <c r="AU2100" s="154" t="s">
        <v>81</v>
      </c>
      <c r="AV2100" s="13" t="s">
        <v>81</v>
      </c>
      <c r="AW2100" s="13" t="s">
        <v>33</v>
      </c>
      <c r="AX2100" s="13" t="s">
        <v>71</v>
      </c>
      <c r="AY2100" s="154" t="s">
        <v>141</v>
      </c>
    </row>
    <row r="2101" spans="2:65" s="13" customFormat="1" ht="11.25" x14ac:dyDescent="0.2">
      <c r="B2101" s="153"/>
      <c r="D2101" s="141" t="s">
        <v>155</v>
      </c>
      <c r="E2101" s="154" t="s">
        <v>19</v>
      </c>
      <c r="F2101" s="155" t="s">
        <v>2202</v>
      </c>
      <c r="H2101" s="156">
        <v>45.6</v>
      </c>
      <c r="I2101" s="157"/>
      <c r="L2101" s="153"/>
      <c r="M2101" s="158"/>
      <c r="T2101" s="159"/>
      <c r="AT2101" s="154" t="s">
        <v>155</v>
      </c>
      <c r="AU2101" s="154" t="s">
        <v>81</v>
      </c>
      <c r="AV2101" s="13" t="s">
        <v>81</v>
      </c>
      <c r="AW2101" s="13" t="s">
        <v>33</v>
      </c>
      <c r="AX2101" s="13" t="s">
        <v>71</v>
      </c>
      <c r="AY2101" s="154" t="s">
        <v>141</v>
      </c>
    </row>
    <row r="2102" spans="2:65" s="14" customFormat="1" ht="11.25" x14ac:dyDescent="0.2">
      <c r="B2102" s="170"/>
      <c r="D2102" s="141" t="s">
        <v>155</v>
      </c>
      <c r="E2102" s="171" t="s">
        <v>19</v>
      </c>
      <c r="F2102" s="172" t="s">
        <v>188</v>
      </c>
      <c r="H2102" s="173">
        <v>244.05</v>
      </c>
      <c r="I2102" s="174"/>
      <c r="L2102" s="170"/>
      <c r="M2102" s="175"/>
      <c r="T2102" s="176"/>
      <c r="AT2102" s="171" t="s">
        <v>155</v>
      </c>
      <c r="AU2102" s="171" t="s">
        <v>81</v>
      </c>
      <c r="AV2102" s="14" t="s">
        <v>149</v>
      </c>
      <c r="AW2102" s="14" t="s">
        <v>33</v>
      </c>
      <c r="AX2102" s="14" t="s">
        <v>79</v>
      </c>
      <c r="AY2102" s="171" t="s">
        <v>141</v>
      </c>
    </row>
    <row r="2103" spans="2:65" s="1" customFormat="1" ht="24.2" customHeight="1" x14ac:dyDescent="0.2">
      <c r="B2103" s="33"/>
      <c r="C2103" s="128" t="s">
        <v>2203</v>
      </c>
      <c r="D2103" s="128" t="s">
        <v>144</v>
      </c>
      <c r="E2103" s="129" t="s">
        <v>2204</v>
      </c>
      <c r="F2103" s="130" t="s">
        <v>2205</v>
      </c>
      <c r="G2103" s="131" t="s">
        <v>256</v>
      </c>
      <c r="H2103" s="132">
        <v>8.8000000000000007</v>
      </c>
      <c r="I2103" s="133"/>
      <c r="J2103" s="134">
        <f>ROUND(I2103*H2103,2)</f>
        <v>0</v>
      </c>
      <c r="K2103" s="130" t="s">
        <v>292</v>
      </c>
      <c r="L2103" s="33"/>
      <c r="M2103" s="135" t="s">
        <v>19</v>
      </c>
      <c r="N2103" s="136" t="s">
        <v>42</v>
      </c>
      <c r="P2103" s="137">
        <f>O2103*H2103</f>
        <v>0</v>
      </c>
      <c r="Q2103" s="137">
        <v>3.1E-4</v>
      </c>
      <c r="R2103" s="137">
        <f>Q2103*H2103</f>
        <v>2.7280000000000004E-3</v>
      </c>
      <c r="S2103" s="137">
        <v>0</v>
      </c>
      <c r="T2103" s="138">
        <f>S2103*H2103</f>
        <v>0</v>
      </c>
      <c r="AR2103" s="139" t="s">
        <v>269</v>
      </c>
      <c r="AT2103" s="139" t="s">
        <v>144</v>
      </c>
      <c r="AU2103" s="139" t="s">
        <v>81</v>
      </c>
      <c r="AY2103" s="18" t="s">
        <v>141</v>
      </c>
      <c r="BE2103" s="140">
        <f>IF(N2103="základní",J2103,0)</f>
        <v>0</v>
      </c>
      <c r="BF2103" s="140">
        <f>IF(N2103="snížená",J2103,0)</f>
        <v>0</v>
      </c>
      <c r="BG2103" s="140">
        <f>IF(N2103="zákl. přenesená",J2103,0)</f>
        <v>0</v>
      </c>
      <c r="BH2103" s="140">
        <f>IF(N2103="sníž. přenesená",J2103,0)</f>
        <v>0</v>
      </c>
      <c r="BI2103" s="140">
        <f>IF(N2103="nulová",J2103,0)</f>
        <v>0</v>
      </c>
      <c r="BJ2103" s="18" t="s">
        <v>79</v>
      </c>
      <c r="BK2103" s="140">
        <f>ROUND(I2103*H2103,2)</f>
        <v>0</v>
      </c>
      <c r="BL2103" s="18" t="s">
        <v>269</v>
      </c>
      <c r="BM2103" s="139" t="s">
        <v>2206</v>
      </c>
    </row>
    <row r="2104" spans="2:65" s="1" customFormat="1" ht="19.5" x14ac:dyDescent="0.2">
      <c r="B2104" s="33"/>
      <c r="D2104" s="141" t="s">
        <v>151</v>
      </c>
      <c r="F2104" s="142" t="s">
        <v>2207</v>
      </c>
      <c r="I2104" s="143"/>
      <c r="L2104" s="33"/>
      <c r="M2104" s="144"/>
      <c r="T2104" s="54"/>
      <c r="AT2104" s="18" t="s">
        <v>151</v>
      </c>
      <c r="AU2104" s="18" t="s">
        <v>81</v>
      </c>
    </row>
    <row r="2105" spans="2:65" s="13" customFormat="1" ht="11.25" x14ac:dyDescent="0.2">
      <c r="B2105" s="153"/>
      <c r="D2105" s="141" t="s">
        <v>155</v>
      </c>
      <c r="E2105" s="154" t="s">
        <v>19</v>
      </c>
      <c r="F2105" s="155" t="s">
        <v>2208</v>
      </c>
      <c r="H2105" s="156">
        <v>8</v>
      </c>
      <c r="I2105" s="157"/>
      <c r="L2105" s="153"/>
      <c r="M2105" s="158"/>
      <c r="T2105" s="159"/>
      <c r="AT2105" s="154" t="s">
        <v>155</v>
      </c>
      <c r="AU2105" s="154" t="s">
        <v>81</v>
      </c>
      <c r="AV2105" s="13" t="s">
        <v>81</v>
      </c>
      <c r="AW2105" s="13" t="s">
        <v>33</v>
      </c>
      <c r="AX2105" s="13" t="s">
        <v>79</v>
      </c>
      <c r="AY2105" s="154" t="s">
        <v>141</v>
      </c>
    </row>
    <row r="2106" spans="2:65" s="13" customFormat="1" ht="11.25" x14ac:dyDescent="0.2">
      <c r="B2106" s="153"/>
      <c r="D2106" s="141" t="s">
        <v>155</v>
      </c>
      <c r="F2106" s="155" t="s">
        <v>2209</v>
      </c>
      <c r="H2106" s="156">
        <v>8.8000000000000007</v>
      </c>
      <c r="I2106" s="157"/>
      <c r="L2106" s="153"/>
      <c r="M2106" s="158"/>
      <c r="T2106" s="159"/>
      <c r="AT2106" s="154" t="s">
        <v>155</v>
      </c>
      <c r="AU2106" s="154" t="s">
        <v>81</v>
      </c>
      <c r="AV2106" s="13" t="s">
        <v>81</v>
      </c>
      <c r="AW2106" s="13" t="s">
        <v>4</v>
      </c>
      <c r="AX2106" s="13" t="s">
        <v>79</v>
      </c>
      <c r="AY2106" s="154" t="s">
        <v>141</v>
      </c>
    </row>
    <row r="2107" spans="2:65" s="1" customFormat="1" ht="24.2" customHeight="1" x14ac:dyDescent="0.2">
      <c r="B2107" s="33"/>
      <c r="C2107" s="128" t="s">
        <v>2210</v>
      </c>
      <c r="D2107" s="128" t="s">
        <v>144</v>
      </c>
      <c r="E2107" s="129" t="s">
        <v>2211</v>
      </c>
      <c r="F2107" s="130" t="s">
        <v>2212</v>
      </c>
      <c r="G2107" s="131" t="s">
        <v>256</v>
      </c>
      <c r="H2107" s="132">
        <v>64.599999999999994</v>
      </c>
      <c r="I2107" s="133"/>
      <c r="J2107" s="134">
        <f>ROUND(I2107*H2107,2)</f>
        <v>0</v>
      </c>
      <c r="K2107" s="130" t="s">
        <v>148</v>
      </c>
      <c r="L2107" s="33"/>
      <c r="M2107" s="135" t="s">
        <v>19</v>
      </c>
      <c r="N2107" s="136" t="s">
        <v>42</v>
      </c>
      <c r="P2107" s="137">
        <f>O2107*H2107</f>
        <v>0</v>
      </c>
      <c r="Q2107" s="137">
        <v>2E-3</v>
      </c>
      <c r="R2107" s="137">
        <f>Q2107*H2107</f>
        <v>0.12919999999999998</v>
      </c>
      <c r="S2107" s="137">
        <v>0</v>
      </c>
      <c r="T2107" s="138">
        <f>S2107*H2107</f>
        <v>0</v>
      </c>
      <c r="AR2107" s="139" t="s">
        <v>269</v>
      </c>
      <c r="AT2107" s="139" t="s">
        <v>144</v>
      </c>
      <c r="AU2107" s="139" t="s">
        <v>81</v>
      </c>
      <c r="AY2107" s="18" t="s">
        <v>141</v>
      </c>
      <c r="BE2107" s="140">
        <f>IF(N2107="základní",J2107,0)</f>
        <v>0</v>
      </c>
      <c r="BF2107" s="140">
        <f>IF(N2107="snížená",J2107,0)</f>
        <v>0</v>
      </c>
      <c r="BG2107" s="140">
        <f>IF(N2107="zákl. přenesená",J2107,0)</f>
        <v>0</v>
      </c>
      <c r="BH2107" s="140">
        <f>IF(N2107="sníž. přenesená",J2107,0)</f>
        <v>0</v>
      </c>
      <c r="BI2107" s="140">
        <f>IF(N2107="nulová",J2107,0)</f>
        <v>0</v>
      </c>
      <c r="BJ2107" s="18" t="s">
        <v>79</v>
      </c>
      <c r="BK2107" s="140">
        <f>ROUND(I2107*H2107,2)</f>
        <v>0</v>
      </c>
      <c r="BL2107" s="18" t="s">
        <v>269</v>
      </c>
      <c r="BM2107" s="139" t="s">
        <v>2213</v>
      </c>
    </row>
    <row r="2108" spans="2:65" s="1" customFormat="1" ht="19.5" x14ac:dyDescent="0.2">
      <c r="B2108" s="33"/>
      <c r="D2108" s="141" t="s">
        <v>151</v>
      </c>
      <c r="F2108" s="142" t="s">
        <v>2214</v>
      </c>
      <c r="I2108" s="143"/>
      <c r="L2108" s="33"/>
      <c r="M2108" s="144"/>
      <c r="T2108" s="54"/>
      <c r="AT2108" s="18" t="s">
        <v>151</v>
      </c>
      <c r="AU2108" s="18" t="s">
        <v>81</v>
      </c>
    </row>
    <row r="2109" spans="2:65" s="1" customFormat="1" ht="11.25" x14ac:dyDescent="0.2">
      <c r="B2109" s="33"/>
      <c r="D2109" s="145" t="s">
        <v>153</v>
      </c>
      <c r="F2109" s="146" t="s">
        <v>2215</v>
      </c>
      <c r="I2109" s="143"/>
      <c r="L2109" s="33"/>
      <c r="M2109" s="144"/>
      <c r="T2109" s="54"/>
      <c r="AT2109" s="18" t="s">
        <v>153</v>
      </c>
      <c r="AU2109" s="18" t="s">
        <v>81</v>
      </c>
    </row>
    <row r="2110" spans="2:65" s="12" customFormat="1" ht="11.25" x14ac:dyDescent="0.2">
      <c r="B2110" s="147"/>
      <c r="D2110" s="141" t="s">
        <v>155</v>
      </c>
      <c r="E2110" s="148" t="s">
        <v>19</v>
      </c>
      <c r="F2110" s="149" t="s">
        <v>2161</v>
      </c>
      <c r="H2110" s="148" t="s">
        <v>19</v>
      </c>
      <c r="I2110" s="150"/>
      <c r="L2110" s="147"/>
      <c r="M2110" s="151"/>
      <c r="T2110" s="152"/>
      <c r="AT2110" s="148" t="s">
        <v>155</v>
      </c>
      <c r="AU2110" s="148" t="s">
        <v>81</v>
      </c>
      <c r="AV2110" s="12" t="s">
        <v>79</v>
      </c>
      <c r="AW2110" s="12" t="s">
        <v>33</v>
      </c>
      <c r="AX2110" s="12" t="s">
        <v>71</v>
      </c>
      <c r="AY2110" s="148" t="s">
        <v>141</v>
      </c>
    </row>
    <row r="2111" spans="2:65" s="12" customFormat="1" ht="11.25" x14ac:dyDescent="0.2">
      <c r="B2111" s="147"/>
      <c r="D2111" s="141" t="s">
        <v>155</v>
      </c>
      <c r="E2111" s="148" t="s">
        <v>19</v>
      </c>
      <c r="F2111" s="149" t="s">
        <v>225</v>
      </c>
      <c r="H2111" s="148" t="s">
        <v>19</v>
      </c>
      <c r="I2111" s="150"/>
      <c r="L2111" s="147"/>
      <c r="M2111" s="151"/>
      <c r="T2111" s="152"/>
      <c r="AT2111" s="148" t="s">
        <v>155</v>
      </c>
      <c r="AU2111" s="148" t="s">
        <v>81</v>
      </c>
      <c r="AV2111" s="12" t="s">
        <v>79</v>
      </c>
      <c r="AW2111" s="12" t="s">
        <v>33</v>
      </c>
      <c r="AX2111" s="12" t="s">
        <v>71</v>
      </c>
      <c r="AY2111" s="148" t="s">
        <v>141</v>
      </c>
    </row>
    <row r="2112" spans="2:65" s="13" customFormat="1" ht="11.25" x14ac:dyDescent="0.2">
      <c r="B2112" s="153"/>
      <c r="D2112" s="141" t="s">
        <v>155</v>
      </c>
      <c r="E2112" s="154" t="s">
        <v>19</v>
      </c>
      <c r="F2112" s="155" t="s">
        <v>2216</v>
      </c>
      <c r="H2112" s="156">
        <v>64.599999999999994</v>
      </c>
      <c r="I2112" s="157"/>
      <c r="L2112" s="153"/>
      <c r="M2112" s="158"/>
      <c r="T2112" s="159"/>
      <c r="AT2112" s="154" t="s">
        <v>155</v>
      </c>
      <c r="AU2112" s="154" t="s">
        <v>81</v>
      </c>
      <c r="AV2112" s="13" t="s">
        <v>81</v>
      </c>
      <c r="AW2112" s="13" t="s">
        <v>33</v>
      </c>
      <c r="AX2112" s="13" t="s">
        <v>79</v>
      </c>
      <c r="AY2112" s="154" t="s">
        <v>141</v>
      </c>
    </row>
    <row r="2113" spans="2:65" s="1" customFormat="1" ht="33" customHeight="1" x14ac:dyDescent="0.2">
      <c r="B2113" s="33"/>
      <c r="C2113" s="128" t="s">
        <v>2217</v>
      </c>
      <c r="D2113" s="128" t="s">
        <v>144</v>
      </c>
      <c r="E2113" s="129" t="s">
        <v>2218</v>
      </c>
      <c r="F2113" s="130" t="s">
        <v>2219</v>
      </c>
      <c r="G2113" s="131" t="s">
        <v>256</v>
      </c>
      <c r="H2113" s="132">
        <v>25.5</v>
      </c>
      <c r="I2113" s="133"/>
      <c r="J2113" s="134">
        <f>ROUND(I2113*H2113,2)</f>
        <v>0</v>
      </c>
      <c r="K2113" s="130" t="s">
        <v>292</v>
      </c>
      <c r="L2113" s="33"/>
      <c r="M2113" s="135" t="s">
        <v>19</v>
      </c>
      <c r="N2113" s="136" t="s">
        <v>42</v>
      </c>
      <c r="P2113" s="137">
        <f>O2113*H2113</f>
        <v>0</v>
      </c>
      <c r="Q2113" s="137">
        <v>9.7999999999999997E-4</v>
      </c>
      <c r="R2113" s="137">
        <f>Q2113*H2113</f>
        <v>2.4989999999999998E-2</v>
      </c>
      <c r="S2113" s="137">
        <v>0</v>
      </c>
      <c r="T2113" s="138">
        <f>S2113*H2113</f>
        <v>0</v>
      </c>
      <c r="AR2113" s="139" t="s">
        <v>269</v>
      </c>
      <c r="AT2113" s="139" t="s">
        <v>144</v>
      </c>
      <c r="AU2113" s="139" t="s">
        <v>81</v>
      </c>
      <c r="AY2113" s="18" t="s">
        <v>141</v>
      </c>
      <c r="BE2113" s="140">
        <f>IF(N2113="základní",J2113,0)</f>
        <v>0</v>
      </c>
      <c r="BF2113" s="140">
        <f>IF(N2113="snížená",J2113,0)</f>
        <v>0</v>
      </c>
      <c r="BG2113" s="140">
        <f>IF(N2113="zákl. přenesená",J2113,0)</f>
        <v>0</v>
      </c>
      <c r="BH2113" s="140">
        <f>IF(N2113="sníž. přenesená",J2113,0)</f>
        <v>0</v>
      </c>
      <c r="BI2113" s="140">
        <f>IF(N2113="nulová",J2113,0)</f>
        <v>0</v>
      </c>
      <c r="BJ2113" s="18" t="s">
        <v>79</v>
      </c>
      <c r="BK2113" s="140">
        <f>ROUND(I2113*H2113,2)</f>
        <v>0</v>
      </c>
      <c r="BL2113" s="18" t="s">
        <v>269</v>
      </c>
      <c r="BM2113" s="139" t="s">
        <v>2220</v>
      </c>
    </row>
    <row r="2114" spans="2:65" s="1" customFormat="1" ht="19.5" x14ac:dyDescent="0.2">
      <c r="B2114" s="33"/>
      <c r="D2114" s="141" t="s">
        <v>151</v>
      </c>
      <c r="F2114" s="142" t="s">
        <v>2221</v>
      </c>
      <c r="I2114" s="143"/>
      <c r="L2114" s="33"/>
      <c r="M2114" s="144"/>
      <c r="T2114" s="54"/>
      <c r="AT2114" s="18" t="s">
        <v>151</v>
      </c>
      <c r="AU2114" s="18" t="s">
        <v>81</v>
      </c>
    </row>
    <row r="2115" spans="2:65" s="12" customFormat="1" ht="11.25" x14ac:dyDescent="0.2">
      <c r="B2115" s="147"/>
      <c r="D2115" s="141" t="s">
        <v>155</v>
      </c>
      <c r="E2115" s="148" t="s">
        <v>19</v>
      </c>
      <c r="F2115" s="149" t="s">
        <v>2161</v>
      </c>
      <c r="H2115" s="148" t="s">
        <v>19</v>
      </c>
      <c r="I2115" s="150"/>
      <c r="L2115" s="147"/>
      <c r="M2115" s="151"/>
      <c r="T2115" s="152"/>
      <c r="AT2115" s="148" t="s">
        <v>155</v>
      </c>
      <c r="AU2115" s="148" t="s">
        <v>81</v>
      </c>
      <c r="AV2115" s="12" t="s">
        <v>79</v>
      </c>
      <c r="AW2115" s="12" t="s">
        <v>33</v>
      </c>
      <c r="AX2115" s="12" t="s">
        <v>71</v>
      </c>
      <c r="AY2115" s="148" t="s">
        <v>141</v>
      </c>
    </row>
    <row r="2116" spans="2:65" s="12" customFormat="1" ht="11.25" x14ac:dyDescent="0.2">
      <c r="B2116" s="147"/>
      <c r="D2116" s="141" t="s">
        <v>155</v>
      </c>
      <c r="E2116" s="148" t="s">
        <v>19</v>
      </c>
      <c r="F2116" s="149" t="s">
        <v>225</v>
      </c>
      <c r="H2116" s="148" t="s">
        <v>19</v>
      </c>
      <c r="I2116" s="150"/>
      <c r="L2116" s="147"/>
      <c r="M2116" s="151"/>
      <c r="T2116" s="152"/>
      <c r="AT2116" s="148" t="s">
        <v>155</v>
      </c>
      <c r="AU2116" s="148" t="s">
        <v>81</v>
      </c>
      <c r="AV2116" s="12" t="s">
        <v>79</v>
      </c>
      <c r="AW2116" s="12" t="s">
        <v>33</v>
      </c>
      <c r="AX2116" s="12" t="s">
        <v>71</v>
      </c>
      <c r="AY2116" s="148" t="s">
        <v>141</v>
      </c>
    </row>
    <row r="2117" spans="2:65" s="13" customFormat="1" ht="11.25" x14ac:dyDescent="0.2">
      <c r="B2117" s="153"/>
      <c r="D2117" s="141" t="s">
        <v>155</v>
      </c>
      <c r="E2117" s="154" t="s">
        <v>19</v>
      </c>
      <c r="F2117" s="155" t="s">
        <v>2222</v>
      </c>
      <c r="H2117" s="156">
        <v>25.5</v>
      </c>
      <c r="I2117" s="157"/>
      <c r="L2117" s="153"/>
      <c r="M2117" s="158"/>
      <c r="T2117" s="159"/>
      <c r="AT2117" s="154" t="s">
        <v>155</v>
      </c>
      <c r="AU2117" s="154" t="s">
        <v>81</v>
      </c>
      <c r="AV2117" s="13" t="s">
        <v>81</v>
      </c>
      <c r="AW2117" s="13" t="s">
        <v>33</v>
      </c>
      <c r="AX2117" s="13" t="s">
        <v>79</v>
      </c>
      <c r="AY2117" s="154" t="s">
        <v>141</v>
      </c>
    </row>
    <row r="2118" spans="2:65" s="1" customFormat="1" ht="24.2" customHeight="1" x14ac:dyDescent="0.2">
      <c r="B2118" s="33"/>
      <c r="C2118" s="160" t="s">
        <v>2223</v>
      </c>
      <c r="D2118" s="160" t="s">
        <v>172</v>
      </c>
      <c r="E2118" s="161" t="s">
        <v>2224</v>
      </c>
      <c r="F2118" s="162" t="s">
        <v>2225</v>
      </c>
      <c r="G2118" s="163" t="s">
        <v>221</v>
      </c>
      <c r="H2118" s="164">
        <v>719.68100000000004</v>
      </c>
      <c r="I2118" s="165"/>
      <c r="J2118" s="166">
        <f>ROUND(I2118*H2118,2)</f>
        <v>0</v>
      </c>
      <c r="K2118" s="162" t="s">
        <v>148</v>
      </c>
      <c r="L2118" s="167"/>
      <c r="M2118" s="168" t="s">
        <v>19</v>
      </c>
      <c r="N2118" s="169" t="s">
        <v>42</v>
      </c>
      <c r="P2118" s="137">
        <f>O2118*H2118</f>
        <v>0</v>
      </c>
      <c r="Q2118" s="137">
        <v>1.112E-2</v>
      </c>
      <c r="R2118" s="137">
        <f>Q2118*H2118</f>
        <v>8.0028527199999999</v>
      </c>
      <c r="S2118" s="137">
        <v>0</v>
      </c>
      <c r="T2118" s="138">
        <f>S2118*H2118</f>
        <v>0</v>
      </c>
      <c r="AR2118" s="139" t="s">
        <v>376</v>
      </c>
      <c r="AT2118" s="139" t="s">
        <v>172</v>
      </c>
      <c r="AU2118" s="139" t="s">
        <v>81</v>
      </c>
      <c r="AY2118" s="18" t="s">
        <v>141</v>
      </c>
      <c r="BE2118" s="140">
        <f>IF(N2118="základní",J2118,0)</f>
        <v>0</v>
      </c>
      <c r="BF2118" s="140">
        <f>IF(N2118="snížená",J2118,0)</f>
        <v>0</v>
      </c>
      <c r="BG2118" s="140">
        <f>IF(N2118="zákl. přenesená",J2118,0)</f>
        <v>0</v>
      </c>
      <c r="BH2118" s="140">
        <f>IF(N2118="sníž. přenesená",J2118,0)</f>
        <v>0</v>
      </c>
      <c r="BI2118" s="140">
        <f>IF(N2118="nulová",J2118,0)</f>
        <v>0</v>
      </c>
      <c r="BJ2118" s="18" t="s">
        <v>79</v>
      </c>
      <c r="BK2118" s="140">
        <f>ROUND(I2118*H2118,2)</f>
        <v>0</v>
      </c>
      <c r="BL2118" s="18" t="s">
        <v>269</v>
      </c>
      <c r="BM2118" s="139" t="s">
        <v>2226</v>
      </c>
    </row>
    <row r="2119" spans="2:65" s="1" customFormat="1" ht="19.5" x14ac:dyDescent="0.2">
      <c r="B2119" s="33"/>
      <c r="D2119" s="141" t="s">
        <v>151</v>
      </c>
      <c r="F2119" s="142" t="s">
        <v>2225</v>
      </c>
      <c r="I2119" s="143"/>
      <c r="L2119" s="33"/>
      <c r="M2119" s="144"/>
      <c r="T2119" s="54"/>
      <c r="AT2119" s="18" t="s">
        <v>151</v>
      </c>
      <c r="AU2119" s="18" t="s">
        <v>81</v>
      </c>
    </row>
    <row r="2120" spans="2:65" s="12" customFormat="1" ht="11.25" x14ac:dyDescent="0.2">
      <c r="B2120" s="147"/>
      <c r="D2120" s="141" t="s">
        <v>155</v>
      </c>
      <c r="E2120" s="148" t="s">
        <v>19</v>
      </c>
      <c r="F2120" s="149" t="s">
        <v>2227</v>
      </c>
      <c r="H2120" s="148" t="s">
        <v>19</v>
      </c>
      <c r="I2120" s="150"/>
      <c r="L2120" s="147"/>
      <c r="M2120" s="151"/>
      <c r="T2120" s="152"/>
      <c r="AT2120" s="148" t="s">
        <v>155</v>
      </c>
      <c r="AU2120" s="148" t="s">
        <v>81</v>
      </c>
      <c r="AV2120" s="12" t="s">
        <v>79</v>
      </c>
      <c r="AW2120" s="12" t="s">
        <v>33</v>
      </c>
      <c r="AX2120" s="12" t="s">
        <v>71</v>
      </c>
      <c r="AY2120" s="148" t="s">
        <v>141</v>
      </c>
    </row>
    <row r="2121" spans="2:65" s="12" customFormat="1" ht="11.25" x14ac:dyDescent="0.2">
      <c r="B2121" s="147"/>
      <c r="D2121" s="141" t="s">
        <v>155</v>
      </c>
      <c r="E2121" s="148" t="s">
        <v>19</v>
      </c>
      <c r="F2121" s="149" t="s">
        <v>2228</v>
      </c>
      <c r="H2121" s="148" t="s">
        <v>19</v>
      </c>
      <c r="I2121" s="150"/>
      <c r="L2121" s="147"/>
      <c r="M2121" s="151"/>
      <c r="T2121" s="152"/>
      <c r="AT2121" s="148" t="s">
        <v>155</v>
      </c>
      <c r="AU2121" s="148" t="s">
        <v>81</v>
      </c>
      <c r="AV2121" s="12" t="s">
        <v>79</v>
      </c>
      <c r="AW2121" s="12" t="s">
        <v>33</v>
      </c>
      <c r="AX2121" s="12" t="s">
        <v>71</v>
      </c>
      <c r="AY2121" s="148" t="s">
        <v>141</v>
      </c>
    </row>
    <row r="2122" spans="2:65" s="13" customFormat="1" ht="11.25" x14ac:dyDescent="0.2">
      <c r="B2122" s="153"/>
      <c r="D2122" s="141" t="s">
        <v>155</v>
      </c>
      <c r="E2122" s="154" t="s">
        <v>19</v>
      </c>
      <c r="F2122" s="155" t="s">
        <v>2229</v>
      </c>
      <c r="H2122" s="156">
        <v>654.255</v>
      </c>
      <c r="I2122" s="157"/>
      <c r="L2122" s="153"/>
      <c r="M2122" s="158"/>
      <c r="T2122" s="159"/>
      <c r="AT2122" s="154" t="s">
        <v>155</v>
      </c>
      <c r="AU2122" s="154" t="s">
        <v>81</v>
      </c>
      <c r="AV2122" s="13" t="s">
        <v>81</v>
      </c>
      <c r="AW2122" s="13" t="s">
        <v>33</v>
      </c>
      <c r="AX2122" s="13" t="s">
        <v>79</v>
      </c>
      <c r="AY2122" s="154" t="s">
        <v>141</v>
      </c>
    </row>
    <row r="2123" spans="2:65" s="13" customFormat="1" ht="11.25" x14ac:dyDescent="0.2">
      <c r="B2123" s="153"/>
      <c r="D2123" s="141" t="s">
        <v>155</v>
      </c>
      <c r="F2123" s="155" t="s">
        <v>2230</v>
      </c>
      <c r="H2123" s="156">
        <v>719.68100000000004</v>
      </c>
      <c r="I2123" s="157"/>
      <c r="L2123" s="153"/>
      <c r="M2123" s="158"/>
      <c r="T2123" s="159"/>
      <c r="AT2123" s="154" t="s">
        <v>155</v>
      </c>
      <c r="AU2123" s="154" t="s">
        <v>81</v>
      </c>
      <c r="AV2123" s="13" t="s">
        <v>81</v>
      </c>
      <c r="AW2123" s="13" t="s">
        <v>4</v>
      </c>
      <c r="AX2123" s="13" t="s">
        <v>79</v>
      </c>
      <c r="AY2123" s="154" t="s">
        <v>141</v>
      </c>
    </row>
    <row r="2124" spans="2:65" s="1" customFormat="1" ht="24.2" customHeight="1" x14ac:dyDescent="0.2">
      <c r="B2124" s="33"/>
      <c r="C2124" s="128" t="s">
        <v>2231</v>
      </c>
      <c r="D2124" s="128" t="s">
        <v>144</v>
      </c>
      <c r="E2124" s="129" t="s">
        <v>2232</v>
      </c>
      <c r="F2124" s="130" t="s">
        <v>2233</v>
      </c>
      <c r="G2124" s="131" t="s">
        <v>221</v>
      </c>
      <c r="H2124" s="132">
        <v>3.36</v>
      </c>
      <c r="I2124" s="133"/>
      <c r="J2124" s="134">
        <f>ROUND(I2124*H2124,2)</f>
        <v>0</v>
      </c>
      <c r="K2124" s="130" t="s">
        <v>148</v>
      </c>
      <c r="L2124" s="33"/>
      <c r="M2124" s="135" t="s">
        <v>19</v>
      </c>
      <c r="N2124" s="136" t="s">
        <v>42</v>
      </c>
      <c r="P2124" s="137">
        <f>O2124*H2124</f>
        <v>0</v>
      </c>
      <c r="Q2124" s="137">
        <v>5.8E-4</v>
      </c>
      <c r="R2124" s="137">
        <f>Q2124*H2124</f>
        <v>1.9487999999999999E-3</v>
      </c>
      <c r="S2124" s="137">
        <v>0</v>
      </c>
      <c r="T2124" s="138">
        <f>S2124*H2124</f>
        <v>0</v>
      </c>
      <c r="AR2124" s="139" t="s">
        <v>269</v>
      </c>
      <c r="AT2124" s="139" t="s">
        <v>144</v>
      </c>
      <c r="AU2124" s="139" t="s">
        <v>81</v>
      </c>
      <c r="AY2124" s="18" t="s">
        <v>141</v>
      </c>
      <c r="BE2124" s="140">
        <f>IF(N2124="základní",J2124,0)</f>
        <v>0</v>
      </c>
      <c r="BF2124" s="140">
        <f>IF(N2124="snížená",J2124,0)</f>
        <v>0</v>
      </c>
      <c r="BG2124" s="140">
        <f>IF(N2124="zákl. přenesená",J2124,0)</f>
        <v>0</v>
      </c>
      <c r="BH2124" s="140">
        <f>IF(N2124="sníž. přenesená",J2124,0)</f>
        <v>0</v>
      </c>
      <c r="BI2124" s="140">
        <f>IF(N2124="nulová",J2124,0)</f>
        <v>0</v>
      </c>
      <c r="BJ2124" s="18" t="s">
        <v>79</v>
      </c>
      <c r="BK2124" s="140">
        <f>ROUND(I2124*H2124,2)</f>
        <v>0</v>
      </c>
      <c r="BL2124" s="18" t="s">
        <v>269</v>
      </c>
      <c r="BM2124" s="139" t="s">
        <v>2234</v>
      </c>
    </row>
    <row r="2125" spans="2:65" s="1" customFormat="1" ht="19.5" x14ac:dyDescent="0.2">
      <c r="B2125" s="33"/>
      <c r="D2125" s="141" t="s">
        <v>151</v>
      </c>
      <c r="F2125" s="142" t="s">
        <v>2235</v>
      </c>
      <c r="I2125" s="143"/>
      <c r="L2125" s="33"/>
      <c r="M2125" s="144"/>
      <c r="T2125" s="54"/>
      <c r="AT2125" s="18" t="s">
        <v>151</v>
      </c>
      <c r="AU2125" s="18" t="s">
        <v>81</v>
      </c>
    </row>
    <row r="2126" spans="2:65" s="1" customFormat="1" ht="11.25" x14ac:dyDescent="0.2">
      <c r="B2126" s="33"/>
      <c r="D2126" s="145" t="s">
        <v>153</v>
      </c>
      <c r="F2126" s="146" t="s">
        <v>2236</v>
      </c>
      <c r="I2126" s="143"/>
      <c r="L2126" s="33"/>
      <c r="M2126" s="144"/>
      <c r="T2126" s="54"/>
      <c r="AT2126" s="18" t="s">
        <v>153</v>
      </c>
      <c r="AU2126" s="18" t="s">
        <v>81</v>
      </c>
    </row>
    <row r="2127" spans="2:65" s="12" customFormat="1" ht="11.25" x14ac:dyDescent="0.2">
      <c r="B2127" s="147"/>
      <c r="D2127" s="141" t="s">
        <v>155</v>
      </c>
      <c r="E2127" s="148" t="s">
        <v>19</v>
      </c>
      <c r="F2127" s="149" t="s">
        <v>545</v>
      </c>
      <c r="H2127" s="148" t="s">
        <v>19</v>
      </c>
      <c r="I2127" s="150"/>
      <c r="L2127" s="147"/>
      <c r="M2127" s="151"/>
      <c r="T2127" s="152"/>
      <c r="AT2127" s="148" t="s">
        <v>155</v>
      </c>
      <c r="AU2127" s="148" t="s">
        <v>81</v>
      </c>
      <c r="AV2127" s="12" t="s">
        <v>79</v>
      </c>
      <c r="AW2127" s="12" t="s">
        <v>33</v>
      </c>
      <c r="AX2127" s="12" t="s">
        <v>71</v>
      </c>
      <c r="AY2127" s="148" t="s">
        <v>141</v>
      </c>
    </row>
    <row r="2128" spans="2:65" s="13" customFormat="1" ht="11.25" x14ac:dyDescent="0.2">
      <c r="B2128" s="153"/>
      <c r="D2128" s="141" t="s">
        <v>155</v>
      </c>
      <c r="E2128" s="154" t="s">
        <v>19</v>
      </c>
      <c r="F2128" s="155" t="s">
        <v>2237</v>
      </c>
      <c r="H2128" s="156">
        <v>0.48</v>
      </c>
      <c r="I2128" s="157"/>
      <c r="L2128" s="153"/>
      <c r="M2128" s="158"/>
      <c r="T2128" s="159"/>
      <c r="AT2128" s="154" t="s">
        <v>155</v>
      </c>
      <c r="AU2128" s="154" t="s">
        <v>81</v>
      </c>
      <c r="AV2128" s="13" t="s">
        <v>81</v>
      </c>
      <c r="AW2128" s="13" t="s">
        <v>33</v>
      </c>
      <c r="AX2128" s="13" t="s">
        <v>71</v>
      </c>
      <c r="AY2128" s="154" t="s">
        <v>141</v>
      </c>
    </row>
    <row r="2129" spans="2:65" s="13" customFormat="1" ht="11.25" x14ac:dyDescent="0.2">
      <c r="B2129" s="153"/>
      <c r="D2129" s="141" t="s">
        <v>155</v>
      </c>
      <c r="E2129" s="154" t="s">
        <v>19</v>
      </c>
      <c r="F2129" s="155" t="s">
        <v>2238</v>
      </c>
      <c r="H2129" s="156">
        <v>0.48</v>
      </c>
      <c r="I2129" s="157"/>
      <c r="L2129" s="153"/>
      <c r="M2129" s="158"/>
      <c r="T2129" s="159"/>
      <c r="AT2129" s="154" t="s">
        <v>155</v>
      </c>
      <c r="AU2129" s="154" t="s">
        <v>81</v>
      </c>
      <c r="AV2129" s="13" t="s">
        <v>81</v>
      </c>
      <c r="AW2129" s="13" t="s">
        <v>33</v>
      </c>
      <c r="AX2129" s="13" t="s">
        <v>71</v>
      </c>
      <c r="AY2129" s="154" t="s">
        <v>141</v>
      </c>
    </row>
    <row r="2130" spans="2:65" s="13" customFormat="1" ht="11.25" x14ac:dyDescent="0.2">
      <c r="B2130" s="153"/>
      <c r="D2130" s="141" t="s">
        <v>155</v>
      </c>
      <c r="E2130" s="154" t="s">
        <v>19</v>
      </c>
      <c r="F2130" s="155" t="s">
        <v>2239</v>
      </c>
      <c r="H2130" s="156">
        <v>0.48</v>
      </c>
      <c r="I2130" s="157"/>
      <c r="L2130" s="153"/>
      <c r="M2130" s="158"/>
      <c r="T2130" s="159"/>
      <c r="AT2130" s="154" t="s">
        <v>155</v>
      </c>
      <c r="AU2130" s="154" t="s">
        <v>81</v>
      </c>
      <c r="AV2130" s="13" t="s">
        <v>81</v>
      </c>
      <c r="AW2130" s="13" t="s">
        <v>33</v>
      </c>
      <c r="AX2130" s="13" t="s">
        <v>71</v>
      </c>
      <c r="AY2130" s="154" t="s">
        <v>141</v>
      </c>
    </row>
    <row r="2131" spans="2:65" s="13" customFormat="1" ht="11.25" x14ac:dyDescent="0.2">
      <c r="B2131" s="153"/>
      <c r="D2131" s="141" t="s">
        <v>155</v>
      </c>
      <c r="E2131" s="154" t="s">
        <v>19</v>
      </c>
      <c r="F2131" s="155" t="s">
        <v>2240</v>
      </c>
      <c r="H2131" s="156">
        <v>0.48</v>
      </c>
      <c r="I2131" s="157"/>
      <c r="L2131" s="153"/>
      <c r="M2131" s="158"/>
      <c r="T2131" s="159"/>
      <c r="AT2131" s="154" t="s">
        <v>155</v>
      </c>
      <c r="AU2131" s="154" t="s">
        <v>81</v>
      </c>
      <c r="AV2131" s="13" t="s">
        <v>81</v>
      </c>
      <c r="AW2131" s="13" t="s">
        <v>33</v>
      </c>
      <c r="AX2131" s="13" t="s">
        <v>71</v>
      </c>
      <c r="AY2131" s="154" t="s">
        <v>141</v>
      </c>
    </row>
    <row r="2132" spans="2:65" s="13" customFormat="1" ht="11.25" x14ac:dyDescent="0.2">
      <c r="B2132" s="153"/>
      <c r="D2132" s="141" t="s">
        <v>155</v>
      </c>
      <c r="E2132" s="154" t="s">
        <v>19</v>
      </c>
      <c r="F2132" s="155" t="s">
        <v>2241</v>
      </c>
      <c r="H2132" s="156">
        <v>0.48</v>
      </c>
      <c r="I2132" s="157"/>
      <c r="L2132" s="153"/>
      <c r="M2132" s="158"/>
      <c r="T2132" s="159"/>
      <c r="AT2132" s="154" t="s">
        <v>155</v>
      </c>
      <c r="AU2132" s="154" t="s">
        <v>81</v>
      </c>
      <c r="AV2132" s="13" t="s">
        <v>81</v>
      </c>
      <c r="AW2132" s="13" t="s">
        <v>33</v>
      </c>
      <c r="AX2132" s="13" t="s">
        <v>71</v>
      </c>
      <c r="AY2132" s="154" t="s">
        <v>141</v>
      </c>
    </row>
    <row r="2133" spans="2:65" s="13" customFormat="1" ht="11.25" x14ac:dyDescent="0.2">
      <c r="B2133" s="153"/>
      <c r="D2133" s="141" t="s">
        <v>155</v>
      </c>
      <c r="E2133" s="154" t="s">
        <v>19</v>
      </c>
      <c r="F2133" s="155" t="s">
        <v>2242</v>
      </c>
      <c r="H2133" s="156">
        <v>0.48</v>
      </c>
      <c r="I2133" s="157"/>
      <c r="L2133" s="153"/>
      <c r="M2133" s="158"/>
      <c r="T2133" s="159"/>
      <c r="AT2133" s="154" t="s">
        <v>155</v>
      </c>
      <c r="AU2133" s="154" t="s">
        <v>81</v>
      </c>
      <c r="AV2133" s="13" t="s">
        <v>81</v>
      </c>
      <c r="AW2133" s="13" t="s">
        <v>33</v>
      </c>
      <c r="AX2133" s="13" t="s">
        <v>71</v>
      </c>
      <c r="AY2133" s="154" t="s">
        <v>141</v>
      </c>
    </row>
    <row r="2134" spans="2:65" s="13" customFormat="1" ht="11.25" x14ac:dyDescent="0.2">
      <c r="B2134" s="153"/>
      <c r="D2134" s="141" t="s">
        <v>155</v>
      </c>
      <c r="E2134" s="154" t="s">
        <v>19</v>
      </c>
      <c r="F2134" s="155" t="s">
        <v>2243</v>
      </c>
      <c r="H2134" s="156">
        <v>0.48</v>
      </c>
      <c r="I2134" s="157"/>
      <c r="L2134" s="153"/>
      <c r="M2134" s="158"/>
      <c r="T2134" s="159"/>
      <c r="AT2134" s="154" t="s">
        <v>155</v>
      </c>
      <c r="AU2134" s="154" t="s">
        <v>81</v>
      </c>
      <c r="AV2134" s="13" t="s">
        <v>81</v>
      </c>
      <c r="AW2134" s="13" t="s">
        <v>33</v>
      </c>
      <c r="AX2134" s="13" t="s">
        <v>71</v>
      </c>
      <c r="AY2134" s="154" t="s">
        <v>141</v>
      </c>
    </row>
    <row r="2135" spans="2:65" s="14" customFormat="1" ht="11.25" x14ac:dyDescent="0.2">
      <c r="B2135" s="170"/>
      <c r="D2135" s="141" t="s">
        <v>155</v>
      </c>
      <c r="E2135" s="171" t="s">
        <v>19</v>
      </c>
      <c r="F2135" s="172" t="s">
        <v>188</v>
      </c>
      <c r="H2135" s="173">
        <v>3.36</v>
      </c>
      <c r="I2135" s="174"/>
      <c r="L2135" s="170"/>
      <c r="M2135" s="175"/>
      <c r="T2135" s="176"/>
      <c r="AT2135" s="171" t="s">
        <v>155</v>
      </c>
      <c r="AU2135" s="171" t="s">
        <v>81</v>
      </c>
      <c r="AV2135" s="14" t="s">
        <v>149</v>
      </c>
      <c r="AW2135" s="14" t="s">
        <v>33</v>
      </c>
      <c r="AX2135" s="14" t="s">
        <v>79</v>
      </c>
      <c r="AY2135" s="171" t="s">
        <v>141</v>
      </c>
    </row>
    <row r="2136" spans="2:65" s="1" customFormat="1" ht="24.2" customHeight="1" x14ac:dyDescent="0.2">
      <c r="B2136" s="33"/>
      <c r="C2136" s="160" t="s">
        <v>2244</v>
      </c>
      <c r="D2136" s="160" t="s">
        <v>172</v>
      </c>
      <c r="E2136" s="161" t="s">
        <v>2245</v>
      </c>
      <c r="F2136" s="162" t="s">
        <v>2246</v>
      </c>
      <c r="G2136" s="163" t="s">
        <v>221</v>
      </c>
      <c r="H2136" s="164">
        <v>3.6960000000000002</v>
      </c>
      <c r="I2136" s="165"/>
      <c r="J2136" s="166">
        <f>ROUND(I2136*H2136,2)</f>
        <v>0</v>
      </c>
      <c r="K2136" s="162" t="s">
        <v>148</v>
      </c>
      <c r="L2136" s="167"/>
      <c r="M2136" s="168" t="s">
        <v>19</v>
      </c>
      <c r="N2136" s="169" t="s">
        <v>42</v>
      </c>
      <c r="P2136" s="137">
        <f>O2136*H2136</f>
        <v>0</v>
      </c>
      <c r="Q2136" s="137">
        <v>1.2E-2</v>
      </c>
      <c r="R2136" s="137">
        <f>Q2136*H2136</f>
        <v>4.4352000000000003E-2</v>
      </c>
      <c r="S2136" s="137">
        <v>0</v>
      </c>
      <c r="T2136" s="138">
        <f>S2136*H2136</f>
        <v>0</v>
      </c>
      <c r="AR2136" s="139" t="s">
        <v>376</v>
      </c>
      <c r="AT2136" s="139" t="s">
        <v>172</v>
      </c>
      <c r="AU2136" s="139" t="s">
        <v>81</v>
      </c>
      <c r="AY2136" s="18" t="s">
        <v>141</v>
      </c>
      <c r="BE2136" s="140">
        <f>IF(N2136="základní",J2136,0)</f>
        <v>0</v>
      </c>
      <c r="BF2136" s="140">
        <f>IF(N2136="snížená",J2136,0)</f>
        <v>0</v>
      </c>
      <c r="BG2136" s="140">
        <f>IF(N2136="zákl. přenesená",J2136,0)</f>
        <v>0</v>
      </c>
      <c r="BH2136" s="140">
        <f>IF(N2136="sníž. přenesená",J2136,0)</f>
        <v>0</v>
      </c>
      <c r="BI2136" s="140">
        <f>IF(N2136="nulová",J2136,0)</f>
        <v>0</v>
      </c>
      <c r="BJ2136" s="18" t="s">
        <v>79</v>
      </c>
      <c r="BK2136" s="140">
        <f>ROUND(I2136*H2136,2)</f>
        <v>0</v>
      </c>
      <c r="BL2136" s="18" t="s">
        <v>269</v>
      </c>
      <c r="BM2136" s="139" t="s">
        <v>2247</v>
      </c>
    </row>
    <row r="2137" spans="2:65" s="1" customFormat="1" ht="11.25" x14ac:dyDescent="0.2">
      <c r="B2137" s="33"/>
      <c r="D2137" s="141" t="s">
        <v>151</v>
      </c>
      <c r="F2137" s="142" t="s">
        <v>2246</v>
      </c>
      <c r="I2137" s="143"/>
      <c r="L2137" s="33"/>
      <c r="M2137" s="144"/>
      <c r="T2137" s="54"/>
      <c r="AT2137" s="18" t="s">
        <v>151</v>
      </c>
      <c r="AU2137" s="18" t="s">
        <v>81</v>
      </c>
    </row>
    <row r="2138" spans="2:65" s="13" customFormat="1" ht="11.25" x14ac:dyDescent="0.2">
      <c r="B2138" s="153"/>
      <c r="D2138" s="141" t="s">
        <v>155</v>
      </c>
      <c r="E2138" s="154" t="s">
        <v>19</v>
      </c>
      <c r="F2138" s="155" t="s">
        <v>2248</v>
      </c>
      <c r="H2138" s="156">
        <v>3.36</v>
      </c>
      <c r="I2138" s="157"/>
      <c r="L2138" s="153"/>
      <c r="M2138" s="158"/>
      <c r="T2138" s="159"/>
      <c r="AT2138" s="154" t="s">
        <v>155</v>
      </c>
      <c r="AU2138" s="154" t="s">
        <v>81</v>
      </c>
      <c r="AV2138" s="13" t="s">
        <v>81</v>
      </c>
      <c r="AW2138" s="13" t="s">
        <v>33</v>
      </c>
      <c r="AX2138" s="13" t="s">
        <v>79</v>
      </c>
      <c r="AY2138" s="154" t="s">
        <v>141</v>
      </c>
    </row>
    <row r="2139" spans="2:65" s="13" customFormat="1" ht="11.25" x14ac:dyDescent="0.2">
      <c r="B2139" s="153"/>
      <c r="D2139" s="141" t="s">
        <v>155</v>
      </c>
      <c r="F2139" s="155" t="s">
        <v>2249</v>
      </c>
      <c r="H2139" s="156">
        <v>3.6960000000000002</v>
      </c>
      <c r="I2139" s="157"/>
      <c r="L2139" s="153"/>
      <c r="M2139" s="158"/>
      <c r="T2139" s="159"/>
      <c r="AT2139" s="154" t="s">
        <v>155</v>
      </c>
      <c r="AU2139" s="154" t="s">
        <v>81</v>
      </c>
      <c r="AV2139" s="13" t="s">
        <v>81</v>
      </c>
      <c r="AW2139" s="13" t="s">
        <v>4</v>
      </c>
      <c r="AX2139" s="13" t="s">
        <v>79</v>
      </c>
      <c r="AY2139" s="154" t="s">
        <v>141</v>
      </c>
    </row>
    <row r="2140" spans="2:65" s="1" customFormat="1" ht="24.2" customHeight="1" x14ac:dyDescent="0.2">
      <c r="B2140" s="33"/>
      <c r="C2140" s="128" t="s">
        <v>2250</v>
      </c>
      <c r="D2140" s="128" t="s">
        <v>144</v>
      </c>
      <c r="E2140" s="129" t="s">
        <v>2251</v>
      </c>
      <c r="F2140" s="130" t="s">
        <v>2252</v>
      </c>
      <c r="G2140" s="131" t="s">
        <v>256</v>
      </c>
      <c r="H2140" s="132">
        <v>19.600000000000001</v>
      </c>
      <c r="I2140" s="133"/>
      <c r="J2140" s="134">
        <f>ROUND(I2140*H2140,2)</f>
        <v>0</v>
      </c>
      <c r="K2140" s="130" t="s">
        <v>2187</v>
      </c>
      <c r="L2140" s="33"/>
      <c r="M2140" s="135" t="s">
        <v>19</v>
      </c>
      <c r="N2140" s="136" t="s">
        <v>42</v>
      </c>
      <c r="P2140" s="137">
        <f>O2140*H2140</f>
        <v>0</v>
      </c>
      <c r="Q2140" s="137">
        <v>5.5000000000000003E-4</v>
      </c>
      <c r="R2140" s="137">
        <f>Q2140*H2140</f>
        <v>1.0780000000000001E-2</v>
      </c>
      <c r="S2140" s="137">
        <v>0</v>
      </c>
      <c r="T2140" s="138">
        <f>S2140*H2140</f>
        <v>0</v>
      </c>
      <c r="AR2140" s="139" t="s">
        <v>269</v>
      </c>
      <c r="AT2140" s="139" t="s">
        <v>144</v>
      </c>
      <c r="AU2140" s="139" t="s">
        <v>81</v>
      </c>
      <c r="AY2140" s="18" t="s">
        <v>141</v>
      </c>
      <c r="BE2140" s="140">
        <f>IF(N2140="základní",J2140,0)</f>
        <v>0</v>
      </c>
      <c r="BF2140" s="140">
        <f>IF(N2140="snížená",J2140,0)</f>
        <v>0</v>
      </c>
      <c r="BG2140" s="140">
        <f>IF(N2140="zákl. přenesená",J2140,0)</f>
        <v>0</v>
      </c>
      <c r="BH2140" s="140">
        <f>IF(N2140="sníž. přenesená",J2140,0)</f>
        <v>0</v>
      </c>
      <c r="BI2140" s="140">
        <f>IF(N2140="nulová",J2140,0)</f>
        <v>0</v>
      </c>
      <c r="BJ2140" s="18" t="s">
        <v>79</v>
      </c>
      <c r="BK2140" s="140">
        <f>ROUND(I2140*H2140,2)</f>
        <v>0</v>
      </c>
      <c r="BL2140" s="18" t="s">
        <v>269</v>
      </c>
      <c r="BM2140" s="139" t="s">
        <v>2253</v>
      </c>
    </row>
    <row r="2141" spans="2:65" s="1" customFormat="1" ht="11.25" x14ac:dyDescent="0.2">
      <c r="B2141" s="33"/>
      <c r="D2141" s="141" t="s">
        <v>151</v>
      </c>
      <c r="F2141" s="142" t="s">
        <v>2254</v>
      </c>
      <c r="I2141" s="143"/>
      <c r="L2141" s="33"/>
      <c r="M2141" s="144"/>
      <c r="T2141" s="54"/>
      <c r="AT2141" s="18" t="s">
        <v>151</v>
      </c>
      <c r="AU2141" s="18" t="s">
        <v>81</v>
      </c>
    </row>
    <row r="2142" spans="2:65" s="12" customFormat="1" ht="11.25" x14ac:dyDescent="0.2">
      <c r="B2142" s="147"/>
      <c r="D2142" s="141" t="s">
        <v>155</v>
      </c>
      <c r="E2142" s="148" t="s">
        <v>19</v>
      </c>
      <c r="F2142" s="149" t="s">
        <v>545</v>
      </c>
      <c r="H2142" s="148" t="s">
        <v>19</v>
      </c>
      <c r="I2142" s="150"/>
      <c r="L2142" s="147"/>
      <c r="M2142" s="151"/>
      <c r="T2142" s="152"/>
      <c r="AT2142" s="148" t="s">
        <v>155</v>
      </c>
      <c r="AU2142" s="148" t="s">
        <v>81</v>
      </c>
      <c r="AV2142" s="12" t="s">
        <v>79</v>
      </c>
      <c r="AW2142" s="12" t="s">
        <v>33</v>
      </c>
      <c r="AX2142" s="12" t="s">
        <v>71</v>
      </c>
      <c r="AY2142" s="148" t="s">
        <v>141</v>
      </c>
    </row>
    <row r="2143" spans="2:65" s="13" customFormat="1" ht="11.25" x14ac:dyDescent="0.2">
      <c r="B2143" s="153"/>
      <c r="D2143" s="141" t="s">
        <v>155</v>
      </c>
      <c r="E2143" s="154" t="s">
        <v>19</v>
      </c>
      <c r="F2143" s="155" t="s">
        <v>2255</v>
      </c>
      <c r="H2143" s="156">
        <v>2.8</v>
      </c>
      <c r="I2143" s="157"/>
      <c r="L2143" s="153"/>
      <c r="M2143" s="158"/>
      <c r="T2143" s="159"/>
      <c r="AT2143" s="154" t="s">
        <v>155</v>
      </c>
      <c r="AU2143" s="154" t="s">
        <v>81</v>
      </c>
      <c r="AV2143" s="13" t="s">
        <v>81</v>
      </c>
      <c r="AW2143" s="13" t="s">
        <v>33</v>
      </c>
      <c r="AX2143" s="13" t="s">
        <v>71</v>
      </c>
      <c r="AY2143" s="154" t="s">
        <v>141</v>
      </c>
    </row>
    <row r="2144" spans="2:65" s="13" customFormat="1" ht="11.25" x14ac:dyDescent="0.2">
      <c r="B2144" s="153"/>
      <c r="D2144" s="141" t="s">
        <v>155</v>
      </c>
      <c r="E2144" s="154" t="s">
        <v>19</v>
      </c>
      <c r="F2144" s="155" t="s">
        <v>2256</v>
      </c>
      <c r="H2144" s="156">
        <v>2.8</v>
      </c>
      <c r="I2144" s="157"/>
      <c r="L2144" s="153"/>
      <c r="M2144" s="158"/>
      <c r="T2144" s="159"/>
      <c r="AT2144" s="154" t="s">
        <v>155</v>
      </c>
      <c r="AU2144" s="154" t="s">
        <v>81</v>
      </c>
      <c r="AV2144" s="13" t="s">
        <v>81</v>
      </c>
      <c r="AW2144" s="13" t="s">
        <v>33</v>
      </c>
      <c r="AX2144" s="13" t="s">
        <v>71</v>
      </c>
      <c r="AY2144" s="154" t="s">
        <v>141</v>
      </c>
    </row>
    <row r="2145" spans="2:65" s="13" customFormat="1" ht="11.25" x14ac:dyDescent="0.2">
      <c r="B2145" s="153"/>
      <c r="D2145" s="141" t="s">
        <v>155</v>
      </c>
      <c r="E2145" s="154" t="s">
        <v>19</v>
      </c>
      <c r="F2145" s="155" t="s">
        <v>2257</v>
      </c>
      <c r="H2145" s="156">
        <v>2.8</v>
      </c>
      <c r="I2145" s="157"/>
      <c r="L2145" s="153"/>
      <c r="M2145" s="158"/>
      <c r="T2145" s="159"/>
      <c r="AT2145" s="154" t="s">
        <v>155</v>
      </c>
      <c r="AU2145" s="154" t="s">
        <v>81</v>
      </c>
      <c r="AV2145" s="13" t="s">
        <v>81</v>
      </c>
      <c r="AW2145" s="13" t="s">
        <v>33</v>
      </c>
      <c r="AX2145" s="13" t="s">
        <v>71</v>
      </c>
      <c r="AY2145" s="154" t="s">
        <v>141</v>
      </c>
    </row>
    <row r="2146" spans="2:65" s="13" customFormat="1" ht="11.25" x14ac:dyDescent="0.2">
      <c r="B2146" s="153"/>
      <c r="D2146" s="141" t="s">
        <v>155</v>
      </c>
      <c r="E2146" s="154" t="s">
        <v>19</v>
      </c>
      <c r="F2146" s="155" t="s">
        <v>2258</v>
      </c>
      <c r="H2146" s="156">
        <v>2.8</v>
      </c>
      <c r="I2146" s="157"/>
      <c r="L2146" s="153"/>
      <c r="M2146" s="158"/>
      <c r="T2146" s="159"/>
      <c r="AT2146" s="154" t="s">
        <v>155</v>
      </c>
      <c r="AU2146" s="154" t="s">
        <v>81</v>
      </c>
      <c r="AV2146" s="13" t="s">
        <v>81</v>
      </c>
      <c r="AW2146" s="13" t="s">
        <v>33</v>
      </c>
      <c r="AX2146" s="13" t="s">
        <v>71</v>
      </c>
      <c r="AY2146" s="154" t="s">
        <v>141</v>
      </c>
    </row>
    <row r="2147" spans="2:65" s="13" customFormat="1" ht="11.25" x14ac:dyDescent="0.2">
      <c r="B2147" s="153"/>
      <c r="D2147" s="141" t="s">
        <v>155</v>
      </c>
      <c r="E2147" s="154" t="s">
        <v>19</v>
      </c>
      <c r="F2147" s="155" t="s">
        <v>2259</v>
      </c>
      <c r="H2147" s="156">
        <v>2.8</v>
      </c>
      <c r="I2147" s="157"/>
      <c r="L2147" s="153"/>
      <c r="M2147" s="158"/>
      <c r="T2147" s="159"/>
      <c r="AT2147" s="154" t="s">
        <v>155</v>
      </c>
      <c r="AU2147" s="154" t="s">
        <v>81</v>
      </c>
      <c r="AV2147" s="13" t="s">
        <v>81</v>
      </c>
      <c r="AW2147" s="13" t="s">
        <v>33</v>
      </c>
      <c r="AX2147" s="13" t="s">
        <v>71</v>
      </c>
      <c r="AY2147" s="154" t="s">
        <v>141</v>
      </c>
    </row>
    <row r="2148" spans="2:65" s="13" customFormat="1" ht="11.25" x14ac:dyDescent="0.2">
      <c r="B2148" s="153"/>
      <c r="D2148" s="141" t="s">
        <v>155</v>
      </c>
      <c r="E2148" s="154" t="s">
        <v>19</v>
      </c>
      <c r="F2148" s="155" t="s">
        <v>2260</v>
      </c>
      <c r="H2148" s="156">
        <v>2.8</v>
      </c>
      <c r="I2148" s="157"/>
      <c r="L2148" s="153"/>
      <c r="M2148" s="158"/>
      <c r="T2148" s="159"/>
      <c r="AT2148" s="154" t="s">
        <v>155</v>
      </c>
      <c r="AU2148" s="154" t="s">
        <v>81</v>
      </c>
      <c r="AV2148" s="13" t="s">
        <v>81</v>
      </c>
      <c r="AW2148" s="13" t="s">
        <v>33</v>
      </c>
      <c r="AX2148" s="13" t="s">
        <v>71</v>
      </c>
      <c r="AY2148" s="154" t="s">
        <v>141</v>
      </c>
    </row>
    <row r="2149" spans="2:65" s="13" customFormat="1" ht="11.25" x14ac:dyDescent="0.2">
      <c r="B2149" s="153"/>
      <c r="D2149" s="141" t="s">
        <v>155</v>
      </c>
      <c r="E2149" s="154" t="s">
        <v>19</v>
      </c>
      <c r="F2149" s="155" t="s">
        <v>2261</v>
      </c>
      <c r="H2149" s="156">
        <v>2.8</v>
      </c>
      <c r="I2149" s="157"/>
      <c r="L2149" s="153"/>
      <c r="M2149" s="158"/>
      <c r="T2149" s="159"/>
      <c r="AT2149" s="154" t="s">
        <v>155</v>
      </c>
      <c r="AU2149" s="154" t="s">
        <v>81</v>
      </c>
      <c r="AV2149" s="13" t="s">
        <v>81</v>
      </c>
      <c r="AW2149" s="13" t="s">
        <v>33</v>
      </c>
      <c r="AX2149" s="13" t="s">
        <v>71</v>
      </c>
      <c r="AY2149" s="154" t="s">
        <v>141</v>
      </c>
    </row>
    <row r="2150" spans="2:65" s="14" customFormat="1" ht="11.25" x14ac:dyDescent="0.2">
      <c r="B2150" s="170"/>
      <c r="D2150" s="141" t="s">
        <v>155</v>
      </c>
      <c r="E2150" s="171" t="s">
        <v>19</v>
      </c>
      <c r="F2150" s="172" t="s">
        <v>188</v>
      </c>
      <c r="H2150" s="173">
        <v>19.600000000000001</v>
      </c>
      <c r="I2150" s="174"/>
      <c r="L2150" s="170"/>
      <c r="M2150" s="175"/>
      <c r="T2150" s="176"/>
      <c r="AT2150" s="171" t="s">
        <v>155</v>
      </c>
      <c r="AU2150" s="171" t="s">
        <v>81</v>
      </c>
      <c r="AV2150" s="14" t="s">
        <v>149</v>
      </c>
      <c r="AW2150" s="14" t="s">
        <v>33</v>
      </c>
      <c r="AX2150" s="14" t="s">
        <v>79</v>
      </c>
      <c r="AY2150" s="171" t="s">
        <v>141</v>
      </c>
    </row>
    <row r="2151" spans="2:65" s="1" customFormat="1" ht="21.75" customHeight="1" x14ac:dyDescent="0.2">
      <c r="B2151" s="33"/>
      <c r="C2151" s="128" t="s">
        <v>2262</v>
      </c>
      <c r="D2151" s="128" t="s">
        <v>144</v>
      </c>
      <c r="E2151" s="129" t="s">
        <v>2263</v>
      </c>
      <c r="F2151" s="130" t="s">
        <v>2264</v>
      </c>
      <c r="G2151" s="131" t="s">
        <v>221</v>
      </c>
      <c r="H2151" s="132">
        <v>66.84</v>
      </c>
      <c r="I2151" s="133"/>
      <c r="J2151" s="134">
        <f>ROUND(I2151*H2151,2)</f>
        <v>0</v>
      </c>
      <c r="K2151" s="130" t="s">
        <v>2187</v>
      </c>
      <c r="L2151" s="33"/>
      <c r="M2151" s="135" t="s">
        <v>19</v>
      </c>
      <c r="N2151" s="136" t="s">
        <v>42</v>
      </c>
      <c r="P2151" s="137">
        <f>O2151*H2151</f>
        <v>0</v>
      </c>
      <c r="Q2151" s="137">
        <v>0</v>
      </c>
      <c r="R2151" s="137">
        <f>Q2151*H2151</f>
        <v>0</v>
      </c>
      <c r="S2151" s="137">
        <v>0</v>
      </c>
      <c r="T2151" s="138">
        <f>S2151*H2151</f>
        <v>0</v>
      </c>
      <c r="AR2151" s="139" t="s">
        <v>269</v>
      </c>
      <c r="AT2151" s="139" t="s">
        <v>144</v>
      </c>
      <c r="AU2151" s="139" t="s">
        <v>81</v>
      </c>
      <c r="AY2151" s="18" t="s">
        <v>141</v>
      </c>
      <c r="BE2151" s="140">
        <f>IF(N2151="základní",J2151,0)</f>
        <v>0</v>
      </c>
      <c r="BF2151" s="140">
        <f>IF(N2151="snížená",J2151,0)</f>
        <v>0</v>
      </c>
      <c r="BG2151" s="140">
        <f>IF(N2151="zákl. přenesená",J2151,0)</f>
        <v>0</v>
      </c>
      <c r="BH2151" s="140">
        <f>IF(N2151="sníž. přenesená",J2151,0)</f>
        <v>0</v>
      </c>
      <c r="BI2151" s="140">
        <f>IF(N2151="nulová",J2151,0)</f>
        <v>0</v>
      </c>
      <c r="BJ2151" s="18" t="s">
        <v>79</v>
      </c>
      <c r="BK2151" s="140">
        <f>ROUND(I2151*H2151,2)</f>
        <v>0</v>
      </c>
      <c r="BL2151" s="18" t="s">
        <v>269</v>
      </c>
      <c r="BM2151" s="139" t="s">
        <v>2265</v>
      </c>
    </row>
    <row r="2152" spans="2:65" s="1" customFormat="1" ht="11.25" x14ac:dyDescent="0.2">
      <c r="B2152" s="33"/>
      <c r="D2152" s="141" t="s">
        <v>151</v>
      </c>
      <c r="F2152" s="142" t="s">
        <v>2266</v>
      </c>
      <c r="I2152" s="143"/>
      <c r="L2152" s="33"/>
      <c r="M2152" s="144"/>
      <c r="T2152" s="54"/>
      <c r="AT2152" s="18" t="s">
        <v>151</v>
      </c>
      <c r="AU2152" s="18" t="s">
        <v>81</v>
      </c>
    </row>
    <row r="2153" spans="2:65" s="12" customFormat="1" ht="11.25" x14ac:dyDescent="0.2">
      <c r="B2153" s="147"/>
      <c r="D2153" s="141" t="s">
        <v>155</v>
      </c>
      <c r="E2153" s="148" t="s">
        <v>19</v>
      </c>
      <c r="F2153" s="149" t="s">
        <v>2267</v>
      </c>
      <c r="H2153" s="148" t="s">
        <v>19</v>
      </c>
      <c r="I2153" s="150"/>
      <c r="L2153" s="147"/>
      <c r="M2153" s="151"/>
      <c r="T2153" s="152"/>
      <c r="AT2153" s="148" t="s">
        <v>155</v>
      </c>
      <c r="AU2153" s="148" t="s">
        <v>81</v>
      </c>
      <c r="AV2153" s="12" t="s">
        <v>79</v>
      </c>
      <c r="AW2153" s="12" t="s">
        <v>33</v>
      </c>
      <c r="AX2153" s="12" t="s">
        <v>71</v>
      </c>
      <c r="AY2153" s="148" t="s">
        <v>141</v>
      </c>
    </row>
    <row r="2154" spans="2:65" s="12" customFormat="1" ht="22.5" x14ac:dyDescent="0.2">
      <c r="B2154" s="147"/>
      <c r="D2154" s="141" t="s">
        <v>155</v>
      </c>
      <c r="E2154" s="148" t="s">
        <v>19</v>
      </c>
      <c r="F2154" s="149" t="s">
        <v>2268</v>
      </c>
      <c r="H2154" s="148" t="s">
        <v>19</v>
      </c>
      <c r="I2154" s="150"/>
      <c r="L2154" s="147"/>
      <c r="M2154" s="151"/>
      <c r="T2154" s="152"/>
      <c r="AT2154" s="148" t="s">
        <v>155</v>
      </c>
      <c r="AU2154" s="148" t="s">
        <v>81</v>
      </c>
      <c r="AV2154" s="12" t="s">
        <v>79</v>
      </c>
      <c r="AW2154" s="12" t="s">
        <v>33</v>
      </c>
      <c r="AX2154" s="12" t="s">
        <v>71</v>
      </c>
      <c r="AY2154" s="148" t="s">
        <v>141</v>
      </c>
    </row>
    <row r="2155" spans="2:65" s="13" customFormat="1" ht="11.25" x14ac:dyDescent="0.2">
      <c r="B2155" s="153"/>
      <c r="D2155" s="141" t="s">
        <v>155</v>
      </c>
      <c r="E2155" s="154" t="s">
        <v>19</v>
      </c>
      <c r="F2155" s="155" t="s">
        <v>2269</v>
      </c>
      <c r="H2155" s="156">
        <v>15</v>
      </c>
      <c r="I2155" s="157"/>
      <c r="L2155" s="153"/>
      <c r="M2155" s="158"/>
      <c r="T2155" s="159"/>
      <c r="AT2155" s="154" t="s">
        <v>155</v>
      </c>
      <c r="AU2155" s="154" t="s">
        <v>81</v>
      </c>
      <c r="AV2155" s="13" t="s">
        <v>81</v>
      </c>
      <c r="AW2155" s="13" t="s">
        <v>33</v>
      </c>
      <c r="AX2155" s="13" t="s">
        <v>71</v>
      </c>
      <c r="AY2155" s="154" t="s">
        <v>141</v>
      </c>
    </row>
    <row r="2156" spans="2:65" s="13" customFormat="1" ht="11.25" x14ac:dyDescent="0.2">
      <c r="B2156" s="153"/>
      <c r="D2156" s="141" t="s">
        <v>155</v>
      </c>
      <c r="E2156" s="154" t="s">
        <v>19</v>
      </c>
      <c r="F2156" s="155" t="s">
        <v>2270</v>
      </c>
      <c r="H2156" s="156">
        <v>12.879</v>
      </c>
      <c r="I2156" s="157"/>
      <c r="L2156" s="153"/>
      <c r="M2156" s="158"/>
      <c r="T2156" s="159"/>
      <c r="AT2156" s="154" t="s">
        <v>155</v>
      </c>
      <c r="AU2156" s="154" t="s">
        <v>81</v>
      </c>
      <c r="AV2156" s="13" t="s">
        <v>81</v>
      </c>
      <c r="AW2156" s="13" t="s">
        <v>33</v>
      </c>
      <c r="AX2156" s="13" t="s">
        <v>71</v>
      </c>
      <c r="AY2156" s="154" t="s">
        <v>141</v>
      </c>
    </row>
    <row r="2157" spans="2:65" s="13" customFormat="1" ht="11.25" x14ac:dyDescent="0.2">
      <c r="B2157" s="153"/>
      <c r="D2157" s="141" t="s">
        <v>155</v>
      </c>
      <c r="E2157" s="154" t="s">
        <v>19</v>
      </c>
      <c r="F2157" s="155" t="s">
        <v>2271</v>
      </c>
      <c r="H2157" s="156">
        <v>13.629</v>
      </c>
      <c r="I2157" s="157"/>
      <c r="L2157" s="153"/>
      <c r="M2157" s="158"/>
      <c r="T2157" s="159"/>
      <c r="AT2157" s="154" t="s">
        <v>155</v>
      </c>
      <c r="AU2157" s="154" t="s">
        <v>81</v>
      </c>
      <c r="AV2157" s="13" t="s">
        <v>81</v>
      </c>
      <c r="AW2157" s="13" t="s">
        <v>33</v>
      </c>
      <c r="AX2157" s="13" t="s">
        <v>71</v>
      </c>
      <c r="AY2157" s="154" t="s">
        <v>141</v>
      </c>
    </row>
    <row r="2158" spans="2:65" s="13" customFormat="1" ht="11.25" x14ac:dyDescent="0.2">
      <c r="B2158" s="153"/>
      <c r="D2158" s="141" t="s">
        <v>155</v>
      </c>
      <c r="E2158" s="154" t="s">
        <v>19</v>
      </c>
      <c r="F2158" s="155" t="s">
        <v>2272</v>
      </c>
      <c r="H2158" s="156">
        <v>25.332000000000001</v>
      </c>
      <c r="I2158" s="157"/>
      <c r="L2158" s="153"/>
      <c r="M2158" s="158"/>
      <c r="T2158" s="159"/>
      <c r="AT2158" s="154" t="s">
        <v>155</v>
      </c>
      <c r="AU2158" s="154" t="s">
        <v>81</v>
      </c>
      <c r="AV2158" s="13" t="s">
        <v>81</v>
      </c>
      <c r="AW2158" s="13" t="s">
        <v>33</v>
      </c>
      <c r="AX2158" s="13" t="s">
        <v>71</v>
      </c>
      <c r="AY2158" s="154" t="s">
        <v>141</v>
      </c>
    </row>
    <row r="2159" spans="2:65" s="14" customFormat="1" ht="11.25" x14ac:dyDescent="0.2">
      <c r="B2159" s="170"/>
      <c r="D2159" s="141" t="s">
        <v>155</v>
      </c>
      <c r="E2159" s="171" t="s">
        <v>19</v>
      </c>
      <c r="F2159" s="172" t="s">
        <v>188</v>
      </c>
      <c r="H2159" s="173">
        <v>66.84</v>
      </c>
      <c r="I2159" s="174"/>
      <c r="L2159" s="170"/>
      <c r="M2159" s="175"/>
      <c r="T2159" s="176"/>
      <c r="AT2159" s="171" t="s">
        <v>155</v>
      </c>
      <c r="AU2159" s="171" t="s">
        <v>81</v>
      </c>
      <c r="AV2159" s="14" t="s">
        <v>149</v>
      </c>
      <c r="AW2159" s="14" t="s">
        <v>33</v>
      </c>
      <c r="AX2159" s="14" t="s">
        <v>79</v>
      </c>
      <c r="AY2159" s="171" t="s">
        <v>141</v>
      </c>
    </row>
    <row r="2160" spans="2:65" s="1" customFormat="1" ht="24.2" customHeight="1" x14ac:dyDescent="0.2">
      <c r="B2160" s="33"/>
      <c r="C2160" s="128" t="s">
        <v>2273</v>
      </c>
      <c r="D2160" s="128" t="s">
        <v>144</v>
      </c>
      <c r="E2160" s="129" t="s">
        <v>2274</v>
      </c>
      <c r="F2160" s="130" t="s">
        <v>2275</v>
      </c>
      <c r="G2160" s="131" t="s">
        <v>1032</v>
      </c>
      <c r="H2160" s="184"/>
      <c r="I2160" s="133"/>
      <c r="J2160" s="134">
        <f>ROUND(I2160*H2160,2)</f>
        <v>0</v>
      </c>
      <c r="K2160" s="130" t="s">
        <v>148</v>
      </c>
      <c r="L2160" s="33"/>
      <c r="M2160" s="135" t="s">
        <v>19</v>
      </c>
      <c r="N2160" s="136" t="s">
        <v>42</v>
      </c>
      <c r="P2160" s="137">
        <f>O2160*H2160</f>
        <v>0</v>
      </c>
      <c r="Q2160" s="137">
        <v>0</v>
      </c>
      <c r="R2160" s="137">
        <f>Q2160*H2160</f>
        <v>0</v>
      </c>
      <c r="S2160" s="137">
        <v>0</v>
      </c>
      <c r="T2160" s="138">
        <f>S2160*H2160</f>
        <v>0</v>
      </c>
      <c r="AR2160" s="139" t="s">
        <v>269</v>
      </c>
      <c r="AT2160" s="139" t="s">
        <v>144</v>
      </c>
      <c r="AU2160" s="139" t="s">
        <v>81</v>
      </c>
      <c r="AY2160" s="18" t="s">
        <v>141</v>
      </c>
      <c r="BE2160" s="140">
        <f>IF(N2160="základní",J2160,0)</f>
        <v>0</v>
      </c>
      <c r="BF2160" s="140">
        <f>IF(N2160="snížená",J2160,0)</f>
        <v>0</v>
      </c>
      <c r="BG2160" s="140">
        <f>IF(N2160="zákl. přenesená",J2160,0)</f>
        <v>0</v>
      </c>
      <c r="BH2160" s="140">
        <f>IF(N2160="sníž. přenesená",J2160,0)</f>
        <v>0</v>
      </c>
      <c r="BI2160" s="140">
        <f>IF(N2160="nulová",J2160,0)</f>
        <v>0</v>
      </c>
      <c r="BJ2160" s="18" t="s">
        <v>79</v>
      </c>
      <c r="BK2160" s="140">
        <f>ROUND(I2160*H2160,2)</f>
        <v>0</v>
      </c>
      <c r="BL2160" s="18" t="s">
        <v>269</v>
      </c>
      <c r="BM2160" s="139" t="s">
        <v>2276</v>
      </c>
    </row>
    <row r="2161" spans="2:65" s="1" customFormat="1" ht="29.25" x14ac:dyDescent="0.2">
      <c r="B2161" s="33"/>
      <c r="D2161" s="141" t="s">
        <v>151</v>
      </c>
      <c r="F2161" s="142" t="s">
        <v>2277</v>
      </c>
      <c r="I2161" s="143"/>
      <c r="L2161" s="33"/>
      <c r="M2161" s="144"/>
      <c r="T2161" s="54"/>
      <c r="AT2161" s="18" t="s">
        <v>151</v>
      </c>
      <c r="AU2161" s="18" t="s">
        <v>81</v>
      </c>
    </row>
    <row r="2162" spans="2:65" s="1" customFormat="1" ht="11.25" x14ac:dyDescent="0.2">
      <c r="B2162" s="33"/>
      <c r="D2162" s="145" t="s">
        <v>153</v>
      </c>
      <c r="F2162" s="146" t="s">
        <v>2278</v>
      </c>
      <c r="I2162" s="143"/>
      <c r="L2162" s="33"/>
      <c r="M2162" s="144"/>
      <c r="T2162" s="54"/>
      <c r="AT2162" s="18" t="s">
        <v>153</v>
      </c>
      <c r="AU2162" s="18" t="s">
        <v>81</v>
      </c>
    </row>
    <row r="2163" spans="2:65" s="11" customFormat="1" ht="22.9" customHeight="1" x14ac:dyDescent="0.2">
      <c r="B2163" s="116"/>
      <c r="D2163" s="117" t="s">
        <v>70</v>
      </c>
      <c r="E2163" s="126" t="s">
        <v>2279</v>
      </c>
      <c r="F2163" s="126" t="s">
        <v>2280</v>
      </c>
      <c r="I2163" s="119"/>
      <c r="J2163" s="127">
        <f>BK2163</f>
        <v>0</v>
      </c>
      <c r="L2163" s="116"/>
      <c r="M2163" s="121"/>
      <c r="P2163" s="122">
        <f>SUM(P2164:P2167)</f>
        <v>0</v>
      </c>
      <c r="R2163" s="122">
        <f>SUM(R2164:R2167)</f>
        <v>0</v>
      </c>
      <c r="T2163" s="123">
        <f>SUM(T2164:T2167)</f>
        <v>0.47499999999999998</v>
      </c>
      <c r="AR2163" s="117" t="s">
        <v>81</v>
      </c>
      <c r="AT2163" s="124" t="s">
        <v>70</v>
      </c>
      <c r="AU2163" s="124" t="s">
        <v>79</v>
      </c>
      <c r="AY2163" s="117" t="s">
        <v>141</v>
      </c>
      <c r="BK2163" s="125">
        <f>SUM(BK2164:BK2167)</f>
        <v>0</v>
      </c>
    </row>
    <row r="2164" spans="2:65" s="1" customFormat="1" ht="24.2" customHeight="1" x14ac:dyDescent="0.2">
      <c r="B2164" s="33"/>
      <c r="C2164" s="128" t="s">
        <v>2281</v>
      </c>
      <c r="D2164" s="128" t="s">
        <v>144</v>
      </c>
      <c r="E2164" s="129" t="s">
        <v>2282</v>
      </c>
      <c r="F2164" s="130" t="s">
        <v>2283</v>
      </c>
      <c r="G2164" s="131" t="s">
        <v>221</v>
      </c>
      <c r="H2164" s="132">
        <v>5</v>
      </c>
      <c r="I2164" s="133"/>
      <c r="J2164" s="134">
        <f>ROUND(I2164*H2164,2)</f>
        <v>0</v>
      </c>
      <c r="K2164" s="130" t="s">
        <v>148</v>
      </c>
      <c r="L2164" s="33"/>
      <c r="M2164" s="135" t="s">
        <v>19</v>
      </c>
      <c r="N2164" s="136" t="s">
        <v>42</v>
      </c>
      <c r="P2164" s="137">
        <f>O2164*H2164</f>
        <v>0</v>
      </c>
      <c r="Q2164" s="137">
        <v>0</v>
      </c>
      <c r="R2164" s="137">
        <f>Q2164*H2164</f>
        <v>0</v>
      </c>
      <c r="S2164" s="137">
        <v>9.5000000000000001E-2</v>
      </c>
      <c r="T2164" s="138">
        <f>S2164*H2164</f>
        <v>0.47499999999999998</v>
      </c>
      <c r="AR2164" s="139" t="s">
        <v>269</v>
      </c>
      <c r="AT2164" s="139" t="s">
        <v>144</v>
      </c>
      <c r="AU2164" s="139" t="s">
        <v>81</v>
      </c>
      <c r="AY2164" s="18" t="s">
        <v>141</v>
      </c>
      <c r="BE2164" s="140">
        <f>IF(N2164="základní",J2164,0)</f>
        <v>0</v>
      </c>
      <c r="BF2164" s="140">
        <f>IF(N2164="snížená",J2164,0)</f>
        <v>0</v>
      </c>
      <c r="BG2164" s="140">
        <f>IF(N2164="zákl. přenesená",J2164,0)</f>
        <v>0</v>
      </c>
      <c r="BH2164" s="140">
        <f>IF(N2164="sníž. přenesená",J2164,0)</f>
        <v>0</v>
      </c>
      <c r="BI2164" s="140">
        <f>IF(N2164="nulová",J2164,0)</f>
        <v>0</v>
      </c>
      <c r="BJ2164" s="18" t="s">
        <v>79</v>
      </c>
      <c r="BK2164" s="140">
        <f>ROUND(I2164*H2164,2)</f>
        <v>0</v>
      </c>
      <c r="BL2164" s="18" t="s">
        <v>269</v>
      </c>
      <c r="BM2164" s="139" t="s">
        <v>2284</v>
      </c>
    </row>
    <row r="2165" spans="2:65" s="1" customFormat="1" ht="19.5" x14ac:dyDescent="0.2">
      <c r="B2165" s="33"/>
      <c r="D2165" s="141" t="s">
        <v>151</v>
      </c>
      <c r="F2165" s="142" t="s">
        <v>2285</v>
      </c>
      <c r="I2165" s="143"/>
      <c r="L2165" s="33"/>
      <c r="M2165" s="144"/>
      <c r="T2165" s="54"/>
      <c r="AT2165" s="18" t="s">
        <v>151</v>
      </c>
      <c r="AU2165" s="18" t="s">
        <v>81</v>
      </c>
    </row>
    <row r="2166" spans="2:65" s="1" customFormat="1" ht="11.25" x14ac:dyDescent="0.2">
      <c r="B2166" s="33"/>
      <c r="D2166" s="145" t="s">
        <v>153</v>
      </c>
      <c r="F2166" s="146" t="s">
        <v>2286</v>
      </c>
      <c r="I2166" s="143"/>
      <c r="L2166" s="33"/>
      <c r="M2166" s="144"/>
      <c r="T2166" s="54"/>
      <c r="AT2166" s="18" t="s">
        <v>153</v>
      </c>
      <c r="AU2166" s="18" t="s">
        <v>81</v>
      </c>
    </row>
    <row r="2167" spans="2:65" s="13" customFormat="1" ht="11.25" x14ac:dyDescent="0.2">
      <c r="B2167" s="153"/>
      <c r="D2167" s="141" t="s">
        <v>155</v>
      </c>
      <c r="E2167" s="154" t="s">
        <v>19</v>
      </c>
      <c r="F2167" s="155" t="s">
        <v>2287</v>
      </c>
      <c r="H2167" s="156">
        <v>5</v>
      </c>
      <c r="I2167" s="157"/>
      <c r="L2167" s="153"/>
      <c r="M2167" s="158"/>
      <c r="T2167" s="159"/>
      <c r="AT2167" s="154" t="s">
        <v>155</v>
      </c>
      <c r="AU2167" s="154" t="s">
        <v>81</v>
      </c>
      <c r="AV2167" s="13" t="s">
        <v>81</v>
      </c>
      <c r="AW2167" s="13" t="s">
        <v>33</v>
      </c>
      <c r="AX2167" s="13" t="s">
        <v>79</v>
      </c>
      <c r="AY2167" s="154" t="s">
        <v>141</v>
      </c>
    </row>
    <row r="2168" spans="2:65" s="11" customFormat="1" ht="22.9" customHeight="1" x14ac:dyDescent="0.2">
      <c r="B2168" s="116"/>
      <c r="D2168" s="117" t="s">
        <v>70</v>
      </c>
      <c r="E2168" s="126" t="s">
        <v>2288</v>
      </c>
      <c r="F2168" s="126" t="s">
        <v>2289</v>
      </c>
      <c r="I2168" s="119"/>
      <c r="J2168" s="127">
        <f>BK2168</f>
        <v>0</v>
      </c>
      <c r="L2168" s="116"/>
      <c r="M2168" s="121"/>
      <c r="P2168" s="122">
        <f>SUM(P2169:P2257)</f>
        <v>0</v>
      </c>
      <c r="R2168" s="122">
        <f>SUM(R2169:R2257)</f>
        <v>4.542028E-2</v>
      </c>
      <c r="T2168" s="123">
        <f>SUM(T2169:T2257)</f>
        <v>0</v>
      </c>
      <c r="AR2168" s="117" t="s">
        <v>81</v>
      </c>
      <c r="AT2168" s="124" t="s">
        <v>70</v>
      </c>
      <c r="AU2168" s="124" t="s">
        <v>79</v>
      </c>
      <c r="AY2168" s="117" t="s">
        <v>141</v>
      </c>
      <c r="BK2168" s="125">
        <f>SUM(BK2169:BK2257)</f>
        <v>0</v>
      </c>
    </row>
    <row r="2169" spans="2:65" s="1" customFormat="1" ht="16.5" customHeight="1" x14ac:dyDescent="0.2">
      <c r="B2169" s="33"/>
      <c r="C2169" s="128" t="s">
        <v>2290</v>
      </c>
      <c r="D2169" s="128" t="s">
        <v>144</v>
      </c>
      <c r="E2169" s="129" t="s">
        <v>2291</v>
      </c>
      <c r="F2169" s="130" t="s">
        <v>2292</v>
      </c>
      <c r="G2169" s="131" t="s">
        <v>221</v>
      </c>
      <c r="H2169" s="132">
        <v>48.06</v>
      </c>
      <c r="I2169" s="133"/>
      <c r="J2169" s="134">
        <f>ROUND(I2169*H2169,2)</f>
        <v>0</v>
      </c>
      <c r="K2169" s="130" t="s">
        <v>148</v>
      </c>
      <c r="L2169" s="33"/>
      <c r="M2169" s="135" t="s">
        <v>19</v>
      </c>
      <c r="N2169" s="136" t="s">
        <v>42</v>
      </c>
      <c r="P2169" s="137">
        <f>O2169*H2169</f>
        <v>0</v>
      </c>
      <c r="Q2169" s="137">
        <v>6.9999999999999994E-5</v>
      </c>
      <c r="R2169" s="137">
        <f>Q2169*H2169</f>
        <v>3.3641999999999999E-3</v>
      </c>
      <c r="S2169" s="137">
        <v>0</v>
      </c>
      <c r="T2169" s="138">
        <f>S2169*H2169</f>
        <v>0</v>
      </c>
      <c r="AR2169" s="139" t="s">
        <v>269</v>
      </c>
      <c r="AT2169" s="139" t="s">
        <v>144</v>
      </c>
      <c r="AU2169" s="139" t="s">
        <v>81</v>
      </c>
      <c r="AY2169" s="18" t="s">
        <v>141</v>
      </c>
      <c r="BE2169" s="140">
        <f>IF(N2169="základní",J2169,0)</f>
        <v>0</v>
      </c>
      <c r="BF2169" s="140">
        <f>IF(N2169="snížená",J2169,0)</f>
        <v>0</v>
      </c>
      <c r="BG2169" s="140">
        <f>IF(N2169="zákl. přenesená",J2169,0)</f>
        <v>0</v>
      </c>
      <c r="BH2169" s="140">
        <f>IF(N2169="sníž. přenesená",J2169,0)</f>
        <v>0</v>
      </c>
      <c r="BI2169" s="140">
        <f>IF(N2169="nulová",J2169,0)</f>
        <v>0</v>
      </c>
      <c r="BJ2169" s="18" t="s">
        <v>79</v>
      </c>
      <c r="BK2169" s="140">
        <f>ROUND(I2169*H2169,2)</f>
        <v>0</v>
      </c>
      <c r="BL2169" s="18" t="s">
        <v>269</v>
      </c>
      <c r="BM2169" s="139" t="s">
        <v>2293</v>
      </c>
    </row>
    <row r="2170" spans="2:65" s="1" customFormat="1" ht="19.5" x14ac:dyDescent="0.2">
      <c r="B2170" s="33"/>
      <c r="D2170" s="141" t="s">
        <v>151</v>
      </c>
      <c r="F2170" s="142" t="s">
        <v>2294</v>
      </c>
      <c r="I2170" s="143"/>
      <c r="L2170" s="33"/>
      <c r="M2170" s="144"/>
      <c r="T2170" s="54"/>
      <c r="AT2170" s="18" t="s">
        <v>151</v>
      </c>
      <c r="AU2170" s="18" t="s">
        <v>81</v>
      </c>
    </row>
    <row r="2171" spans="2:65" s="1" customFormat="1" ht="11.25" x14ac:dyDescent="0.2">
      <c r="B2171" s="33"/>
      <c r="D2171" s="145" t="s">
        <v>153</v>
      </c>
      <c r="F2171" s="146" t="s">
        <v>2295</v>
      </c>
      <c r="I2171" s="143"/>
      <c r="L2171" s="33"/>
      <c r="M2171" s="144"/>
      <c r="T2171" s="54"/>
      <c r="AT2171" s="18" t="s">
        <v>153</v>
      </c>
      <c r="AU2171" s="18" t="s">
        <v>81</v>
      </c>
    </row>
    <row r="2172" spans="2:65" s="12" customFormat="1" ht="11.25" x14ac:dyDescent="0.2">
      <c r="B2172" s="147"/>
      <c r="D2172" s="141" t="s">
        <v>155</v>
      </c>
      <c r="E2172" s="148" t="s">
        <v>19</v>
      </c>
      <c r="F2172" s="149" t="s">
        <v>156</v>
      </c>
      <c r="H2172" s="148" t="s">
        <v>19</v>
      </c>
      <c r="I2172" s="150"/>
      <c r="L2172" s="147"/>
      <c r="M2172" s="151"/>
      <c r="T2172" s="152"/>
      <c r="AT2172" s="148" t="s">
        <v>155</v>
      </c>
      <c r="AU2172" s="148" t="s">
        <v>81</v>
      </c>
      <c r="AV2172" s="12" t="s">
        <v>79</v>
      </c>
      <c r="AW2172" s="12" t="s">
        <v>33</v>
      </c>
      <c r="AX2172" s="12" t="s">
        <v>71</v>
      </c>
      <c r="AY2172" s="148" t="s">
        <v>141</v>
      </c>
    </row>
    <row r="2173" spans="2:65" s="13" customFormat="1" ht="11.25" x14ac:dyDescent="0.2">
      <c r="B2173" s="153"/>
      <c r="D2173" s="141" t="s">
        <v>155</v>
      </c>
      <c r="E2173" s="154" t="s">
        <v>19</v>
      </c>
      <c r="F2173" s="155" t="s">
        <v>2296</v>
      </c>
      <c r="H2173" s="156">
        <v>10.574999999999999</v>
      </c>
      <c r="I2173" s="157"/>
      <c r="L2173" s="153"/>
      <c r="M2173" s="158"/>
      <c r="T2173" s="159"/>
      <c r="AT2173" s="154" t="s">
        <v>155</v>
      </c>
      <c r="AU2173" s="154" t="s">
        <v>81</v>
      </c>
      <c r="AV2173" s="13" t="s">
        <v>81</v>
      </c>
      <c r="AW2173" s="13" t="s">
        <v>33</v>
      </c>
      <c r="AX2173" s="13" t="s">
        <v>71</v>
      </c>
      <c r="AY2173" s="154" t="s">
        <v>141</v>
      </c>
    </row>
    <row r="2174" spans="2:65" s="13" customFormat="1" ht="11.25" x14ac:dyDescent="0.2">
      <c r="B2174" s="153"/>
      <c r="D2174" s="141" t="s">
        <v>155</v>
      </c>
      <c r="E2174" s="154" t="s">
        <v>19</v>
      </c>
      <c r="F2174" s="155" t="s">
        <v>2297</v>
      </c>
      <c r="H2174" s="156">
        <v>8.64</v>
      </c>
      <c r="I2174" s="157"/>
      <c r="L2174" s="153"/>
      <c r="M2174" s="158"/>
      <c r="T2174" s="159"/>
      <c r="AT2174" s="154" t="s">
        <v>155</v>
      </c>
      <c r="AU2174" s="154" t="s">
        <v>81</v>
      </c>
      <c r="AV2174" s="13" t="s">
        <v>81</v>
      </c>
      <c r="AW2174" s="13" t="s">
        <v>33</v>
      </c>
      <c r="AX2174" s="13" t="s">
        <v>71</v>
      </c>
      <c r="AY2174" s="154" t="s">
        <v>141</v>
      </c>
    </row>
    <row r="2175" spans="2:65" s="13" customFormat="1" ht="11.25" x14ac:dyDescent="0.2">
      <c r="B2175" s="153"/>
      <c r="D2175" s="141" t="s">
        <v>155</v>
      </c>
      <c r="E2175" s="154" t="s">
        <v>19</v>
      </c>
      <c r="F2175" s="155" t="s">
        <v>2298</v>
      </c>
      <c r="H2175" s="156">
        <v>24.254999999999999</v>
      </c>
      <c r="I2175" s="157"/>
      <c r="L2175" s="153"/>
      <c r="M2175" s="158"/>
      <c r="T2175" s="159"/>
      <c r="AT2175" s="154" t="s">
        <v>155</v>
      </c>
      <c r="AU2175" s="154" t="s">
        <v>81</v>
      </c>
      <c r="AV2175" s="13" t="s">
        <v>81</v>
      </c>
      <c r="AW2175" s="13" t="s">
        <v>33</v>
      </c>
      <c r="AX2175" s="13" t="s">
        <v>71</v>
      </c>
      <c r="AY2175" s="154" t="s">
        <v>141</v>
      </c>
    </row>
    <row r="2176" spans="2:65" s="13" customFormat="1" ht="11.25" x14ac:dyDescent="0.2">
      <c r="B2176" s="153"/>
      <c r="D2176" s="141" t="s">
        <v>155</v>
      </c>
      <c r="E2176" s="154" t="s">
        <v>19</v>
      </c>
      <c r="F2176" s="155" t="s">
        <v>2299</v>
      </c>
      <c r="H2176" s="156">
        <v>4.59</v>
      </c>
      <c r="I2176" s="157"/>
      <c r="L2176" s="153"/>
      <c r="M2176" s="158"/>
      <c r="T2176" s="159"/>
      <c r="AT2176" s="154" t="s">
        <v>155</v>
      </c>
      <c r="AU2176" s="154" t="s">
        <v>81</v>
      </c>
      <c r="AV2176" s="13" t="s">
        <v>81</v>
      </c>
      <c r="AW2176" s="13" t="s">
        <v>33</v>
      </c>
      <c r="AX2176" s="13" t="s">
        <v>71</v>
      </c>
      <c r="AY2176" s="154" t="s">
        <v>141</v>
      </c>
    </row>
    <row r="2177" spans="2:65" s="14" customFormat="1" ht="11.25" x14ac:dyDescent="0.2">
      <c r="B2177" s="170"/>
      <c r="D2177" s="141" t="s">
        <v>155</v>
      </c>
      <c r="E2177" s="171" t="s">
        <v>19</v>
      </c>
      <c r="F2177" s="172" t="s">
        <v>188</v>
      </c>
      <c r="H2177" s="173">
        <v>48.06</v>
      </c>
      <c r="I2177" s="174"/>
      <c r="L2177" s="170"/>
      <c r="M2177" s="175"/>
      <c r="T2177" s="176"/>
      <c r="AT2177" s="171" t="s">
        <v>155</v>
      </c>
      <c r="AU2177" s="171" t="s">
        <v>81</v>
      </c>
      <c r="AV2177" s="14" t="s">
        <v>149</v>
      </c>
      <c r="AW2177" s="14" t="s">
        <v>33</v>
      </c>
      <c r="AX2177" s="14" t="s">
        <v>79</v>
      </c>
      <c r="AY2177" s="171" t="s">
        <v>141</v>
      </c>
    </row>
    <row r="2178" spans="2:65" s="1" customFormat="1" ht="24.2" customHeight="1" x14ac:dyDescent="0.2">
      <c r="B2178" s="33"/>
      <c r="C2178" s="128" t="s">
        <v>2300</v>
      </c>
      <c r="D2178" s="128" t="s">
        <v>144</v>
      </c>
      <c r="E2178" s="129" t="s">
        <v>2301</v>
      </c>
      <c r="F2178" s="130" t="s">
        <v>2302</v>
      </c>
      <c r="G2178" s="131" t="s">
        <v>221</v>
      </c>
      <c r="H2178" s="132">
        <v>48.06</v>
      </c>
      <c r="I2178" s="133"/>
      <c r="J2178" s="134">
        <f>ROUND(I2178*H2178,2)</f>
        <v>0</v>
      </c>
      <c r="K2178" s="130" t="s">
        <v>148</v>
      </c>
      <c r="L2178" s="33"/>
      <c r="M2178" s="135" t="s">
        <v>19</v>
      </c>
      <c r="N2178" s="136" t="s">
        <v>42</v>
      </c>
      <c r="P2178" s="137">
        <f>O2178*H2178</f>
        <v>0</v>
      </c>
      <c r="Q2178" s="137">
        <v>1.3999999999999999E-4</v>
      </c>
      <c r="R2178" s="137">
        <f>Q2178*H2178</f>
        <v>6.7283999999999998E-3</v>
      </c>
      <c r="S2178" s="137">
        <v>0</v>
      </c>
      <c r="T2178" s="138">
        <f>S2178*H2178</f>
        <v>0</v>
      </c>
      <c r="AR2178" s="139" t="s">
        <v>269</v>
      </c>
      <c r="AT2178" s="139" t="s">
        <v>144</v>
      </c>
      <c r="AU2178" s="139" t="s">
        <v>81</v>
      </c>
      <c r="AY2178" s="18" t="s">
        <v>141</v>
      </c>
      <c r="BE2178" s="140">
        <f>IF(N2178="základní",J2178,0)</f>
        <v>0</v>
      </c>
      <c r="BF2178" s="140">
        <f>IF(N2178="snížená",J2178,0)</f>
        <v>0</v>
      </c>
      <c r="BG2178" s="140">
        <f>IF(N2178="zákl. přenesená",J2178,0)</f>
        <v>0</v>
      </c>
      <c r="BH2178" s="140">
        <f>IF(N2178="sníž. přenesená",J2178,0)</f>
        <v>0</v>
      </c>
      <c r="BI2178" s="140">
        <f>IF(N2178="nulová",J2178,0)</f>
        <v>0</v>
      </c>
      <c r="BJ2178" s="18" t="s">
        <v>79</v>
      </c>
      <c r="BK2178" s="140">
        <f>ROUND(I2178*H2178,2)</f>
        <v>0</v>
      </c>
      <c r="BL2178" s="18" t="s">
        <v>269</v>
      </c>
      <c r="BM2178" s="139" t="s">
        <v>2303</v>
      </c>
    </row>
    <row r="2179" spans="2:65" s="1" customFormat="1" ht="11.25" x14ac:dyDescent="0.2">
      <c r="B2179" s="33"/>
      <c r="D2179" s="141" t="s">
        <v>151</v>
      </c>
      <c r="F2179" s="142" t="s">
        <v>2304</v>
      </c>
      <c r="I2179" s="143"/>
      <c r="L2179" s="33"/>
      <c r="M2179" s="144"/>
      <c r="T2179" s="54"/>
      <c r="AT2179" s="18" t="s">
        <v>151</v>
      </c>
      <c r="AU2179" s="18" t="s">
        <v>81</v>
      </c>
    </row>
    <row r="2180" spans="2:65" s="1" customFormat="1" ht="11.25" x14ac:dyDescent="0.2">
      <c r="B2180" s="33"/>
      <c r="D2180" s="145" t="s">
        <v>153</v>
      </c>
      <c r="F2180" s="146" t="s">
        <v>2305</v>
      </c>
      <c r="I2180" s="143"/>
      <c r="L2180" s="33"/>
      <c r="M2180" s="144"/>
      <c r="T2180" s="54"/>
      <c r="AT2180" s="18" t="s">
        <v>153</v>
      </c>
      <c r="AU2180" s="18" t="s">
        <v>81</v>
      </c>
    </row>
    <row r="2181" spans="2:65" s="12" customFormat="1" ht="11.25" x14ac:dyDescent="0.2">
      <c r="B2181" s="147"/>
      <c r="D2181" s="141" t="s">
        <v>155</v>
      </c>
      <c r="E2181" s="148" t="s">
        <v>19</v>
      </c>
      <c r="F2181" s="149" t="s">
        <v>156</v>
      </c>
      <c r="H2181" s="148" t="s">
        <v>19</v>
      </c>
      <c r="I2181" s="150"/>
      <c r="L2181" s="147"/>
      <c r="M2181" s="151"/>
      <c r="T2181" s="152"/>
      <c r="AT2181" s="148" t="s">
        <v>155</v>
      </c>
      <c r="AU2181" s="148" t="s">
        <v>81</v>
      </c>
      <c r="AV2181" s="12" t="s">
        <v>79</v>
      </c>
      <c r="AW2181" s="12" t="s">
        <v>33</v>
      </c>
      <c r="AX2181" s="12" t="s">
        <v>71</v>
      </c>
      <c r="AY2181" s="148" t="s">
        <v>141</v>
      </c>
    </row>
    <row r="2182" spans="2:65" s="13" customFormat="1" ht="11.25" x14ac:dyDescent="0.2">
      <c r="B2182" s="153"/>
      <c r="D2182" s="141" t="s">
        <v>155</v>
      </c>
      <c r="E2182" s="154" t="s">
        <v>19</v>
      </c>
      <c r="F2182" s="155" t="s">
        <v>2296</v>
      </c>
      <c r="H2182" s="156">
        <v>10.574999999999999</v>
      </c>
      <c r="I2182" s="157"/>
      <c r="L2182" s="153"/>
      <c r="M2182" s="158"/>
      <c r="T2182" s="159"/>
      <c r="AT2182" s="154" t="s">
        <v>155</v>
      </c>
      <c r="AU2182" s="154" t="s">
        <v>81</v>
      </c>
      <c r="AV2182" s="13" t="s">
        <v>81</v>
      </c>
      <c r="AW2182" s="13" t="s">
        <v>33</v>
      </c>
      <c r="AX2182" s="13" t="s">
        <v>71</v>
      </c>
      <c r="AY2182" s="154" t="s">
        <v>141</v>
      </c>
    </row>
    <row r="2183" spans="2:65" s="13" customFormat="1" ht="11.25" x14ac:dyDescent="0.2">
      <c r="B2183" s="153"/>
      <c r="D2183" s="141" t="s">
        <v>155</v>
      </c>
      <c r="E2183" s="154" t="s">
        <v>19</v>
      </c>
      <c r="F2183" s="155" t="s">
        <v>2297</v>
      </c>
      <c r="H2183" s="156">
        <v>8.64</v>
      </c>
      <c r="I2183" s="157"/>
      <c r="L2183" s="153"/>
      <c r="M2183" s="158"/>
      <c r="T2183" s="159"/>
      <c r="AT2183" s="154" t="s">
        <v>155</v>
      </c>
      <c r="AU2183" s="154" t="s">
        <v>81</v>
      </c>
      <c r="AV2183" s="13" t="s">
        <v>81</v>
      </c>
      <c r="AW2183" s="13" t="s">
        <v>33</v>
      </c>
      <c r="AX2183" s="13" t="s">
        <v>71</v>
      </c>
      <c r="AY2183" s="154" t="s">
        <v>141</v>
      </c>
    </row>
    <row r="2184" spans="2:65" s="13" customFormat="1" ht="11.25" x14ac:dyDescent="0.2">
      <c r="B2184" s="153"/>
      <c r="D2184" s="141" t="s">
        <v>155</v>
      </c>
      <c r="E2184" s="154" t="s">
        <v>19</v>
      </c>
      <c r="F2184" s="155" t="s">
        <v>2298</v>
      </c>
      <c r="H2184" s="156">
        <v>24.254999999999999</v>
      </c>
      <c r="I2184" s="157"/>
      <c r="L2184" s="153"/>
      <c r="M2184" s="158"/>
      <c r="T2184" s="159"/>
      <c r="AT2184" s="154" t="s">
        <v>155</v>
      </c>
      <c r="AU2184" s="154" t="s">
        <v>81</v>
      </c>
      <c r="AV2184" s="13" t="s">
        <v>81</v>
      </c>
      <c r="AW2184" s="13" t="s">
        <v>33</v>
      </c>
      <c r="AX2184" s="13" t="s">
        <v>71</v>
      </c>
      <c r="AY2184" s="154" t="s">
        <v>141</v>
      </c>
    </row>
    <row r="2185" spans="2:65" s="13" customFormat="1" ht="11.25" x14ac:dyDescent="0.2">
      <c r="B2185" s="153"/>
      <c r="D2185" s="141" t="s">
        <v>155</v>
      </c>
      <c r="E2185" s="154" t="s">
        <v>19</v>
      </c>
      <c r="F2185" s="155" t="s">
        <v>2299</v>
      </c>
      <c r="H2185" s="156">
        <v>4.59</v>
      </c>
      <c r="I2185" s="157"/>
      <c r="L2185" s="153"/>
      <c r="M2185" s="158"/>
      <c r="T2185" s="159"/>
      <c r="AT2185" s="154" t="s">
        <v>155</v>
      </c>
      <c r="AU2185" s="154" t="s">
        <v>81</v>
      </c>
      <c r="AV2185" s="13" t="s">
        <v>81</v>
      </c>
      <c r="AW2185" s="13" t="s">
        <v>33</v>
      </c>
      <c r="AX2185" s="13" t="s">
        <v>71</v>
      </c>
      <c r="AY2185" s="154" t="s">
        <v>141</v>
      </c>
    </row>
    <row r="2186" spans="2:65" s="14" customFormat="1" ht="11.25" x14ac:dyDescent="0.2">
      <c r="B2186" s="170"/>
      <c r="D2186" s="141" t="s">
        <v>155</v>
      </c>
      <c r="E2186" s="171" t="s">
        <v>19</v>
      </c>
      <c r="F2186" s="172" t="s">
        <v>188</v>
      </c>
      <c r="H2186" s="173">
        <v>48.06</v>
      </c>
      <c r="I2186" s="174"/>
      <c r="L2186" s="170"/>
      <c r="M2186" s="175"/>
      <c r="T2186" s="176"/>
      <c r="AT2186" s="171" t="s">
        <v>155</v>
      </c>
      <c r="AU2186" s="171" t="s">
        <v>81</v>
      </c>
      <c r="AV2186" s="14" t="s">
        <v>149</v>
      </c>
      <c r="AW2186" s="14" t="s">
        <v>33</v>
      </c>
      <c r="AX2186" s="14" t="s">
        <v>79</v>
      </c>
      <c r="AY2186" s="171" t="s">
        <v>141</v>
      </c>
    </row>
    <row r="2187" spans="2:65" s="1" customFormat="1" ht="24.2" customHeight="1" x14ac:dyDescent="0.2">
      <c r="B2187" s="33"/>
      <c r="C2187" s="128" t="s">
        <v>2306</v>
      </c>
      <c r="D2187" s="128" t="s">
        <v>144</v>
      </c>
      <c r="E2187" s="129" t="s">
        <v>2307</v>
      </c>
      <c r="F2187" s="130" t="s">
        <v>2308</v>
      </c>
      <c r="G2187" s="131" t="s">
        <v>221</v>
      </c>
      <c r="H2187" s="132">
        <v>48.06</v>
      </c>
      <c r="I2187" s="133"/>
      <c r="J2187" s="134">
        <f>ROUND(I2187*H2187,2)</f>
        <v>0</v>
      </c>
      <c r="K2187" s="130" t="s">
        <v>148</v>
      </c>
      <c r="L2187" s="33"/>
      <c r="M2187" s="135" t="s">
        <v>19</v>
      </c>
      <c r="N2187" s="136" t="s">
        <v>42</v>
      </c>
      <c r="P2187" s="137">
        <f>O2187*H2187</f>
        <v>0</v>
      </c>
      <c r="Q2187" s="137">
        <v>1.2E-4</v>
      </c>
      <c r="R2187" s="137">
        <f>Q2187*H2187</f>
        <v>5.7672000000000001E-3</v>
      </c>
      <c r="S2187" s="137">
        <v>0</v>
      </c>
      <c r="T2187" s="138">
        <f>S2187*H2187</f>
        <v>0</v>
      </c>
      <c r="AR2187" s="139" t="s">
        <v>269</v>
      </c>
      <c r="AT2187" s="139" t="s">
        <v>144</v>
      </c>
      <c r="AU2187" s="139" t="s">
        <v>81</v>
      </c>
      <c r="AY2187" s="18" t="s">
        <v>141</v>
      </c>
      <c r="BE2187" s="140">
        <f>IF(N2187="základní",J2187,0)</f>
        <v>0</v>
      </c>
      <c r="BF2187" s="140">
        <f>IF(N2187="snížená",J2187,0)</f>
        <v>0</v>
      </c>
      <c r="BG2187" s="140">
        <f>IF(N2187="zákl. přenesená",J2187,0)</f>
        <v>0</v>
      </c>
      <c r="BH2187" s="140">
        <f>IF(N2187="sníž. přenesená",J2187,0)</f>
        <v>0</v>
      </c>
      <c r="BI2187" s="140">
        <f>IF(N2187="nulová",J2187,0)</f>
        <v>0</v>
      </c>
      <c r="BJ2187" s="18" t="s">
        <v>79</v>
      </c>
      <c r="BK2187" s="140">
        <f>ROUND(I2187*H2187,2)</f>
        <v>0</v>
      </c>
      <c r="BL2187" s="18" t="s">
        <v>269</v>
      </c>
      <c r="BM2187" s="139" t="s">
        <v>2309</v>
      </c>
    </row>
    <row r="2188" spans="2:65" s="1" customFormat="1" ht="19.5" x14ac:dyDescent="0.2">
      <c r="B2188" s="33"/>
      <c r="D2188" s="141" t="s">
        <v>151</v>
      </c>
      <c r="F2188" s="142" t="s">
        <v>2310</v>
      </c>
      <c r="I2188" s="143"/>
      <c r="L2188" s="33"/>
      <c r="M2188" s="144"/>
      <c r="T2188" s="54"/>
      <c r="AT2188" s="18" t="s">
        <v>151</v>
      </c>
      <c r="AU2188" s="18" t="s">
        <v>81</v>
      </c>
    </row>
    <row r="2189" spans="2:65" s="1" customFormat="1" ht="11.25" x14ac:dyDescent="0.2">
      <c r="B2189" s="33"/>
      <c r="D2189" s="145" t="s">
        <v>153</v>
      </c>
      <c r="F2189" s="146" t="s">
        <v>2311</v>
      </c>
      <c r="I2189" s="143"/>
      <c r="L2189" s="33"/>
      <c r="M2189" s="144"/>
      <c r="T2189" s="54"/>
      <c r="AT2189" s="18" t="s">
        <v>153</v>
      </c>
      <c r="AU2189" s="18" t="s">
        <v>81</v>
      </c>
    </row>
    <row r="2190" spans="2:65" s="12" customFormat="1" ht="11.25" x14ac:dyDescent="0.2">
      <c r="B2190" s="147"/>
      <c r="D2190" s="141" t="s">
        <v>155</v>
      </c>
      <c r="E2190" s="148" t="s">
        <v>19</v>
      </c>
      <c r="F2190" s="149" t="s">
        <v>156</v>
      </c>
      <c r="H2190" s="148" t="s">
        <v>19</v>
      </c>
      <c r="I2190" s="150"/>
      <c r="L2190" s="147"/>
      <c r="M2190" s="151"/>
      <c r="T2190" s="152"/>
      <c r="AT2190" s="148" t="s">
        <v>155</v>
      </c>
      <c r="AU2190" s="148" t="s">
        <v>81</v>
      </c>
      <c r="AV2190" s="12" t="s">
        <v>79</v>
      </c>
      <c r="AW2190" s="12" t="s">
        <v>33</v>
      </c>
      <c r="AX2190" s="12" t="s">
        <v>71</v>
      </c>
      <c r="AY2190" s="148" t="s">
        <v>141</v>
      </c>
    </row>
    <row r="2191" spans="2:65" s="13" customFormat="1" ht="11.25" x14ac:dyDescent="0.2">
      <c r="B2191" s="153"/>
      <c r="D2191" s="141" t="s">
        <v>155</v>
      </c>
      <c r="E2191" s="154" t="s">
        <v>19</v>
      </c>
      <c r="F2191" s="155" t="s">
        <v>2296</v>
      </c>
      <c r="H2191" s="156">
        <v>10.574999999999999</v>
      </c>
      <c r="I2191" s="157"/>
      <c r="L2191" s="153"/>
      <c r="M2191" s="158"/>
      <c r="T2191" s="159"/>
      <c r="AT2191" s="154" t="s">
        <v>155</v>
      </c>
      <c r="AU2191" s="154" t="s">
        <v>81</v>
      </c>
      <c r="AV2191" s="13" t="s">
        <v>81</v>
      </c>
      <c r="AW2191" s="13" t="s">
        <v>33</v>
      </c>
      <c r="AX2191" s="13" t="s">
        <v>71</v>
      </c>
      <c r="AY2191" s="154" t="s">
        <v>141</v>
      </c>
    </row>
    <row r="2192" spans="2:65" s="13" customFormat="1" ht="11.25" x14ac:dyDescent="0.2">
      <c r="B2192" s="153"/>
      <c r="D2192" s="141" t="s">
        <v>155</v>
      </c>
      <c r="E2192" s="154" t="s">
        <v>19</v>
      </c>
      <c r="F2192" s="155" t="s">
        <v>2297</v>
      </c>
      <c r="H2192" s="156">
        <v>8.64</v>
      </c>
      <c r="I2192" s="157"/>
      <c r="L2192" s="153"/>
      <c r="M2192" s="158"/>
      <c r="T2192" s="159"/>
      <c r="AT2192" s="154" t="s">
        <v>155</v>
      </c>
      <c r="AU2192" s="154" t="s">
        <v>81</v>
      </c>
      <c r="AV2192" s="13" t="s">
        <v>81</v>
      </c>
      <c r="AW2192" s="13" t="s">
        <v>33</v>
      </c>
      <c r="AX2192" s="13" t="s">
        <v>71</v>
      </c>
      <c r="AY2192" s="154" t="s">
        <v>141</v>
      </c>
    </row>
    <row r="2193" spans="2:65" s="13" customFormat="1" ht="11.25" x14ac:dyDescent="0.2">
      <c r="B2193" s="153"/>
      <c r="D2193" s="141" t="s">
        <v>155</v>
      </c>
      <c r="E2193" s="154" t="s">
        <v>19</v>
      </c>
      <c r="F2193" s="155" t="s">
        <v>2298</v>
      </c>
      <c r="H2193" s="156">
        <v>24.254999999999999</v>
      </c>
      <c r="I2193" s="157"/>
      <c r="L2193" s="153"/>
      <c r="M2193" s="158"/>
      <c r="T2193" s="159"/>
      <c r="AT2193" s="154" t="s">
        <v>155</v>
      </c>
      <c r="AU2193" s="154" t="s">
        <v>81</v>
      </c>
      <c r="AV2193" s="13" t="s">
        <v>81</v>
      </c>
      <c r="AW2193" s="13" t="s">
        <v>33</v>
      </c>
      <c r="AX2193" s="13" t="s">
        <v>71</v>
      </c>
      <c r="AY2193" s="154" t="s">
        <v>141</v>
      </c>
    </row>
    <row r="2194" spans="2:65" s="13" customFormat="1" ht="11.25" x14ac:dyDescent="0.2">
      <c r="B2194" s="153"/>
      <c r="D2194" s="141" t="s">
        <v>155</v>
      </c>
      <c r="E2194" s="154" t="s">
        <v>19</v>
      </c>
      <c r="F2194" s="155" t="s">
        <v>2299</v>
      </c>
      <c r="H2194" s="156">
        <v>4.59</v>
      </c>
      <c r="I2194" s="157"/>
      <c r="L2194" s="153"/>
      <c r="M2194" s="158"/>
      <c r="T2194" s="159"/>
      <c r="AT2194" s="154" t="s">
        <v>155</v>
      </c>
      <c r="AU2194" s="154" t="s">
        <v>81</v>
      </c>
      <c r="AV2194" s="13" t="s">
        <v>81</v>
      </c>
      <c r="AW2194" s="13" t="s">
        <v>33</v>
      </c>
      <c r="AX2194" s="13" t="s">
        <v>71</v>
      </c>
      <c r="AY2194" s="154" t="s">
        <v>141</v>
      </c>
    </row>
    <row r="2195" spans="2:65" s="14" customFormat="1" ht="11.25" x14ac:dyDescent="0.2">
      <c r="B2195" s="170"/>
      <c r="D2195" s="141" t="s">
        <v>155</v>
      </c>
      <c r="E2195" s="171" t="s">
        <v>19</v>
      </c>
      <c r="F2195" s="172" t="s">
        <v>188</v>
      </c>
      <c r="H2195" s="173">
        <v>48.06</v>
      </c>
      <c r="I2195" s="174"/>
      <c r="L2195" s="170"/>
      <c r="M2195" s="175"/>
      <c r="T2195" s="176"/>
      <c r="AT2195" s="171" t="s">
        <v>155</v>
      </c>
      <c r="AU2195" s="171" t="s">
        <v>81</v>
      </c>
      <c r="AV2195" s="14" t="s">
        <v>149</v>
      </c>
      <c r="AW2195" s="14" t="s">
        <v>33</v>
      </c>
      <c r="AX2195" s="14" t="s">
        <v>79</v>
      </c>
      <c r="AY2195" s="171" t="s">
        <v>141</v>
      </c>
    </row>
    <row r="2196" spans="2:65" s="1" customFormat="1" ht="24.2" customHeight="1" x14ac:dyDescent="0.2">
      <c r="B2196" s="33"/>
      <c r="C2196" s="128" t="s">
        <v>2312</v>
      </c>
      <c r="D2196" s="128" t="s">
        <v>144</v>
      </c>
      <c r="E2196" s="129" t="s">
        <v>2313</v>
      </c>
      <c r="F2196" s="130" t="s">
        <v>2314</v>
      </c>
      <c r="G2196" s="131" t="s">
        <v>221</v>
      </c>
      <c r="H2196" s="132">
        <v>48.06</v>
      </c>
      <c r="I2196" s="133"/>
      <c r="J2196" s="134">
        <f>ROUND(I2196*H2196,2)</f>
        <v>0</v>
      </c>
      <c r="K2196" s="130" t="s">
        <v>148</v>
      </c>
      <c r="L2196" s="33"/>
      <c r="M2196" s="135" t="s">
        <v>19</v>
      </c>
      <c r="N2196" s="136" t="s">
        <v>42</v>
      </c>
      <c r="P2196" s="137">
        <f>O2196*H2196</f>
        <v>0</v>
      </c>
      <c r="Q2196" s="137">
        <v>1.2E-4</v>
      </c>
      <c r="R2196" s="137">
        <f>Q2196*H2196</f>
        <v>5.7672000000000001E-3</v>
      </c>
      <c r="S2196" s="137">
        <v>0</v>
      </c>
      <c r="T2196" s="138">
        <f>S2196*H2196</f>
        <v>0</v>
      </c>
      <c r="AR2196" s="139" t="s">
        <v>269</v>
      </c>
      <c r="AT2196" s="139" t="s">
        <v>144</v>
      </c>
      <c r="AU2196" s="139" t="s">
        <v>81</v>
      </c>
      <c r="AY2196" s="18" t="s">
        <v>141</v>
      </c>
      <c r="BE2196" s="140">
        <f>IF(N2196="základní",J2196,0)</f>
        <v>0</v>
      </c>
      <c r="BF2196" s="140">
        <f>IF(N2196="snížená",J2196,0)</f>
        <v>0</v>
      </c>
      <c r="BG2196" s="140">
        <f>IF(N2196="zákl. přenesená",J2196,0)</f>
        <v>0</v>
      </c>
      <c r="BH2196" s="140">
        <f>IF(N2196="sníž. přenesená",J2196,0)</f>
        <v>0</v>
      </c>
      <c r="BI2196" s="140">
        <f>IF(N2196="nulová",J2196,0)</f>
        <v>0</v>
      </c>
      <c r="BJ2196" s="18" t="s">
        <v>79</v>
      </c>
      <c r="BK2196" s="140">
        <f>ROUND(I2196*H2196,2)</f>
        <v>0</v>
      </c>
      <c r="BL2196" s="18" t="s">
        <v>269</v>
      </c>
      <c r="BM2196" s="139" t="s">
        <v>2315</v>
      </c>
    </row>
    <row r="2197" spans="2:65" s="1" customFormat="1" ht="19.5" x14ac:dyDescent="0.2">
      <c r="B2197" s="33"/>
      <c r="D2197" s="141" t="s">
        <v>151</v>
      </c>
      <c r="F2197" s="142" t="s">
        <v>2316</v>
      </c>
      <c r="I2197" s="143"/>
      <c r="L2197" s="33"/>
      <c r="M2197" s="144"/>
      <c r="T2197" s="54"/>
      <c r="AT2197" s="18" t="s">
        <v>151</v>
      </c>
      <c r="AU2197" s="18" t="s">
        <v>81</v>
      </c>
    </row>
    <row r="2198" spans="2:65" s="1" customFormat="1" ht="11.25" x14ac:dyDescent="0.2">
      <c r="B2198" s="33"/>
      <c r="D2198" s="145" t="s">
        <v>153</v>
      </c>
      <c r="F2198" s="146" t="s">
        <v>2317</v>
      </c>
      <c r="I2198" s="143"/>
      <c r="L2198" s="33"/>
      <c r="M2198" s="144"/>
      <c r="T2198" s="54"/>
      <c r="AT2198" s="18" t="s">
        <v>153</v>
      </c>
      <c r="AU2198" s="18" t="s">
        <v>81</v>
      </c>
    </row>
    <row r="2199" spans="2:65" s="12" customFormat="1" ht="11.25" x14ac:dyDescent="0.2">
      <c r="B2199" s="147"/>
      <c r="D2199" s="141" t="s">
        <v>155</v>
      </c>
      <c r="E2199" s="148" t="s">
        <v>19</v>
      </c>
      <c r="F2199" s="149" t="s">
        <v>156</v>
      </c>
      <c r="H2199" s="148" t="s">
        <v>19</v>
      </c>
      <c r="I2199" s="150"/>
      <c r="L2199" s="147"/>
      <c r="M2199" s="151"/>
      <c r="T2199" s="152"/>
      <c r="AT2199" s="148" t="s">
        <v>155</v>
      </c>
      <c r="AU2199" s="148" t="s">
        <v>81</v>
      </c>
      <c r="AV2199" s="12" t="s">
        <v>79</v>
      </c>
      <c r="AW2199" s="12" t="s">
        <v>33</v>
      </c>
      <c r="AX2199" s="12" t="s">
        <v>71</v>
      </c>
      <c r="AY2199" s="148" t="s">
        <v>141</v>
      </c>
    </row>
    <row r="2200" spans="2:65" s="13" customFormat="1" ht="11.25" x14ac:dyDescent="0.2">
      <c r="B2200" s="153"/>
      <c r="D2200" s="141" t="s">
        <v>155</v>
      </c>
      <c r="E2200" s="154" t="s">
        <v>19</v>
      </c>
      <c r="F2200" s="155" t="s">
        <v>2296</v>
      </c>
      <c r="H2200" s="156">
        <v>10.574999999999999</v>
      </c>
      <c r="I2200" s="157"/>
      <c r="L2200" s="153"/>
      <c r="M2200" s="158"/>
      <c r="T2200" s="159"/>
      <c r="AT2200" s="154" t="s">
        <v>155</v>
      </c>
      <c r="AU2200" s="154" t="s">
        <v>81</v>
      </c>
      <c r="AV2200" s="13" t="s">
        <v>81</v>
      </c>
      <c r="AW2200" s="13" t="s">
        <v>33</v>
      </c>
      <c r="AX2200" s="13" t="s">
        <v>71</v>
      </c>
      <c r="AY2200" s="154" t="s">
        <v>141</v>
      </c>
    </row>
    <row r="2201" spans="2:65" s="13" customFormat="1" ht="11.25" x14ac:dyDescent="0.2">
      <c r="B2201" s="153"/>
      <c r="D2201" s="141" t="s">
        <v>155</v>
      </c>
      <c r="E2201" s="154" t="s">
        <v>19</v>
      </c>
      <c r="F2201" s="155" t="s">
        <v>2297</v>
      </c>
      <c r="H2201" s="156">
        <v>8.64</v>
      </c>
      <c r="I2201" s="157"/>
      <c r="L2201" s="153"/>
      <c r="M2201" s="158"/>
      <c r="T2201" s="159"/>
      <c r="AT2201" s="154" t="s">
        <v>155</v>
      </c>
      <c r="AU2201" s="154" t="s">
        <v>81</v>
      </c>
      <c r="AV2201" s="13" t="s">
        <v>81</v>
      </c>
      <c r="AW2201" s="13" t="s">
        <v>33</v>
      </c>
      <c r="AX2201" s="13" t="s">
        <v>71</v>
      </c>
      <c r="AY2201" s="154" t="s">
        <v>141</v>
      </c>
    </row>
    <row r="2202" spans="2:65" s="13" customFormat="1" ht="11.25" x14ac:dyDescent="0.2">
      <c r="B2202" s="153"/>
      <c r="D2202" s="141" t="s">
        <v>155</v>
      </c>
      <c r="E2202" s="154" t="s">
        <v>19</v>
      </c>
      <c r="F2202" s="155" t="s">
        <v>2298</v>
      </c>
      <c r="H2202" s="156">
        <v>24.254999999999999</v>
      </c>
      <c r="I2202" s="157"/>
      <c r="L2202" s="153"/>
      <c r="M2202" s="158"/>
      <c r="T2202" s="159"/>
      <c r="AT2202" s="154" t="s">
        <v>155</v>
      </c>
      <c r="AU2202" s="154" t="s">
        <v>81</v>
      </c>
      <c r="AV2202" s="13" t="s">
        <v>81</v>
      </c>
      <c r="AW2202" s="13" t="s">
        <v>33</v>
      </c>
      <c r="AX2202" s="13" t="s">
        <v>71</v>
      </c>
      <c r="AY2202" s="154" t="s">
        <v>141</v>
      </c>
    </row>
    <row r="2203" spans="2:65" s="13" customFormat="1" ht="11.25" x14ac:dyDescent="0.2">
      <c r="B2203" s="153"/>
      <c r="D2203" s="141" t="s">
        <v>155</v>
      </c>
      <c r="E2203" s="154" t="s">
        <v>19</v>
      </c>
      <c r="F2203" s="155" t="s">
        <v>2299</v>
      </c>
      <c r="H2203" s="156">
        <v>4.59</v>
      </c>
      <c r="I2203" s="157"/>
      <c r="L2203" s="153"/>
      <c r="M2203" s="158"/>
      <c r="T2203" s="159"/>
      <c r="AT2203" s="154" t="s">
        <v>155</v>
      </c>
      <c r="AU2203" s="154" t="s">
        <v>81</v>
      </c>
      <c r="AV2203" s="13" t="s">
        <v>81</v>
      </c>
      <c r="AW2203" s="13" t="s">
        <v>33</v>
      </c>
      <c r="AX2203" s="13" t="s">
        <v>71</v>
      </c>
      <c r="AY2203" s="154" t="s">
        <v>141</v>
      </c>
    </row>
    <row r="2204" spans="2:65" s="14" customFormat="1" ht="11.25" x14ac:dyDescent="0.2">
      <c r="B2204" s="170"/>
      <c r="D2204" s="141" t="s">
        <v>155</v>
      </c>
      <c r="E2204" s="171" t="s">
        <v>19</v>
      </c>
      <c r="F2204" s="172" t="s">
        <v>188</v>
      </c>
      <c r="H2204" s="173">
        <v>48.06</v>
      </c>
      <c r="I2204" s="174"/>
      <c r="L2204" s="170"/>
      <c r="M2204" s="175"/>
      <c r="T2204" s="176"/>
      <c r="AT2204" s="171" t="s">
        <v>155</v>
      </c>
      <c r="AU2204" s="171" t="s">
        <v>81</v>
      </c>
      <c r="AV2204" s="14" t="s">
        <v>149</v>
      </c>
      <c r="AW2204" s="14" t="s">
        <v>33</v>
      </c>
      <c r="AX2204" s="14" t="s">
        <v>79</v>
      </c>
      <c r="AY2204" s="171" t="s">
        <v>141</v>
      </c>
    </row>
    <row r="2205" spans="2:65" s="1" customFormat="1" ht="16.5" customHeight="1" x14ac:dyDescent="0.2">
      <c r="B2205" s="33"/>
      <c r="C2205" s="128" t="s">
        <v>2318</v>
      </c>
      <c r="D2205" s="128" t="s">
        <v>144</v>
      </c>
      <c r="E2205" s="129" t="s">
        <v>2319</v>
      </c>
      <c r="F2205" s="130" t="s">
        <v>2320</v>
      </c>
      <c r="G2205" s="131" t="s">
        <v>221</v>
      </c>
      <c r="H2205" s="132">
        <v>37.448</v>
      </c>
      <c r="I2205" s="133"/>
      <c r="J2205" s="134">
        <f>ROUND(I2205*H2205,2)</f>
        <v>0</v>
      </c>
      <c r="K2205" s="130" t="s">
        <v>148</v>
      </c>
      <c r="L2205" s="33"/>
      <c r="M2205" s="135" t="s">
        <v>19</v>
      </c>
      <c r="N2205" s="136" t="s">
        <v>42</v>
      </c>
      <c r="P2205" s="137">
        <f>O2205*H2205</f>
        <v>0</v>
      </c>
      <c r="Q2205" s="137">
        <v>0</v>
      </c>
      <c r="R2205" s="137">
        <f>Q2205*H2205</f>
        <v>0</v>
      </c>
      <c r="S2205" s="137">
        <v>0</v>
      </c>
      <c r="T2205" s="138">
        <f>S2205*H2205</f>
        <v>0</v>
      </c>
      <c r="AR2205" s="139" t="s">
        <v>269</v>
      </c>
      <c r="AT2205" s="139" t="s">
        <v>144</v>
      </c>
      <c r="AU2205" s="139" t="s">
        <v>81</v>
      </c>
      <c r="AY2205" s="18" t="s">
        <v>141</v>
      </c>
      <c r="BE2205" s="140">
        <f>IF(N2205="základní",J2205,0)</f>
        <v>0</v>
      </c>
      <c r="BF2205" s="140">
        <f>IF(N2205="snížená",J2205,0)</f>
        <v>0</v>
      </c>
      <c r="BG2205" s="140">
        <f>IF(N2205="zákl. přenesená",J2205,0)</f>
        <v>0</v>
      </c>
      <c r="BH2205" s="140">
        <f>IF(N2205="sníž. přenesená",J2205,0)</f>
        <v>0</v>
      </c>
      <c r="BI2205" s="140">
        <f>IF(N2205="nulová",J2205,0)</f>
        <v>0</v>
      </c>
      <c r="BJ2205" s="18" t="s">
        <v>79</v>
      </c>
      <c r="BK2205" s="140">
        <f>ROUND(I2205*H2205,2)</f>
        <v>0</v>
      </c>
      <c r="BL2205" s="18" t="s">
        <v>269</v>
      </c>
      <c r="BM2205" s="139" t="s">
        <v>2321</v>
      </c>
    </row>
    <row r="2206" spans="2:65" s="1" customFormat="1" ht="11.25" x14ac:dyDescent="0.2">
      <c r="B2206" s="33"/>
      <c r="D2206" s="141" t="s">
        <v>151</v>
      </c>
      <c r="F2206" s="142" t="s">
        <v>2322</v>
      </c>
      <c r="I2206" s="143"/>
      <c r="L2206" s="33"/>
      <c r="M2206" s="144"/>
      <c r="T2206" s="54"/>
      <c r="AT2206" s="18" t="s">
        <v>151</v>
      </c>
      <c r="AU2206" s="18" t="s">
        <v>81</v>
      </c>
    </row>
    <row r="2207" spans="2:65" s="1" customFormat="1" ht="11.25" x14ac:dyDescent="0.2">
      <c r="B2207" s="33"/>
      <c r="D2207" s="145" t="s">
        <v>153</v>
      </c>
      <c r="F2207" s="146" t="s">
        <v>2323</v>
      </c>
      <c r="I2207" s="143"/>
      <c r="L2207" s="33"/>
      <c r="M2207" s="144"/>
      <c r="T2207" s="54"/>
      <c r="AT2207" s="18" t="s">
        <v>153</v>
      </c>
      <c r="AU2207" s="18" t="s">
        <v>81</v>
      </c>
    </row>
    <row r="2208" spans="2:65" s="12" customFormat="1" ht="11.25" x14ac:dyDescent="0.2">
      <c r="B2208" s="147"/>
      <c r="D2208" s="141" t="s">
        <v>155</v>
      </c>
      <c r="E2208" s="148" t="s">
        <v>19</v>
      </c>
      <c r="F2208" s="149" t="s">
        <v>2324</v>
      </c>
      <c r="H2208" s="148" t="s">
        <v>19</v>
      </c>
      <c r="I2208" s="150"/>
      <c r="L2208" s="147"/>
      <c r="M2208" s="151"/>
      <c r="T2208" s="152"/>
      <c r="AT2208" s="148" t="s">
        <v>155</v>
      </c>
      <c r="AU2208" s="148" t="s">
        <v>81</v>
      </c>
      <c r="AV2208" s="12" t="s">
        <v>79</v>
      </c>
      <c r="AW2208" s="12" t="s">
        <v>33</v>
      </c>
      <c r="AX2208" s="12" t="s">
        <v>71</v>
      </c>
      <c r="AY2208" s="148" t="s">
        <v>141</v>
      </c>
    </row>
    <row r="2209" spans="2:65" s="12" customFormat="1" ht="11.25" x14ac:dyDescent="0.2">
      <c r="B2209" s="147"/>
      <c r="D2209" s="141" t="s">
        <v>155</v>
      </c>
      <c r="E2209" s="148" t="s">
        <v>19</v>
      </c>
      <c r="F2209" s="149" t="s">
        <v>2325</v>
      </c>
      <c r="H2209" s="148" t="s">
        <v>19</v>
      </c>
      <c r="I2209" s="150"/>
      <c r="L2209" s="147"/>
      <c r="M2209" s="151"/>
      <c r="T2209" s="152"/>
      <c r="AT2209" s="148" t="s">
        <v>155</v>
      </c>
      <c r="AU2209" s="148" t="s">
        <v>81</v>
      </c>
      <c r="AV2209" s="12" t="s">
        <v>79</v>
      </c>
      <c r="AW2209" s="12" t="s">
        <v>33</v>
      </c>
      <c r="AX2209" s="12" t="s">
        <v>71</v>
      </c>
      <c r="AY2209" s="148" t="s">
        <v>141</v>
      </c>
    </row>
    <row r="2210" spans="2:65" s="13" customFormat="1" ht="11.25" x14ac:dyDescent="0.2">
      <c r="B2210" s="153"/>
      <c r="D2210" s="141" t="s">
        <v>155</v>
      </c>
      <c r="E2210" s="154" t="s">
        <v>19</v>
      </c>
      <c r="F2210" s="155" t="s">
        <v>2326</v>
      </c>
      <c r="H2210" s="156">
        <v>13.648</v>
      </c>
      <c r="I2210" s="157"/>
      <c r="L2210" s="153"/>
      <c r="M2210" s="158"/>
      <c r="T2210" s="159"/>
      <c r="AT2210" s="154" t="s">
        <v>155</v>
      </c>
      <c r="AU2210" s="154" t="s">
        <v>81</v>
      </c>
      <c r="AV2210" s="13" t="s">
        <v>81</v>
      </c>
      <c r="AW2210" s="13" t="s">
        <v>33</v>
      </c>
      <c r="AX2210" s="13" t="s">
        <v>71</v>
      </c>
      <c r="AY2210" s="154" t="s">
        <v>141</v>
      </c>
    </row>
    <row r="2211" spans="2:65" s="13" customFormat="1" ht="11.25" x14ac:dyDescent="0.2">
      <c r="B2211" s="153"/>
      <c r="D2211" s="141" t="s">
        <v>155</v>
      </c>
      <c r="E2211" s="154" t="s">
        <v>19</v>
      </c>
      <c r="F2211" s="155" t="s">
        <v>2327</v>
      </c>
      <c r="H2211" s="156">
        <v>13.3</v>
      </c>
      <c r="I2211" s="157"/>
      <c r="L2211" s="153"/>
      <c r="M2211" s="158"/>
      <c r="T2211" s="159"/>
      <c r="AT2211" s="154" t="s">
        <v>155</v>
      </c>
      <c r="AU2211" s="154" t="s">
        <v>81</v>
      </c>
      <c r="AV2211" s="13" t="s">
        <v>81</v>
      </c>
      <c r="AW2211" s="13" t="s">
        <v>33</v>
      </c>
      <c r="AX2211" s="13" t="s">
        <v>71</v>
      </c>
      <c r="AY2211" s="154" t="s">
        <v>141</v>
      </c>
    </row>
    <row r="2212" spans="2:65" s="12" customFormat="1" ht="11.25" x14ac:dyDescent="0.2">
      <c r="B2212" s="147"/>
      <c r="D2212" s="141" t="s">
        <v>155</v>
      </c>
      <c r="E2212" s="148" t="s">
        <v>19</v>
      </c>
      <c r="F2212" s="149" t="s">
        <v>2328</v>
      </c>
      <c r="H2212" s="148" t="s">
        <v>19</v>
      </c>
      <c r="I2212" s="150"/>
      <c r="L2212" s="147"/>
      <c r="M2212" s="151"/>
      <c r="T2212" s="152"/>
      <c r="AT2212" s="148" t="s">
        <v>155</v>
      </c>
      <c r="AU2212" s="148" t="s">
        <v>81</v>
      </c>
      <c r="AV2212" s="12" t="s">
        <v>79</v>
      </c>
      <c r="AW2212" s="12" t="s">
        <v>33</v>
      </c>
      <c r="AX2212" s="12" t="s">
        <v>71</v>
      </c>
      <c r="AY2212" s="148" t="s">
        <v>141</v>
      </c>
    </row>
    <row r="2213" spans="2:65" s="12" customFormat="1" ht="11.25" x14ac:dyDescent="0.2">
      <c r="B2213" s="147"/>
      <c r="D2213" s="141" t="s">
        <v>155</v>
      </c>
      <c r="E2213" s="148" t="s">
        <v>19</v>
      </c>
      <c r="F2213" s="149" t="s">
        <v>2329</v>
      </c>
      <c r="H2213" s="148" t="s">
        <v>19</v>
      </c>
      <c r="I2213" s="150"/>
      <c r="L2213" s="147"/>
      <c r="M2213" s="151"/>
      <c r="T2213" s="152"/>
      <c r="AT2213" s="148" t="s">
        <v>155</v>
      </c>
      <c r="AU2213" s="148" t="s">
        <v>81</v>
      </c>
      <c r="AV2213" s="12" t="s">
        <v>79</v>
      </c>
      <c r="AW2213" s="12" t="s">
        <v>33</v>
      </c>
      <c r="AX2213" s="12" t="s">
        <v>71</v>
      </c>
      <c r="AY2213" s="148" t="s">
        <v>141</v>
      </c>
    </row>
    <row r="2214" spans="2:65" s="13" customFormat="1" ht="11.25" x14ac:dyDescent="0.2">
      <c r="B2214" s="153"/>
      <c r="D2214" s="141" t="s">
        <v>155</v>
      </c>
      <c r="E2214" s="154" t="s">
        <v>19</v>
      </c>
      <c r="F2214" s="155" t="s">
        <v>2330</v>
      </c>
      <c r="H2214" s="156">
        <v>10.5</v>
      </c>
      <c r="I2214" s="157"/>
      <c r="L2214" s="153"/>
      <c r="M2214" s="158"/>
      <c r="T2214" s="159"/>
      <c r="AT2214" s="154" t="s">
        <v>155</v>
      </c>
      <c r="AU2214" s="154" t="s">
        <v>81</v>
      </c>
      <c r="AV2214" s="13" t="s">
        <v>81</v>
      </c>
      <c r="AW2214" s="13" t="s">
        <v>33</v>
      </c>
      <c r="AX2214" s="13" t="s">
        <v>71</v>
      </c>
      <c r="AY2214" s="154" t="s">
        <v>141</v>
      </c>
    </row>
    <row r="2215" spans="2:65" s="14" customFormat="1" ht="11.25" x14ac:dyDescent="0.2">
      <c r="B2215" s="170"/>
      <c r="D2215" s="141" t="s">
        <v>155</v>
      </c>
      <c r="E2215" s="171" t="s">
        <v>19</v>
      </c>
      <c r="F2215" s="172" t="s">
        <v>188</v>
      </c>
      <c r="H2215" s="173">
        <v>37.448</v>
      </c>
      <c r="I2215" s="174"/>
      <c r="L2215" s="170"/>
      <c r="M2215" s="175"/>
      <c r="T2215" s="176"/>
      <c r="AT2215" s="171" t="s">
        <v>155</v>
      </c>
      <c r="AU2215" s="171" t="s">
        <v>81</v>
      </c>
      <c r="AV2215" s="14" t="s">
        <v>149</v>
      </c>
      <c r="AW2215" s="14" t="s">
        <v>33</v>
      </c>
      <c r="AX2215" s="14" t="s">
        <v>79</v>
      </c>
      <c r="AY2215" s="171" t="s">
        <v>141</v>
      </c>
    </row>
    <row r="2216" spans="2:65" s="1" customFormat="1" ht="16.5" customHeight="1" x14ac:dyDescent="0.2">
      <c r="B2216" s="33"/>
      <c r="C2216" s="128" t="s">
        <v>2331</v>
      </c>
      <c r="D2216" s="128" t="s">
        <v>144</v>
      </c>
      <c r="E2216" s="129" t="s">
        <v>2332</v>
      </c>
      <c r="F2216" s="130" t="s">
        <v>2333</v>
      </c>
      <c r="G2216" s="131" t="s">
        <v>221</v>
      </c>
      <c r="H2216" s="132">
        <v>37.448</v>
      </c>
      <c r="I2216" s="133"/>
      <c r="J2216" s="134">
        <f>ROUND(I2216*H2216,2)</f>
        <v>0</v>
      </c>
      <c r="K2216" s="130" t="s">
        <v>148</v>
      </c>
      <c r="L2216" s="33"/>
      <c r="M2216" s="135" t="s">
        <v>19</v>
      </c>
      <c r="N2216" s="136" t="s">
        <v>42</v>
      </c>
      <c r="P2216" s="137">
        <f>O2216*H2216</f>
        <v>0</v>
      </c>
      <c r="Q2216" s="137">
        <v>0</v>
      </c>
      <c r="R2216" s="137">
        <f>Q2216*H2216</f>
        <v>0</v>
      </c>
      <c r="S2216" s="137">
        <v>0</v>
      </c>
      <c r="T2216" s="138">
        <f>S2216*H2216</f>
        <v>0</v>
      </c>
      <c r="AR2216" s="139" t="s">
        <v>269</v>
      </c>
      <c r="AT2216" s="139" t="s">
        <v>144</v>
      </c>
      <c r="AU2216" s="139" t="s">
        <v>81</v>
      </c>
      <c r="AY2216" s="18" t="s">
        <v>141</v>
      </c>
      <c r="BE2216" s="140">
        <f>IF(N2216="základní",J2216,0)</f>
        <v>0</v>
      </c>
      <c r="BF2216" s="140">
        <f>IF(N2216="snížená",J2216,0)</f>
        <v>0</v>
      </c>
      <c r="BG2216" s="140">
        <f>IF(N2216="zákl. přenesená",J2216,0)</f>
        <v>0</v>
      </c>
      <c r="BH2216" s="140">
        <f>IF(N2216="sníž. přenesená",J2216,0)</f>
        <v>0</v>
      </c>
      <c r="BI2216" s="140">
        <f>IF(N2216="nulová",J2216,0)</f>
        <v>0</v>
      </c>
      <c r="BJ2216" s="18" t="s">
        <v>79</v>
      </c>
      <c r="BK2216" s="140">
        <f>ROUND(I2216*H2216,2)</f>
        <v>0</v>
      </c>
      <c r="BL2216" s="18" t="s">
        <v>269</v>
      </c>
      <c r="BM2216" s="139" t="s">
        <v>2334</v>
      </c>
    </row>
    <row r="2217" spans="2:65" s="1" customFormat="1" ht="11.25" x14ac:dyDescent="0.2">
      <c r="B2217" s="33"/>
      <c r="D2217" s="141" t="s">
        <v>151</v>
      </c>
      <c r="F2217" s="142" t="s">
        <v>2335</v>
      </c>
      <c r="I2217" s="143"/>
      <c r="L2217" s="33"/>
      <c r="M2217" s="144"/>
      <c r="T2217" s="54"/>
      <c r="AT2217" s="18" t="s">
        <v>151</v>
      </c>
      <c r="AU2217" s="18" t="s">
        <v>81</v>
      </c>
    </row>
    <row r="2218" spans="2:65" s="1" customFormat="1" ht="11.25" x14ac:dyDescent="0.2">
      <c r="B2218" s="33"/>
      <c r="D2218" s="145" t="s">
        <v>153</v>
      </c>
      <c r="F2218" s="146" t="s">
        <v>2336</v>
      </c>
      <c r="I2218" s="143"/>
      <c r="L2218" s="33"/>
      <c r="M2218" s="144"/>
      <c r="T2218" s="54"/>
      <c r="AT2218" s="18" t="s">
        <v>153</v>
      </c>
      <c r="AU2218" s="18" t="s">
        <v>81</v>
      </c>
    </row>
    <row r="2219" spans="2:65" s="12" customFormat="1" ht="11.25" x14ac:dyDescent="0.2">
      <c r="B2219" s="147"/>
      <c r="D2219" s="141" t="s">
        <v>155</v>
      </c>
      <c r="E2219" s="148" t="s">
        <v>19</v>
      </c>
      <c r="F2219" s="149" t="s">
        <v>2324</v>
      </c>
      <c r="H2219" s="148" t="s">
        <v>19</v>
      </c>
      <c r="I2219" s="150"/>
      <c r="L2219" s="147"/>
      <c r="M2219" s="151"/>
      <c r="T2219" s="152"/>
      <c r="AT2219" s="148" t="s">
        <v>155</v>
      </c>
      <c r="AU2219" s="148" t="s">
        <v>81</v>
      </c>
      <c r="AV2219" s="12" t="s">
        <v>79</v>
      </c>
      <c r="AW2219" s="12" t="s">
        <v>33</v>
      </c>
      <c r="AX2219" s="12" t="s">
        <v>71</v>
      </c>
      <c r="AY2219" s="148" t="s">
        <v>141</v>
      </c>
    </row>
    <row r="2220" spans="2:65" s="12" customFormat="1" ht="11.25" x14ac:dyDescent="0.2">
      <c r="B2220" s="147"/>
      <c r="D2220" s="141" t="s">
        <v>155</v>
      </c>
      <c r="E2220" s="148" t="s">
        <v>19</v>
      </c>
      <c r="F2220" s="149" t="s">
        <v>2325</v>
      </c>
      <c r="H2220" s="148" t="s">
        <v>19</v>
      </c>
      <c r="I2220" s="150"/>
      <c r="L2220" s="147"/>
      <c r="M2220" s="151"/>
      <c r="T2220" s="152"/>
      <c r="AT2220" s="148" t="s">
        <v>155</v>
      </c>
      <c r="AU2220" s="148" t="s">
        <v>81</v>
      </c>
      <c r="AV2220" s="12" t="s">
        <v>79</v>
      </c>
      <c r="AW2220" s="12" t="s">
        <v>33</v>
      </c>
      <c r="AX2220" s="12" t="s">
        <v>71</v>
      </c>
      <c r="AY2220" s="148" t="s">
        <v>141</v>
      </c>
    </row>
    <row r="2221" spans="2:65" s="13" customFormat="1" ht="11.25" x14ac:dyDescent="0.2">
      <c r="B2221" s="153"/>
      <c r="D2221" s="141" t="s">
        <v>155</v>
      </c>
      <c r="E2221" s="154" t="s">
        <v>19</v>
      </c>
      <c r="F2221" s="155" t="s">
        <v>2326</v>
      </c>
      <c r="H2221" s="156">
        <v>13.648</v>
      </c>
      <c r="I2221" s="157"/>
      <c r="L2221" s="153"/>
      <c r="M2221" s="158"/>
      <c r="T2221" s="159"/>
      <c r="AT2221" s="154" t="s">
        <v>155</v>
      </c>
      <c r="AU2221" s="154" t="s">
        <v>81</v>
      </c>
      <c r="AV2221" s="13" t="s">
        <v>81</v>
      </c>
      <c r="AW2221" s="13" t="s">
        <v>33</v>
      </c>
      <c r="AX2221" s="13" t="s">
        <v>71</v>
      </c>
      <c r="AY2221" s="154" t="s">
        <v>141</v>
      </c>
    </row>
    <row r="2222" spans="2:65" s="13" customFormat="1" ht="11.25" x14ac:dyDescent="0.2">
      <c r="B2222" s="153"/>
      <c r="D2222" s="141" t="s">
        <v>155</v>
      </c>
      <c r="E2222" s="154" t="s">
        <v>19</v>
      </c>
      <c r="F2222" s="155" t="s">
        <v>2327</v>
      </c>
      <c r="H2222" s="156">
        <v>13.3</v>
      </c>
      <c r="I2222" s="157"/>
      <c r="L2222" s="153"/>
      <c r="M2222" s="158"/>
      <c r="T2222" s="159"/>
      <c r="AT2222" s="154" t="s">
        <v>155</v>
      </c>
      <c r="AU2222" s="154" t="s">
        <v>81</v>
      </c>
      <c r="AV2222" s="13" t="s">
        <v>81</v>
      </c>
      <c r="AW2222" s="13" t="s">
        <v>33</v>
      </c>
      <c r="AX2222" s="13" t="s">
        <v>71</v>
      </c>
      <c r="AY2222" s="154" t="s">
        <v>141</v>
      </c>
    </row>
    <row r="2223" spans="2:65" s="12" customFormat="1" ht="11.25" x14ac:dyDescent="0.2">
      <c r="B2223" s="147"/>
      <c r="D2223" s="141" t="s">
        <v>155</v>
      </c>
      <c r="E2223" s="148" t="s">
        <v>19</v>
      </c>
      <c r="F2223" s="149" t="s">
        <v>2328</v>
      </c>
      <c r="H2223" s="148" t="s">
        <v>19</v>
      </c>
      <c r="I2223" s="150"/>
      <c r="L2223" s="147"/>
      <c r="M2223" s="151"/>
      <c r="T2223" s="152"/>
      <c r="AT2223" s="148" t="s">
        <v>155</v>
      </c>
      <c r="AU2223" s="148" t="s">
        <v>81</v>
      </c>
      <c r="AV2223" s="12" t="s">
        <v>79</v>
      </c>
      <c r="AW2223" s="12" t="s">
        <v>33</v>
      </c>
      <c r="AX2223" s="12" t="s">
        <v>71</v>
      </c>
      <c r="AY2223" s="148" t="s">
        <v>141</v>
      </c>
    </row>
    <row r="2224" spans="2:65" s="12" customFormat="1" ht="11.25" x14ac:dyDescent="0.2">
      <c r="B2224" s="147"/>
      <c r="D2224" s="141" t="s">
        <v>155</v>
      </c>
      <c r="E2224" s="148" t="s">
        <v>19</v>
      </c>
      <c r="F2224" s="149" t="s">
        <v>2329</v>
      </c>
      <c r="H2224" s="148" t="s">
        <v>19</v>
      </c>
      <c r="I2224" s="150"/>
      <c r="L2224" s="147"/>
      <c r="M2224" s="151"/>
      <c r="T2224" s="152"/>
      <c r="AT2224" s="148" t="s">
        <v>155</v>
      </c>
      <c r="AU2224" s="148" t="s">
        <v>81</v>
      </c>
      <c r="AV2224" s="12" t="s">
        <v>79</v>
      </c>
      <c r="AW2224" s="12" t="s">
        <v>33</v>
      </c>
      <c r="AX2224" s="12" t="s">
        <v>71</v>
      </c>
      <c r="AY2224" s="148" t="s">
        <v>141</v>
      </c>
    </row>
    <row r="2225" spans="2:65" s="13" customFormat="1" ht="11.25" x14ac:dyDescent="0.2">
      <c r="B2225" s="153"/>
      <c r="D2225" s="141" t="s">
        <v>155</v>
      </c>
      <c r="E2225" s="154" t="s">
        <v>19</v>
      </c>
      <c r="F2225" s="155" t="s">
        <v>2330</v>
      </c>
      <c r="H2225" s="156">
        <v>10.5</v>
      </c>
      <c r="I2225" s="157"/>
      <c r="L2225" s="153"/>
      <c r="M2225" s="158"/>
      <c r="T2225" s="159"/>
      <c r="AT2225" s="154" t="s">
        <v>155</v>
      </c>
      <c r="AU2225" s="154" t="s">
        <v>81</v>
      </c>
      <c r="AV2225" s="13" t="s">
        <v>81</v>
      </c>
      <c r="AW2225" s="13" t="s">
        <v>33</v>
      </c>
      <c r="AX2225" s="13" t="s">
        <v>71</v>
      </c>
      <c r="AY2225" s="154" t="s">
        <v>141</v>
      </c>
    </row>
    <row r="2226" spans="2:65" s="14" customFormat="1" ht="11.25" x14ac:dyDescent="0.2">
      <c r="B2226" s="170"/>
      <c r="D2226" s="141" t="s">
        <v>155</v>
      </c>
      <c r="E2226" s="171" t="s">
        <v>19</v>
      </c>
      <c r="F2226" s="172" t="s">
        <v>188</v>
      </c>
      <c r="H2226" s="173">
        <v>37.448</v>
      </c>
      <c r="I2226" s="174"/>
      <c r="L2226" s="170"/>
      <c r="M2226" s="175"/>
      <c r="T2226" s="176"/>
      <c r="AT2226" s="171" t="s">
        <v>155</v>
      </c>
      <c r="AU2226" s="171" t="s">
        <v>81</v>
      </c>
      <c r="AV2226" s="14" t="s">
        <v>149</v>
      </c>
      <c r="AW2226" s="14" t="s">
        <v>33</v>
      </c>
      <c r="AX2226" s="14" t="s">
        <v>79</v>
      </c>
      <c r="AY2226" s="171" t="s">
        <v>141</v>
      </c>
    </row>
    <row r="2227" spans="2:65" s="1" customFormat="1" ht="24.2" customHeight="1" x14ac:dyDescent="0.2">
      <c r="B2227" s="33"/>
      <c r="C2227" s="128" t="s">
        <v>2337</v>
      </c>
      <c r="D2227" s="128" t="s">
        <v>144</v>
      </c>
      <c r="E2227" s="129" t="s">
        <v>2338</v>
      </c>
      <c r="F2227" s="130" t="s">
        <v>2339</v>
      </c>
      <c r="G2227" s="131" t="s">
        <v>221</v>
      </c>
      <c r="H2227" s="132">
        <v>37.448</v>
      </c>
      <c r="I2227" s="133"/>
      <c r="J2227" s="134">
        <f>ROUND(I2227*H2227,2)</f>
        <v>0</v>
      </c>
      <c r="K2227" s="130" t="s">
        <v>148</v>
      </c>
      <c r="L2227" s="33"/>
      <c r="M2227" s="135" t="s">
        <v>19</v>
      </c>
      <c r="N2227" s="136" t="s">
        <v>42</v>
      </c>
      <c r="P2227" s="137">
        <f>O2227*H2227</f>
        <v>0</v>
      </c>
      <c r="Q2227" s="137">
        <v>2.0000000000000001E-4</v>
      </c>
      <c r="R2227" s="137">
        <f>Q2227*H2227</f>
        <v>7.4896000000000008E-3</v>
      </c>
      <c r="S2227" s="137">
        <v>0</v>
      </c>
      <c r="T2227" s="138">
        <f>S2227*H2227</f>
        <v>0</v>
      </c>
      <c r="AR2227" s="139" t="s">
        <v>269</v>
      </c>
      <c r="AT2227" s="139" t="s">
        <v>144</v>
      </c>
      <c r="AU2227" s="139" t="s">
        <v>81</v>
      </c>
      <c r="AY2227" s="18" t="s">
        <v>141</v>
      </c>
      <c r="BE2227" s="140">
        <f>IF(N2227="základní",J2227,0)</f>
        <v>0</v>
      </c>
      <c r="BF2227" s="140">
        <f>IF(N2227="snížená",J2227,0)</f>
        <v>0</v>
      </c>
      <c r="BG2227" s="140">
        <f>IF(N2227="zákl. přenesená",J2227,0)</f>
        <v>0</v>
      </c>
      <c r="BH2227" s="140">
        <f>IF(N2227="sníž. přenesená",J2227,0)</f>
        <v>0</v>
      </c>
      <c r="BI2227" s="140">
        <f>IF(N2227="nulová",J2227,0)</f>
        <v>0</v>
      </c>
      <c r="BJ2227" s="18" t="s">
        <v>79</v>
      </c>
      <c r="BK2227" s="140">
        <f>ROUND(I2227*H2227,2)</f>
        <v>0</v>
      </c>
      <c r="BL2227" s="18" t="s">
        <v>269</v>
      </c>
      <c r="BM2227" s="139" t="s">
        <v>2340</v>
      </c>
    </row>
    <row r="2228" spans="2:65" s="1" customFormat="1" ht="19.5" x14ac:dyDescent="0.2">
      <c r="B2228" s="33"/>
      <c r="D2228" s="141" t="s">
        <v>151</v>
      </c>
      <c r="F2228" s="142" t="s">
        <v>2341</v>
      </c>
      <c r="I2228" s="143"/>
      <c r="L2228" s="33"/>
      <c r="M2228" s="144"/>
      <c r="T2228" s="54"/>
      <c r="AT2228" s="18" t="s">
        <v>151</v>
      </c>
      <c r="AU2228" s="18" t="s">
        <v>81</v>
      </c>
    </row>
    <row r="2229" spans="2:65" s="1" customFormat="1" ht="11.25" x14ac:dyDescent="0.2">
      <c r="B2229" s="33"/>
      <c r="D2229" s="145" t="s">
        <v>153</v>
      </c>
      <c r="F2229" s="146" t="s">
        <v>2342</v>
      </c>
      <c r="I2229" s="143"/>
      <c r="L2229" s="33"/>
      <c r="M2229" s="144"/>
      <c r="T2229" s="54"/>
      <c r="AT2229" s="18" t="s">
        <v>153</v>
      </c>
      <c r="AU2229" s="18" t="s">
        <v>81</v>
      </c>
    </row>
    <row r="2230" spans="2:65" s="12" customFormat="1" ht="11.25" x14ac:dyDescent="0.2">
      <c r="B2230" s="147"/>
      <c r="D2230" s="141" t="s">
        <v>155</v>
      </c>
      <c r="E2230" s="148" t="s">
        <v>19</v>
      </c>
      <c r="F2230" s="149" t="s">
        <v>2324</v>
      </c>
      <c r="H2230" s="148" t="s">
        <v>19</v>
      </c>
      <c r="I2230" s="150"/>
      <c r="L2230" s="147"/>
      <c r="M2230" s="151"/>
      <c r="T2230" s="152"/>
      <c r="AT2230" s="148" t="s">
        <v>155</v>
      </c>
      <c r="AU2230" s="148" t="s">
        <v>81</v>
      </c>
      <c r="AV2230" s="12" t="s">
        <v>79</v>
      </c>
      <c r="AW2230" s="12" t="s">
        <v>33</v>
      </c>
      <c r="AX2230" s="12" t="s">
        <v>71</v>
      </c>
      <c r="AY2230" s="148" t="s">
        <v>141</v>
      </c>
    </row>
    <row r="2231" spans="2:65" s="12" customFormat="1" ht="11.25" x14ac:dyDescent="0.2">
      <c r="B2231" s="147"/>
      <c r="D2231" s="141" t="s">
        <v>155</v>
      </c>
      <c r="E2231" s="148" t="s">
        <v>19</v>
      </c>
      <c r="F2231" s="149" t="s">
        <v>2325</v>
      </c>
      <c r="H2231" s="148" t="s">
        <v>19</v>
      </c>
      <c r="I2231" s="150"/>
      <c r="L2231" s="147"/>
      <c r="M2231" s="151"/>
      <c r="T2231" s="152"/>
      <c r="AT2231" s="148" t="s">
        <v>155</v>
      </c>
      <c r="AU2231" s="148" t="s">
        <v>81</v>
      </c>
      <c r="AV2231" s="12" t="s">
        <v>79</v>
      </c>
      <c r="AW2231" s="12" t="s">
        <v>33</v>
      </c>
      <c r="AX2231" s="12" t="s">
        <v>71</v>
      </c>
      <c r="AY2231" s="148" t="s">
        <v>141</v>
      </c>
    </row>
    <row r="2232" spans="2:65" s="13" customFormat="1" ht="11.25" x14ac:dyDescent="0.2">
      <c r="B2232" s="153"/>
      <c r="D2232" s="141" t="s">
        <v>155</v>
      </c>
      <c r="E2232" s="154" t="s">
        <v>19</v>
      </c>
      <c r="F2232" s="155" t="s">
        <v>2326</v>
      </c>
      <c r="H2232" s="156">
        <v>13.648</v>
      </c>
      <c r="I2232" s="157"/>
      <c r="L2232" s="153"/>
      <c r="M2232" s="158"/>
      <c r="T2232" s="159"/>
      <c r="AT2232" s="154" t="s">
        <v>155</v>
      </c>
      <c r="AU2232" s="154" t="s">
        <v>81</v>
      </c>
      <c r="AV2232" s="13" t="s">
        <v>81</v>
      </c>
      <c r="AW2232" s="13" t="s">
        <v>33</v>
      </c>
      <c r="AX2232" s="13" t="s">
        <v>71</v>
      </c>
      <c r="AY2232" s="154" t="s">
        <v>141</v>
      </c>
    </row>
    <row r="2233" spans="2:65" s="13" customFormat="1" ht="11.25" x14ac:dyDescent="0.2">
      <c r="B2233" s="153"/>
      <c r="D2233" s="141" t="s">
        <v>155</v>
      </c>
      <c r="E2233" s="154" t="s">
        <v>19</v>
      </c>
      <c r="F2233" s="155" t="s">
        <v>2327</v>
      </c>
      <c r="H2233" s="156">
        <v>13.3</v>
      </c>
      <c r="I2233" s="157"/>
      <c r="L2233" s="153"/>
      <c r="M2233" s="158"/>
      <c r="T2233" s="159"/>
      <c r="AT2233" s="154" t="s">
        <v>155</v>
      </c>
      <c r="AU2233" s="154" t="s">
        <v>81</v>
      </c>
      <c r="AV2233" s="13" t="s">
        <v>81</v>
      </c>
      <c r="AW2233" s="13" t="s">
        <v>33</v>
      </c>
      <c r="AX2233" s="13" t="s">
        <v>71</v>
      </c>
      <c r="AY2233" s="154" t="s">
        <v>141</v>
      </c>
    </row>
    <row r="2234" spans="2:65" s="12" customFormat="1" ht="11.25" x14ac:dyDescent="0.2">
      <c r="B2234" s="147"/>
      <c r="D2234" s="141" t="s">
        <v>155</v>
      </c>
      <c r="E2234" s="148" t="s">
        <v>19</v>
      </c>
      <c r="F2234" s="149" t="s">
        <v>2328</v>
      </c>
      <c r="H2234" s="148" t="s">
        <v>19</v>
      </c>
      <c r="I2234" s="150"/>
      <c r="L2234" s="147"/>
      <c r="M2234" s="151"/>
      <c r="T2234" s="152"/>
      <c r="AT2234" s="148" t="s">
        <v>155</v>
      </c>
      <c r="AU2234" s="148" t="s">
        <v>81</v>
      </c>
      <c r="AV2234" s="12" t="s">
        <v>79</v>
      </c>
      <c r="AW2234" s="12" t="s">
        <v>33</v>
      </c>
      <c r="AX2234" s="12" t="s">
        <v>71</v>
      </c>
      <c r="AY2234" s="148" t="s">
        <v>141</v>
      </c>
    </row>
    <row r="2235" spans="2:65" s="12" customFormat="1" ht="11.25" x14ac:dyDescent="0.2">
      <c r="B2235" s="147"/>
      <c r="D2235" s="141" t="s">
        <v>155</v>
      </c>
      <c r="E2235" s="148" t="s">
        <v>19</v>
      </c>
      <c r="F2235" s="149" t="s">
        <v>2343</v>
      </c>
      <c r="H2235" s="148" t="s">
        <v>19</v>
      </c>
      <c r="I2235" s="150"/>
      <c r="L2235" s="147"/>
      <c r="M2235" s="151"/>
      <c r="T2235" s="152"/>
      <c r="AT2235" s="148" t="s">
        <v>155</v>
      </c>
      <c r="AU2235" s="148" t="s">
        <v>81</v>
      </c>
      <c r="AV2235" s="12" t="s">
        <v>79</v>
      </c>
      <c r="AW2235" s="12" t="s">
        <v>33</v>
      </c>
      <c r="AX2235" s="12" t="s">
        <v>71</v>
      </c>
      <c r="AY2235" s="148" t="s">
        <v>141</v>
      </c>
    </row>
    <row r="2236" spans="2:65" s="13" customFormat="1" ht="11.25" x14ac:dyDescent="0.2">
      <c r="B2236" s="153"/>
      <c r="D2236" s="141" t="s">
        <v>155</v>
      </c>
      <c r="E2236" s="154" t="s">
        <v>19</v>
      </c>
      <c r="F2236" s="155" t="s">
        <v>2330</v>
      </c>
      <c r="H2236" s="156">
        <v>10.5</v>
      </c>
      <c r="I2236" s="157"/>
      <c r="L2236" s="153"/>
      <c r="M2236" s="158"/>
      <c r="T2236" s="159"/>
      <c r="AT2236" s="154" t="s">
        <v>155</v>
      </c>
      <c r="AU2236" s="154" t="s">
        <v>81</v>
      </c>
      <c r="AV2236" s="13" t="s">
        <v>81</v>
      </c>
      <c r="AW2236" s="13" t="s">
        <v>33</v>
      </c>
      <c r="AX2236" s="13" t="s">
        <v>71</v>
      </c>
      <c r="AY2236" s="154" t="s">
        <v>141</v>
      </c>
    </row>
    <row r="2237" spans="2:65" s="14" customFormat="1" ht="11.25" x14ac:dyDescent="0.2">
      <c r="B2237" s="170"/>
      <c r="D2237" s="141" t="s">
        <v>155</v>
      </c>
      <c r="E2237" s="171" t="s">
        <v>19</v>
      </c>
      <c r="F2237" s="172" t="s">
        <v>188</v>
      </c>
      <c r="H2237" s="173">
        <v>37.448</v>
      </c>
      <c r="I2237" s="174"/>
      <c r="L2237" s="170"/>
      <c r="M2237" s="175"/>
      <c r="T2237" s="176"/>
      <c r="AT2237" s="171" t="s">
        <v>155</v>
      </c>
      <c r="AU2237" s="171" t="s">
        <v>81</v>
      </c>
      <c r="AV2237" s="14" t="s">
        <v>149</v>
      </c>
      <c r="AW2237" s="14" t="s">
        <v>33</v>
      </c>
      <c r="AX2237" s="14" t="s">
        <v>79</v>
      </c>
      <c r="AY2237" s="171" t="s">
        <v>141</v>
      </c>
    </row>
    <row r="2238" spans="2:65" s="1" customFormat="1" ht="24.2" customHeight="1" x14ac:dyDescent="0.2">
      <c r="B2238" s="33"/>
      <c r="C2238" s="128" t="s">
        <v>2344</v>
      </c>
      <c r="D2238" s="128" t="s">
        <v>144</v>
      </c>
      <c r="E2238" s="129" t="s">
        <v>2345</v>
      </c>
      <c r="F2238" s="130" t="s">
        <v>2346</v>
      </c>
      <c r="G2238" s="131" t="s">
        <v>221</v>
      </c>
      <c r="H2238" s="132">
        <v>37.448</v>
      </c>
      <c r="I2238" s="133"/>
      <c r="J2238" s="134">
        <f>ROUND(I2238*H2238,2)</f>
        <v>0</v>
      </c>
      <c r="K2238" s="130" t="s">
        <v>2187</v>
      </c>
      <c r="L2238" s="33"/>
      <c r="M2238" s="135" t="s">
        <v>19</v>
      </c>
      <c r="N2238" s="136" t="s">
        <v>42</v>
      </c>
      <c r="P2238" s="137">
        <f>O2238*H2238</f>
        <v>0</v>
      </c>
      <c r="Q2238" s="137">
        <v>4.0999999999999999E-4</v>
      </c>
      <c r="R2238" s="137">
        <f>Q2238*H2238</f>
        <v>1.535368E-2</v>
      </c>
      <c r="S2238" s="137">
        <v>0</v>
      </c>
      <c r="T2238" s="138">
        <f>S2238*H2238</f>
        <v>0</v>
      </c>
      <c r="AR2238" s="139" t="s">
        <v>269</v>
      </c>
      <c r="AT2238" s="139" t="s">
        <v>144</v>
      </c>
      <c r="AU2238" s="139" t="s">
        <v>81</v>
      </c>
      <c r="AY2238" s="18" t="s">
        <v>141</v>
      </c>
      <c r="BE2238" s="140">
        <f>IF(N2238="základní",J2238,0)</f>
        <v>0</v>
      </c>
      <c r="BF2238" s="140">
        <f>IF(N2238="snížená",J2238,0)</f>
        <v>0</v>
      </c>
      <c r="BG2238" s="140">
        <f>IF(N2238="zákl. přenesená",J2238,0)</f>
        <v>0</v>
      </c>
      <c r="BH2238" s="140">
        <f>IF(N2238="sníž. přenesená",J2238,0)</f>
        <v>0</v>
      </c>
      <c r="BI2238" s="140">
        <f>IF(N2238="nulová",J2238,0)</f>
        <v>0</v>
      </c>
      <c r="BJ2238" s="18" t="s">
        <v>79</v>
      </c>
      <c r="BK2238" s="140">
        <f>ROUND(I2238*H2238,2)</f>
        <v>0</v>
      </c>
      <c r="BL2238" s="18" t="s">
        <v>269</v>
      </c>
      <c r="BM2238" s="139" t="s">
        <v>2347</v>
      </c>
    </row>
    <row r="2239" spans="2:65" s="1" customFormat="1" ht="19.5" x14ac:dyDescent="0.2">
      <c r="B2239" s="33"/>
      <c r="D2239" s="141" t="s">
        <v>151</v>
      </c>
      <c r="F2239" s="142" t="s">
        <v>2346</v>
      </c>
      <c r="I2239" s="143"/>
      <c r="L2239" s="33"/>
      <c r="M2239" s="144"/>
      <c r="T2239" s="54"/>
      <c r="AT2239" s="18" t="s">
        <v>151</v>
      </c>
      <c r="AU2239" s="18" t="s">
        <v>81</v>
      </c>
    </row>
    <row r="2240" spans="2:65" s="12" customFormat="1" ht="11.25" x14ac:dyDescent="0.2">
      <c r="B2240" s="147"/>
      <c r="D2240" s="141" t="s">
        <v>155</v>
      </c>
      <c r="E2240" s="148" t="s">
        <v>19</v>
      </c>
      <c r="F2240" s="149" t="s">
        <v>2324</v>
      </c>
      <c r="H2240" s="148" t="s">
        <v>19</v>
      </c>
      <c r="I2240" s="150"/>
      <c r="L2240" s="147"/>
      <c r="M2240" s="151"/>
      <c r="T2240" s="152"/>
      <c r="AT2240" s="148" t="s">
        <v>155</v>
      </c>
      <c r="AU2240" s="148" t="s">
        <v>81</v>
      </c>
      <c r="AV2240" s="12" t="s">
        <v>79</v>
      </c>
      <c r="AW2240" s="12" t="s">
        <v>33</v>
      </c>
      <c r="AX2240" s="12" t="s">
        <v>71</v>
      </c>
      <c r="AY2240" s="148" t="s">
        <v>141</v>
      </c>
    </row>
    <row r="2241" spans="2:65" s="12" customFormat="1" ht="11.25" x14ac:dyDescent="0.2">
      <c r="B2241" s="147"/>
      <c r="D2241" s="141" t="s">
        <v>155</v>
      </c>
      <c r="E2241" s="148" t="s">
        <v>19</v>
      </c>
      <c r="F2241" s="149" t="s">
        <v>2325</v>
      </c>
      <c r="H2241" s="148" t="s">
        <v>19</v>
      </c>
      <c r="I2241" s="150"/>
      <c r="L2241" s="147"/>
      <c r="M2241" s="151"/>
      <c r="T2241" s="152"/>
      <c r="AT2241" s="148" t="s">
        <v>155</v>
      </c>
      <c r="AU2241" s="148" t="s">
        <v>81</v>
      </c>
      <c r="AV2241" s="12" t="s">
        <v>79</v>
      </c>
      <c r="AW2241" s="12" t="s">
        <v>33</v>
      </c>
      <c r="AX2241" s="12" t="s">
        <v>71</v>
      </c>
      <c r="AY2241" s="148" t="s">
        <v>141</v>
      </c>
    </row>
    <row r="2242" spans="2:65" s="13" customFormat="1" ht="11.25" x14ac:dyDescent="0.2">
      <c r="B2242" s="153"/>
      <c r="D2242" s="141" t="s">
        <v>155</v>
      </c>
      <c r="E2242" s="154" t="s">
        <v>19</v>
      </c>
      <c r="F2242" s="155" t="s">
        <v>2326</v>
      </c>
      <c r="H2242" s="156">
        <v>13.648</v>
      </c>
      <c r="I2242" s="157"/>
      <c r="L2242" s="153"/>
      <c r="M2242" s="158"/>
      <c r="T2242" s="159"/>
      <c r="AT2242" s="154" t="s">
        <v>155</v>
      </c>
      <c r="AU2242" s="154" t="s">
        <v>81</v>
      </c>
      <c r="AV2242" s="13" t="s">
        <v>81</v>
      </c>
      <c r="AW2242" s="13" t="s">
        <v>33</v>
      </c>
      <c r="AX2242" s="13" t="s">
        <v>71</v>
      </c>
      <c r="AY2242" s="154" t="s">
        <v>141</v>
      </c>
    </row>
    <row r="2243" spans="2:65" s="13" customFormat="1" ht="11.25" x14ac:dyDescent="0.2">
      <c r="B2243" s="153"/>
      <c r="D2243" s="141" t="s">
        <v>155</v>
      </c>
      <c r="E2243" s="154" t="s">
        <v>19</v>
      </c>
      <c r="F2243" s="155" t="s">
        <v>2327</v>
      </c>
      <c r="H2243" s="156">
        <v>13.3</v>
      </c>
      <c r="I2243" s="157"/>
      <c r="L2243" s="153"/>
      <c r="M2243" s="158"/>
      <c r="T2243" s="159"/>
      <c r="AT2243" s="154" t="s">
        <v>155</v>
      </c>
      <c r="AU2243" s="154" t="s">
        <v>81</v>
      </c>
      <c r="AV2243" s="13" t="s">
        <v>81</v>
      </c>
      <c r="AW2243" s="13" t="s">
        <v>33</v>
      </c>
      <c r="AX2243" s="13" t="s">
        <v>71</v>
      </c>
      <c r="AY2243" s="154" t="s">
        <v>141</v>
      </c>
    </row>
    <row r="2244" spans="2:65" s="12" customFormat="1" ht="11.25" x14ac:dyDescent="0.2">
      <c r="B2244" s="147"/>
      <c r="D2244" s="141" t="s">
        <v>155</v>
      </c>
      <c r="E2244" s="148" t="s">
        <v>19</v>
      </c>
      <c r="F2244" s="149" t="s">
        <v>2328</v>
      </c>
      <c r="H2244" s="148" t="s">
        <v>19</v>
      </c>
      <c r="I2244" s="150"/>
      <c r="L2244" s="147"/>
      <c r="M2244" s="151"/>
      <c r="T2244" s="152"/>
      <c r="AT2244" s="148" t="s">
        <v>155</v>
      </c>
      <c r="AU2244" s="148" t="s">
        <v>81</v>
      </c>
      <c r="AV2244" s="12" t="s">
        <v>79</v>
      </c>
      <c r="AW2244" s="12" t="s">
        <v>33</v>
      </c>
      <c r="AX2244" s="12" t="s">
        <v>71</v>
      </c>
      <c r="AY2244" s="148" t="s">
        <v>141</v>
      </c>
    </row>
    <row r="2245" spans="2:65" s="12" customFormat="1" ht="11.25" x14ac:dyDescent="0.2">
      <c r="B2245" s="147"/>
      <c r="D2245" s="141" t="s">
        <v>155</v>
      </c>
      <c r="E2245" s="148" t="s">
        <v>19</v>
      </c>
      <c r="F2245" s="149" t="s">
        <v>2343</v>
      </c>
      <c r="H2245" s="148" t="s">
        <v>19</v>
      </c>
      <c r="I2245" s="150"/>
      <c r="L2245" s="147"/>
      <c r="M2245" s="151"/>
      <c r="T2245" s="152"/>
      <c r="AT2245" s="148" t="s">
        <v>155</v>
      </c>
      <c r="AU2245" s="148" t="s">
        <v>81</v>
      </c>
      <c r="AV2245" s="12" t="s">
        <v>79</v>
      </c>
      <c r="AW2245" s="12" t="s">
        <v>33</v>
      </c>
      <c r="AX2245" s="12" t="s">
        <v>71</v>
      </c>
      <c r="AY2245" s="148" t="s">
        <v>141</v>
      </c>
    </row>
    <row r="2246" spans="2:65" s="13" customFormat="1" ht="11.25" x14ac:dyDescent="0.2">
      <c r="B2246" s="153"/>
      <c r="D2246" s="141" t="s">
        <v>155</v>
      </c>
      <c r="E2246" s="154" t="s">
        <v>19</v>
      </c>
      <c r="F2246" s="155" t="s">
        <v>2330</v>
      </c>
      <c r="H2246" s="156">
        <v>10.5</v>
      </c>
      <c r="I2246" s="157"/>
      <c r="L2246" s="153"/>
      <c r="M2246" s="158"/>
      <c r="T2246" s="159"/>
      <c r="AT2246" s="154" t="s">
        <v>155</v>
      </c>
      <c r="AU2246" s="154" t="s">
        <v>81</v>
      </c>
      <c r="AV2246" s="13" t="s">
        <v>81</v>
      </c>
      <c r="AW2246" s="13" t="s">
        <v>33</v>
      </c>
      <c r="AX2246" s="13" t="s">
        <v>71</v>
      </c>
      <c r="AY2246" s="154" t="s">
        <v>141</v>
      </c>
    </row>
    <row r="2247" spans="2:65" s="14" customFormat="1" ht="11.25" x14ac:dyDescent="0.2">
      <c r="B2247" s="170"/>
      <c r="D2247" s="141" t="s">
        <v>155</v>
      </c>
      <c r="E2247" s="171" t="s">
        <v>19</v>
      </c>
      <c r="F2247" s="172" t="s">
        <v>188</v>
      </c>
      <c r="H2247" s="173">
        <v>37.448</v>
      </c>
      <c r="I2247" s="174"/>
      <c r="L2247" s="170"/>
      <c r="M2247" s="175"/>
      <c r="T2247" s="176"/>
      <c r="AT2247" s="171" t="s">
        <v>155</v>
      </c>
      <c r="AU2247" s="171" t="s">
        <v>81</v>
      </c>
      <c r="AV2247" s="14" t="s">
        <v>149</v>
      </c>
      <c r="AW2247" s="14" t="s">
        <v>33</v>
      </c>
      <c r="AX2247" s="14" t="s">
        <v>79</v>
      </c>
      <c r="AY2247" s="171" t="s">
        <v>141</v>
      </c>
    </row>
    <row r="2248" spans="2:65" s="1" customFormat="1" ht="21.75" customHeight="1" x14ac:dyDescent="0.2">
      <c r="B2248" s="33"/>
      <c r="C2248" s="128" t="s">
        <v>2348</v>
      </c>
      <c r="D2248" s="128" t="s">
        <v>144</v>
      </c>
      <c r="E2248" s="129" t="s">
        <v>2349</v>
      </c>
      <c r="F2248" s="130" t="s">
        <v>2350</v>
      </c>
      <c r="G2248" s="131" t="s">
        <v>221</v>
      </c>
      <c r="H2248" s="132">
        <v>2.5</v>
      </c>
      <c r="I2248" s="133"/>
      <c r="J2248" s="134">
        <f>ROUND(I2248*H2248,2)</f>
        <v>0</v>
      </c>
      <c r="K2248" s="130" t="s">
        <v>148</v>
      </c>
      <c r="L2248" s="33"/>
      <c r="M2248" s="135" t="s">
        <v>19</v>
      </c>
      <c r="N2248" s="136" t="s">
        <v>42</v>
      </c>
      <c r="P2248" s="137">
        <f>O2248*H2248</f>
        <v>0</v>
      </c>
      <c r="Q2248" s="137">
        <v>0</v>
      </c>
      <c r="R2248" s="137">
        <f>Q2248*H2248</f>
        <v>0</v>
      </c>
      <c r="S2248" s="137">
        <v>0</v>
      </c>
      <c r="T2248" s="138">
        <f>S2248*H2248</f>
        <v>0</v>
      </c>
      <c r="AR2248" s="139" t="s">
        <v>269</v>
      </c>
      <c r="AT2248" s="139" t="s">
        <v>144</v>
      </c>
      <c r="AU2248" s="139" t="s">
        <v>81</v>
      </c>
      <c r="AY2248" s="18" t="s">
        <v>141</v>
      </c>
      <c r="BE2248" s="140">
        <f>IF(N2248="základní",J2248,0)</f>
        <v>0</v>
      </c>
      <c r="BF2248" s="140">
        <f>IF(N2248="snížená",J2248,0)</f>
        <v>0</v>
      </c>
      <c r="BG2248" s="140">
        <f>IF(N2248="zákl. přenesená",J2248,0)</f>
        <v>0</v>
      </c>
      <c r="BH2248" s="140">
        <f>IF(N2248="sníž. přenesená",J2248,0)</f>
        <v>0</v>
      </c>
      <c r="BI2248" s="140">
        <f>IF(N2248="nulová",J2248,0)</f>
        <v>0</v>
      </c>
      <c r="BJ2248" s="18" t="s">
        <v>79</v>
      </c>
      <c r="BK2248" s="140">
        <f>ROUND(I2248*H2248,2)</f>
        <v>0</v>
      </c>
      <c r="BL2248" s="18" t="s">
        <v>269</v>
      </c>
      <c r="BM2248" s="139" t="s">
        <v>2351</v>
      </c>
    </row>
    <row r="2249" spans="2:65" s="1" customFormat="1" ht="19.5" x14ac:dyDescent="0.2">
      <c r="B2249" s="33"/>
      <c r="D2249" s="141" t="s">
        <v>151</v>
      </c>
      <c r="F2249" s="142" t="s">
        <v>2352</v>
      </c>
      <c r="I2249" s="143"/>
      <c r="L2249" s="33"/>
      <c r="M2249" s="144"/>
      <c r="T2249" s="54"/>
      <c r="AT2249" s="18" t="s">
        <v>151</v>
      </c>
      <c r="AU2249" s="18" t="s">
        <v>81</v>
      </c>
    </row>
    <row r="2250" spans="2:65" s="1" customFormat="1" ht="11.25" x14ac:dyDescent="0.2">
      <c r="B2250" s="33"/>
      <c r="D2250" s="145" t="s">
        <v>153</v>
      </c>
      <c r="F2250" s="146" t="s">
        <v>2353</v>
      </c>
      <c r="I2250" s="143"/>
      <c r="L2250" s="33"/>
      <c r="M2250" s="144"/>
      <c r="T2250" s="54"/>
      <c r="AT2250" s="18" t="s">
        <v>153</v>
      </c>
      <c r="AU2250" s="18" t="s">
        <v>81</v>
      </c>
    </row>
    <row r="2251" spans="2:65" s="12" customFormat="1" ht="11.25" x14ac:dyDescent="0.2">
      <c r="B2251" s="147"/>
      <c r="D2251" s="141" t="s">
        <v>155</v>
      </c>
      <c r="E2251" s="148" t="s">
        <v>19</v>
      </c>
      <c r="F2251" s="149" t="s">
        <v>156</v>
      </c>
      <c r="H2251" s="148" t="s">
        <v>19</v>
      </c>
      <c r="I2251" s="150"/>
      <c r="L2251" s="147"/>
      <c r="M2251" s="151"/>
      <c r="T2251" s="152"/>
      <c r="AT2251" s="148" t="s">
        <v>155</v>
      </c>
      <c r="AU2251" s="148" t="s">
        <v>81</v>
      </c>
      <c r="AV2251" s="12" t="s">
        <v>79</v>
      </c>
      <c r="AW2251" s="12" t="s">
        <v>33</v>
      </c>
      <c r="AX2251" s="12" t="s">
        <v>71</v>
      </c>
      <c r="AY2251" s="148" t="s">
        <v>141</v>
      </c>
    </row>
    <row r="2252" spans="2:65" s="13" customFormat="1" ht="22.5" x14ac:dyDescent="0.2">
      <c r="B2252" s="153"/>
      <c r="D2252" s="141" t="s">
        <v>155</v>
      </c>
      <c r="E2252" s="154" t="s">
        <v>19</v>
      </c>
      <c r="F2252" s="155" t="s">
        <v>1767</v>
      </c>
      <c r="H2252" s="156">
        <v>2.5</v>
      </c>
      <c r="I2252" s="157"/>
      <c r="L2252" s="153"/>
      <c r="M2252" s="158"/>
      <c r="T2252" s="159"/>
      <c r="AT2252" s="154" t="s">
        <v>155</v>
      </c>
      <c r="AU2252" s="154" t="s">
        <v>81</v>
      </c>
      <c r="AV2252" s="13" t="s">
        <v>81</v>
      </c>
      <c r="AW2252" s="13" t="s">
        <v>33</v>
      </c>
      <c r="AX2252" s="13" t="s">
        <v>79</v>
      </c>
      <c r="AY2252" s="154" t="s">
        <v>141</v>
      </c>
    </row>
    <row r="2253" spans="2:65" s="1" customFormat="1" ht="21.75" customHeight="1" x14ac:dyDescent="0.2">
      <c r="B2253" s="33"/>
      <c r="C2253" s="128" t="s">
        <v>2354</v>
      </c>
      <c r="D2253" s="128" t="s">
        <v>144</v>
      </c>
      <c r="E2253" s="129" t="s">
        <v>2355</v>
      </c>
      <c r="F2253" s="130" t="s">
        <v>2356</v>
      </c>
      <c r="G2253" s="131" t="s">
        <v>221</v>
      </c>
      <c r="H2253" s="132">
        <v>2.5</v>
      </c>
      <c r="I2253" s="133"/>
      <c r="J2253" s="134">
        <f>ROUND(I2253*H2253,2)</f>
        <v>0</v>
      </c>
      <c r="K2253" s="130" t="s">
        <v>148</v>
      </c>
      <c r="L2253" s="33"/>
      <c r="M2253" s="135" t="s">
        <v>19</v>
      </c>
      <c r="N2253" s="136" t="s">
        <v>42</v>
      </c>
      <c r="P2253" s="137">
        <f>O2253*H2253</f>
        <v>0</v>
      </c>
      <c r="Q2253" s="137">
        <v>3.8000000000000002E-4</v>
      </c>
      <c r="R2253" s="137">
        <f>Q2253*H2253</f>
        <v>9.5000000000000011E-4</v>
      </c>
      <c r="S2253" s="137">
        <v>0</v>
      </c>
      <c r="T2253" s="138">
        <f>S2253*H2253</f>
        <v>0</v>
      </c>
      <c r="AR2253" s="139" t="s">
        <v>269</v>
      </c>
      <c r="AT2253" s="139" t="s">
        <v>144</v>
      </c>
      <c r="AU2253" s="139" t="s">
        <v>81</v>
      </c>
      <c r="AY2253" s="18" t="s">
        <v>141</v>
      </c>
      <c r="BE2253" s="140">
        <f>IF(N2253="základní",J2253,0)</f>
        <v>0</v>
      </c>
      <c r="BF2253" s="140">
        <f>IF(N2253="snížená",J2253,0)</f>
        <v>0</v>
      </c>
      <c r="BG2253" s="140">
        <f>IF(N2253="zákl. přenesená",J2253,0)</f>
        <v>0</v>
      </c>
      <c r="BH2253" s="140">
        <f>IF(N2253="sníž. přenesená",J2253,0)</f>
        <v>0</v>
      </c>
      <c r="BI2253" s="140">
        <f>IF(N2253="nulová",J2253,0)</f>
        <v>0</v>
      </c>
      <c r="BJ2253" s="18" t="s">
        <v>79</v>
      </c>
      <c r="BK2253" s="140">
        <f>ROUND(I2253*H2253,2)</f>
        <v>0</v>
      </c>
      <c r="BL2253" s="18" t="s">
        <v>269</v>
      </c>
      <c r="BM2253" s="139" t="s">
        <v>2357</v>
      </c>
    </row>
    <row r="2254" spans="2:65" s="1" customFormat="1" ht="11.25" x14ac:dyDescent="0.2">
      <c r="B2254" s="33"/>
      <c r="D2254" s="141" t="s">
        <v>151</v>
      </c>
      <c r="F2254" s="142" t="s">
        <v>2358</v>
      </c>
      <c r="I2254" s="143"/>
      <c r="L2254" s="33"/>
      <c r="M2254" s="144"/>
      <c r="T2254" s="54"/>
      <c r="AT2254" s="18" t="s">
        <v>151</v>
      </c>
      <c r="AU2254" s="18" t="s">
        <v>81</v>
      </c>
    </row>
    <row r="2255" spans="2:65" s="1" customFormat="1" ht="11.25" x14ac:dyDescent="0.2">
      <c r="B2255" s="33"/>
      <c r="D2255" s="145" t="s">
        <v>153</v>
      </c>
      <c r="F2255" s="146" t="s">
        <v>2359</v>
      </c>
      <c r="I2255" s="143"/>
      <c r="L2255" s="33"/>
      <c r="M2255" s="144"/>
      <c r="T2255" s="54"/>
      <c r="AT2255" s="18" t="s">
        <v>153</v>
      </c>
      <c r="AU2255" s="18" t="s">
        <v>81</v>
      </c>
    </row>
    <row r="2256" spans="2:65" s="12" customFormat="1" ht="11.25" x14ac:dyDescent="0.2">
      <c r="B2256" s="147"/>
      <c r="D2256" s="141" t="s">
        <v>155</v>
      </c>
      <c r="E2256" s="148" t="s">
        <v>19</v>
      </c>
      <c r="F2256" s="149" t="s">
        <v>156</v>
      </c>
      <c r="H2256" s="148" t="s">
        <v>19</v>
      </c>
      <c r="I2256" s="150"/>
      <c r="L2256" s="147"/>
      <c r="M2256" s="151"/>
      <c r="T2256" s="152"/>
      <c r="AT2256" s="148" t="s">
        <v>155</v>
      </c>
      <c r="AU2256" s="148" t="s">
        <v>81</v>
      </c>
      <c r="AV2256" s="12" t="s">
        <v>79</v>
      </c>
      <c r="AW2256" s="12" t="s">
        <v>33</v>
      </c>
      <c r="AX2256" s="12" t="s">
        <v>71</v>
      </c>
      <c r="AY2256" s="148" t="s">
        <v>141</v>
      </c>
    </row>
    <row r="2257" spans="2:65" s="13" customFormat="1" ht="22.5" x14ac:dyDescent="0.2">
      <c r="B2257" s="153"/>
      <c r="D2257" s="141" t="s">
        <v>155</v>
      </c>
      <c r="E2257" s="154" t="s">
        <v>19</v>
      </c>
      <c r="F2257" s="155" t="s">
        <v>1767</v>
      </c>
      <c r="H2257" s="156">
        <v>2.5</v>
      </c>
      <c r="I2257" s="157"/>
      <c r="L2257" s="153"/>
      <c r="M2257" s="158"/>
      <c r="T2257" s="159"/>
      <c r="AT2257" s="154" t="s">
        <v>155</v>
      </c>
      <c r="AU2257" s="154" t="s">
        <v>81</v>
      </c>
      <c r="AV2257" s="13" t="s">
        <v>81</v>
      </c>
      <c r="AW2257" s="13" t="s">
        <v>33</v>
      </c>
      <c r="AX2257" s="13" t="s">
        <v>79</v>
      </c>
      <c r="AY2257" s="154" t="s">
        <v>141</v>
      </c>
    </row>
    <row r="2258" spans="2:65" s="11" customFormat="1" ht="22.9" customHeight="1" x14ac:dyDescent="0.2">
      <c r="B2258" s="116"/>
      <c r="D2258" s="117" t="s">
        <v>70</v>
      </c>
      <c r="E2258" s="126" t="s">
        <v>2360</v>
      </c>
      <c r="F2258" s="126" t="s">
        <v>2361</v>
      </c>
      <c r="I2258" s="119"/>
      <c r="J2258" s="127">
        <f>BK2258</f>
        <v>0</v>
      </c>
      <c r="L2258" s="116"/>
      <c r="M2258" s="121"/>
      <c r="P2258" s="122">
        <f>SUM(P2259:P2428)</f>
        <v>0</v>
      </c>
      <c r="R2258" s="122">
        <f>SUM(R2259:R2428)</f>
        <v>1.4377605600000001</v>
      </c>
      <c r="T2258" s="123">
        <f>SUM(T2259:T2428)</f>
        <v>0.20567186000000001</v>
      </c>
      <c r="AR2258" s="117" t="s">
        <v>81</v>
      </c>
      <c r="AT2258" s="124" t="s">
        <v>70</v>
      </c>
      <c r="AU2258" s="124" t="s">
        <v>79</v>
      </c>
      <c r="AY2258" s="117" t="s">
        <v>141</v>
      </c>
      <c r="BK2258" s="125">
        <f>SUM(BK2259:BK2428)</f>
        <v>0</v>
      </c>
    </row>
    <row r="2259" spans="2:65" s="1" customFormat="1" ht="16.5" customHeight="1" x14ac:dyDescent="0.2">
      <c r="B2259" s="33"/>
      <c r="C2259" s="128" t="s">
        <v>2362</v>
      </c>
      <c r="D2259" s="128" t="s">
        <v>144</v>
      </c>
      <c r="E2259" s="129" t="s">
        <v>2363</v>
      </c>
      <c r="F2259" s="130" t="s">
        <v>2364</v>
      </c>
      <c r="G2259" s="131" t="s">
        <v>221</v>
      </c>
      <c r="H2259" s="132">
        <v>607.29200000000003</v>
      </c>
      <c r="I2259" s="133"/>
      <c r="J2259" s="134">
        <f>ROUND(I2259*H2259,2)</f>
        <v>0</v>
      </c>
      <c r="K2259" s="130" t="s">
        <v>148</v>
      </c>
      <c r="L2259" s="33"/>
      <c r="M2259" s="135" t="s">
        <v>19</v>
      </c>
      <c r="N2259" s="136" t="s">
        <v>42</v>
      </c>
      <c r="P2259" s="137">
        <f>O2259*H2259</f>
        <v>0</v>
      </c>
      <c r="Q2259" s="137">
        <v>0</v>
      </c>
      <c r="R2259" s="137">
        <f>Q2259*H2259</f>
        <v>0</v>
      </c>
      <c r="S2259" s="137">
        <v>0</v>
      </c>
      <c r="T2259" s="138">
        <f>S2259*H2259</f>
        <v>0</v>
      </c>
      <c r="AR2259" s="139" t="s">
        <v>269</v>
      </c>
      <c r="AT2259" s="139" t="s">
        <v>144</v>
      </c>
      <c r="AU2259" s="139" t="s">
        <v>81</v>
      </c>
      <c r="AY2259" s="18" t="s">
        <v>141</v>
      </c>
      <c r="BE2259" s="140">
        <f>IF(N2259="základní",J2259,0)</f>
        <v>0</v>
      </c>
      <c r="BF2259" s="140">
        <f>IF(N2259="snížená",J2259,0)</f>
        <v>0</v>
      </c>
      <c r="BG2259" s="140">
        <f>IF(N2259="zákl. přenesená",J2259,0)</f>
        <v>0</v>
      </c>
      <c r="BH2259" s="140">
        <f>IF(N2259="sníž. přenesená",J2259,0)</f>
        <v>0</v>
      </c>
      <c r="BI2259" s="140">
        <f>IF(N2259="nulová",J2259,0)</f>
        <v>0</v>
      </c>
      <c r="BJ2259" s="18" t="s">
        <v>79</v>
      </c>
      <c r="BK2259" s="140">
        <f>ROUND(I2259*H2259,2)</f>
        <v>0</v>
      </c>
      <c r="BL2259" s="18" t="s">
        <v>269</v>
      </c>
      <c r="BM2259" s="139" t="s">
        <v>2365</v>
      </c>
    </row>
    <row r="2260" spans="2:65" s="1" customFormat="1" ht="11.25" x14ac:dyDescent="0.2">
      <c r="B2260" s="33"/>
      <c r="D2260" s="141" t="s">
        <v>151</v>
      </c>
      <c r="F2260" s="142" t="s">
        <v>2366</v>
      </c>
      <c r="I2260" s="143"/>
      <c r="L2260" s="33"/>
      <c r="M2260" s="144"/>
      <c r="T2260" s="54"/>
      <c r="AT2260" s="18" t="s">
        <v>151</v>
      </c>
      <c r="AU2260" s="18" t="s">
        <v>81</v>
      </c>
    </row>
    <row r="2261" spans="2:65" s="1" customFormat="1" ht="11.25" x14ac:dyDescent="0.2">
      <c r="B2261" s="33"/>
      <c r="D2261" s="145" t="s">
        <v>153</v>
      </c>
      <c r="F2261" s="146" t="s">
        <v>2367</v>
      </c>
      <c r="I2261" s="143"/>
      <c r="L2261" s="33"/>
      <c r="M2261" s="144"/>
      <c r="T2261" s="54"/>
      <c r="AT2261" s="18" t="s">
        <v>153</v>
      </c>
      <c r="AU2261" s="18" t="s">
        <v>81</v>
      </c>
    </row>
    <row r="2262" spans="2:65" s="12" customFormat="1" ht="11.25" x14ac:dyDescent="0.2">
      <c r="B2262" s="147"/>
      <c r="D2262" s="141" t="s">
        <v>155</v>
      </c>
      <c r="E2262" s="148" t="s">
        <v>19</v>
      </c>
      <c r="F2262" s="149" t="s">
        <v>156</v>
      </c>
      <c r="H2262" s="148" t="s">
        <v>19</v>
      </c>
      <c r="I2262" s="150"/>
      <c r="L2262" s="147"/>
      <c r="M2262" s="151"/>
      <c r="T2262" s="152"/>
      <c r="AT2262" s="148" t="s">
        <v>155</v>
      </c>
      <c r="AU2262" s="148" t="s">
        <v>81</v>
      </c>
      <c r="AV2262" s="12" t="s">
        <v>79</v>
      </c>
      <c r="AW2262" s="12" t="s">
        <v>33</v>
      </c>
      <c r="AX2262" s="12" t="s">
        <v>71</v>
      </c>
      <c r="AY2262" s="148" t="s">
        <v>141</v>
      </c>
    </row>
    <row r="2263" spans="2:65" s="12" customFormat="1" ht="22.5" x14ac:dyDescent="0.2">
      <c r="B2263" s="147"/>
      <c r="D2263" s="141" t="s">
        <v>155</v>
      </c>
      <c r="E2263" s="148" t="s">
        <v>19</v>
      </c>
      <c r="F2263" s="149" t="s">
        <v>430</v>
      </c>
      <c r="H2263" s="148" t="s">
        <v>19</v>
      </c>
      <c r="I2263" s="150"/>
      <c r="L2263" s="147"/>
      <c r="M2263" s="151"/>
      <c r="T2263" s="152"/>
      <c r="AT2263" s="148" t="s">
        <v>155</v>
      </c>
      <c r="AU2263" s="148" t="s">
        <v>81</v>
      </c>
      <c r="AV2263" s="12" t="s">
        <v>79</v>
      </c>
      <c r="AW2263" s="12" t="s">
        <v>33</v>
      </c>
      <c r="AX2263" s="12" t="s">
        <v>71</v>
      </c>
      <c r="AY2263" s="148" t="s">
        <v>141</v>
      </c>
    </row>
    <row r="2264" spans="2:65" s="13" customFormat="1" ht="22.5" x14ac:dyDescent="0.2">
      <c r="B2264" s="153"/>
      <c r="D2264" s="141" t="s">
        <v>155</v>
      </c>
      <c r="E2264" s="154" t="s">
        <v>19</v>
      </c>
      <c r="F2264" s="155" t="s">
        <v>431</v>
      </c>
      <c r="H2264" s="156">
        <v>27.611999999999998</v>
      </c>
      <c r="I2264" s="157"/>
      <c r="L2264" s="153"/>
      <c r="M2264" s="158"/>
      <c r="T2264" s="159"/>
      <c r="AT2264" s="154" t="s">
        <v>155</v>
      </c>
      <c r="AU2264" s="154" t="s">
        <v>81</v>
      </c>
      <c r="AV2264" s="13" t="s">
        <v>81</v>
      </c>
      <c r="AW2264" s="13" t="s">
        <v>33</v>
      </c>
      <c r="AX2264" s="13" t="s">
        <v>71</v>
      </c>
      <c r="AY2264" s="154" t="s">
        <v>141</v>
      </c>
    </row>
    <row r="2265" spans="2:65" s="13" customFormat="1" ht="11.25" x14ac:dyDescent="0.2">
      <c r="B2265" s="153"/>
      <c r="D2265" s="141" t="s">
        <v>155</v>
      </c>
      <c r="E2265" s="154" t="s">
        <v>19</v>
      </c>
      <c r="F2265" s="155" t="s">
        <v>432</v>
      </c>
      <c r="H2265" s="156">
        <v>7.59</v>
      </c>
      <c r="I2265" s="157"/>
      <c r="L2265" s="153"/>
      <c r="M2265" s="158"/>
      <c r="T2265" s="159"/>
      <c r="AT2265" s="154" t="s">
        <v>155</v>
      </c>
      <c r="AU2265" s="154" t="s">
        <v>81</v>
      </c>
      <c r="AV2265" s="13" t="s">
        <v>81</v>
      </c>
      <c r="AW2265" s="13" t="s">
        <v>33</v>
      </c>
      <c r="AX2265" s="13" t="s">
        <v>71</v>
      </c>
      <c r="AY2265" s="154" t="s">
        <v>141</v>
      </c>
    </row>
    <row r="2266" spans="2:65" s="13" customFormat="1" ht="11.25" x14ac:dyDescent="0.2">
      <c r="B2266" s="153"/>
      <c r="D2266" s="141" t="s">
        <v>155</v>
      </c>
      <c r="E2266" s="154" t="s">
        <v>19</v>
      </c>
      <c r="F2266" s="155" t="s">
        <v>433</v>
      </c>
      <c r="H2266" s="156">
        <v>35.104999999999997</v>
      </c>
      <c r="I2266" s="157"/>
      <c r="L2266" s="153"/>
      <c r="M2266" s="158"/>
      <c r="T2266" s="159"/>
      <c r="AT2266" s="154" t="s">
        <v>155</v>
      </c>
      <c r="AU2266" s="154" t="s">
        <v>81</v>
      </c>
      <c r="AV2266" s="13" t="s">
        <v>81</v>
      </c>
      <c r="AW2266" s="13" t="s">
        <v>33</v>
      </c>
      <c r="AX2266" s="13" t="s">
        <v>71</v>
      </c>
      <c r="AY2266" s="154" t="s">
        <v>141</v>
      </c>
    </row>
    <row r="2267" spans="2:65" s="13" customFormat="1" ht="11.25" x14ac:dyDescent="0.2">
      <c r="B2267" s="153"/>
      <c r="D2267" s="141" t="s">
        <v>155</v>
      </c>
      <c r="E2267" s="154" t="s">
        <v>19</v>
      </c>
      <c r="F2267" s="155" t="s">
        <v>434</v>
      </c>
      <c r="H2267" s="156">
        <v>11.055</v>
      </c>
      <c r="I2267" s="157"/>
      <c r="L2267" s="153"/>
      <c r="M2267" s="158"/>
      <c r="T2267" s="159"/>
      <c r="AT2267" s="154" t="s">
        <v>155</v>
      </c>
      <c r="AU2267" s="154" t="s">
        <v>81</v>
      </c>
      <c r="AV2267" s="13" t="s">
        <v>81</v>
      </c>
      <c r="AW2267" s="13" t="s">
        <v>33</v>
      </c>
      <c r="AX2267" s="13" t="s">
        <v>71</v>
      </c>
      <c r="AY2267" s="154" t="s">
        <v>141</v>
      </c>
    </row>
    <row r="2268" spans="2:65" s="13" customFormat="1" ht="11.25" x14ac:dyDescent="0.2">
      <c r="B2268" s="153"/>
      <c r="D2268" s="141" t="s">
        <v>155</v>
      </c>
      <c r="E2268" s="154" t="s">
        <v>19</v>
      </c>
      <c r="F2268" s="155" t="s">
        <v>435</v>
      </c>
      <c r="H2268" s="156">
        <v>24.701000000000001</v>
      </c>
      <c r="I2268" s="157"/>
      <c r="L2268" s="153"/>
      <c r="M2268" s="158"/>
      <c r="T2268" s="159"/>
      <c r="AT2268" s="154" t="s">
        <v>155</v>
      </c>
      <c r="AU2268" s="154" t="s">
        <v>81</v>
      </c>
      <c r="AV2268" s="13" t="s">
        <v>81</v>
      </c>
      <c r="AW2268" s="13" t="s">
        <v>33</v>
      </c>
      <c r="AX2268" s="13" t="s">
        <v>71</v>
      </c>
      <c r="AY2268" s="154" t="s">
        <v>141</v>
      </c>
    </row>
    <row r="2269" spans="2:65" s="13" customFormat="1" ht="22.5" x14ac:dyDescent="0.2">
      <c r="B2269" s="153"/>
      <c r="D2269" s="141" t="s">
        <v>155</v>
      </c>
      <c r="E2269" s="154" t="s">
        <v>19</v>
      </c>
      <c r="F2269" s="155" t="s">
        <v>436</v>
      </c>
      <c r="H2269" s="156">
        <v>38.679000000000002</v>
      </c>
      <c r="I2269" s="157"/>
      <c r="L2269" s="153"/>
      <c r="M2269" s="158"/>
      <c r="T2269" s="159"/>
      <c r="AT2269" s="154" t="s">
        <v>155</v>
      </c>
      <c r="AU2269" s="154" t="s">
        <v>81</v>
      </c>
      <c r="AV2269" s="13" t="s">
        <v>81</v>
      </c>
      <c r="AW2269" s="13" t="s">
        <v>33</v>
      </c>
      <c r="AX2269" s="13" t="s">
        <v>71</v>
      </c>
      <c r="AY2269" s="154" t="s">
        <v>141</v>
      </c>
    </row>
    <row r="2270" spans="2:65" s="13" customFormat="1" ht="11.25" x14ac:dyDescent="0.2">
      <c r="B2270" s="153"/>
      <c r="D2270" s="141" t="s">
        <v>155</v>
      </c>
      <c r="E2270" s="154" t="s">
        <v>19</v>
      </c>
      <c r="F2270" s="155" t="s">
        <v>832</v>
      </c>
      <c r="H2270" s="156">
        <v>313.35000000000002</v>
      </c>
      <c r="I2270" s="157"/>
      <c r="L2270" s="153"/>
      <c r="M2270" s="158"/>
      <c r="T2270" s="159"/>
      <c r="AT2270" s="154" t="s">
        <v>155</v>
      </c>
      <c r="AU2270" s="154" t="s">
        <v>81</v>
      </c>
      <c r="AV2270" s="13" t="s">
        <v>81</v>
      </c>
      <c r="AW2270" s="13" t="s">
        <v>33</v>
      </c>
      <c r="AX2270" s="13" t="s">
        <v>71</v>
      </c>
      <c r="AY2270" s="154" t="s">
        <v>141</v>
      </c>
    </row>
    <row r="2271" spans="2:65" s="13" customFormat="1" ht="11.25" x14ac:dyDescent="0.2">
      <c r="B2271" s="153"/>
      <c r="D2271" s="141" t="s">
        <v>155</v>
      </c>
      <c r="E2271" s="154" t="s">
        <v>19</v>
      </c>
      <c r="F2271" s="155" t="s">
        <v>833</v>
      </c>
      <c r="H2271" s="156">
        <v>135.9</v>
      </c>
      <c r="I2271" s="157"/>
      <c r="L2271" s="153"/>
      <c r="M2271" s="158"/>
      <c r="T2271" s="159"/>
      <c r="AT2271" s="154" t="s">
        <v>155</v>
      </c>
      <c r="AU2271" s="154" t="s">
        <v>81</v>
      </c>
      <c r="AV2271" s="13" t="s">
        <v>81</v>
      </c>
      <c r="AW2271" s="13" t="s">
        <v>33</v>
      </c>
      <c r="AX2271" s="13" t="s">
        <v>71</v>
      </c>
      <c r="AY2271" s="154" t="s">
        <v>141</v>
      </c>
    </row>
    <row r="2272" spans="2:65" s="13" customFormat="1" ht="22.5" x14ac:dyDescent="0.2">
      <c r="B2272" s="153"/>
      <c r="D2272" s="141" t="s">
        <v>155</v>
      </c>
      <c r="E2272" s="154" t="s">
        <v>19</v>
      </c>
      <c r="F2272" s="155" t="s">
        <v>463</v>
      </c>
      <c r="H2272" s="156">
        <v>13.3</v>
      </c>
      <c r="I2272" s="157"/>
      <c r="L2272" s="153"/>
      <c r="M2272" s="158"/>
      <c r="T2272" s="159"/>
      <c r="AT2272" s="154" t="s">
        <v>155</v>
      </c>
      <c r="AU2272" s="154" t="s">
        <v>81</v>
      </c>
      <c r="AV2272" s="13" t="s">
        <v>81</v>
      </c>
      <c r="AW2272" s="13" t="s">
        <v>33</v>
      </c>
      <c r="AX2272" s="13" t="s">
        <v>71</v>
      </c>
      <c r="AY2272" s="154" t="s">
        <v>141</v>
      </c>
    </row>
    <row r="2273" spans="2:65" s="14" customFormat="1" ht="11.25" x14ac:dyDescent="0.2">
      <c r="B2273" s="170"/>
      <c r="D2273" s="141" t="s">
        <v>155</v>
      </c>
      <c r="E2273" s="171" t="s">
        <v>19</v>
      </c>
      <c r="F2273" s="172" t="s">
        <v>188</v>
      </c>
      <c r="H2273" s="173">
        <v>607.29200000000003</v>
      </c>
      <c r="I2273" s="174"/>
      <c r="L2273" s="170"/>
      <c r="M2273" s="175"/>
      <c r="T2273" s="176"/>
      <c r="AT2273" s="171" t="s">
        <v>155</v>
      </c>
      <c r="AU2273" s="171" t="s">
        <v>81</v>
      </c>
      <c r="AV2273" s="14" t="s">
        <v>149</v>
      </c>
      <c r="AW2273" s="14" t="s">
        <v>33</v>
      </c>
      <c r="AX2273" s="14" t="s">
        <v>79</v>
      </c>
      <c r="AY2273" s="171" t="s">
        <v>141</v>
      </c>
    </row>
    <row r="2274" spans="2:65" s="1" customFormat="1" ht="16.5" customHeight="1" x14ac:dyDescent="0.2">
      <c r="B2274" s="33"/>
      <c r="C2274" s="128" t="s">
        <v>2368</v>
      </c>
      <c r="D2274" s="128" t="s">
        <v>144</v>
      </c>
      <c r="E2274" s="129" t="s">
        <v>2369</v>
      </c>
      <c r="F2274" s="130" t="s">
        <v>2370</v>
      </c>
      <c r="G2274" s="131" t="s">
        <v>221</v>
      </c>
      <c r="H2274" s="132">
        <v>607.29200000000003</v>
      </c>
      <c r="I2274" s="133"/>
      <c r="J2274" s="134">
        <f>ROUND(I2274*H2274,2)</f>
        <v>0</v>
      </c>
      <c r="K2274" s="130" t="s">
        <v>148</v>
      </c>
      <c r="L2274" s="33"/>
      <c r="M2274" s="135" t="s">
        <v>19</v>
      </c>
      <c r="N2274" s="136" t="s">
        <v>42</v>
      </c>
      <c r="P2274" s="137">
        <f>O2274*H2274</f>
        <v>0</v>
      </c>
      <c r="Q2274" s="137">
        <v>1E-3</v>
      </c>
      <c r="R2274" s="137">
        <f>Q2274*H2274</f>
        <v>0.60729200000000005</v>
      </c>
      <c r="S2274" s="137">
        <v>3.1E-4</v>
      </c>
      <c r="T2274" s="138">
        <f>S2274*H2274</f>
        <v>0.18826052000000001</v>
      </c>
      <c r="AR2274" s="139" t="s">
        <v>269</v>
      </c>
      <c r="AT2274" s="139" t="s">
        <v>144</v>
      </c>
      <c r="AU2274" s="139" t="s">
        <v>81</v>
      </c>
      <c r="AY2274" s="18" t="s">
        <v>141</v>
      </c>
      <c r="BE2274" s="140">
        <f>IF(N2274="základní",J2274,0)</f>
        <v>0</v>
      </c>
      <c r="BF2274" s="140">
        <f>IF(N2274="snížená",J2274,0)</f>
        <v>0</v>
      </c>
      <c r="BG2274" s="140">
        <f>IF(N2274="zákl. přenesená",J2274,0)</f>
        <v>0</v>
      </c>
      <c r="BH2274" s="140">
        <f>IF(N2274="sníž. přenesená",J2274,0)</f>
        <v>0</v>
      </c>
      <c r="BI2274" s="140">
        <f>IF(N2274="nulová",J2274,0)</f>
        <v>0</v>
      </c>
      <c r="BJ2274" s="18" t="s">
        <v>79</v>
      </c>
      <c r="BK2274" s="140">
        <f>ROUND(I2274*H2274,2)</f>
        <v>0</v>
      </c>
      <c r="BL2274" s="18" t="s">
        <v>269</v>
      </c>
      <c r="BM2274" s="139" t="s">
        <v>2371</v>
      </c>
    </row>
    <row r="2275" spans="2:65" s="1" customFormat="1" ht="11.25" x14ac:dyDescent="0.2">
      <c r="B2275" s="33"/>
      <c r="D2275" s="141" t="s">
        <v>151</v>
      </c>
      <c r="F2275" s="142" t="s">
        <v>2372</v>
      </c>
      <c r="I2275" s="143"/>
      <c r="L2275" s="33"/>
      <c r="M2275" s="144"/>
      <c r="T2275" s="54"/>
      <c r="AT2275" s="18" t="s">
        <v>151</v>
      </c>
      <c r="AU2275" s="18" t="s">
        <v>81</v>
      </c>
    </row>
    <row r="2276" spans="2:65" s="1" customFormat="1" ht="11.25" x14ac:dyDescent="0.2">
      <c r="B2276" s="33"/>
      <c r="D2276" s="145" t="s">
        <v>153</v>
      </c>
      <c r="F2276" s="146" t="s">
        <v>2373</v>
      </c>
      <c r="I2276" s="143"/>
      <c r="L2276" s="33"/>
      <c r="M2276" s="144"/>
      <c r="T2276" s="54"/>
      <c r="AT2276" s="18" t="s">
        <v>153</v>
      </c>
      <c r="AU2276" s="18" t="s">
        <v>81</v>
      </c>
    </row>
    <row r="2277" spans="2:65" s="12" customFormat="1" ht="11.25" x14ac:dyDescent="0.2">
      <c r="B2277" s="147"/>
      <c r="D2277" s="141" t="s">
        <v>155</v>
      </c>
      <c r="E2277" s="148" t="s">
        <v>19</v>
      </c>
      <c r="F2277" s="149" t="s">
        <v>156</v>
      </c>
      <c r="H2277" s="148" t="s">
        <v>19</v>
      </c>
      <c r="I2277" s="150"/>
      <c r="L2277" s="147"/>
      <c r="M2277" s="151"/>
      <c r="T2277" s="152"/>
      <c r="AT2277" s="148" t="s">
        <v>155</v>
      </c>
      <c r="AU2277" s="148" t="s">
        <v>81</v>
      </c>
      <c r="AV2277" s="12" t="s">
        <v>79</v>
      </c>
      <c r="AW2277" s="12" t="s">
        <v>33</v>
      </c>
      <c r="AX2277" s="12" t="s">
        <v>71</v>
      </c>
      <c r="AY2277" s="148" t="s">
        <v>141</v>
      </c>
    </row>
    <row r="2278" spans="2:65" s="12" customFormat="1" ht="22.5" x14ac:dyDescent="0.2">
      <c r="B2278" s="147"/>
      <c r="D2278" s="141" t="s">
        <v>155</v>
      </c>
      <c r="E2278" s="148" t="s">
        <v>19</v>
      </c>
      <c r="F2278" s="149" t="s">
        <v>831</v>
      </c>
      <c r="H2278" s="148" t="s">
        <v>19</v>
      </c>
      <c r="I2278" s="150"/>
      <c r="L2278" s="147"/>
      <c r="M2278" s="151"/>
      <c r="T2278" s="152"/>
      <c r="AT2278" s="148" t="s">
        <v>155</v>
      </c>
      <c r="AU2278" s="148" t="s">
        <v>81</v>
      </c>
      <c r="AV2278" s="12" t="s">
        <v>79</v>
      </c>
      <c r="AW2278" s="12" t="s">
        <v>33</v>
      </c>
      <c r="AX2278" s="12" t="s">
        <v>71</v>
      </c>
      <c r="AY2278" s="148" t="s">
        <v>141</v>
      </c>
    </row>
    <row r="2279" spans="2:65" s="13" customFormat="1" ht="22.5" x14ac:dyDescent="0.2">
      <c r="B2279" s="153"/>
      <c r="D2279" s="141" t="s">
        <v>155</v>
      </c>
      <c r="E2279" s="154" t="s">
        <v>19</v>
      </c>
      <c r="F2279" s="155" t="s">
        <v>431</v>
      </c>
      <c r="H2279" s="156">
        <v>27.611999999999998</v>
      </c>
      <c r="I2279" s="157"/>
      <c r="L2279" s="153"/>
      <c r="M2279" s="158"/>
      <c r="T2279" s="159"/>
      <c r="AT2279" s="154" t="s">
        <v>155</v>
      </c>
      <c r="AU2279" s="154" t="s">
        <v>81</v>
      </c>
      <c r="AV2279" s="13" t="s">
        <v>81</v>
      </c>
      <c r="AW2279" s="13" t="s">
        <v>33</v>
      </c>
      <c r="AX2279" s="13" t="s">
        <v>71</v>
      </c>
      <c r="AY2279" s="154" t="s">
        <v>141</v>
      </c>
    </row>
    <row r="2280" spans="2:65" s="13" customFormat="1" ht="11.25" x14ac:dyDescent="0.2">
      <c r="B2280" s="153"/>
      <c r="D2280" s="141" t="s">
        <v>155</v>
      </c>
      <c r="E2280" s="154" t="s">
        <v>19</v>
      </c>
      <c r="F2280" s="155" t="s">
        <v>432</v>
      </c>
      <c r="H2280" s="156">
        <v>7.59</v>
      </c>
      <c r="I2280" s="157"/>
      <c r="L2280" s="153"/>
      <c r="M2280" s="158"/>
      <c r="T2280" s="159"/>
      <c r="AT2280" s="154" t="s">
        <v>155</v>
      </c>
      <c r="AU2280" s="154" t="s">
        <v>81</v>
      </c>
      <c r="AV2280" s="13" t="s">
        <v>81</v>
      </c>
      <c r="AW2280" s="13" t="s">
        <v>33</v>
      </c>
      <c r="AX2280" s="13" t="s">
        <v>71</v>
      </c>
      <c r="AY2280" s="154" t="s">
        <v>141</v>
      </c>
    </row>
    <row r="2281" spans="2:65" s="13" customFormat="1" ht="11.25" x14ac:dyDescent="0.2">
      <c r="B2281" s="153"/>
      <c r="D2281" s="141" t="s">
        <v>155</v>
      </c>
      <c r="E2281" s="154" t="s">
        <v>19</v>
      </c>
      <c r="F2281" s="155" t="s">
        <v>433</v>
      </c>
      <c r="H2281" s="156">
        <v>35.104999999999997</v>
      </c>
      <c r="I2281" s="157"/>
      <c r="L2281" s="153"/>
      <c r="M2281" s="158"/>
      <c r="T2281" s="159"/>
      <c r="AT2281" s="154" t="s">
        <v>155</v>
      </c>
      <c r="AU2281" s="154" t="s">
        <v>81</v>
      </c>
      <c r="AV2281" s="13" t="s">
        <v>81</v>
      </c>
      <c r="AW2281" s="13" t="s">
        <v>33</v>
      </c>
      <c r="AX2281" s="13" t="s">
        <v>71</v>
      </c>
      <c r="AY2281" s="154" t="s">
        <v>141</v>
      </c>
    </row>
    <row r="2282" spans="2:65" s="13" customFormat="1" ht="11.25" x14ac:dyDescent="0.2">
      <c r="B2282" s="153"/>
      <c r="D2282" s="141" t="s">
        <v>155</v>
      </c>
      <c r="E2282" s="154" t="s">
        <v>19</v>
      </c>
      <c r="F2282" s="155" t="s">
        <v>434</v>
      </c>
      <c r="H2282" s="156">
        <v>11.055</v>
      </c>
      <c r="I2282" s="157"/>
      <c r="L2282" s="153"/>
      <c r="M2282" s="158"/>
      <c r="T2282" s="159"/>
      <c r="AT2282" s="154" t="s">
        <v>155</v>
      </c>
      <c r="AU2282" s="154" t="s">
        <v>81</v>
      </c>
      <c r="AV2282" s="13" t="s">
        <v>81</v>
      </c>
      <c r="AW2282" s="13" t="s">
        <v>33</v>
      </c>
      <c r="AX2282" s="13" t="s">
        <v>71</v>
      </c>
      <c r="AY2282" s="154" t="s">
        <v>141</v>
      </c>
    </row>
    <row r="2283" spans="2:65" s="13" customFormat="1" ht="11.25" x14ac:dyDescent="0.2">
      <c r="B2283" s="153"/>
      <c r="D2283" s="141" t="s">
        <v>155</v>
      </c>
      <c r="E2283" s="154" t="s">
        <v>19</v>
      </c>
      <c r="F2283" s="155" t="s">
        <v>435</v>
      </c>
      <c r="H2283" s="156">
        <v>24.701000000000001</v>
      </c>
      <c r="I2283" s="157"/>
      <c r="L2283" s="153"/>
      <c r="M2283" s="158"/>
      <c r="T2283" s="159"/>
      <c r="AT2283" s="154" t="s">
        <v>155</v>
      </c>
      <c r="AU2283" s="154" t="s">
        <v>81</v>
      </c>
      <c r="AV2283" s="13" t="s">
        <v>81</v>
      </c>
      <c r="AW2283" s="13" t="s">
        <v>33</v>
      </c>
      <c r="AX2283" s="13" t="s">
        <v>71</v>
      </c>
      <c r="AY2283" s="154" t="s">
        <v>141</v>
      </c>
    </row>
    <row r="2284" spans="2:65" s="13" customFormat="1" ht="22.5" x14ac:dyDescent="0.2">
      <c r="B2284" s="153"/>
      <c r="D2284" s="141" t="s">
        <v>155</v>
      </c>
      <c r="E2284" s="154" t="s">
        <v>19</v>
      </c>
      <c r="F2284" s="155" t="s">
        <v>436</v>
      </c>
      <c r="H2284" s="156">
        <v>38.679000000000002</v>
      </c>
      <c r="I2284" s="157"/>
      <c r="L2284" s="153"/>
      <c r="M2284" s="158"/>
      <c r="T2284" s="159"/>
      <c r="AT2284" s="154" t="s">
        <v>155</v>
      </c>
      <c r="AU2284" s="154" t="s">
        <v>81</v>
      </c>
      <c r="AV2284" s="13" t="s">
        <v>81</v>
      </c>
      <c r="AW2284" s="13" t="s">
        <v>33</v>
      </c>
      <c r="AX2284" s="13" t="s">
        <v>71</v>
      </c>
      <c r="AY2284" s="154" t="s">
        <v>141</v>
      </c>
    </row>
    <row r="2285" spans="2:65" s="13" customFormat="1" ht="11.25" x14ac:dyDescent="0.2">
      <c r="B2285" s="153"/>
      <c r="D2285" s="141" t="s">
        <v>155</v>
      </c>
      <c r="E2285" s="154" t="s">
        <v>19</v>
      </c>
      <c r="F2285" s="155" t="s">
        <v>832</v>
      </c>
      <c r="H2285" s="156">
        <v>313.35000000000002</v>
      </c>
      <c r="I2285" s="157"/>
      <c r="L2285" s="153"/>
      <c r="M2285" s="158"/>
      <c r="T2285" s="159"/>
      <c r="AT2285" s="154" t="s">
        <v>155</v>
      </c>
      <c r="AU2285" s="154" t="s">
        <v>81</v>
      </c>
      <c r="AV2285" s="13" t="s">
        <v>81</v>
      </c>
      <c r="AW2285" s="13" t="s">
        <v>33</v>
      </c>
      <c r="AX2285" s="13" t="s">
        <v>71</v>
      </c>
      <c r="AY2285" s="154" t="s">
        <v>141</v>
      </c>
    </row>
    <row r="2286" spans="2:65" s="13" customFormat="1" ht="11.25" x14ac:dyDescent="0.2">
      <c r="B2286" s="153"/>
      <c r="D2286" s="141" t="s">
        <v>155</v>
      </c>
      <c r="E2286" s="154" t="s">
        <v>19</v>
      </c>
      <c r="F2286" s="155" t="s">
        <v>833</v>
      </c>
      <c r="H2286" s="156">
        <v>135.9</v>
      </c>
      <c r="I2286" s="157"/>
      <c r="L2286" s="153"/>
      <c r="M2286" s="158"/>
      <c r="T2286" s="159"/>
      <c r="AT2286" s="154" t="s">
        <v>155</v>
      </c>
      <c r="AU2286" s="154" t="s">
        <v>81</v>
      </c>
      <c r="AV2286" s="13" t="s">
        <v>81</v>
      </c>
      <c r="AW2286" s="13" t="s">
        <v>33</v>
      </c>
      <c r="AX2286" s="13" t="s">
        <v>71</v>
      </c>
      <c r="AY2286" s="154" t="s">
        <v>141</v>
      </c>
    </row>
    <row r="2287" spans="2:65" s="13" customFormat="1" ht="22.5" x14ac:dyDescent="0.2">
      <c r="B2287" s="153"/>
      <c r="D2287" s="141" t="s">
        <v>155</v>
      </c>
      <c r="E2287" s="154" t="s">
        <v>19</v>
      </c>
      <c r="F2287" s="155" t="s">
        <v>463</v>
      </c>
      <c r="H2287" s="156">
        <v>13.3</v>
      </c>
      <c r="I2287" s="157"/>
      <c r="L2287" s="153"/>
      <c r="M2287" s="158"/>
      <c r="T2287" s="159"/>
      <c r="AT2287" s="154" t="s">
        <v>155</v>
      </c>
      <c r="AU2287" s="154" t="s">
        <v>81</v>
      </c>
      <c r="AV2287" s="13" t="s">
        <v>81</v>
      </c>
      <c r="AW2287" s="13" t="s">
        <v>33</v>
      </c>
      <c r="AX2287" s="13" t="s">
        <v>71</v>
      </c>
      <c r="AY2287" s="154" t="s">
        <v>141</v>
      </c>
    </row>
    <row r="2288" spans="2:65" s="14" customFormat="1" ht="11.25" x14ac:dyDescent="0.2">
      <c r="B2288" s="170"/>
      <c r="D2288" s="141" t="s">
        <v>155</v>
      </c>
      <c r="E2288" s="171" t="s">
        <v>19</v>
      </c>
      <c r="F2288" s="172" t="s">
        <v>188</v>
      </c>
      <c r="H2288" s="173">
        <v>607.29200000000003</v>
      </c>
      <c r="I2288" s="174"/>
      <c r="L2288" s="170"/>
      <c r="M2288" s="175"/>
      <c r="T2288" s="176"/>
      <c r="AT2288" s="171" t="s">
        <v>155</v>
      </c>
      <c r="AU2288" s="171" t="s">
        <v>81</v>
      </c>
      <c r="AV2288" s="14" t="s">
        <v>149</v>
      </c>
      <c r="AW2288" s="14" t="s">
        <v>33</v>
      </c>
      <c r="AX2288" s="14" t="s">
        <v>79</v>
      </c>
      <c r="AY2288" s="171" t="s">
        <v>141</v>
      </c>
    </row>
    <row r="2289" spans="2:65" s="1" customFormat="1" ht="16.5" customHeight="1" x14ac:dyDescent="0.2">
      <c r="B2289" s="33"/>
      <c r="C2289" s="128" t="s">
        <v>2374</v>
      </c>
      <c r="D2289" s="128" t="s">
        <v>144</v>
      </c>
      <c r="E2289" s="129" t="s">
        <v>2375</v>
      </c>
      <c r="F2289" s="130" t="s">
        <v>2376</v>
      </c>
      <c r="G2289" s="131" t="s">
        <v>221</v>
      </c>
      <c r="H2289" s="132">
        <v>328.3</v>
      </c>
      <c r="I2289" s="133"/>
      <c r="J2289" s="134">
        <f>ROUND(I2289*H2289,2)</f>
        <v>0</v>
      </c>
      <c r="K2289" s="130" t="s">
        <v>148</v>
      </c>
      <c r="L2289" s="33"/>
      <c r="M2289" s="135" t="s">
        <v>19</v>
      </c>
      <c r="N2289" s="136" t="s">
        <v>42</v>
      </c>
      <c r="P2289" s="137">
        <f>O2289*H2289</f>
        <v>0</v>
      </c>
      <c r="Q2289" s="137">
        <v>0</v>
      </c>
      <c r="R2289" s="137">
        <f>Q2289*H2289</f>
        <v>0</v>
      </c>
      <c r="S2289" s="137">
        <v>3.0000000000000001E-5</v>
      </c>
      <c r="T2289" s="138">
        <f>S2289*H2289</f>
        <v>9.8490000000000001E-3</v>
      </c>
      <c r="AR2289" s="139" t="s">
        <v>269</v>
      </c>
      <c r="AT2289" s="139" t="s">
        <v>144</v>
      </c>
      <c r="AU2289" s="139" t="s">
        <v>81</v>
      </c>
      <c r="AY2289" s="18" t="s">
        <v>141</v>
      </c>
      <c r="BE2289" s="140">
        <f>IF(N2289="základní",J2289,0)</f>
        <v>0</v>
      </c>
      <c r="BF2289" s="140">
        <f>IF(N2289="snížená",J2289,0)</f>
        <v>0</v>
      </c>
      <c r="BG2289" s="140">
        <f>IF(N2289="zákl. přenesená",J2289,0)</f>
        <v>0</v>
      </c>
      <c r="BH2289" s="140">
        <f>IF(N2289="sníž. přenesená",J2289,0)</f>
        <v>0</v>
      </c>
      <c r="BI2289" s="140">
        <f>IF(N2289="nulová",J2289,0)</f>
        <v>0</v>
      </c>
      <c r="BJ2289" s="18" t="s">
        <v>79</v>
      </c>
      <c r="BK2289" s="140">
        <f>ROUND(I2289*H2289,2)</f>
        <v>0</v>
      </c>
      <c r="BL2289" s="18" t="s">
        <v>269</v>
      </c>
      <c r="BM2289" s="139" t="s">
        <v>2377</v>
      </c>
    </row>
    <row r="2290" spans="2:65" s="1" customFormat="1" ht="19.5" x14ac:dyDescent="0.2">
      <c r="B2290" s="33"/>
      <c r="D2290" s="141" t="s">
        <v>151</v>
      </c>
      <c r="F2290" s="142" t="s">
        <v>2378</v>
      </c>
      <c r="I2290" s="143"/>
      <c r="L2290" s="33"/>
      <c r="M2290" s="144"/>
      <c r="T2290" s="54"/>
      <c r="AT2290" s="18" t="s">
        <v>151</v>
      </c>
      <c r="AU2290" s="18" t="s">
        <v>81</v>
      </c>
    </row>
    <row r="2291" spans="2:65" s="1" customFormat="1" ht="11.25" x14ac:dyDescent="0.2">
      <c r="B2291" s="33"/>
      <c r="D2291" s="145" t="s">
        <v>153</v>
      </c>
      <c r="F2291" s="146" t="s">
        <v>2379</v>
      </c>
      <c r="I2291" s="143"/>
      <c r="L2291" s="33"/>
      <c r="M2291" s="144"/>
      <c r="T2291" s="54"/>
      <c r="AT2291" s="18" t="s">
        <v>153</v>
      </c>
      <c r="AU2291" s="18" t="s">
        <v>81</v>
      </c>
    </row>
    <row r="2292" spans="2:65" s="12" customFormat="1" ht="11.25" x14ac:dyDescent="0.2">
      <c r="B2292" s="147"/>
      <c r="D2292" s="141" t="s">
        <v>155</v>
      </c>
      <c r="E2292" s="148" t="s">
        <v>19</v>
      </c>
      <c r="F2292" s="149" t="s">
        <v>491</v>
      </c>
      <c r="H2292" s="148" t="s">
        <v>19</v>
      </c>
      <c r="I2292" s="150"/>
      <c r="L2292" s="147"/>
      <c r="M2292" s="151"/>
      <c r="T2292" s="152"/>
      <c r="AT2292" s="148" t="s">
        <v>155</v>
      </c>
      <c r="AU2292" s="148" t="s">
        <v>81</v>
      </c>
      <c r="AV2292" s="12" t="s">
        <v>79</v>
      </c>
      <c r="AW2292" s="12" t="s">
        <v>33</v>
      </c>
      <c r="AX2292" s="12" t="s">
        <v>71</v>
      </c>
      <c r="AY2292" s="148" t="s">
        <v>141</v>
      </c>
    </row>
    <row r="2293" spans="2:65" s="12" customFormat="1" ht="11.25" x14ac:dyDescent="0.2">
      <c r="B2293" s="147"/>
      <c r="D2293" s="141" t="s">
        <v>155</v>
      </c>
      <c r="E2293" s="148" t="s">
        <v>19</v>
      </c>
      <c r="F2293" s="149" t="s">
        <v>492</v>
      </c>
      <c r="H2293" s="148" t="s">
        <v>19</v>
      </c>
      <c r="I2293" s="150"/>
      <c r="L2293" s="147"/>
      <c r="M2293" s="151"/>
      <c r="T2293" s="152"/>
      <c r="AT2293" s="148" t="s">
        <v>155</v>
      </c>
      <c r="AU2293" s="148" t="s">
        <v>81</v>
      </c>
      <c r="AV2293" s="12" t="s">
        <v>79</v>
      </c>
      <c r="AW2293" s="12" t="s">
        <v>33</v>
      </c>
      <c r="AX2293" s="12" t="s">
        <v>71</v>
      </c>
      <c r="AY2293" s="148" t="s">
        <v>141</v>
      </c>
    </row>
    <row r="2294" spans="2:65" s="13" customFormat="1" ht="33.75" x14ac:dyDescent="0.2">
      <c r="B2294" s="153"/>
      <c r="D2294" s="141" t="s">
        <v>155</v>
      </c>
      <c r="E2294" s="154" t="s">
        <v>19</v>
      </c>
      <c r="F2294" s="155" t="s">
        <v>493</v>
      </c>
      <c r="H2294" s="156">
        <v>228.2</v>
      </c>
      <c r="I2294" s="157"/>
      <c r="L2294" s="153"/>
      <c r="M2294" s="158"/>
      <c r="T2294" s="159"/>
      <c r="AT2294" s="154" t="s">
        <v>155</v>
      </c>
      <c r="AU2294" s="154" t="s">
        <v>81</v>
      </c>
      <c r="AV2294" s="13" t="s">
        <v>81</v>
      </c>
      <c r="AW2294" s="13" t="s">
        <v>33</v>
      </c>
      <c r="AX2294" s="13" t="s">
        <v>71</v>
      </c>
      <c r="AY2294" s="154" t="s">
        <v>141</v>
      </c>
    </row>
    <row r="2295" spans="2:65" s="13" customFormat="1" ht="11.25" x14ac:dyDescent="0.2">
      <c r="B2295" s="153"/>
      <c r="D2295" s="141" t="s">
        <v>155</v>
      </c>
      <c r="E2295" s="154" t="s">
        <v>19</v>
      </c>
      <c r="F2295" s="155" t="s">
        <v>494</v>
      </c>
      <c r="H2295" s="156">
        <v>85.1</v>
      </c>
      <c r="I2295" s="157"/>
      <c r="L2295" s="153"/>
      <c r="M2295" s="158"/>
      <c r="T2295" s="159"/>
      <c r="AT2295" s="154" t="s">
        <v>155</v>
      </c>
      <c r="AU2295" s="154" t="s">
        <v>81</v>
      </c>
      <c r="AV2295" s="13" t="s">
        <v>81</v>
      </c>
      <c r="AW2295" s="13" t="s">
        <v>33</v>
      </c>
      <c r="AX2295" s="13" t="s">
        <v>71</v>
      </c>
      <c r="AY2295" s="154" t="s">
        <v>141</v>
      </c>
    </row>
    <row r="2296" spans="2:65" s="13" customFormat="1" ht="11.25" x14ac:dyDescent="0.2">
      <c r="B2296" s="153"/>
      <c r="D2296" s="141" t="s">
        <v>155</v>
      </c>
      <c r="E2296" s="154" t="s">
        <v>19</v>
      </c>
      <c r="F2296" s="155" t="s">
        <v>495</v>
      </c>
      <c r="H2296" s="156">
        <v>15</v>
      </c>
      <c r="I2296" s="157"/>
      <c r="L2296" s="153"/>
      <c r="M2296" s="158"/>
      <c r="T2296" s="159"/>
      <c r="AT2296" s="154" t="s">
        <v>155</v>
      </c>
      <c r="AU2296" s="154" t="s">
        <v>81</v>
      </c>
      <c r="AV2296" s="13" t="s">
        <v>81</v>
      </c>
      <c r="AW2296" s="13" t="s">
        <v>33</v>
      </c>
      <c r="AX2296" s="13" t="s">
        <v>71</v>
      </c>
      <c r="AY2296" s="154" t="s">
        <v>141</v>
      </c>
    </row>
    <row r="2297" spans="2:65" s="14" customFormat="1" ht="11.25" x14ac:dyDescent="0.2">
      <c r="B2297" s="170"/>
      <c r="D2297" s="141" t="s">
        <v>155</v>
      </c>
      <c r="E2297" s="171" t="s">
        <v>19</v>
      </c>
      <c r="F2297" s="172" t="s">
        <v>188</v>
      </c>
      <c r="H2297" s="173">
        <v>328.3</v>
      </c>
      <c r="I2297" s="174"/>
      <c r="L2297" s="170"/>
      <c r="M2297" s="175"/>
      <c r="T2297" s="176"/>
      <c r="AT2297" s="171" t="s">
        <v>155</v>
      </c>
      <c r="AU2297" s="171" t="s">
        <v>81</v>
      </c>
      <c r="AV2297" s="14" t="s">
        <v>149</v>
      </c>
      <c r="AW2297" s="14" t="s">
        <v>33</v>
      </c>
      <c r="AX2297" s="14" t="s">
        <v>79</v>
      </c>
      <c r="AY2297" s="171" t="s">
        <v>141</v>
      </c>
    </row>
    <row r="2298" spans="2:65" s="1" customFormat="1" ht="21.75" customHeight="1" x14ac:dyDescent="0.2">
      <c r="B2298" s="33"/>
      <c r="C2298" s="128" t="s">
        <v>2380</v>
      </c>
      <c r="D2298" s="128" t="s">
        <v>144</v>
      </c>
      <c r="E2298" s="129" t="s">
        <v>2381</v>
      </c>
      <c r="F2298" s="130" t="s">
        <v>2382</v>
      </c>
      <c r="G2298" s="131" t="s">
        <v>221</v>
      </c>
      <c r="H2298" s="132">
        <v>252.078</v>
      </c>
      <c r="I2298" s="133"/>
      <c r="J2298" s="134">
        <f>ROUND(I2298*H2298,2)</f>
        <v>0</v>
      </c>
      <c r="K2298" s="130" t="s">
        <v>148</v>
      </c>
      <c r="L2298" s="33"/>
      <c r="M2298" s="135" t="s">
        <v>19</v>
      </c>
      <c r="N2298" s="136" t="s">
        <v>42</v>
      </c>
      <c r="P2298" s="137">
        <f>O2298*H2298</f>
        <v>0</v>
      </c>
      <c r="Q2298" s="137">
        <v>0</v>
      </c>
      <c r="R2298" s="137">
        <f>Q2298*H2298</f>
        <v>0</v>
      </c>
      <c r="S2298" s="137">
        <v>3.0000000000000001E-5</v>
      </c>
      <c r="T2298" s="138">
        <f>S2298*H2298</f>
        <v>7.5623399999999999E-3</v>
      </c>
      <c r="AR2298" s="139" t="s">
        <v>269</v>
      </c>
      <c r="AT2298" s="139" t="s">
        <v>144</v>
      </c>
      <c r="AU2298" s="139" t="s">
        <v>81</v>
      </c>
      <c r="AY2298" s="18" t="s">
        <v>141</v>
      </c>
      <c r="BE2298" s="140">
        <f>IF(N2298="základní",J2298,0)</f>
        <v>0</v>
      </c>
      <c r="BF2298" s="140">
        <f>IF(N2298="snížená",J2298,0)</f>
        <v>0</v>
      </c>
      <c r="BG2298" s="140">
        <f>IF(N2298="zákl. přenesená",J2298,0)</f>
        <v>0</v>
      </c>
      <c r="BH2298" s="140">
        <f>IF(N2298="sníž. přenesená",J2298,0)</f>
        <v>0</v>
      </c>
      <c r="BI2298" s="140">
        <f>IF(N2298="nulová",J2298,0)</f>
        <v>0</v>
      </c>
      <c r="BJ2298" s="18" t="s">
        <v>79</v>
      </c>
      <c r="BK2298" s="140">
        <f>ROUND(I2298*H2298,2)</f>
        <v>0</v>
      </c>
      <c r="BL2298" s="18" t="s">
        <v>269</v>
      </c>
      <c r="BM2298" s="139" t="s">
        <v>2383</v>
      </c>
    </row>
    <row r="2299" spans="2:65" s="1" customFormat="1" ht="29.25" x14ac:dyDescent="0.2">
      <c r="B2299" s="33"/>
      <c r="D2299" s="141" t="s">
        <v>151</v>
      </c>
      <c r="F2299" s="142" t="s">
        <v>2384</v>
      </c>
      <c r="I2299" s="143"/>
      <c r="L2299" s="33"/>
      <c r="M2299" s="144"/>
      <c r="T2299" s="54"/>
      <c r="AT2299" s="18" t="s">
        <v>151</v>
      </c>
      <c r="AU2299" s="18" t="s">
        <v>81</v>
      </c>
    </row>
    <row r="2300" spans="2:65" s="1" customFormat="1" ht="11.25" x14ac:dyDescent="0.2">
      <c r="B2300" s="33"/>
      <c r="D2300" s="145" t="s">
        <v>153</v>
      </c>
      <c r="F2300" s="146" t="s">
        <v>2385</v>
      </c>
      <c r="I2300" s="143"/>
      <c r="L2300" s="33"/>
      <c r="M2300" s="144"/>
      <c r="T2300" s="54"/>
      <c r="AT2300" s="18" t="s">
        <v>153</v>
      </c>
      <c r="AU2300" s="18" t="s">
        <v>81</v>
      </c>
    </row>
    <row r="2301" spans="2:65" s="12" customFormat="1" ht="11.25" x14ac:dyDescent="0.2">
      <c r="B2301" s="147"/>
      <c r="D2301" s="141" t="s">
        <v>155</v>
      </c>
      <c r="E2301" s="148" t="s">
        <v>19</v>
      </c>
      <c r="F2301" s="149" t="s">
        <v>502</v>
      </c>
      <c r="H2301" s="148" t="s">
        <v>19</v>
      </c>
      <c r="I2301" s="150"/>
      <c r="L2301" s="147"/>
      <c r="M2301" s="151"/>
      <c r="T2301" s="152"/>
      <c r="AT2301" s="148" t="s">
        <v>155</v>
      </c>
      <c r="AU2301" s="148" t="s">
        <v>81</v>
      </c>
      <c r="AV2301" s="12" t="s">
        <v>79</v>
      </c>
      <c r="AW2301" s="12" t="s">
        <v>33</v>
      </c>
      <c r="AX2301" s="12" t="s">
        <v>71</v>
      </c>
      <c r="AY2301" s="148" t="s">
        <v>141</v>
      </c>
    </row>
    <row r="2302" spans="2:65" s="13" customFormat="1" ht="11.25" x14ac:dyDescent="0.2">
      <c r="B2302" s="153"/>
      <c r="D2302" s="141" t="s">
        <v>155</v>
      </c>
      <c r="E2302" s="154" t="s">
        <v>19</v>
      </c>
      <c r="F2302" s="155" t="s">
        <v>503</v>
      </c>
      <c r="H2302" s="156">
        <v>80.81</v>
      </c>
      <c r="I2302" s="157"/>
      <c r="L2302" s="153"/>
      <c r="M2302" s="158"/>
      <c r="T2302" s="159"/>
      <c r="AT2302" s="154" t="s">
        <v>155</v>
      </c>
      <c r="AU2302" s="154" t="s">
        <v>81</v>
      </c>
      <c r="AV2302" s="13" t="s">
        <v>81</v>
      </c>
      <c r="AW2302" s="13" t="s">
        <v>33</v>
      </c>
      <c r="AX2302" s="13" t="s">
        <v>71</v>
      </c>
      <c r="AY2302" s="154" t="s">
        <v>141</v>
      </c>
    </row>
    <row r="2303" spans="2:65" s="13" customFormat="1" ht="22.5" x14ac:dyDescent="0.2">
      <c r="B2303" s="153"/>
      <c r="D2303" s="141" t="s">
        <v>155</v>
      </c>
      <c r="E2303" s="154" t="s">
        <v>19</v>
      </c>
      <c r="F2303" s="155" t="s">
        <v>504</v>
      </c>
      <c r="H2303" s="156">
        <v>171.268</v>
      </c>
      <c r="I2303" s="157"/>
      <c r="L2303" s="153"/>
      <c r="M2303" s="158"/>
      <c r="T2303" s="159"/>
      <c r="AT2303" s="154" t="s">
        <v>155</v>
      </c>
      <c r="AU2303" s="154" t="s">
        <v>81</v>
      </c>
      <c r="AV2303" s="13" t="s">
        <v>81</v>
      </c>
      <c r="AW2303" s="13" t="s">
        <v>33</v>
      </c>
      <c r="AX2303" s="13" t="s">
        <v>71</v>
      </c>
      <c r="AY2303" s="154" t="s">
        <v>141</v>
      </c>
    </row>
    <row r="2304" spans="2:65" s="14" customFormat="1" ht="11.25" x14ac:dyDescent="0.2">
      <c r="B2304" s="170"/>
      <c r="D2304" s="141" t="s">
        <v>155</v>
      </c>
      <c r="E2304" s="171" t="s">
        <v>19</v>
      </c>
      <c r="F2304" s="172" t="s">
        <v>188</v>
      </c>
      <c r="H2304" s="173">
        <v>252.078</v>
      </c>
      <c r="I2304" s="174"/>
      <c r="L2304" s="170"/>
      <c r="M2304" s="175"/>
      <c r="T2304" s="176"/>
      <c r="AT2304" s="171" t="s">
        <v>155</v>
      </c>
      <c r="AU2304" s="171" t="s">
        <v>81</v>
      </c>
      <c r="AV2304" s="14" t="s">
        <v>149</v>
      </c>
      <c r="AW2304" s="14" t="s">
        <v>33</v>
      </c>
      <c r="AX2304" s="14" t="s">
        <v>79</v>
      </c>
      <c r="AY2304" s="171" t="s">
        <v>141</v>
      </c>
    </row>
    <row r="2305" spans="2:65" s="1" customFormat="1" ht="16.5" customHeight="1" x14ac:dyDescent="0.2">
      <c r="B2305" s="33"/>
      <c r="C2305" s="160" t="s">
        <v>2386</v>
      </c>
      <c r="D2305" s="160" t="s">
        <v>172</v>
      </c>
      <c r="E2305" s="161" t="s">
        <v>2387</v>
      </c>
      <c r="F2305" s="162" t="s">
        <v>2388</v>
      </c>
      <c r="G2305" s="163" t="s">
        <v>221</v>
      </c>
      <c r="H2305" s="164">
        <v>609.39700000000005</v>
      </c>
      <c r="I2305" s="165"/>
      <c r="J2305" s="166">
        <f>ROUND(I2305*H2305,2)</f>
        <v>0</v>
      </c>
      <c r="K2305" s="162" t="s">
        <v>148</v>
      </c>
      <c r="L2305" s="167"/>
      <c r="M2305" s="168" t="s">
        <v>19</v>
      </c>
      <c r="N2305" s="169" t="s">
        <v>42</v>
      </c>
      <c r="P2305" s="137">
        <f>O2305*H2305</f>
        <v>0</v>
      </c>
      <c r="Q2305" s="137">
        <v>0</v>
      </c>
      <c r="R2305" s="137">
        <f>Q2305*H2305</f>
        <v>0</v>
      </c>
      <c r="S2305" s="137">
        <v>0</v>
      </c>
      <c r="T2305" s="138">
        <f>S2305*H2305</f>
        <v>0</v>
      </c>
      <c r="AR2305" s="139" t="s">
        <v>376</v>
      </c>
      <c r="AT2305" s="139" t="s">
        <v>172</v>
      </c>
      <c r="AU2305" s="139" t="s">
        <v>81</v>
      </c>
      <c r="AY2305" s="18" t="s">
        <v>141</v>
      </c>
      <c r="BE2305" s="140">
        <f>IF(N2305="základní",J2305,0)</f>
        <v>0</v>
      </c>
      <c r="BF2305" s="140">
        <f>IF(N2305="snížená",J2305,0)</f>
        <v>0</v>
      </c>
      <c r="BG2305" s="140">
        <f>IF(N2305="zákl. přenesená",J2305,0)</f>
        <v>0</v>
      </c>
      <c r="BH2305" s="140">
        <f>IF(N2305="sníž. přenesená",J2305,0)</f>
        <v>0</v>
      </c>
      <c r="BI2305" s="140">
        <f>IF(N2305="nulová",J2305,0)</f>
        <v>0</v>
      </c>
      <c r="BJ2305" s="18" t="s">
        <v>79</v>
      </c>
      <c r="BK2305" s="140">
        <f>ROUND(I2305*H2305,2)</f>
        <v>0</v>
      </c>
      <c r="BL2305" s="18" t="s">
        <v>269</v>
      </c>
      <c r="BM2305" s="139" t="s">
        <v>2389</v>
      </c>
    </row>
    <row r="2306" spans="2:65" s="1" customFormat="1" ht="11.25" x14ac:dyDescent="0.2">
      <c r="B2306" s="33"/>
      <c r="D2306" s="141" t="s">
        <v>151</v>
      </c>
      <c r="F2306" s="142" t="s">
        <v>2388</v>
      </c>
      <c r="I2306" s="143"/>
      <c r="L2306" s="33"/>
      <c r="M2306" s="144"/>
      <c r="T2306" s="54"/>
      <c r="AT2306" s="18" t="s">
        <v>151</v>
      </c>
      <c r="AU2306" s="18" t="s">
        <v>81</v>
      </c>
    </row>
    <row r="2307" spans="2:65" s="13" customFormat="1" ht="11.25" x14ac:dyDescent="0.2">
      <c r="B2307" s="153"/>
      <c r="D2307" s="141" t="s">
        <v>155</v>
      </c>
      <c r="E2307" s="154" t="s">
        <v>19</v>
      </c>
      <c r="F2307" s="155" t="s">
        <v>2390</v>
      </c>
      <c r="H2307" s="156">
        <v>580.37800000000004</v>
      </c>
      <c r="I2307" s="157"/>
      <c r="L2307" s="153"/>
      <c r="M2307" s="158"/>
      <c r="T2307" s="159"/>
      <c r="AT2307" s="154" t="s">
        <v>155</v>
      </c>
      <c r="AU2307" s="154" t="s">
        <v>81</v>
      </c>
      <c r="AV2307" s="13" t="s">
        <v>81</v>
      </c>
      <c r="AW2307" s="13" t="s">
        <v>33</v>
      </c>
      <c r="AX2307" s="13" t="s">
        <v>79</v>
      </c>
      <c r="AY2307" s="154" t="s">
        <v>141</v>
      </c>
    </row>
    <row r="2308" spans="2:65" s="13" customFormat="1" ht="11.25" x14ac:dyDescent="0.2">
      <c r="B2308" s="153"/>
      <c r="D2308" s="141" t="s">
        <v>155</v>
      </c>
      <c r="F2308" s="155" t="s">
        <v>2391</v>
      </c>
      <c r="H2308" s="156">
        <v>609.39700000000005</v>
      </c>
      <c r="I2308" s="157"/>
      <c r="L2308" s="153"/>
      <c r="M2308" s="158"/>
      <c r="T2308" s="159"/>
      <c r="AT2308" s="154" t="s">
        <v>155</v>
      </c>
      <c r="AU2308" s="154" t="s">
        <v>81</v>
      </c>
      <c r="AV2308" s="13" t="s">
        <v>81</v>
      </c>
      <c r="AW2308" s="13" t="s">
        <v>4</v>
      </c>
      <c r="AX2308" s="13" t="s">
        <v>79</v>
      </c>
      <c r="AY2308" s="154" t="s">
        <v>141</v>
      </c>
    </row>
    <row r="2309" spans="2:65" s="1" customFormat="1" ht="24.2" customHeight="1" x14ac:dyDescent="0.2">
      <c r="B2309" s="33"/>
      <c r="C2309" s="128" t="s">
        <v>2392</v>
      </c>
      <c r="D2309" s="128" t="s">
        <v>144</v>
      </c>
      <c r="E2309" s="129" t="s">
        <v>2393</v>
      </c>
      <c r="F2309" s="130" t="s">
        <v>2394</v>
      </c>
      <c r="G2309" s="131" t="s">
        <v>221</v>
      </c>
      <c r="H2309" s="132">
        <v>1729.7149999999999</v>
      </c>
      <c r="I2309" s="133"/>
      <c r="J2309" s="134">
        <f>ROUND(I2309*H2309,2)</f>
        <v>0</v>
      </c>
      <c r="K2309" s="130" t="s">
        <v>148</v>
      </c>
      <c r="L2309" s="33"/>
      <c r="M2309" s="135" t="s">
        <v>19</v>
      </c>
      <c r="N2309" s="136" t="s">
        <v>42</v>
      </c>
      <c r="P2309" s="137">
        <f>O2309*H2309</f>
        <v>0</v>
      </c>
      <c r="Q2309" s="137">
        <v>2.0000000000000001E-4</v>
      </c>
      <c r="R2309" s="137">
        <f>Q2309*H2309</f>
        <v>0.345943</v>
      </c>
      <c r="S2309" s="137">
        <v>0</v>
      </c>
      <c r="T2309" s="138">
        <f>S2309*H2309</f>
        <v>0</v>
      </c>
      <c r="AR2309" s="139" t="s">
        <v>269</v>
      </c>
      <c r="AT2309" s="139" t="s">
        <v>144</v>
      </c>
      <c r="AU2309" s="139" t="s">
        <v>81</v>
      </c>
      <c r="AY2309" s="18" t="s">
        <v>141</v>
      </c>
      <c r="BE2309" s="140">
        <f>IF(N2309="základní",J2309,0)</f>
        <v>0</v>
      </c>
      <c r="BF2309" s="140">
        <f>IF(N2309="snížená",J2309,0)</f>
        <v>0</v>
      </c>
      <c r="BG2309" s="140">
        <f>IF(N2309="zákl. přenesená",J2309,0)</f>
        <v>0</v>
      </c>
      <c r="BH2309" s="140">
        <f>IF(N2309="sníž. přenesená",J2309,0)</f>
        <v>0</v>
      </c>
      <c r="BI2309" s="140">
        <f>IF(N2309="nulová",J2309,0)</f>
        <v>0</v>
      </c>
      <c r="BJ2309" s="18" t="s">
        <v>79</v>
      </c>
      <c r="BK2309" s="140">
        <f>ROUND(I2309*H2309,2)</f>
        <v>0</v>
      </c>
      <c r="BL2309" s="18" t="s">
        <v>269</v>
      </c>
      <c r="BM2309" s="139" t="s">
        <v>2395</v>
      </c>
    </row>
    <row r="2310" spans="2:65" s="1" customFormat="1" ht="19.5" x14ac:dyDescent="0.2">
      <c r="B2310" s="33"/>
      <c r="D2310" s="141" t="s">
        <v>151</v>
      </c>
      <c r="F2310" s="142" t="s">
        <v>2396</v>
      </c>
      <c r="I2310" s="143"/>
      <c r="L2310" s="33"/>
      <c r="M2310" s="144"/>
      <c r="T2310" s="54"/>
      <c r="AT2310" s="18" t="s">
        <v>151</v>
      </c>
      <c r="AU2310" s="18" t="s">
        <v>81</v>
      </c>
    </row>
    <row r="2311" spans="2:65" s="1" customFormat="1" ht="11.25" x14ac:dyDescent="0.2">
      <c r="B2311" s="33"/>
      <c r="D2311" s="145" t="s">
        <v>153</v>
      </c>
      <c r="F2311" s="146" t="s">
        <v>2397</v>
      </c>
      <c r="I2311" s="143"/>
      <c r="L2311" s="33"/>
      <c r="M2311" s="144"/>
      <c r="T2311" s="54"/>
      <c r="AT2311" s="18" t="s">
        <v>153</v>
      </c>
      <c r="AU2311" s="18" t="s">
        <v>81</v>
      </c>
    </row>
    <row r="2312" spans="2:65" s="12" customFormat="1" ht="11.25" x14ac:dyDescent="0.2">
      <c r="B2312" s="147"/>
      <c r="D2312" s="141" t="s">
        <v>155</v>
      </c>
      <c r="E2312" s="148" t="s">
        <v>19</v>
      </c>
      <c r="F2312" s="149" t="s">
        <v>156</v>
      </c>
      <c r="H2312" s="148" t="s">
        <v>19</v>
      </c>
      <c r="I2312" s="150"/>
      <c r="L2312" s="147"/>
      <c r="M2312" s="151"/>
      <c r="T2312" s="152"/>
      <c r="AT2312" s="148" t="s">
        <v>155</v>
      </c>
      <c r="AU2312" s="148" t="s">
        <v>81</v>
      </c>
      <c r="AV2312" s="12" t="s">
        <v>79</v>
      </c>
      <c r="AW2312" s="12" t="s">
        <v>33</v>
      </c>
      <c r="AX2312" s="12" t="s">
        <v>71</v>
      </c>
      <c r="AY2312" s="148" t="s">
        <v>141</v>
      </c>
    </row>
    <row r="2313" spans="2:65" s="12" customFormat="1" ht="11.25" x14ac:dyDescent="0.2">
      <c r="B2313" s="147"/>
      <c r="D2313" s="141" t="s">
        <v>155</v>
      </c>
      <c r="E2313" s="148" t="s">
        <v>19</v>
      </c>
      <c r="F2313" s="149" t="s">
        <v>2398</v>
      </c>
      <c r="H2313" s="148" t="s">
        <v>19</v>
      </c>
      <c r="I2313" s="150"/>
      <c r="L2313" s="147"/>
      <c r="M2313" s="151"/>
      <c r="T2313" s="152"/>
      <c r="AT2313" s="148" t="s">
        <v>155</v>
      </c>
      <c r="AU2313" s="148" t="s">
        <v>81</v>
      </c>
      <c r="AV2313" s="12" t="s">
        <v>79</v>
      </c>
      <c r="AW2313" s="12" t="s">
        <v>33</v>
      </c>
      <c r="AX2313" s="12" t="s">
        <v>71</v>
      </c>
      <c r="AY2313" s="148" t="s">
        <v>141</v>
      </c>
    </row>
    <row r="2314" spans="2:65" s="13" customFormat="1" ht="33.75" x14ac:dyDescent="0.2">
      <c r="B2314" s="153"/>
      <c r="D2314" s="141" t="s">
        <v>155</v>
      </c>
      <c r="E2314" s="154" t="s">
        <v>19</v>
      </c>
      <c r="F2314" s="155" t="s">
        <v>2399</v>
      </c>
      <c r="H2314" s="156">
        <v>56.433999999999997</v>
      </c>
      <c r="I2314" s="157"/>
      <c r="L2314" s="153"/>
      <c r="M2314" s="158"/>
      <c r="T2314" s="159"/>
      <c r="AT2314" s="154" t="s">
        <v>155</v>
      </c>
      <c r="AU2314" s="154" t="s">
        <v>81</v>
      </c>
      <c r="AV2314" s="13" t="s">
        <v>81</v>
      </c>
      <c r="AW2314" s="13" t="s">
        <v>33</v>
      </c>
      <c r="AX2314" s="13" t="s">
        <v>71</v>
      </c>
      <c r="AY2314" s="154" t="s">
        <v>141</v>
      </c>
    </row>
    <row r="2315" spans="2:65" s="13" customFormat="1" ht="22.5" x14ac:dyDescent="0.2">
      <c r="B2315" s="153"/>
      <c r="D2315" s="141" t="s">
        <v>155</v>
      </c>
      <c r="E2315" s="154" t="s">
        <v>19</v>
      </c>
      <c r="F2315" s="155" t="s">
        <v>2400</v>
      </c>
      <c r="H2315" s="156">
        <v>68.623999999999995</v>
      </c>
      <c r="I2315" s="157"/>
      <c r="L2315" s="153"/>
      <c r="M2315" s="158"/>
      <c r="T2315" s="159"/>
      <c r="AT2315" s="154" t="s">
        <v>155</v>
      </c>
      <c r="AU2315" s="154" t="s">
        <v>81</v>
      </c>
      <c r="AV2315" s="13" t="s">
        <v>81</v>
      </c>
      <c r="AW2315" s="13" t="s">
        <v>33</v>
      </c>
      <c r="AX2315" s="13" t="s">
        <v>71</v>
      </c>
      <c r="AY2315" s="154" t="s">
        <v>141</v>
      </c>
    </row>
    <row r="2316" spans="2:65" s="13" customFormat="1" ht="11.25" x14ac:dyDescent="0.2">
      <c r="B2316" s="153"/>
      <c r="D2316" s="141" t="s">
        <v>155</v>
      </c>
      <c r="E2316" s="154" t="s">
        <v>19</v>
      </c>
      <c r="F2316" s="155" t="s">
        <v>2401</v>
      </c>
      <c r="H2316" s="156">
        <v>4.83</v>
      </c>
      <c r="I2316" s="157"/>
      <c r="L2316" s="153"/>
      <c r="M2316" s="158"/>
      <c r="T2316" s="159"/>
      <c r="AT2316" s="154" t="s">
        <v>155</v>
      </c>
      <c r="AU2316" s="154" t="s">
        <v>81</v>
      </c>
      <c r="AV2316" s="13" t="s">
        <v>81</v>
      </c>
      <c r="AW2316" s="13" t="s">
        <v>33</v>
      </c>
      <c r="AX2316" s="13" t="s">
        <v>71</v>
      </c>
      <c r="AY2316" s="154" t="s">
        <v>141</v>
      </c>
    </row>
    <row r="2317" spans="2:65" s="13" customFormat="1" ht="11.25" x14ac:dyDescent="0.2">
      <c r="B2317" s="153"/>
      <c r="D2317" s="141" t="s">
        <v>155</v>
      </c>
      <c r="E2317" s="154" t="s">
        <v>19</v>
      </c>
      <c r="F2317" s="155" t="s">
        <v>2402</v>
      </c>
      <c r="H2317" s="156">
        <v>45.993000000000002</v>
      </c>
      <c r="I2317" s="157"/>
      <c r="L2317" s="153"/>
      <c r="M2317" s="158"/>
      <c r="T2317" s="159"/>
      <c r="AT2317" s="154" t="s">
        <v>155</v>
      </c>
      <c r="AU2317" s="154" t="s">
        <v>81</v>
      </c>
      <c r="AV2317" s="13" t="s">
        <v>81</v>
      </c>
      <c r="AW2317" s="13" t="s">
        <v>33</v>
      </c>
      <c r="AX2317" s="13" t="s">
        <v>71</v>
      </c>
      <c r="AY2317" s="154" t="s">
        <v>141</v>
      </c>
    </row>
    <row r="2318" spans="2:65" s="13" customFormat="1" ht="11.25" x14ac:dyDescent="0.2">
      <c r="B2318" s="153"/>
      <c r="D2318" s="141" t="s">
        <v>155</v>
      </c>
      <c r="E2318" s="154" t="s">
        <v>19</v>
      </c>
      <c r="F2318" s="155" t="s">
        <v>2403</v>
      </c>
      <c r="H2318" s="156">
        <v>32.713999999999999</v>
      </c>
      <c r="I2318" s="157"/>
      <c r="L2318" s="153"/>
      <c r="M2318" s="158"/>
      <c r="T2318" s="159"/>
      <c r="AT2318" s="154" t="s">
        <v>155</v>
      </c>
      <c r="AU2318" s="154" t="s">
        <v>81</v>
      </c>
      <c r="AV2318" s="13" t="s">
        <v>81</v>
      </c>
      <c r="AW2318" s="13" t="s">
        <v>33</v>
      </c>
      <c r="AX2318" s="13" t="s">
        <v>71</v>
      </c>
      <c r="AY2318" s="154" t="s">
        <v>141</v>
      </c>
    </row>
    <row r="2319" spans="2:65" s="13" customFormat="1" ht="22.5" x14ac:dyDescent="0.2">
      <c r="B2319" s="153"/>
      <c r="D2319" s="141" t="s">
        <v>155</v>
      </c>
      <c r="E2319" s="154" t="s">
        <v>19</v>
      </c>
      <c r="F2319" s="155" t="s">
        <v>2404</v>
      </c>
      <c r="H2319" s="156">
        <v>51.337000000000003</v>
      </c>
      <c r="I2319" s="157"/>
      <c r="L2319" s="153"/>
      <c r="M2319" s="158"/>
      <c r="T2319" s="159"/>
      <c r="AT2319" s="154" t="s">
        <v>155</v>
      </c>
      <c r="AU2319" s="154" t="s">
        <v>81</v>
      </c>
      <c r="AV2319" s="13" t="s">
        <v>81</v>
      </c>
      <c r="AW2319" s="13" t="s">
        <v>33</v>
      </c>
      <c r="AX2319" s="13" t="s">
        <v>71</v>
      </c>
      <c r="AY2319" s="154" t="s">
        <v>141</v>
      </c>
    </row>
    <row r="2320" spans="2:65" s="13" customFormat="1" ht="11.25" x14ac:dyDescent="0.2">
      <c r="B2320" s="153"/>
      <c r="D2320" s="141" t="s">
        <v>155</v>
      </c>
      <c r="E2320" s="154" t="s">
        <v>19</v>
      </c>
      <c r="F2320" s="155" t="s">
        <v>2405</v>
      </c>
      <c r="H2320" s="156">
        <v>3.71</v>
      </c>
      <c r="I2320" s="157"/>
      <c r="L2320" s="153"/>
      <c r="M2320" s="158"/>
      <c r="T2320" s="159"/>
      <c r="AT2320" s="154" t="s">
        <v>155</v>
      </c>
      <c r="AU2320" s="154" t="s">
        <v>81</v>
      </c>
      <c r="AV2320" s="13" t="s">
        <v>81</v>
      </c>
      <c r="AW2320" s="13" t="s">
        <v>33</v>
      </c>
      <c r="AX2320" s="13" t="s">
        <v>71</v>
      </c>
      <c r="AY2320" s="154" t="s">
        <v>141</v>
      </c>
    </row>
    <row r="2321" spans="2:51" s="13" customFormat="1" ht="11.25" x14ac:dyDescent="0.2">
      <c r="B2321" s="153"/>
      <c r="D2321" s="141" t="s">
        <v>155</v>
      </c>
      <c r="E2321" s="154" t="s">
        <v>19</v>
      </c>
      <c r="F2321" s="155" t="s">
        <v>2406</v>
      </c>
      <c r="H2321" s="156">
        <v>3.78</v>
      </c>
      <c r="I2321" s="157"/>
      <c r="L2321" s="153"/>
      <c r="M2321" s="158"/>
      <c r="T2321" s="159"/>
      <c r="AT2321" s="154" t="s">
        <v>155</v>
      </c>
      <c r="AU2321" s="154" t="s">
        <v>81</v>
      </c>
      <c r="AV2321" s="13" t="s">
        <v>81</v>
      </c>
      <c r="AW2321" s="13" t="s">
        <v>33</v>
      </c>
      <c r="AX2321" s="13" t="s">
        <v>71</v>
      </c>
      <c r="AY2321" s="154" t="s">
        <v>141</v>
      </c>
    </row>
    <row r="2322" spans="2:51" s="13" customFormat="1" ht="11.25" x14ac:dyDescent="0.2">
      <c r="B2322" s="153"/>
      <c r="D2322" s="141" t="s">
        <v>155</v>
      </c>
      <c r="E2322" s="154" t="s">
        <v>19</v>
      </c>
      <c r="F2322" s="155" t="s">
        <v>2407</v>
      </c>
      <c r="H2322" s="156">
        <v>4.6900000000000004</v>
      </c>
      <c r="I2322" s="157"/>
      <c r="L2322" s="153"/>
      <c r="M2322" s="158"/>
      <c r="T2322" s="159"/>
      <c r="AT2322" s="154" t="s">
        <v>155</v>
      </c>
      <c r="AU2322" s="154" t="s">
        <v>81</v>
      </c>
      <c r="AV2322" s="13" t="s">
        <v>81</v>
      </c>
      <c r="AW2322" s="13" t="s">
        <v>33</v>
      </c>
      <c r="AX2322" s="13" t="s">
        <v>71</v>
      </c>
      <c r="AY2322" s="154" t="s">
        <v>141</v>
      </c>
    </row>
    <row r="2323" spans="2:51" s="13" customFormat="1" ht="22.5" x14ac:dyDescent="0.2">
      <c r="B2323" s="153"/>
      <c r="D2323" s="141" t="s">
        <v>155</v>
      </c>
      <c r="E2323" s="154" t="s">
        <v>19</v>
      </c>
      <c r="F2323" s="155" t="s">
        <v>2408</v>
      </c>
      <c r="H2323" s="156">
        <v>73.296999999999997</v>
      </c>
      <c r="I2323" s="157"/>
      <c r="L2323" s="153"/>
      <c r="M2323" s="158"/>
      <c r="T2323" s="159"/>
      <c r="AT2323" s="154" t="s">
        <v>155</v>
      </c>
      <c r="AU2323" s="154" t="s">
        <v>81</v>
      </c>
      <c r="AV2323" s="13" t="s">
        <v>81</v>
      </c>
      <c r="AW2323" s="13" t="s">
        <v>33</v>
      </c>
      <c r="AX2323" s="13" t="s">
        <v>71</v>
      </c>
      <c r="AY2323" s="154" t="s">
        <v>141</v>
      </c>
    </row>
    <row r="2324" spans="2:51" s="13" customFormat="1" ht="11.25" x14ac:dyDescent="0.2">
      <c r="B2324" s="153"/>
      <c r="D2324" s="141" t="s">
        <v>155</v>
      </c>
      <c r="E2324" s="154" t="s">
        <v>19</v>
      </c>
      <c r="F2324" s="155" t="s">
        <v>2409</v>
      </c>
      <c r="H2324" s="156">
        <v>24.568000000000001</v>
      </c>
      <c r="I2324" s="157"/>
      <c r="L2324" s="153"/>
      <c r="M2324" s="158"/>
      <c r="T2324" s="159"/>
      <c r="AT2324" s="154" t="s">
        <v>155</v>
      </c>
      <c r="AU2324" s="154" t="s">
        <v>81</v>
      </c>
      <c r="AV2324" s="13" t="s">
        <v>81</v>
      </c>
      <c r="AW2324" s="13" t="s">
        <v>33</v>
      </c>
      <c r="AX2324" s="13" t="s">
        <v>71</v>
      </c>
      <c r="AY2324" s="154" t="s">
        <v>141</v>
      </c>
    </row>
    <row r="2325" spans="2:51" s="13" customFormat="1" ht="11.25" x14ac:dyDescent="0.2">
      <c r="B2325" s="153"/>
      <c r="D2325" s="141" t="s">
        <v>155</v>
      </c>
      <c r="E2325" s="154" t="s">
        <v>19</v>
      </c>
      <c r="F2325" s="155" t="s">
        <v>2410</v>
      </c>
      <c r="H2325" s="156">
        <v>7.91</v>
      </c>
      <c r="I2325" s="157"/>
      <c r="L2325" s="153"/>
      <c r="M2325" s="158"/>
      <c r="T2325" s="159"/>
      <c r="AT2325" s="154" t="s">
        <v>155</v>
      </c>
      <c r="AU2325" s="154" t="s">
        <v>81</v>
      </c>
      <c r="AV2325" s="13" t="s">
        <v>81</v>
      </c>
      <c r="AW2325" s="13" t="s">
        <v>33</v>
      </c>
      <c r="AX2325" s="13" t="s">
        <v>71</v>
      </c>
      <c r="AY2325" s="154" t="s">
        <v>141</v>
      </c>
    </row>
    <row r="2326" spans="2:51" s="13" customFormat="1" ht="11.25" x14ac:dyDescent="0.2">
      <c r="B2326" s="153"/>
      <c r="D2326" s="141" t="s">
        <v>155</v>
      </c>
      <c r="E2326" s="154" t="s">
        <v>19</v>
      </c>
      <c r="F2326" s="155" t="s">
        <v>2411</v>
      </c>
      <c r="H2326" s="156">
        <v>5.98</v>
      </c>
      <c r="I2326" s="157"/>
      <c r="L2326" s="153"/>
      <c r="M2326" s="158"/>
      <c r="T2326" s="159"/>
      <c r="AT2326" s="154" t="s">
        <v>155</v>
      </c>
      <c r="AU2326" s="154" t="s">
        <v>81</v>
      </c>
      <c r="AV2326" s="13" t="s">
        <v>81</v>
      </c>
      <c r="AW2326" s="13" t="s">
        <v>33</v>
      </c>
      <c r="AX2326" s="13" t="s">
        <v>71</v>
      </c>
      <c r="AY2326" s="154" t="s">
        <v>141</v>
      </c>
    </row>
    <row r="2327" spans="2:51" s="13" customFormat="1" ht="33.75" x14ac:dyDescent="0.2">
      <c r="B2327" s="153"/>
      <c r="D2327" s="141" t="s">
        <v>155</v>
      </c>
      <c r="E2327" s="154" t="s">
        <v>19</v>
      </c>
      <c r="F2327" s="155" t="s">
        <v>2412</v>
      </c>
      <c r="H2327" s="156">
        <v>91.242000000000004</v>
      </c>
      <c r="I2327" s="157"/>
      <c r="L2327" s="153"/>
      <c r="M2327" s="158"/>
      <c r="T2327" s="159"/>
      <c r="AT2327" s="154" t="s">
        <v>155</v>
      </c>
      <c r="AU2327" s="154" t="s">
        <v>81</v>
      </c>
      <c r="AV2327" s="13" t="s">
        <v>81</v>
      </c>
      <c r="AW2327" s="13" t="s">
        <v>33</v>
      </c>
      <c r="AX2327" s="13" t="s">
        <v>71</v>
      </c>
      <c r="AY2327" s="154" t="s">
        <v>141</v>
      </c>
    </row>
    <row r="2328" spans="2:51" s="13" customFormat="1" ht="11.25" x14ac:dyDescent="0.2">
      <c r="B2328" s="153"/>
      <c r="D2328" s="141" t="s">
        <v>155</v>
      </c>
      <c r="E2328" s="154" t="s">
        <v>19</v>
      </c>
      <c r="F2328" s="155" t="s">
        <v>2413</v>
      </c>
      <c r="H2328" s="156">
        <v>2.84</v>
      </c>
      <c r="I2328" s="157"/>
      <c r="L2328" s="153"/>
      <c r="M2328" s="158"/>
      <c r="T2328" s="159"/>
      <c r="AT2328" s="154" t="s">
        <v>155</v>
      </c>
      <c r="AU2328" s="154" t="s">
        <v>81</v>
      </c>
      <c r="AV2328" s="13" t="s">
        <v>81</v>
      </c>
      <c r="AW2328" s="13" t="s">
        <v>33</v>
      </c>
      <c r="AX2328" s="13" t="s">
        <v>71</v>
      </c>
      <c r="AY2328" s="154" t="s">
        <v>141</v>
      </c>
    </row>
    <row r="2329" spans="2:51" s="13" customFormat="1" ht="22.5" x14ac:dyDescent="0.2">
      <c r="B2329" s="153"/>
      <c r="D2329" s="141" t="s">
        <v>155</v>
      </c>
      <c r="E2329" s="154" t="s">
        <v>19</v>
      </c>
      <c r="F2329" s="155" t="s">
        <v>2414</v>
      </c>
      <c r="H2329" s="156">
        <v>38</v>
      </c>
      <c r="I2329" s="157"/>
      <c r="L2329" s="153"/>
      <c r="M2329" s="158"/>
      <c r="T2329" s="159"/>
      <c r="AT2329" s="154" t="s">
        <v>155</v>
      </c>
      <c r="AU2329" s="154" t="s">
        <v>81</v>
      </c>
      <c r="AV2329" s="13" t="s">
        <v>81</v>
      </c>
      <c r="AW2329" s="13" t="s">
        <v>33</v>
      </c>
      <c r="AX2329" s="13" t="s">
        <v>71</v>
      </c>
      <c r="AY2329" s="154" t="s">
        <v>141</v>
      </c>
    </row>
    <row r="2330" spans="2:51" s="13" customFormat="1" ht="11.25" x14ac:dyDescent="0.2">
      <c r="B2330" s="153"/>
      <c r="D2330" s="141" t="s">
        <v>155</v>
      </c>
      <c r="E2330" s="154" t="s">
        <v>19</v>
      </c>
      <c r="F2330" s="155" t="s">
        <v>2415</v>
      </c>
      <c r="H2330" s="156">
        <v>5.04</v>
      </c>
      <c r="I2330" s="157"/>
      <c r="L2330" s="153"/>
      <c r="M2330" s="158"/>
      <c r="T2330" s="159"/>
      <c r="AT2330" s="154" t="s">
        <v>155</v>
      </c>
      <c r="AU2330" s="154" t="s">
        <v>81</v>
      </c>
      <c r="AV2330" s="13" t="s">
        <v>81</v>
      </c>
      <c r="AW2330" s="13" t="s">
        <v>33</v>
      </c>
      <c r="AX2330" s="13" t="s">
        <v>71</v>
      </c>
      <c r="AY2330" s="154" t="s">
        <v>141</v>
      </c>
    </row>
    <row r="2331" spans="2:51" s="13" customFormat="1" ht="11.25" x14ac:dyDescent="0.2">
      <c r="B2331" s="153"/>
      <c r="D2331" s="141" t="s">
        <v>155</v>
      </c>
      <c r="E2331" s="154" t="s">
        <v>19</v>
      </c>
      <c r="F2331" s="155" t="s">
        <v>2416</v>
      </c>
      <c r="H2331" s="156">
        <v>19.43</v>
      </c>
      <c r="I2331" s="157"/>
      <c r="L2331" s="153"/>
      <c r="M2331" s="158"/>
      <c r="T2331" s="159"/>
      <c r="AT2331" s="154" t="s">
        <v>155</v>
      </c>
      <c r="AU2331" s="154" t="s">
        <v>81</v>
      </c>
      <c r="AV2331" s="13" t="s">
        <v>81</v>
      </c>
      <c r="AW2331" s="13" t="s">
        <v>33</v>
      </c>
      <c r="AX2331" s="13" t="s">
        <v>71</v>
      </c>
      <c r="AY2331" s="154" t="s">
        <v>141</v>
      </c>
    </row>
    <row r="2332" spans="2:51" s="13" customFormat="1" ht="11.25" x14ac:dyDescent="0.2">
      <c r="B2332" s="153"/>
      <c r="D2332" s="141" t="s">
        <v>155</v>
      </c>
      <c r="E2332" s="154" t="s">
        <v>19</v>
      </c>
      <c r="F2332" s="155" t="s">
        <v>2417</v>
      </c>
      <c r="H2332" s="156">
        <v>5.25</v>
      </c>
      <c r="I2332" s="157"/>
      <c r="L2332" s="153"/>
      <c r="M2332" s="158"/>
      <c r="T2332" s="159"/>
      <c r="AT2332" s="154" t="s">
        <v>155</v>
      </c>
      <c r="AU2332" s="154" t="s">
        <v>81</v>
      </c>
      <c r="AV2332" s="13" t="s">
        <v>81</v>
      </c>
      <c r="AW2332" s="13" t="s">
        <v>33</v>
      </c>
      <c r="AX2332" s="13" t="s">
        <v>71</v>
      </c>
      <c r="AY2332" s="154" t="s">
        <v>141</v>
      </c>
    </row>
    <row r="2333" spans="2:51" s="13" customFormat="1" ht="11.25" x14ac:dyDescent="0.2">
      <c r="B2333" s="153"/>
      <c r="D2333" s="141" t="s">
        <v>155</v>
      </c>
      <c r="E2333" s="154" t="s">
        <v>19</v>
      </c>
      <c r="F2333" s="155" t="s">
        <v>2418</v>
      </c>
      <c r="H2333" s="156">
        <v>5.1100000000000003</v>
      </c>
      <c r="I2333" s="157"/>
      <c r="L2333" s="153"/>
      <c r="M2333" s="158"/>
      <c r="T2333" s="159"/>
      <c r="AT2333" s="154" t="s">
        <v>155</v>
      </c>
      <c r="AU2333" s="154" t="s">
        <v>81</v>
      </c>
      <c r="AV2333" s="13" t="s">
        <v>81</v>
      </c>
      <c r="AW2333" s="13" t="s">
        <v>33</v>
      </c>
      <c r="AX2333" s="13" t="s">
        <v>71</v>
      </c>
      <c r="AY2333" s="154" t="s">
        <v>141</v>
      </c>
    </row>
    <row r="2334" spans="2:51" s="13" customFormat="1" ht="11.25" x14ac:dyDescent="0.2">
      <c r="B2334" s="153"/>
      <c r="D2334" s="141" t="s">
        <v>155</v>
      </c>
      <c r="E2334" s="154" t="s">
        <v>19</v>
      </c>
      <c r="F2334" s="155" t="s">
        <v>2419</v>
      </c>
      <c r="H2334" s="156">
        <v>121.76300000000001</v>
      </c>
      <c r="I2334" s="157"/>
      <c r="L2334" s="153"/>
      <c r="M2334" s="158"/>
      <c r="T2334" s="159"/>
      <c r="AT2334" s="154" t="s">
        <v>155</v>
      </c>
      <c r="AU2334" s="154" t="s">
        <v>81</v>
      </c>
      <c r="AV2334" s="13" t="s">
        <v>81</v>
      </c>
      <c r="AW2334" s="13" t="s">
        <v>33</v>
      </c>
      <c r="AX2334" s="13" t="s">
        <v>71</v>
      </c>
      <c r="AY2334" s="154" t="s">
        <v>141</v>
      </c>
    </row>
    <row r="2335" spans="2:51" s="13" customFormat="1" ht="11.25" x14ac:dyDescent="0.2">
      <c r="B2335" s="153"/>
      <c r="D2335" s="141" t="s">
        <v>155</v>
      </c>
      <c r="E2335" s="154" t="s">
        <v>19</v>
      </c>
      <c r="F2335" s="155" t="s">
        <v>2420</v>
      </c>
      <c r="H2335" s="156">
        <v>5.32</v>
      </c>
      <c r="I2335" s="157"/>
      <c r="L2335" s="153"/>
      <c r="M2335" s="158"/>
      <c r="T2335" s="159"/>
      <c r="AT2335" s="154" t="s">
        <v>155</v>
      </c>
      <c r="AU2335" s="154" t="s">
        <v>81</v>
      </c>
      <c r="AV2335" s="13" t="s">
        <v>81</v>
      </c>
      <c r="AW2335" s="13" t="s">
        <v>33</v>
      </c>
      <c r="AX2335" s="13" t="s">
        <v>71</v>
      </c>
      <c r="AY2335" s="154" t="s">
        <v>141</v>
      </c>
    </row>
    <row r="2336" spans="2:51" s="13" customFormat="1" ht="11.25" x14ac:dyDescent="0.2">
      <c r="B2336" s="153"/>
      <c r="D2336" s="141" t="s">
        <v>155</v>
      </c>
      <c r="E2336" s="154" t="s">
        <v>19</v>
      </c>
      <c r="F2336" s="155" t="s">
        <v>2421</v>
      </c>
      <c r="H2336" s="156">
        <v>12.11</v>
      </c>
      <c r="I2336" s="157"/>
      <c r="L2336" s="153"/>
      <c r="M2336" s="158"/>
      <c r="T2336" s="159"/>
      <c r="AT2336" s="154" t="s">
        <v>155</v>
      </c>
      <c r="AU2336" s="154" t="s">
        <v>81</v>
      </c>
      <c r="AV2336" s="13" t="s">
        <v>81</v>
      </c>
      <c r="AW2336" s="13" t="s">
        <v>33</v>
      </c>
      <c r="AX2336" s="13" t="s">
        <v>71</v>
      </c>
      <c r="AY2336" s="154" t="s">
        <v>141</v>
      </c>
    </row>
    <row r="2337" spans="2:65" s="13" customFormat="1" ht="11.25" x14ac:dyDescent="0.2">
      <c r="B2337" s="153"/>
      <c r="D2337" s="141" t="s">
        <v>155</v>
      </c>
      <c r="E2337" s="154" t="s">
        <v>19</v>
      </c>
      <c r="F2337" s="155" t="s">
        <v>2422</v>
      </c>
      <c r="H2337" s="156">
        <v>27.35</v>
      </c>
      <c r="I2337" s="157"/>
      <c r="L2337" s="153"/>
      <c r="M2337" s="158"/>
      <c r="T2337" s="159"/>
      <c r="AT2337" s="154" t="s">
        <v>155</v>
      </c>
      <c r="AU2337" s="154" t="s">
        <v>81</v>
      </c>
      <c r="AV2337" s="13" t="s">
        <v>81</v>
      </c>
      <c r="AW2337" s="13" t="s">
        <v>33</v>
      </c>
      <c r="AX2337" s="13" t="s">
        <v>71</v>
      </c>
      <c r="AY2337" s="154" t="s">
        <v>141</v>
      </c>
    </row>
    <row r="2338" spans="2:65" s="13" customFormat="1" ht="11.25" x14ac:dyDescent="0.2">
      <c r="B2338" s="153"/>
      <c r="D2338" s="141" t="s">
        <v>155</v>
      </c>
      <c r="E2338" s="154" t="s">
        <v>19</v>
      </c>
      <c r="F2338" s="155" t="s">
        <v>2423</v>
      </c>
      <c r="H2338" s="156">
        <v>3.92</v>
      </c>
      <c r="I2338" s="157"/>
      <c r="L2338" s="153"/>
      <c r="M2338" s="158"/>
      <c r="T2338" s="159"/>
      <c r="AT2338" s="154" t="s">
        <v>155</v>
      </c>
      <c r="AU2338" s="154" t="s">
        <v>81</v>
      </c>
      <c r="AV2338" s="13" t="s">
        <v>81</v>
      </c>
      <c r="AW2338" s="13" t="s">
        <v>33</v>
      </c>
      <c r="AX2338" s="13" t="s">
        <v>71</v>
      </c>
      <c r="AY2338" s="154" t="s">
        <v>141</v>
      </c>
    </row>
    <row r="2339" spans="2:65" s="13" customFormat="1" ht="11.25" x14ac:dyDescent="0.2">
      <c r="B2339" s="153"/>
      <c r="D2339" s="141" t="s">
        <v>155</v>
      </c>
      <c r="E2339" s="154" t="s">
        <v>19</v>
      </c>
      <c r="F2339" s="155" t="s">
        <v>2424</v>
      </c>
      <c r="H2339" s="156">
        <v>3.22</v>
      </c>
      <c r="I2339" s="157"/>
      <c r="L2339" s="153"/>
      <c r="M2339" s="158"/>
      <c r="T2339" s="159"/>
      <c r="AT2339" s="154" t="s">
        <v>155</v>
      </c>
      <c r="AU2339" s="154" t="s">
        <v>81</v>
      </c>
      <c r="AV2339" s="13" t="s">
        <v>81</v>
      </c>
      <c r="AW2339" s="13" t="s">
        <v>33</v>
      </c>
      <c r="AX2339" s="13" t="s">
        <v>71</v>
      </c>
      <c r="AY2339" s="154" t="s">
        <v>141</v>
      </c>
    </row>
    <row r="2340" spans="2:65" s="13" customFormat="1" ht="22.5" x14ac:dyDescent="0.2">
      <c r="B2340" s="153"/>
      <c r="D2340" s="141" t="s">
        <v>155</v>
      </c>
      <c r="E2340" s="154" t="s">
        <v>19</v>
      </c>
      <c r="F2340" s="155" t="s">
        <v>2425</v>
      </c>
      <c r="H2340" s="156">
        <v>328.19299999999998</v>
      </c>
      <c r="I2340" s="157"/>
      <c r="L2340" s="153"/>
      <c r="M2340" s="158"/>
      <c r="T2340" s="159"/>
      <c r="AT2340" s="154" t="s">
        <v>155</v>
      </c>
      <c r="AU2340" s="154" t="s">
        <v>81</v>
      </c>
      <c r="AV2340" s="13" t="s">
        <v>81</v>
      </c>
      <c r="AW2340" s="13" t="s">
        <v>33</v>
      </c>
      <c r="AX2340" s="13" t="s">
        <v>71</v>
      </c>
      <c r="AY2340" s="154" t="s">
        <v>141</v>
      </c>
    </row>
    <row r="2341" spans="2:65" s="13" customFormat="1" ht="11.25" x14ac:dyDescent="0.2">
      <c r="B2341" s="153"/>
      <c r="D2341" s="141" t="s">
        <v>155</v>
      </c>
      <c r="E2341" s="154" t="s">
        <v>19</v>
      </c>
      <c r="F2341" s="155" t="s">
        <v>2426</v>
      </c>
      <c r="H2341" s="156">
        <v>5.04</v>
      </c>
      <c r="I2341" s="157"/>
      <c r="L2341" s="153"/>
      <c r="M2341" s="158"/>
      <c r="T2341" s="159"/>
      <c r="AT2341" s="154" t="s">
        <v>155</v>
      </c>
      <c r="AU2341" s="154" t="s">
        <v>81</v>
      </c>
      <c r="AV2341" s="13" t="s">
        <v>81</v>
      </c>
      <c r="AW2341" s="13" t="s">
        <v>33</v>
      </c>
      <c r="AX2341" s="13" t="s">
        <v>71</v>
      </c>
      <c r="AY2341" s="154" t="s">
        <v>141</v>
      </c>
    </row>
    <row r="2342" spans="2:65" s="13" customFormat="1" ht="11.25" x14ac:dyDescent="0.2">
      <c r="B2342" s="153"/>
      <c r="D2342" s="141" t="s">
        <v>155</v>
      </c>
      <c r="E2342" s="154" t="s">
        <v>19</v>
      </c>
      <c r="F2342" s="155" t="s">
        <v>2427</v>
      </c>
      <c r="H2342" s="156">
        <v>4.9000000000000004</v>
      </c>
      <c r="I2342" s="157"/>
      <c r="L2342" s="153"/>
      <c r="M2342" s="158"/>
      <c r="T2342" s="159"/>
      <c r="AT2342" s="154" t="s">
        <v>155</v>
      </c>
      <c r="AU2342" s="154" t="s">
        <v>81</v>
      </c>
      <c r="AV2342" s="13" t="s">
        <v>81</v>
      </c>
      <c r="AW2342" s="13" t="s">
        <v>33</v>
      </c>
      <c r="AX2342" s="13" t="s">
        <v>71</v>
      </c>
      <c r="AY2342" s="154" t="s">
        <v>141</v>
      </c>
    </row>
    <row r="2343" spans="2:65" s="13" customFormat="1" ht="11.25" x14ac:dyDescent="0.2">
      <c r="B2343" s="153"/>
      <c r="D2343" s="141" t="s">
        <v>155</v>
      </c>
      <c r="E2343" s="154" t="s">
        <v>19</v>
      </c>
      <c r="F2343" s="155" t="s">
        <v>2428</v>
      </c>
      <c r="H2343" s="156">
        <v>27.12</v>
      </c>
      <c r="I2343" s="157"/>
      <c r="L2343" s="153"/>
      <c r="M2343" s="158"/>
      <c r="T2343" s="159"/>
      <c r="AT2343" s="154" t="s">
        <v>155</v>
      </c>
      <c r="AU2343" s="154" t="s">
        <v>81</v>
      </c>
      <c r="AV2343" s="13" t="s">
        <v>81</v>
      </c>
      <c r="AW2343" s="13" t="s">
        <v>33</v>
      </c>
      <c r="AX2343" s="13" t="s">
        <v>71</v>
      </c>
      <c r="AY2343" s="154" t="s">
        <v>141</v>
      </c>
    </row>
    <row r="2344" spans="2:65" s="13" customFormat="1" ht="11.25" x14ac:dyDescent="0.2">
      <c r="B2344" s="153"/>
      <c r="D2344" s="141" t="s">
        <v>155</v>
      </c>
      <c r="E2344" s="154" t="s">
        <v>19</v>
      </c>
      <c r="F2344" s="155" t="s">
        <v>2429</v>
      </c>
      <c r="H2344" s="156">
        <v>313.35000000000002</v>
      </c>
      <c r="I2344" s="157"/>
      <c r="L2344" s="153"/>
      <c r="M2344" s="158"/>
      <c r="T2344" s="159"/>
      <c r="AT2344" s="154" t="s">
        <v>155</v>
      </c>
      <c r="AU2344" s="154" t="s">
        <v>81</v>
      </c>
      <c r="AV2344" s="13" t="s">
        <v>81</v>
      </c>
      <c r="AW2344" s="13" t="s">
        <v>33</v>
      </c>
      <c r="AX2344" s="13" t="s">
        <v>71</v>
      </c>
      <c r="AY2344" s="154" t="s">
        <v>141</v>
      </c>
    </row>
    <row r="2345" spans="2:65" s="13" customFormat="1" ht="11.25" x14ac:dyDescent="0.2">
      <c r="B2345" s="153"/>
      <c r="D2345" s="141" t="s">
        <v>155</v>
      </c>
      <c r="E2345" s="154" t="s">
        <v>19</v>
      </c>
      <c r="F2345" s="155" t="s">
        <v>2430</v>
      </c>
      <c r="H2345" s="156">
        <v>313.35000000000002</v>
      </c>
      <c r="I2345" s="157"/>
      <c r="L2345" s="153"/>
      <c r="M2345" s="158"/>
      <c r="T2345" s="159"/>
      <c r="AT2345" s="154" t="s">
        <v>155</v>
      </c>
      <c r="AU2345" s="154" t="s">
        <v>81</v>
      </c>
      <c r="AV2345" s="13" t="s">
        <v>81</v>
      </c>
      <c r="AW2345" s="13" t="s">
        <v>33</v>
      </c>
      <c r="AX2345" s="13" t="s">
        <v>71</v>
      </c>
      <c r="AY2345" s="154" t="s">
        <v>141</v>
      </c>
    </row>
    <row r="2346" spans="2:65" s="13" customFormat="1" ht="22.5" x14ac:dyDescent="0.2">
      <c r="B2346" s="153"/>
      <c r="D2346" s="141" t="s">
        <v>155</v>
      </c>
      <c r="E2346" s="154" t="s">
        <v>19</v>
      </c>
      <c r="F2346" s="155" t="s">
        <v>463</v>
      </c>
      <c r="H2346" s="156">
        <v>13.3</v>
      </c>
      <c r="I2346" s="157"/>
      <c r="L2346" s="153"/>
      <c r="M2346" s="158"/>
      <c r="T2346" s="159"/>
      <c r="AT2346" s="154" t="s">
        <v>155</v>
      </c>
      <c r="AU2346" s="154" t="s">
        <v>81</v>
      </c>
      <c r="AV2346" s="13" t="s">
        <v>81</v>
      </c>
      <c r="AW2346" s="13" t="s">
        <v>33</v>
      </c>
      <c r="AX2346" s="13" t="s">
        <v>71</v>
      </c>
      <c r="AY2346" s="154" t="s">
        <v>141</v>
      </c>
    </row>
    <row r="2347" spans="2:65" s="14" customFormat="1" ht="11.25" x14ac:dyDescent="0.2">
      <c r="B2347" s="170"/>
      <c r="D2347" s="141" t="s">
        <v>155</v>
      </c>
      <c r="E2347" s="171" t="s">
        <v>19</v>
      </c>
      <c r="F2347" s="172" t="s">
        <v>188</v>
      </c>
      <c r="H2347" s="173">
        <v>1729.7149999999999</v>
      </c>
      <c r="I2347" s="174"/>
      <c r="L2347" s="170"/>
      <c r="M2347" s="175"/>
      <c r="T2347" s="176"/>
      <c r="AT2347" s="171" t="s">
        <v>155</v>
      </c>
      <c r="AU2347" s="171" t="s">
        <v>81</v>
      </c>
      <c r="AV2347" s="14" t="s">
        <v>149</v>
      </c>
      <c r="AW2347" s="14" t="s">
        <v>33</v>
      </c>
      <c r="AX2347" s="14" t="s">
        <v>79</v>
      </c>
      <c r="AY2347" s="171" t="s">
        <v>141</v>
      </c>
    </row>
    <row r="2348" spans="2:65" s="1" customFormat="1" ht="33" customHeight="1" x14ac:dyDescent="0.2">
      <c r="B2348" s="33"/>
      <c r="C2348" s="128" t="s">
        <v>2431</v>
      </c>
      <c r="D2348" s="128" t="s">
        <v>144</v>
      </c>
      <c r="E2348" s="129" t="s">
        <v>2432</v>
      </c>
      <c r="F2348" s="130" t="s">
        <v>2433</v>
      </c>
      <c r="G2348" s="131" t="s">
        <v>221</v>
      </c>
      <c r="H2348" s="132">
        <v>1807.6769999999999</v>
      </c>
      <c r="I2348" s="133"/>
      <c r="J2348" s="134">
        <f>ROUND(I2348*H2348,2)</f>
        <v>0</v>
      </c>
      <c r="K2348" s="130" t="s">
        <v>148</v>
      </c>
      <c r="L2348" s="33"/>
      <c r="M2348" s="135" t="s">
        <v>19</v>
      </c>
      <c r="N2348" s="136" t="s">
        <v>42</v>
      </c>
      <c r="P2348" s="137">
        <f>O2348*H2348</f>
        <v>0</v>
      </c>
      <c r="Q2348" s="137">
        <v>2.5999999999999998E-4</v>
      </c>
      <c r="R2348" s="137">
        <f>Q2348*H2348</f>
        <v>0.46999601999999996</v>
      </c>
      <c r="S2348" s="137">
        <v>0</v>
      </c>
      <c r="T2348" s="138">
        <f>S2348*H2348</f>
        <v>0</v>
      </c>
      <c r="AR2348" s="139" t="s">
        <v>269</v>
      </c>
      <c r="AT2348" s="139" t="s">
        <v>144</v>
      </c>
      <c r="AU2348" s="139" t="s">
        <v>81</v>
      </c>
      <c r="AY2348" s="18" t="s">
        <v>141</v>
      </c>
      <c r="BE2348" s="140">
        <f>IF(N2348="základní",J2348,0)</f>
        <v>0</v>
      </c>
      <c r="BF2348" s="140">
        <f>IF(N2348="snížená",J2348,0)</f>
        <v>0</v>
      </c>
      <c r="BG2348" s="140">
        <f>IF(N2348="zákl. přenesená",J2348,0)</f>
        <v>0</v>
      </c>
      <c r="BH2348" s="140">
        <f>IF(N2348="sníž. přenesená",J2348,0)</f>
        <v>0</v>
      </c>
      <c r="BI2348" s="140">
        <f>IF(N2348="nulová",J2348,0)</f>
        <v>0</v>
      </c>
      <c r="BJ2348" s="18" t="s">
        <v>79</v>
      </c>
      <c r="BK2348" s="140">
        <f>ROUND(I2348*H2348,2)</f>
        <v>0</v>
      </c>
      <c r="BL2348" s="18" t="s">
        <v>269</v>
      </c>
      <c r="BM2348" s="139" t="s">
        <v>2434</v>
      </c>
    </row>
    <row r="2349" spans="2:65" s="1" customFormat="1" ht="29.25" x14ac:dyDescent="0.2">
      <c r="B2349" s="33"/>
      <c r="D2349" s="141" t="s">
        <v>151</v>
      </c>
      <c r="F2349" s="142" t="s">
        <v>2435</v>
      </c>
      <c r="I2349" s="143"/>
      <c r="L2349" s="33"/>
      <c r="M2349" s="144"/>
      <c r="T2349" s="54"/>
      <c r="AT2349" s="18" t="s">
        <v>151</v>
      </c>
      <c r="AU2349" s="18" t="s">
        <v>81</v>
      </c>
    </row>
    <row r="2350" spans="2:65" s="1" customFormat="1" ht="11.25" x14ac:dyDescent="0.2">
      <c r="B2350" s="33"/>
      <c r="D2350" s="145" t="s">
        <v>153</v>
      </c>
      <c r="F2350" s="146" t="s">
        <v>2436</v>
      </c>
      <c r="I2350" s="143"/>
      <c r="L2350" s="33"/>
      <c r="M2350" s="144"/>
      <c r="T2350" s="54"/>
      <c r="AT2350" s="18" t="s">
        <v>153</v>
      </c>
      <c r="AU2350" s="18" t="s">
        <v>81</v>
      </c>
    </row>
    <row r="2351" spans="2:65" s="12" customFormat="1" ht="11.25" x14ac:dyDescent="0.2">
      <c r="B2351" s="147"/>
      <c r="D2351" s="141" t="s">
        <v>155</v>
      </c>
      <c r="E2351" s="148" t="s">
        <v>19</v>
      </c>
      <c r="F2351" s="149" t="s">
        <v>156</v>
      </c>
      <c r="H2351" s="148" t="s">
        <v>19</v>
      </c>
      <c r="I2351" s="150"/>
      <c r="L2351" s="147"/>
      <c r="M2351" s="151"/>
      <c r="T2351" s="152"/>
      <c r="AT2351" s="148" t="s">
        <v>155</v>
      </c>
      <c r="AU2351" s="148" t="s">
        <v>81</v>
      </c>
      <c r="AV2351" s="12" t="s">
        <v>79</v>
      </c>
      <c r="AW2351" s="12" t="s">
        <v>33</v>
      </c>
      <c r="AX2351" s="12" t="s">
        <v>71</v>
      </c>
      <c r="AY2351" s="148" t="s">
        <v>141</v>
      </c>
    </row>
    <row r="2352" spans="2:65" s="12" customFormat="1" ht="11.25" x14ac:dyDescent="0.2">
      <c r="B2352" s="147"/>
      <c r="D2352" s="141" t="s">
        <v>155</v>
      </c>
      <c r="E2352" s="148" t="s">
        <v>19</v>
      </c>
      <c r="F2352" s="149" t="s">
        <v>2398</v>
      </c>
      <c r="H2352" s="148" t="s">
        <v>19</v>
      </c>
      <c r="I2352" s="150"/>
      <c r="L2352" s="147"/>
      <c r="M2352" s="151"/>
      <c r="T2352" s="152"/>
      <c r="AT2352" s="148" t="s">
        <v>155</v>
      </c>
      <c r="AU2352" s="148" t="s">
        <v>81</v>
      </c>
      <c r="AV2352" s="12" t="s">
        <v>79</v>
      </c>
      <c r="AW2352" s="12" t="s">
        <v>33</v>
      </c>
      <c r="AX2352" s="12" t="s">
        <v>71</v>
      </c>
      <c r="AY2352" s="148" t="s">
        <v>141</v>
      </c>
    </row>
    <row r="2353" spans="2:51" s="13" customFormat="1" ht="11.25" x14ac:dyDescent="0.2">
      <c r="B2353" s="153"/>
      <c r="D2353" s="141" t="s">
        <v>155</v>
      </c>
      <c r="E2353" s="154" t="s">
        <v>19</v>
      </c>
      <c r="F2353" s="155" t="s">
        <v>2437</v>
      </c>
      <c r="H2353" s="156">
        <v>70.075000000000003</v>
      </c>
      <c r="I2353" s="157"/>
      <c r="L2353" s="153"/>
      <c r="M2353" s="158"/>
      <c r="T2353" s="159"/>
      <c r="AT2353" s="154" t="s">
        <v>155</v>
      </c>
      <c r="AU2353" s="154" t="s">
        <v>81</v>
      </c>
      <c r="AV2353" s="13" t="s">
        <v>81</v>
      </c>
      <c r="AW2353" s="13" t="s">
        <v>33</v>
      </c>
      <c r="AX2353" s="13" t="s">
        <v>71</v>
      </c>
      <c r="AY2353" s="154" t="s">
        <v>141</v>
      </c>
    </row>
    <row r="2354" spans="2:51" s="13" customFormat="1" ht="22.5" x14ac:dyDescent="0.2">
      <c r="B2354" s="153"/>
      <c r="D2354" s="141" t="s">
        <v>155</v>
      </c>
      <c r="E2354" s="154" t="s">
        <v>19</v>
      </c>
      <c r="F2354" s="155" t="s">
        <v>2438</v>
      </c>
      <c r="H2354" s="156">
        <v>70.2</v>
      </c>
      <c r="I2354" s="157"/>
      <c r="L2354" s="153"/>
      <c r="M2354" s="158"/>
      <c r="T2354" s="159"/>
      <c r="AT2354" s="154" t="s">
        <v>155</v>
      </c>
      <c r="AU2354" s="154" t="s">
        <v>81</v>
      </c>
      <c r="AV2354" s="13" t="s">
        <v>81</v>
      </c>
      <c r="AW2354" s="13" t="s">
        <v>33</v>
      </c>
      <c r="AX2354" s="13" t="s">
        <v>71</v>
      </c>
      <c r="AY2354" s="154" t="s">
        <v>141</v>
      </c>
    </row>
    <row r="2355" spans="2:51" s="13" customFormat="1" ht="11.25" x14ac:dyDescent="0.2">
      <c r="B2355" s="153"/>
      <c r="D2355" s="141" t="s">
        <v>155</v>
      </c>
      <c r="E2355" s="154" t="s">
        <v>19</v>
      </c>
      <c r="F2355" s="155" t="s">
        <v>2401</v>
      </c>
      <c r="H2355" s="156">
        <v>4.83</v>
      </c>
      <c r="I2355" s="157"/>
      <c r="L2355" s="153"/>
      <c r="M2355" s="158"/>
      <c r="T2355" s="159"/>
      <c r="AT2355" s="154" t="s">
        <v>155</v>
      </c>
      <c r="AU2355" s="154" t="s">
        <v>81</v>
      </c>
      <c r="AV2355" s="13" t="s">
        <v>81</v>
      </c>
      <c r="AW2355" s="13" t="s">
        <v>33</v>
      </c>
      <c r="AX2355" s="13" t="s">
        <v>71</v>
      </c>
      <c r="AY2355" s="154" t="s">
        <v>141</v>
      </c>
    </row>
    <row r="2356" spans="2:51" s="13" customFormat="1" ht="11.25" x14ac:dyDescent="0.2">
      <c r="B2356" s="153"/>
      <c r="D2356" s="141" t="s">
        <v>155</v>
      </c>
      <c r="E2356" s="154" t="s">
        <v>19</v>
      </c>
      <c r="F2356" s="155" t="s">
        <v>2439</v>
      </c>
      <c r="H2356" s="156">
        <v>53.29</v>
      </c>
      <c r="I2356" s="157"/>
      <c r="L2356" s="153"/>
      <c r="M2356" s="158"/>
      <c r="T2356" s="159"/>
      <c r="AT2356" s="154" t="s">
        <v>155</v>
      </c>
      <c r="AU2356" s="154" t="s">
        <v>81</v>
      </c>
      <c r="AV2356" s="13" t="s">
        <v>81</v>
      </c>
      <c r="AW2356" s="13" t="s">
        <v>33</v>
      </c>
      <c r="AX2356" s="13" t="s">
        <v>71</v>
      </c>
      <c r="AY2356" s="154" t="s">
        <v>141</v>
      </c>
    </row>
    <row r="2357" spans="2:51" s="13" customFormat="1" ht="11.25" x14ac:dyDescent="0.2">
      <c r="B2357" s="153"/>
      <c r="D2357" s="141" t="s">
        <v>155</v>
      </c>
      <c r="E2357" s="154" t="s">
        <v>19</v>
      </c>
      <c r="F2357" s="155" t="s">
        <v>2440</v>
      </c>
      <c r="H2357" s="156">
        <v>34.881</v>
      </c>
      <c r="I2357" s="157"/>
      <c r="L2357" s="153"/>
      <c r="M2357" s="158"/>
      <c r="T2357" s="159"/>
      <c r="AT2357" s="154" t="s">
        <v>155</v>
      </c>
      <c r="AU2357" s="154" t="s">
        <v>81</v>
      </c>
      <c r="AV2357" s="13" t="s">
        <v>81</v>
      </c>
      <c r="AW2357" s="13" t="s">
        <v>33</v>
      </c>
      <c r="AX2357" s="13" t="s">
        <v>71</v>
      </c>
      <c r="AY2357" s="154" t="s">
        <v>141</v>
      </c>
    </row>
    <row r="2358" spans="2:51" s="13" customFormat="1" ht="11.25" x14ac:dyDescent="0.2">
      <c r="B2358" s="153"/>
      <c r="D2358" s="141" t="s">
        <v>155</v>
      </c>
      <c r="E2358" s="154" t="s">
        <v>19</v>
      </c>
      <c r="F2358" s="155" t="s">
        <v>2441</v>
      </c>
      <c r="H2358" s="156">
        <v>62.37</v>
      </c>
      <c r="I2358" s="157"/>
      <c r="L2358" s="153"/>
      <c r="M2358" s="158"/>
      <c r="T2358" s="159"/>
      <c r="AT2358" s="154" t="s">
        <v>155</v>
      </c>
      <c r="AU2358" s="154" t="s">
        <v>81</v>
      </c>
      <c r="AV2358" s="13" t="s">
        <v>81</v>
      </c>
      <c r="AW2358" s="13" t="s">
        <v>33</v>
      </c>
      <c r="AX2358" s="13" t="s">
        <v>71</v>
      </c>
      <c r="AY2358" s="154" t="s">
        <v>141</v>
      </c>
    </row>
    <row r="2359" spans="2:51" s="13" customFormat="1" ht="11.25" x14ac:dyDescent="0.2">
      <c r="B2359" s="153"/>
      <c r="D2359" s="141" t="s">
        <v>155</v>
      </c>
      <c r="E2359" s="154" t="s">
        <v>19</v>
      </c>
      <c r="F2359" s="155" t="s">
        <v>2405</v>
      </c>
      <c r="H2359" s="156">
        <v>3.71</v>
      </c>
      <c r="I2359" s="157"/>
      <c r="L2359" s="153"/>
      <c r="M2359" s="158"/>
      <c r="T2359" s="159"/>
      <c r="AT2359" s="154" t="s">
        <v>155</v>
      </c>
      <c r="AU2359" s="154" t="s">
        <v>81</v>
      </c>
      <c r="AV2359" s="13" t="s">
        <v>81</v>
      </c>
      <c r="AW2359" s="13" t="s">
        <v>33</v>
      </c>
      <c r="AX2359" s="13" t="s">
        <v>71</v>
      </c>
      <c r="AY2359" s="154" t="s">
        <v>141</v>
      </c>
    </row>
    <row r="2360" spans="2:51" s="13" customFormat="1" ht="11.25" x14ac:dyDescent="0.2">
      <c r="B2360" s="153"/>
      <c r="D2360" s="141" t="s">
        <v>155</v>
      </c>
      <c r="E2360" s="154" t="s">
        <v>19</v>
      </c>
      <c r="F2360" s="155" t="s">
        <v>2406</v>
      </c>
      <c r="H2360" s="156">
        <v>3.78</v>
      </c>
      <c r="I2360" s="157"/>
      <c r="L2360" s="153"/>
      <c r="M2360" s="158"/>
      <c r="T2360" s="159"/>
      <c r="AT2360" s="154" t="s">
        <v>155</v>
      </c>
      <c r="AU2360" s="154" t="s">
        <v>81</v>
      </c>
      <c r="AV2360" s="13" t="s">
        <v>81</v>
      </c>
      <c r="AW2360" s="13" t="s">
        <v>33</v>
      </c>
      <c r="AX2360" s="13" t="s">
        <v>71</v>
      </c>
      <c r="AY2360" s="154" t="s">
        <v>141</v>
      </c>
    </row>
    <row r="2361" spans="2:51" s="13" customFormat="1" ht="11.25" x14ac:dyDescent="0.2">
      <c r="B2361" s="153"/>
      <c r="D2361" s="141" t="s">
        <v>155</v>
      </c>
      <c r="E2361" s="154" t="s">
        <v>19</v>
      </c>
      <c r="F2361" s="155" t="s">
        <v>2407</v>
      </c>
      <c r="H2361" s="156">
        <v>4.6900000000000004</v>
      </c>
      <c r="I2361" s="157"/>
      <c r="L2361" s="153"/>
      <c r="M2361" s="158"/>
      <c r="T2361" s="159"/>
      <c r="AT2361" s="154" t="s">
        <v>155</v>
      </c>
      <c r="AU2361" s="154" t="s">
        <v>81</v>
      </c>
      <c r="AV2361" s="13" t="s">
        <v>81</v>
      </c>
      <c r="AW2361" s="13" t="s">
        <v>33</v>
      </c>
      <c r="AX2361" s="13" t="s">
        <v>71</v>
      </c>
      <c r="AY2361" s="154" t="s">
        <v>141</v>
      </c>
    </row>
    <row r="2362" spans="2:51" s="13" customFormat="1" ht="11.25" x14ac:dyDescent="0.2">
      <c r="B2362" s="153"/>
      <c r="D2362" s="141" t="s">
        <v>155</v>
      </c>
      <c r="E2362" s="154" t="s">
        <v>19</v>
      </c>
      <c r="F2362" s="155" t="s">
        <v>2442</v>
      </c>
      <c r="H2362" s="156">
        <v>83.155000000000001</v>
      </c>
      <c r="I2362" s="157"/>
      <c r="L2362" s="153"/>
      <c r="M2362" s="158"/>
      <c r="T2362" s="159"/>
      <c r="AT2362" s="154" t="s">
        <v>155</v>
      </c>
      <c r="AU2362" s="154" t="s">
        <v>81</v>
      </c>
      <c r="AV2362" s="13" t="s">
        <v>81</v>
      </c>
      <c r="AW2362" s="13" t="s">
        <v>33</v>
      </c>
      <c r="AX2362" s="13" t="s">
        <v>71</v>
      </c>
      <c r="AY2362" s="154" t="s">
        <v>141</v>
      </c>
    </row>
    <row r="2363" spans="2:51" s="13" customFormat="1" ht="11.25" x14ac:dyDescent="0.2">
      <c r="B2363" s="153"/>
      <c r="D2363" s="141" t="s">
        <v>155</v>
      </c>
      <c r="E2363" s="154" t="s">
        <v>19</v>
      </c>
      <c r="F2363" s="155" t="s">
        <v>2443</v>
      </c>
      <c r="H2363" s="156">
        <v>27.72</v>
      </c>
      <c r="I2363" s="157"/>
      <c r="L2363" s="153"/>
      <c r="M2363" s="158"/>
      <c r="T2363" s="159"/>
      <c r="AT2363" s="154" t="s">
        <v>155</v>
      </c>
      <c r="AU2363" s="154" t="s">
        <v>81</v>
      </c>
      <c r="AV2363" s="13" t="s">
        <v>81</v>
      </c>
      <c r="AW2363" s="13" t="s">
        <v>33</v>
      </c>
      <c r="AX2363" s="13" t="s">
        <v>71</v>
      </c>
      <c r="AY2363" s="154" t="s">
        <v>141</v>
      </c>
    </row>
    <row r="2364" spans="2:51" s="13" customFormat="1" ht="11.25" x14ac:dyDescent="0.2">
      <c r="B2364" s="153"/>
      <c r="D2364" s="141" t="s">
        <v>155</v>
      </c>
      <c r="E2364" s="154" t="s">
        <v>19</v>
      </c>
      <c r="F2364" s="155" t="s">
        <v>2410</v>
      </c>
      <c r="H2364" s="156">
        <v>7.91</v>
      </c>
      <c r="I2364" s="157"/>
      <c r="L2364" s="153"/>
      <c r="M2364" s="158"/>
      <c r="T2364" s="159"/>
      <c r="AT2364" s="154" t="s">
        <v>155</v>
      </c>
      <c r="AU2364" s="154" t="s">
        <v>81</v>
      </c>
      <c r="AV2364" s="13" t="s">
        <v>81</v>
      </c>
      <c r="AW2364" s="13" t="s">
        <v>33</v>
      </c>
      <c r="AX2364" s="13" t="s">
        <v>71</v>
      </c>
      <c r="AY2364" s="154" t="s">
        <v>141</v>
      </c>
    </row>
    <row r="2365" spans="2:51" s="13" customFormat="1" ht="11.25" x14ac:dyDescent="0.2">
      <c r="B2365" s="153"/>
      <c r="D2365" s="141" t="s">
        <v>155</v>
      </c>
      <c r="E2365" s="154" t="s">
        <v>19</v>
      </c>
      <c r="F2365" s="155" t="s">
        <v>2411</v>
      </c>
      <c r="H2365" s="156">
        <v>5.98</v>
      </c>
      <c r="I2365" s="157"/>
      <c r="L2365" s="153"/>
      <c r="M2365" s="158"/>
      <c r="T2365" s="159"/>
      <c r="AT2365" s="154" t="s">
        <v>155</v>
      </c>
      <c r="AU2365" s="154" t="s">
        <v>81</v>
      </c>
      <c r="AV2365" s="13" t="s">
        <v>81</v>
      </c>
      <c r="AW2365" s="13" t="s">
        <v>33</v>
      </c>
      <c r="AX2365" s="13" t="s">
        <v>71</v>
      </c>
      <c r="AY2365" s="154" t="s">
        <v>141</v>
      </c>
    </row>
    <row r="2366" spans="2:51" s="13" customFormat="1" ht="11.25" x14ac:dyDescent="0.2">
      <c r="B2366" s="153"/>
      <c r="D2366" s="141" t="s">
        <v>155</v>
      </c>
      <c r="E2366" s="154" t="s">
        <v>19</v>
      </c>
      <c r="F2366" s="155" t="s">
        <v>2444</v>
      </c>
      <c r="H2366" s="156">
        <v>120.48</v>
      </c>
      <c r="I2366" s="157"/>
      <c r="L2366" s="153"/>
      <c r="M2366" s="158"/>
      <c r="T2366" s="159"/>
      <c r="AT2366" s="154" t="s">
        <v>155</v>
      </c>
      <c r="AU2366" s="154" t="s">
        <v>81</v>
      </c>
      <c r="AV2366" s="13" t="s">
        <v>81</v>
      </c>
      <c r="AW2366" s="13" t="s">
        <v>33</v>
      </c>
      <c r="AX2366" s="13" t="s">
        <v>71</v>
      </c>
      <c r="AY2366" s="154" t="s">
        <v>141</v>
      </c>
    </row>
    <row r="2367" spans="2:51" s="13" customFormat="1" ht="11.25" x14ac:dyDescent="0.2">
      <c r="B2367" s="153"/>
      <c r="D2367" s="141" t="s">
        <v>155</v>
      </c>
      <c r="E2367" s="154" t="s">
        <v>19</v>
      </c>
      <c r="F2367" s="155" t="s">
        <v>2413</v>
      </c>
      <c r="H2367" s="156">
        <v>2.84</v>
      </c>
      <c r="I2367" s="157"/>
      <c r="L2367" s="153"/>
      <c r="M2367" s="158"/>
      <c r="T2367" s="159"/>
      <c r="AT2367" s="154" t="s">
        <v>155</v>
      </c>
      <c r="AU2367" s="154" t="s">
        <v>81</v>
      </c>
      <c r="AV2367" s="13" t="s">
        <v>81</v>
      </c>
      <c r="AW2367" s="13" t="s">
        <v>33</v>
      </c>
      <c r="AX2367" s="13" t="s">
        <v>71</v>
      </c>
      <c r="AY2367" s="154" t="s">
        <v>141</v>
      </c>
    </row>
    <row r="2368" spans="2:51" s="13" customFormat="1" ht="22.5" x14ac:dyDescent="0.2">
      <c r="B2368" s="153"/>
      <c r="D2368" s="141" t="s">
        <v>155</v>
      </c>
      <c r="E2368" s="154" t="s">
        <v>19</v>
      </c>
      <c r="F2368" s="155" t="s">
        <v>2414</v>
      </c>
      <c r="H2368" s="156">
        <v>38</v>
      </c>
      <c r="I2368" s="157"/>
      <c r="L2368" s="153"/>
      <c r="M2368" s="158"/>
      <c r="T2368" s="159"/>
      <c r="AT2368" s="154" t="s">
        <v>155</v>
      </c>
      <c r="AU2368" s="154" t="s">
        <v>81</v>
      </c>
      <c r="AV2368" s="13" t="s">
        <v>81</v>
      </c>
      <c r="AW2368" s="13" t="s">
        <v>33</v>
      </c>
      <c r="AX2368" s="13" t="s">
        <v>71</v>
      </c>
      <c r="AY2368" s="154" t="s">
        <v>141</v>
      </c>
    </row>
    <row r="2369" spans="2:51" s="13" customFormat="1" ht="11.25" x14ac:dyDescent="0.2">
      <c r="B2369" s="153"/>
      <c r="D2369" s="141" t="s">
        <v>155</v>
      </c>
      <c r="E2369" s="154" t="s">
        <v>19</v>
      </c>
      <c r="F2369" s="155" t="s">
        <v>2415</v>
      </c>
      <c r="H2369" s="156">
        <v>5.04</v>
      </c>
      <c r="I2369" s="157"/>
      <c r="L2369" s="153"/>
      <c r="M2369" s="158"/>
      <c r="T2369" s="159"/>
      <c r="AT2369" s="154" t="s">
        <v>155</v>
      </c>
      <c r="AU2369" s="154" t="s">
        <v>81</v>
      </c>
      <c r="AV2369" s="13" t="s">
        <v>81</v>
      </c>
      <c r="AW2369" s="13" t="s">
        <v>33</v>
      </c>
      <c r="AX2369" s="13" t="s">
        <v>71</v>
      </c>
      <c r="AY2369" s="154" t="s">
        <v>141</v>
      </c>
    </row>
    <row r="2370" spans="2:51" s="13" customFormat="1" ht="11.25" x14ac:dyDescent="0.2">
      <c r="B2370" s="153"/>
      <c r="D2370" s="141" t="s">
        <v>155</v>
      </c>
      <c r="E2370" s="154" t="s">
        <v>19</v>
      </c>
      <c r="F2370" s="155" t="s">
        <v>2416</v>
      </c>
      <c r="H2370" s="156">
        <v>19.43</v>
      </c>
      <c r="I2370" s="157"/>
      <c r="L2370" s="153"/>
      <c r="M2370" s="158"/>
      <c r="T2370" s="159"/>
      <c r="AT2370" s="154" t="s">
        <v>155</v>
      </c>
      <c r="AU2370" s="154" t="s">
        <v>81</v>
      </c>
      <c r="AV2370" s="13" t="s">
        <v>81</v>
      </c>
      <c r="AW2370" s="13" t="s">
        <v>33</v>
      </c>
      <c r="AX2370" s="13" t="s">
        <v>71</v>
      </c>
      <c r="AY2370" s="154" t="s">
        <v>141</v>
      </c>
    </row>
    <row r="2371" spans="2:51" s="13" customFormat="1" ht="11.25" x14ac:dyDescent="0.2">
      <c r="B2371" s="153"/>
      <c r="D2371" s="141" t="s">
        <v>155</v>
      </c>
      <c r="E2371" s="154" t="s">
        <v>19</v>
      </c>
      <c r="F2371" s="155" t="s">
        <v>2417</v>
      </c>
      <c r="H2371" s="156">
        <v>5.25</v>
      </c>
      <c r="I2371" s="157"/>
      <c r="L2371" s="153"/>
      <c r="M2371" s="158"/>
      <c r="T2371" s="159"/>
      <c r="AT2371" s="154" t="s">
        <v>155</v>
      </c>
      <c r="AU2371" s="154" t="s">
        <v>81</v>
      </c>
      <c r="AV2371" s="13" t="s">
        <v>81</v>
      </c>
      <c r="AW2371" s="13" t="s">
        <v>33</v>
      </c>
      <c r="AX2371" s="13" t="s">
        <v>71</v>
      </c>
      <c r="AY2371" s="154" t="s">
        <v>141</v>
      </c>
    </row>
    <row r="2372" spans="2:51" s="13" customFormat="1" ht="11.25" x14ac:dyDescent="0.2">
      <c r="B2372" s="153"/>
      <c r="D2372" s="141" t="s">
        <v>155</v>
      </c>
      <c r="E2372" s="154" t="s">
        <v>19</v>
      </c>
      <c r="F2372" s="155" t="s">
        <v>2418</v>
      </c>
      <c r="H2372" s="156">
        <v>5.1100000000000003</v>
      </c>
      <c r="I2372" s="157"/>
      <c r="L2372" s="153"/>
      <c r="M2372" s="158"/>
      <c r="T2372" s="159"/>
      <c r="AT2372" s="154" t="s">
        <v>155</v>
      </c>
      <c r="AU2372" s="154" t="s">
        <v>81</v>
      </c>
      <c r="AV2372" s="13" t="s">
        <v>81</v>
      </c>
      <c r="AW2372" s="13" t="s">
        <v>33</v>
      </c>
      <c r="AX2372" s="13" t="s">
        <v>71</v>
      </c>
      <c r="AY2372" s="154" t="s">
        <v>141</v>
      </c>
    </row>
    <row r="2373" spans="2:51" s="13" customFormat="1" ht="11.25" x14ac:dyDescent="0.2">
      <c r="B2373" s="153"/>
      <c r="D2373" s="141" t="s">
        <v>155</v>
      </c>
      <c r="E2373" s="154" t="s">
        <v>19</v>
      </c>
      <c r="F2373" s="155" t="s">
        <v>2419</v>
      </c>
      <c r="H2373" s="156">
        <v>121.76300000000001</v>
      </c>
      <c r="I2373" s="157"/>
      <c r="L2373" s="153"/>
      <c r="M2373" s="158"/>
      <c r="T2373" s="159"/>
      <c r="AT2373" s="154" t="s">
        <v>155</v>
      </c>
      <c r="AU2373" s="154" t="s">
        <v>81</v>
      </c>
      <c r="AV2373" s="13" t="s">
        <v>81</v>
      </c>
      <c r="AW2373" s="13" t="s">
        <v>33</v>
      </c>
      <c r="AX2373" s="13" t="s">
        <v>71</v>
      </c>
      <c r="AY2373" s="154" t="s">
        <v>141</v>
      </c>
    </row>
    <row r="2374" spans="2:51" s="13" customFormat="1" ht="11.25" x14ac:dyDescent="0.2">
      <c r="B2374" s="153"/>
      <c r="D2374" s="141" t="s">
        <v>155</v>
      </c>
      <c r="E2374" s="154" t="s">
        <v>19</v>
      </c>
      <c r="F2374" s="155" t="s">
        <v>2420</v>
      </c>
      <c r="H2374" s="156">
        <v>5.32</v>
      </c>
      <c r="I2374" s="157"/>
      <c r="L2374" s="153"/>
      <c r="M2374" s="158"/>
      <c r="T2374" s="159"/>
      <c r="AT2374" s="154" t="s">
        <v>155</v>
      </c>
      <c r="AU2374" s="154" t="s">
        <v>81</v>
      </c>
      <c r="AV2374" s="13" t="s">
        <v>81</v>
      </c>
      <c r="AW2374" s="13" t="s">
        <v>33</v>
      </c>
      <c r="AX2374" s="13" t="s">
        <v>71</v>
      </c>
      <c r="AY2374" s="154" t="s">
        <v>141</v>
      </c>
    </row>
    <row r="2375" spans="2:51" s="13" customFormat="1" ht="11.25" x14ac:dyDescent="0.2">
      <c r="B2375" s="153"/>
      <c r="D2375" s="141" t="s">
        <v>155</v>
      </c>
      <c r="E2375" s="154" t="s">
        <v>19</v>
      </c>
      <c r="F2375" s="155" t="s">
        <v>2421</v>
      </c>
      <c r="H2375" s="156">
        <v>12.11</v>
      </c>
      <c r="I2375" s="157"/>
      <c r="L2375" s="153"/>
      <c r="M2375" s="158"/>
      <c r="T2375" s="159"/>
      <c r="AT2375" s="154" t="s">
        <v>155</v>
      </c>
      <c r="AU2375" s="154" t="s">
        <v>81</v>
      </c>
      <c r="AV2375" s="13" t="s">
        <v>81</v>
      </c>
      <c r="AW2375" s="13" t="s">
        <v>33</v>
      </c>
      <c r="AX2375" s="13" t="s">
        <v>71</v>
      </c>
      <c r="AY2375" s="154" t="s">
        <v>141</v>
      </c>
    </row>
    <row r="2376" spans="2:51" s="13" customFormat="1" ht="11.25" x14ac:dyDescent="0.2">
      <c r="B2376" s="153"/>
      <c r="D2376" s="141" t="s">
        <v>155</v>
      </c>
      <c r="E2376" s="154" t="s">
        <v>19</v>
      </c>
      <c r="F2376" s="155" t="s">
        <v>2422</v>
      </c>
      <c r="H2376" s="156">
        <v>27.35</v>
      </c>
      <c r="I2376" s="157"/>
      <c r="L2376" s="153"/>
      <c r="M2376" s="158"/>
      <c r="T2376" s="159"/>
      <c r="AT2376" s="154" t="s">
        <v>155</v>
      </c>
      <c r="AU2376" s="154" t="s">
        <v>81</v>
      </c>
      <c r="AV2376" s="13" t="s">
        <v>81</v>
      </c>
      <c r="AW2376" s="13" t="s">
        <v>33</v>
      </c>
      <c r="AX2376" s="13" t="s">
        <v>71</v>
      </c>
      <c r="AY2376" s="154" t="s">
        <v>141</v>
      </c>
    </row>
    <row r="2377" spans="2:51" s="13" customFormat="1" ht="11.25" x14ac:dyDescent="0.2">
      <c r="B2377" s="153"/>
      <c r="D2377" s="141" t="s">
        <v>155</v>
      </c>
      <c r="E2377" s="154" t="s">
        <v>19</v>
      </c>
      <c r="F2377" s="155" t="s">
        <v>2423</v>
      </c>
      <c r="H2377" s="156">
        <v>3.92</v>
      </c>
      <c r="I2377" s="157"/>
      <c r="L2377" s="153"/>
      <c r="M2377" s="158"/>
      <c r="T2377" s="159"/>
      <c r="AT2377" s="154" t="s">
        <v>155</v>
      </c>
      <c r="AU2377" s="154" t="s">
        <v>81</v>
      </c>
      <c r="AV2377" s="13" t="s">
        <v>81</v>
      </c>
      <c r="AW2377" s="13" t="s">
        <v>33</v>
      </c>
      <c r="AX2377" s="13" t="s">
        <v>71</v>
      </c>
      <c r="AY2377" s="154" t="s">
        <v>141</v>
      </c>
    </row>
    <row r="2378" spans="2:51" s="13" customFormat="1" ht="11.25" x14ac:dyDescent="0.2">
      <c r="B2378" s="153"/>
      <c r="D2378" s="141" t="s">
        <v>155</v>
      </c>
      <c r="E2378" s="154" t="s">
        <v>19</v>
      </c>
      <c r="F2378" s="155" t="s">
        <v>2424</v>
      </c>
      <c r="H2378" s="156">
        <v>3.22</v>
      </c>
      <c r="I2378" s="157"/>
      <c r="L2378" s="153"/>
      <c r="M2378" s="158"/>
      <c r="T2378" s="159"/>
      <c r="AT2378" s="154" t="s">
        <v>155</v>
      </c>
      <c r="AU2378" s="154" t="s">
        <v>81</v>
      </c>
      <c r="AV2378" s="13" t="s">
        <v>81</v>
      </c>
      <c r="AW2378" s="13" t="s">
        <v>33</v>
      </c>
      <c r="AX2378" s="13" t="s">
        <v>71</v>
      </c>
      <c r="AY2378" s="154" t="s">
        <v>141</v>
      </c>
    </row>
    <row r="2379" spans="2:51" s="13" customFormat="1" ht="22.5" x14ac:dyDescent="0.2">
      <c r="B2379" s="153"/>
      <c r="D2379" s="141" t="s">
        <v>155</v>
      </c>
      <c r="E2379" s="154" t="s">
        <v>19</v>
      </c>
      <c r="F2379" s="155" t="s">
        <v>2425</v>
      </c>
      <c r="H2379" s="156">
        <v>328.19299999999998</v>
      </c>
      <c r="I2379" s="157"/>
      <c r="L2379" s="153"/>
      <c r="M2379" s="158"/>
      <c r="T2379" s="159"/>
      <c r="AT2379" s="154" t="s">
        <v>155</v>
      </c>
      <c r="AU2379" s="154" t="s">
        <v>81</v>
      </c>
      <c r="AV2379" s="13" t="s">
        <v>81</v>
      </c>
      <c r="AW2379" s="13" t="s">
        <v>33</v>
      </c>
      <c r="AX2379" s="13" t="s">
        <v>71</v>
      </c>
      <c r="AY2379" s="154" t="s">
        <v>141</v>
      </c>
    </row>
    <row r="2380" spans="2:51" s="13" customFormat="1" ht="11.25" x14ac:dyDescent="0.2">
      <c r="B2380" s="153"/>
      <c r="D2380" s="141" t="s">
        <v>155</v>
      </c>
      <c r="E2380" s="154" t="s">
        <v>19</v>
      </c>
      <c r="F2380" s="155" t="s">
        <v>2426</v>
      </c>
      <c r="H2380" s="156">
        <v>5.04</v>
      </c>
      <c r="I2380" s="157"/>
      <c r="L2380" s="153"/>
      <c r="M2380" s="158"/>
      <c r="T2380" s="159"/>
      <c r="AT2380" s="154" t="s">
        <v>155</v>
      </c>
      <c r="AU2380" s="154" t="s">
        <v>81</v>
      </c>
      <c r="AV2380" s="13" t="s">
        <v>81</v>
      </c>
      <c r="AW2380" s="13" t="s">
        <v>33</v>
      </c>
      <c r="AX2380" s="13" t="s">
        <v>71</v>
      </c>
      <c r="AY2380" s="154" t="s">
        <v>141</v>
      </c>
    </row>
    <row r="2381" spans="2:51" s="13" customFormat="1" ht="11.25" x14ac:dyDescent="0.2">
      <c r="B2381" s="153"/>
      <c r="D2381" s="141" t="s">
        <v>155</v>
      </c>
      <c r="E2381" s="154" t="s">
        <v>19</v>
      </c>
      <c r="F2381" s="155" t="s">
        <v>2427</v>
      </c>
      <c r="H2381" s="156">
        <v>4.9000000000000004</v>
      </c>
      <c r="I2381" s="157"/>
      <c r="L2381" s="153"/>
      <c r="M2381" s="158"/>
      <c r="T2381" s="159"/>
      <c r="AT2381" s="154" t="s">
        <v>155</v>
      </c>
      <c r="AU2381" s="154" t="s">
        <v>81</v>
      </c>
      <c r="AV2381" s="13" t="s">
        <v>81</v>
      </c>
      <c r="AW2381" s="13" t="s">
        <v>33</v>
      </c>
      <c r="AX2381" s="13" t="s">
        <v>71</v>
      </c>
      <c r="AY2381" s="154" t="s">
        <v>141</v>
      </c>
    </row>
    <row r="2382" spans="2:51" s="13" customFormat="1" ht="11.25" x14ac:dyDescent="0.2">
      <c r="B2382" s="153"/>
      <c r="D2382" s="141" t="s">
        <v>155</v>
      </c>
      <c r="E2382" s="154" t="s">
        <v>19</v>
      </c>
      <c r="F2382" s="155" t="s">
        <v>2428</v>
      </c>
      <c r="H2382" s="156">
        <v>27.12</v>
      </c>
      <c r="I2382" s="157"/>
      <c r="L2382" s="153"/>
      <c r="M2382" s="158"/>
      <c r="T2382" s="159"/>
      <c r="AT2382" s="154" t="s">
        <v>155</v>
      </c>
      <c r="AU2382" s="154" t="s">
        <v>81</v>
      </c>
      <c r="AV2382" s="13" t="s">
        <v>81</v>
      </c>
      <c r="AW2382" s="13" t="s">
        <v>33</v>
      </c>
      <c r="AX2382" s="13" t="s">
        <v>71</v>
      </c>
      <c r="AY2382" s="154" t="s">
        <v>141</v>
      </c>
    </row>
    <row r="2383" spans="2:51" s="13" customFormat="1" ht="11.25" x14ac:dyDescent="0.2">
      <c r="B2383" s="153"/>
      <c r="D2383" s="141" t="s">
        <v>155</v>
      </c>
      <c r="E2383" s="154" t="s">
        <v>19</v>
      </c>
      <c r="F2383" s="155" t="s">
        <v>2429</v>
      </c>
      <c r="H2383" s="156">
        <v>313.35000000000002</v>
      </c>
      <c r="I2383" s="157"/>
      <c r="L2383" s="153"/>
      <c r="M2383" s="158"/>
      <c r="T2383" s="159"/>
      <c r="AT2383" s="154" t="s">
        <v>155</v>
      </c>
      <c r="AU2383" s="154" t="s">
        <v>81</v>
      </c>
      <c r="AV2383" s="13" t="s">
        <v>81</v>
      </c>
      <c r="AW2383" s="13" t="s">
        <v>33</v>
      </c>
      <c r="AX2383" s="13" t="s">
        <v>71</v>
      </c>
      <c r="AY2383" s="154" t="s">
        <v>141</v>
      </c>
    </row>
    <row r="2384" spans="2:51" s="13" customFormat="1" ht="11.25" x14ac:dyDescent="0.2">
      <c r="B2384" s="153"/>
      <c r="D2384" s="141" t="s">
        <v>155</v>
      </c>
      <c r="E2384" s="154" t="s">
        <v>19</v>
      </c>
      <c r="F2384" s="155" t="s">
        <v>2430</v>
      </c>
      <c r="H2384" s="156">
        <v>313.35000000000002</v>
      </c>
      <c r="I2384" s="157"/>
      <c r="L2384" s="153"/>
      <c r="M2384" s="158"/>
      <c r="T2384" s="159"/>
      <c r="AT2384" s="154" t="s">
        <v>155</v>
      </c>
      <c r="AU2384" s="154" t="s">
        <v>81</v>
      </c>
      <c r="AV2384" s="13" t="s">
        <v>81</v>
      </c>
      <c r="AW2384" s="13" t="s">
        <v>33</v>
      </c>
      <c r="AX2384" s="13" t="s">
        <v>71</v>
      </c>
      <c r="AY2384" s="154" t="s">
        <v>141</v>
      </c>
    </row>
    <row r="2385" spans="2:65" s="13" customFormat="1" ht="22.5" x14ac:dyDescent="0.2">
      <c r="B2385" s="153"/>
      <c r="D2385" s="141" t="s">
        <v>155</v>
      </c>
      <c r="E2385" s="154" t="s">
        <v>19</v>
      </c>
      <c r="F2385" s="155" t="s">
        <v>463</v>
      </c>
      <c r="H2385" s="156">
        <v>13.3</v>
      </c>
      <c r="I2385" s="157"/>
      <c r="L2385" s="153"/>
      <c r="M2385" s="158"/>
      <c r="T2385" s="159"/>
      <c r="AT2385" s="154" t="s">
        <v>155</v>
      </c>
      <c r="AU2385" s="154" t="s">
        <v>81</v>
      </c>
      <c r="AV2385" s="13" t="s">
        <v>81</v>
      </c>
      <c r="AW2385" s="13" t="s">
        <v>33</v>
      </c>
      <c r="AX2385" s="13" t="s">
        <v>71</v>
      </c>
      <c r="AY2385" s="154" t="s">
        <v>141</v>
      </c>
    </row>
    <row r="2386" spans="2:65" s="14" customFormat="1" ht="11.25" x14ac:dyDescent="0.2">
      <c r="B2386" s="170"/>
      <c r="D2386" s="141" t="s">
        <v>155</v>
      </c>
      <c r="E2386" s="171" t="s">
        <v>19</v>
      </c>
      <c r="F2386" s="172" t="s">
        <v>188</v>
      </c>
      <c r="H2386" s="173">
        <v>1807.6769999999999</v>
      </c>
      <c r="I2386" s="174"/>
      <c r="L2386" s="170"/>
      <c r="M2386" s="175"/>
      <c r="T2386" s="176"/>
      <c r="AT2386" s="171" t="s">
        <v>155</v>
      </c>
      <c r="AU2386" s="171" t="s">
        <v>81</v>
      </c>
      <c r="AV2386" s="14" t="s">
        <v>149</v>
      </c>
      <c r="AW2386" s="14" t="s">
        <v>33</v>
      </c>
      <c r="AX2386" s="14" t="s">
        <v>79</v>
      </c>
      <c r="AY2386" s="171" t="s">
        <v>141</v>
      </c>
    </row>
    <row r="2387" spans="2:65" s="1" customFormat="1" ht="33" customHeight="1" x14ac:dyDescent="0.2">
      <c r="B2387" s="33"/>
      <c r="C2387" s="128" t="s">
        <v>2445</v>
      </c>
      <c r="D2387" s="128" t="s">
        <v>144</v>
      </c>
      <c r="E2387" s="129" t="s">
        <v>2446</v>
      </c>
      <c r="F2387" s="130" t="s">
        <v>2447</v>
      </c>
      <c r="G2387" s="131" t="s">
        <v>256</v>
      </c>
      <c r="H2387" s="132">
        <v>66</v>
      </c>
      <c r="I2387" s="133"/>
      <c r="J2387" s="134">
        <f>ROUND(I2387*H2387,2)</f>
        <v>0</v>
      </c>
      <c r="K2387" s="130" t="s">
        <v>148</v>
      </c>
      <c r="L2387" s="33"/>
      <c r="M2387" s="135" t="s">
        <v>19</v>
      </c>
      <c r="N2387" s="136" t="s">
        <v>42</v>
      </c>
      <c r="P2387" s="137">
        <f>O2387*H2387</f>
        <v>0</v>
      </c>
      <c r="Q2387" s="137">
        <v>0</v>
      </c>
      <c r="R2387" s="137">
        <f>Q2387*H2387</f>
        <v>0</v>
      </c>
      <c r="S2387" s="137">
        <v>0</v>
      </c>
      <c r="T2387" s="138">
        <f>S2387*H2387</f>
        <v>0</v>
      </c>
      <c r="AR2387" s="139" t="s">
        <v>269</v>
      </c>
      <c r="AT2387" s="139" t="s">
        <v>144</v>
      </c>
      <c r="AU2387" s="139" t="s">
        <v>81</v>
      </c>
      <c r="AY2387" s="18" t="s">
        <v>141</v>
      </c>
      <c r="BE2387" s="140">
        <f>IF(N2387="základní",J2387,0)</f>
        <v>0</v>
      </c>
      <c r="BF2387" s="140">
        <f>IF(N2387="snížená",J2387,0)</f>
        <v>0</v>
      </c>
      <c r="BG2387" s="140">
        <f>IF(N2387="zákl. přenesená",J2387,0)</f>
        <v>0</v>
      </c>
      <c r="BH2387" s="140">
        <f>IF(N2387="sníž. přenesená",J2387,0)</f>
        <v>0</v>
      </c>
      <c r="BI2387" s="140">
        <f>IF(N2387="nulová",J2387,0)</f>
        <v>0</v>
      </c>
      <c r="BJ2387" s="18" t="s">
        <v>79</v>
      </c>
      <c r="BK2387" s="140">
        <f>ROUND(I2387*H2387,2)</f>
        <v>0</v>
      </c>
      <c r="BL2387" s="18" t="s">
        <v>269</v>
      </c>
      <c r="BM2387" s="139" t="s">
        <v>2448</v>
      </c>
    </row>
    <row r="2388" spans="2:65" s="1" customFormat="1" ht="29.25" x14ac:dyDescent="0.2">
      <c r="B2388" s="33"/>
      <c r="D2388" s="141" t="s">
        <v>151</v>
      </c>
      <c r="F2388" s="142" t="s">
        <v>2449</v>
      </c>
      <c r="I2388" s="143"/>
      <c r="L2388" s="33"/>
      <c r="M2388" s="144"/>
      <c r="T2388" s="54"/>
      <c r="AT2388" s="18" t="s">
        <v>151</v>
      </c>
      <c r="AU2388" s="18" t="s">
        <v>81</v>
      </c>
    </row>
    <row r="2389" spans="2:65" s="1" customFormat="1" ht="11.25" x14ac:dyDescent="0.2">
      <c r="B2389" s="33"/>
      <c r="D2389" s="145" t="s">
        <v>153</v>
      </c>
      <c r="F2389" s="146" t="s">
        <v>2450</v>
      </c>
      <c r="I2389" s="143"/>
      <c r="L2389" s="33"/>
      <c r="M2389" s="144"/>
      <c r="T2389" s="54"/>
      <c r="AT2389" s="18" t="s">
        <v>153</v>
      </c>
      <c r="AU2389" s="18" t="s">
        <v>81</v>
      </c>
    </row>
    <row r="2390" spans="2:65" s="12" customFormat="1" ht="11.25" x14ac:dyDescent="0.2">
      <c r="B2390" s="147"/>
      <c r="D2390" s="141" t="s">
        <v>155</v>
      </c>
      <c r="E2390" s="148" t="s">
        <v>19</v>
      </c>
      <c r="F2390" s="149" t="s">
        <v>225</v>
      </c>
      <c r="H2390" s="148" t="s">
        <v>19</v>
      </c>
      <c r="I2390" s="150"/>
      <c r="L2390" s="147"/>
      <c r="M2390" s="151"/>
      <c r="T2390" s="152"/>
      <c r="AT2390" s="148" t="s">
        <v>155</v>
      </c>
      <c r="AU2390" s="148" t="s">
        <v>81</v>
      </c>
      <c r="AV2390" s="12" t="s">
        <v>79</v>
      </c>
      <c r="AW2390" s="12" t="s">
        <v>33</v>
      </c>
      <c r="AX2390" s="12" t="s">
        <v>71</v>
      </c>
      <c r="AY2390" s="148" t="s">
        <v>141</v>
      </c>
    </row>
    <row r="2391" spans="2:65" s="13" customFormat="1" ht="11.25" x14ac:dyDescent="0.2">
      <c r="B2391" s="153"/>
      <c r="D2391" s="141" t="s">
        <v>155</v>
      </c>
      <c r="E2391" s="154" t="s">
        <v>19</v>
      </c>
      <c r="F2391" s="155" t="s">
        <v>2451</v>
      </c>
      <c r="H2391" s="156">
        <v>66</v>
      </c>
      <c r="I2391" s="157"/>
      <c r="L2391" s="153"/>
      <c r="M2391" s="158"/>
      <c r="T2391" s="159"/>
      <c r="AT2391" s="154" t="s">
        <v>155</v>
      </c>
      <c r="AU2391" s="154" t="s">
        <v>81</v>
      </c>
      <c r="AV2391" s="13" t="s">
        <v>81</v>
      </c>
      <c r="AW2391" s="13" t="s">
        <v>33</v>
      </c>
      <c r="AX2391" s="13" t="s">
        <v>79</v>
      </c>
      <c r="AY2391" s="154" t="s">
        <v>141</v>
      </c>
    </row>
    <row r="2392" spans="2:65" s="1" customFormat="1" ht="37.9" customHeight="1" x14ac:dyDescent="0.2">
      <c r="B2392" s="33"/>
      <c r="C2392" s="128" t="s">
        <v>2452</v>
      </c>
      <c r="D2392" s="128" t="s">
        <v>144</v>
      </c>
      <c r="E2392" s="129" t="s">
        <v>2453</v>
      </c>
      <c r="F2392" s="130" t="s">
        <v>2454</v>
      </c>
      <c r="G2392" s="131" t="s">
        <v>221</v>
      </c>
      <c r="H2392" s="132">
        <v>726.47699999999998</v>
      </c>
      <c r="I2392" s="133"/>
      <c r="J2392" s="134">
        <f>ROUND(I2392*H2392,2)</f>
        <v>0</v>
      </c>
      <c r="K2392" s="130" t="s">
        <v>148</v>
      </c>
      <c r="L2392" s="33"/>
      <c r="M2392" s="135" t="s">
        <v>19</v>
      </c>
      <c r="N2392" s="136" t="s">
        <v>42</v>
      </c>
      <c r="P2392" s="137">
        <f>O2392*H2392</f>
        <v>0</v>
      </c>
      <c r="Q2392" s="137">
        <v>2.0000000000000002E-5</v>
      </c>
      <c r="R2392" s="137">
        <f>Q2392*H2392</f>
        <v>1.4529540000000001E-2</v>
      </c>
      <c r="S2392" s="137">
        <v>0</v>
      </c>
      <c r="T2392" s="138">
        <f>S2392*H2392</f>
        <v>0</v>
      </c>
      <c r="AR2392" s="139" t="s">
        <v>269</v>
      </c>
      <c r="AT2392" s="139" t="s">
        <v>144</v>
      </c>
      <c r="AU2392" s="139" t="s">
        <v>81</v>
      </c>
      <c r="AY2392" s="18" t="s">
        <v>141</v>
      </c>
      <c r="BE2392" s="140">
        <f>IF(N2392="základní",J2392,0)</f>
        <v>0</v>
      </c>
      <c r="BF2392" s="140">
        <f>IF(N2392="snížená",J2392,0)</f>
        <v>0</v>
      </c>
      <c r="BG2392" s="140">
        <f>IF(N2392="zákl. přenesená",J2392,0)</f>
        <v>0</v>
      </c>
      <c r="BH2392" s="140">
        <f>IF(N2392="sníž. přenesená",J2392,0)</f>
        <v>0</v>
      </c>
      <c r="BI2392" s="140">
        <f>IF(N2392="nulová",J2392,0)</f>
        <v>0</v>
      </c>
      <c r="BJ2392" s="18" t="s">
        <v>79</v>
      </c>
      <c r="BK2392" s="140">
        <f>ROUND(I2392*H2392,2)</f>
        <v>0</v>
      </c>
      <c r="BL2392" s="18" t="s">
        <v>269</v>
      </c>
      <c r="BM2392" s="139" t="s">
        <v>2455</v>
      </c>
    </row>
    <row r="2393" spans="2:65" s="1" customFormat="1" ht="29.25" x14ac:dyDescent="0.2">
      <c r="B2393" s="33"/>
      <c r="D2393" s="141" t="s">
        <v>151</v>
      </c>
      <c r="F2393" s="142" t="s">
        <v>2456</v>
      </c>
      <c r="I2393" s="143"/>
      <c r="L2393" s="33"/>
      <c r="M2393" s="144"/>
      <c r="T2393" s="54"/>
      <c r="AT2393" s="18" t="s">
        <v>151</v>
      </c>
      <c r="AU2393" s="18" t="s">
        <v>81</v>
      </c>
    </row>
    <row r="2394" spans="2:65" s="1" customFormat="1" ht="11.25" x14ac:dyDescent="0.2">
      <c r="B2394" s="33"/>
      <c r="D2394" s="145" t="s">
        <v>153</v>
      </c>
      <c r="F2394" s="146" t="s">
        <v>2457</v>
      </c>
      <c r="I2394" s="143"/>
      <c r="L2394" s="33"/>
      <c r="M2394" s="144"/>
      <c r="T2394" s="54"/>
      <c r="AT2394" s="18" t="s">
        <v>153</v>
      </c>
      <c r="AU2394" s="18" t="s">
        <v>81</v>
      </c>
    </row>
    <row r="2395" spans="2:65" s="12" customFormat="1" ht="11.25" x14ac:dyDescent="0.2">
      <c r="B2395" s="147"/>
      <c r="D2395" s="141" t="s">
        <v>155</v>
      </c>
      <c r="E2395" s="148" t="s">
        <v>19</v>
      </c>
      <c r="F2395" s="149" t="s">
        <v>156</v>
      </c>
      <c r="H2395" s="148" t="s">
        <v>19</v>
      </c>
      <c r="I2395" s="150"/>
      <c r="L2395" s="147"/>
      <c r="M2395" s="151"/>
      <c r="T2395" s="152"/>
      <c r="AT2395" s="148" t="s">
        <v>155</v>
      </c>
      <c r="AU2395" s="148" t="s">
        <v>81</v>
      </c>
      <c r="AV2395" s="12" t="s">
        <v>79</v>
      </c>
      <c r="AW2395" s="12" t="s">
        <v>33</v>
      </c>
      <c r="AX2395" s="12" t="s">
        <v>71</v>
      </c>
      <c r="AY2395" s="148" t="s">
        <v>141</v>
      </c>
    </row>
    <row r="2396" spans="2:65" s="12" customFormat="1" ht="11.25" x14ac:dyDescent="0.2">
      <c r="B2396" s="147"/>
      <c r="D2396" s="141" t="s">
        <v>155</v>
      </c>
      <c r="E2396" s="148" t="s">
        <v>19</v>
      </c>
      <c r="F2396" s="149" t="s">
        <v>2458</v>
      </c>
      <c r="H2396" s="148" t="s">
        <v>19</v>
      </c>
      <c r="I2396" s="150"/>
      <c r="L2396" s="147"/>
      <c r="M2396" s="151"/>
      <c r="T2396" s="152"/>
      <c r="AT2396" s="148" t="s">
        <v>155</v>
      </c>
      <c r="AU2396" s="148" t="s">
        <v>81</v>
      </c>
      <c r="AV2396" s="12" t="s">
        <v>79</v>
      </c>
      <c r="AW2396" s="12" t="s">
        <v>33</v>
      </c>
      <c r="AX2396" s="12" t="s">
        <v>71</v>
      </c>
      <c r="AY2396" s="148" t="s">
        <v>141</v>
      </c>
    </row>
    <row r="2397" spans="2:65" s="13" customFormat="1" ht="33.75" x14ac:dyDescent="0.2">
      <c r="B2397" s="153"/>
      <c r="D2397" s="141" t="s">
        <v>155</v>
      </c>
      <c r="E2397" s="154" t="s">
        <v>19</v>
      </c>
      <c r="F2397" s="155" t="s">
        <v>2399</v>
      </c>
      <c r="H2397" s="156">
        <v>56.433999999999997</v>
      </c>
      <c r="I2397" s="157"/>
      <c r="L2397" s="153"/>
      <c r="M2397" s="158"/>
      <c r="T2397" s="159"/>
      <c r="AT2397" s="154" t="s">
        <v>155</v>
      </c>
      <c r="AU2397" s="154" t="s">
        <v>81</v>
      </c>
      <c r="AV2397" s="13" t="s">
        <v>81</v>
      </c>
      <c r="AW2397" s="13" t="s">
        <v>33</v>
      </c>
      <c r="AX2397" s="13" t="s">
        <v>71</v>
      </c>
      <c r="AY2397" s="154" t="s">
        <v>141</v>
      </c>
    </row>
    <row r="2398" spans="2:65" s="13" customFormat="1" ht="22.5" x14ac:dyDescent="0.2">
      <c r="B2398" s="153"/>
      <c r="D2398" s="141" t="s">
        <v>155</v>
      </c>
      <c r="E2398" s="154" t="s">
        <v>19</v>
      </c>
      <c r="F2398" s="155" t="s">
        <v>2400</v>
      </c>
      <c r="H2398" s="156">
        <v>68.623999999999995</v>
      </c>
      <c r="I2398" s="157"/>
      <c r="L2398" s="153"/>
      <c r="M2398" s="158"/>
      <c r="T2398" s="159"/>
      <c r="AT2398" s="154" t="s">
        <v>155</v>
      </c>
      <c r="AU2398" s="154" t="s">
        <v>81</v>
      </c>
      <c r="AV2398" s="13" t="s">
        <v>81</v>
      </c>
      <c r="AW2398" s="13" t="s">
        <v>33</v>
      </c>
      <c r="AX2398" s="13" t="s">
        <v>71</v>
      </c>
      <c r="AY2398" s="154" t="s">
        <v>141</v>
      </c>
    </row>
    <row r="2399" spans="2:65" s="13" customFormat="1" ht="11.25" x14ac:dyDescent="0.2">
      <c r="B2399" s="153"/>
      <c r="D2399" s="141" t="s">
        <v>155</v>
      </c>
      <c r="E2399" s="154" t="s">
        <v>19</v>
      </c>
      <c r="F2399" s="155" t="s">
        <v>2401</v>
      </c>
      <c r="H2399" s="156">
        <v>4.83</v>
      </c>
      <c r="I2399" s="157"/>
      <c r="L2399" s="153"/>
      <c r="M2399" s="158"/>
      <c r="T2399" s="159"/>
      <c r="AT2399" s="154" t="s">
        <v>155</v>
      </c>
      <c r="AU2399" s="154" t="s">
        <v>81</v>
      </c>
      <c r="AV2399" s="13" t="s">
        <v>81</v>
      </c>
      <c r="AW2399" s="13" t="s">
        <v>33</v>
      </c>
      <c r="AX2399" s="13" t="s">
        <v>71</v>
      </c>
      <c r="AY2399" s="154" t="s">
        <v>141</v>
      </c>
    </row>
    <row r="2400" spans="2:65" s="13" customFormat="1" ht="11.25" x14ac:dyDescent="0.2">
      <c r="B2400" s="153"/>
      <c r="D2400" s="141" t="s">
        <v>155</v>
      </c>
      <c r="E2400" s="154" t="s">
        <v>19</v>
      </c>
      <c r="F2400" s="155" t="s">
        <v>2402</v>
      </c>
      <c r="H2400" s="156">
        <v>45.993000000000002</v>
      </c>
      <c r="I2400" s="157"/>
      <c r="L2400" s="153"/>
      <c r="M2400" s="158"/>
      <c r="T2400" s="159"/>
      <c r="AT2400" s="154" t="s">
        <v>155</v>
      </c>
      <c r="AU2400" s="154" t="s">
        <v>81</v>
      </c>
      <c r="AV2400" s="13" t="s">
        <v>81</v>
      </c>
      <c r="AW2400" s="13" t="s">
        <v>33</v>
      </c>
      <c r="AX2400" s="13" t="s">
        <v>71</v>
      </c>
      <c r="AY2400" s="154" t="s">
        <v>141</v>
      </c>
    </row>
    <row r="2401" spans="2:51" s="13" customFormat="1" ht="11.25" x14ac:dyDescent="0.2">
      <c r="B2401" s="153"/>
      <c r="D2401" s="141" t="s">
        <v>155</v>
      </c>
      <c r="E2401" s="154" t="s">
        <v>19</v>
      </c>
      <c r="F2401" s="155" t="s">
        <v>2403</v>
      </c>
      <c r="H2401" s="156">
        <v>32.713999999999999</v>
      </c>
      <c r="I2401" s="157"/>
      <c r="L2401" s="153"/>
      <c r="M2401" s="158"/>
      <c r="T2401" s="159"/>
      <c r="AT2401" s="154" t="s">
        <v>155</v>
      </c>
      <c r="AU2401" s="154" t="s">
        <v>81</v>
      </c>
      <c r="AV2401" s="13" t="s">
        <v>81</v>
      </c>
      <c r="AW2401" s="13" t="s">
        <v>33</v>
      </c>
      <c r="AX2401" s="13" t="s">
        <v>71</v>
      </c>
      <c r="AY2401" s="154" t="s">
        <v>141</v>
      </c>
    </row>
    <row r="2402" spans="2:51" s="13" customFormat="1" ht="22.5" x14ac:dyDescent="0.2">
      <c r="B2402" s="153"/>
      <c r="D2402" s="141" t="s">
        <v>155</v>
      </c>
      <c r="E2402" s="154" t="s">
        <v>19</v>
      </c>
      <c r="F2402" s="155" t="s">
        <v>2404</v>
      </c>
      <c r="H2402" s="156">
        <v>51.337000000000003</v>
      </c>
      <c r="I2402" s="157"/>
      <c r="L2402" s="153"/>
      <c r="M2402" s="158"/>
      <c r="T2402" s="159"/>
      <c r="AT2402" s="154" t="s">
        <v>155</v>
      </c>
      <c r="AU2402" s="154" t="s">
        <v>81</v>
      </c>
      <c r="AV2402" s="13" t="s">
        <v>81</v>
      </c>
      <c r="AW2402" s="13" t="s">
        <v>33</v>
      </c>
      <c r="AX2402" s="13" t="s">
        <v>71</v>
      </c>
      <c r="AY2402" s="154" t="s">
        <v>141</v>
      </c>
    </row>
    <row r="2403" spans="2:51" s="13" customFormat="1" ht="11.25" x14ac:dyDescent="0.2">
      <c r="B2403" s="153"/>
      <c r="D2403" s="141" t="s">
        <v>155</v>
      </c>
      <c r="E2403" s="154" t="s">
        <v>19</v>
      </c>
      <c r="F2403" s="155" t="s">
        <v>2405</v>
      </c>
      <c r="H2403" s="156">
        <v>3.71</v>
      </c>
      <c r="I2403" s="157"/>
      <c r="L2403" s="153"/>
      <c r="M2403" s="158"/>
      <c r="T2403" s="159"/>
      <c r="AT2403" s="154" t="s">
        <v>155</v>
      </c>
      <c r="AU2403" s="154" t="s">
        <v>81</v>
      </c>
      <c r="AV2403" s="13" t="s">
        <v>81</v>
      </c>
      <c r="AW2403" s="13" t="s">
        <v>33</v>
      </c>
      <c r="AX2403" s="13" t="s">
        <v>71</v>
      </c>
      <c r="AY2403" s="154" t="s">
        <v>141</v>
      </c>
    </row>
    <row r="2404" spans="2:51" s="13" customFormat="1" ht="11.25" x14ac:dyDescent="0.2">
      <c r="B2404" s="153"/>
      <c r="D2404" s="141" t="s">
        <v>155</v>
      </c>
      <c r="E2404" s="154" t="s">
        <v>19</v>
      </c>
      <c r="F2404" s="155" t="s">
        <v>2406</v>
      </c>
      <c r="H2404" s="156">
        <v>3.78</v>
      </c>
      <c r="I2404" s="157"/>
      <c r="L2404" s="153"/>
      <c r="M2404" s="158"/>
      <c r="T2404" s="159"/>
      <c r="AT2404" s="154" t="s">
        <v>155</v>
      </c>
      <c r="AU2404" s="154" t="s">
        <v>81</v>
      </c>
      <c r="AV2404" s="13" t="s">
        <v>81</v>
      </c>
      <c r="AW2404" s="13" t="s">
        <v>33</v>
      </c>
      <c r="AX2404" s="13" t="s">
        <v>71</v>
      </c>
      <c r="AY2404" s="154" t="s">
        <v>141</v>
      </c>
    </row>
    <row r="2405" spans="2:51" s="13" customFormat="1" ht="11.25" x14ac:dyDescent="0.2">
      <c r="B2405" s="153"/>
      <c r="D2405" s="141" t="s">
        <v>155</v>
      </c>
      <c r="E2405" s="154" t="s">
        <v>19</v>
      </c>
      <c r="F2405" s="155" t="s">
        <v>2407</v>
      </c>
      <c r="H2405" s="156">
        <v>4.6900000000000004</v>
      </c>
      <c r="I2405" s="157"/>
      <c r="L2405" s="153"/>
      <c r="M2405" s="158"/>
      <c r="T2405" s="159"/>
      <c r="AT2405" s="154" t="s">
        <v>155</v>
      </c>
      <c r="AU2405" s="154" t="s">
        <v>81</v>
      </c>
      <c r="AV2405" s="13" t="s">
        <v>81</v>
      </c>
      <c r="AW2405" s="13" t="s">
        <v>33</v>
      </c>
      <c r="AX2405" s="13" t="s">
        <v>71</v>
      </c>
      <c r="AY2405" s="154" t="s">
        <v>141</v>
      </c>
    </row>
    <row r="2406" spans="2:51" s="13" customFormat="1" ht="22.5" x14ac:dyDescent="0.2">
      <c r="B2406" s="153"/>
      <c r="D2406" s="141" t="s">
        <v>155</v>
      </c>
      <c r="E2406" s="154" t="s">
        <v>19</v>
      </c>
      <c r="F2406" s="155" t="s">
        <v>2408</v>
      </c>
      <c r="H2406" s="156">
        <v>73.296999999999997</v>
      </c>
      <c r="I2406" s="157"/>
      <c r="L2406" s="153"/>
      <c r="M2406" s="158"/>
      <c r="T2406" s="159"/>
      <c r="AT2406" s="154" t="s">
        <v>155</v>
      </c>
      <c r="AU2406" s="154" t="s">
        <v>81</v>
      </c>
      <c r="AV2406" s="13" t="s">
        <v>81</v>
      </c>
      <c r="AW2406" s="13" t="s">
        <v>33</v>
      </c>
      <c r="AX2406" s="13" t="s">
        <v>71</v>
      </c>
      <c r="AY2406" s="154" t="s">
        <v>141</v>
      </c>
    </row>
    <row r="2407" spans="2:51" s="13" customFormat="1" ht="11.25" x14ac:dyDescent="0.2">
      <c r="B2407" s="153"/>
      <c r="D2407" s="141" t="s">
        <v>155</v>
      </c>
      <c r="E2407" s="154" t="s">
        <v>19</v>
      </c>
      <c r="F2407" s="155" t="s">
        <v>2409</v>
      </c>
      <c r="H2407" s="156">
        <v>24.568000000000001</v>
      </c>
      <c r="I2407" s="157"/>
      <c r="L2407" s="153"/>
      <c r="M2407" s="158"/>
      <c r="T2407" s="159"/>
      <c r="AT2407" s="154" t="s">
        <v>155</v>
      </c>
      <c r="AU2407" s="154" t="s">
        <v>81</v>
      </c>
      <c r="AV2407" s="13" t="s">
        <v>81</v>
      </c>
      <c r="AW2407" s="13" t="s">
        <v>33</v>
      </c>
      <c r="AX2407" s="13" t="s">
        <v>71</v>
      </c>
      <c r="AY2407" s="154" t="s">
        <v>141</v>
      </c>
    </row>
    <row r="2408" spans="2:51" s="13" customFormat="1" ht="11.25" x14ac:dyDescent="0.2">
      <c r="B2408" s="153"/>
      <c r="D2408" s="141" t="s">
        <v>155</v>
      </c>
      <c r="E2408" s="154" t="s">
        <v>19</v>
      </c>
      <c r="F2408" s="155" t="s">
        <v>2410</v>
      </c>
      <c r="H2408" s="156">
        <v>7.91</v>
      </c>
      <c r="I2408" s="157"/>
      <c r="L2408" s="153"/>
      <c r="M2408" s="158"/>
      <c r="T2408" s="159"/>
      <c r="AT2408" s="154" t="s">
        <v>155</v>
      </c>
      <c r="AU2408" s="154" t="s">
        <v>81</v>
      </c>
      <c r="AV2408" s="13" t="s">
        <v>81</v>
      </c>
      <c r="AW2408" s="13" t="s">
        <v>33</v>
      </c>
      <c r="AX2408" s="13" t="s">
        <v>71</v>
      </c>
      <c r="AY2408" s="154" t="s">
        <v>141</v>
      </c>
    </row>
    <row r="2409" spans="2:51" s="13" customFormat="1" ht="11.25" x14ac:dyDescent="0.2">
      <c r="B2409" s="153"/>
      <c r="D2409" s="141" t="s">
        <v>155</v>
      </c>
      <c r="E2409" s="154" t="s">
        <v>19</v>
      </c>
      <c r="F2409" s="155" t="s">
        <v>2411</v>
      </c>
      <c r="H2409" s="156">
        <v>5.98</v>
      </c>
      <c r="I2409" s="157"/>
      <c r="L2409" s="153"/>
      <c r="M2409" s="158"/>
      <c r="T2409" s="159"/>
      <c r="AT2409" s="154" t="s">
        <v>155</v>
      </c>
      <c r="AU2409" s="154" t="s">
        <v>81</v>
      </c>
      <c r="AV2409" s="13" t="s">
        <v>81</v>
      </c>
      <c r="AW2409" s="13" t="s">
        <v>33</v>
      </c>
      <c r="AX2409" s="13" t="s">
        <v>71</v>
      </c>
      <c r="AY2409" s="154" t="s">
        <v>141</v>
      </c>
    </row>
    <row r="2410" spans="2:51" s="13" customFormat="1" ht="33.75" x14ac:dyDescent="0.2">
      <c r="B2410" s="153"/>
      <c r="D2410" s="141" t="s">
        <v>155</v>
      </c>
      <c r="E2410" s="154" t="s">
        <v>19</v>
      </c>
      <c r="F2410" s="155" t="s">
        <v>2412</v>
      </c>
      <c r="H2410" s="156">
        <v>91.242000000000004</v>
      </c>
      <c r="I2410" s="157"/>
      <c r="L2410" s="153"/>
      <c r="M2410" s="158"/>
      <c r="T2410" s="159"/>
      <c r="AT2410" s="154" t="s">
        <v>155</v>
      </c>
      <c r="AU2410" s="154" t="s">
        <v>81</v>
      </c>
      <c r="AV2410" s="13" t="s">
        <v>81</v>
      </c>
      <c r="AW2410" s="13" t="s">
        <v>33</v>
      </c>
      <c r="AX2410" s="13" t="s">
        <v>71</v>
      </c>
      <c r="AY2410" s="154" t="s">
        <v>141</v>
      </c>
    </row>
    <row r="2411" spans="2:51" s="13" customFormat="1" ht="11.25" x14ac:dyDescent="0.2">
      <c r="B2411" s="153"/>
      <c r="D2411" s="141" t="s">
        <v>155</v>
      </c>
      <c r="E2411" s="154" t="s">
        <v>19</v>
      </c>
      <c r="F2411" s="155" t="s">
        <v>2413</v>
      </c>
      <c r="H2411" s="156">
        <v>2.84</v>
      </c>
      <c r="I2411" s="157"/>
      <c r="L2411" s="153"/>
      <c r="M2411" s="158"/>
      <c r="T2411" s="159"/>
      <c r="AT2411" s="154" t="s">
        <v>155</v>
      </c>
      <c r="AU2411" s="154" t="s">
        <v>81</v>
      </c>
      <c r="AV2411" s="13" t="s">
        <v>81</v>
      </c>
      <c r="AW2411" s="13" t="s">
        <v>33</v>
      </c>
      <c r="AX2411" s="13" t="s">
        <v>71</v>
      </c>
      <c r="AY2411" s="154" t="s">
        <v>141</v>
      </c>
    </row>
    <row r="2412" spans="2:51" s="13" customFormat="1" ht="22.5" x14ac:dyDescent="0.2">
      <c r="B2412" s="153"/>
      <c r="D2412" s="141" t="s">
        <v>155</v>
      </c>
      <c r="E2412" s="154" t="s">
        <v>19</v>
      </c>
      <c r="F2412" s="155" t="s">
        <v>2414</v>
      </c>
      <c r="H2412" s="156">
        <v>38</v>
      </c>
      <c r="I2412" s="157"/>
      <c r="L2412" s="153"/>
      <c r="M2412" s="158"/>
      <c r="T2412" s="159"/>
      <c r="AT2412" s="154" t="s">
        <v>155</v>
      </c>
      <c r="AU2412" s="154" t="s">
        <v>81</v>
      </c>
      <c r="AV2412" s="13" t="s">
        <v>81</v>
      </c>
      <c r="AW2412" s="13" t="s">
        <v>33</v>
      </c>
      <c r="AX2412" s="13" t="s">
        <v>71</v>
      </c>
      <c r="AY2412" s="154" t="s">
        <v>141</v>
      </c>
    </row>
    <row r="2413" spans="2:51" s="13" customFormat="1" ht="11.25" x14ac:dyDescent="0.2">
      <c r="B2413" s="153"/>
      <c r="D2413" s="141" t="s">
        <v>155</v>
      </c>
      <c r="E2413" s="154" t="s">
        <v>19</v>
      </c>
      <c r="F2413" s="155" t="s">
        <v>2415</v>
      </c>
      <c r="H2413" s="156">
        <v>5.04</v>
      </c>
      <c r="I2413" s="157"/>
      <c r="L2413" s="153"/>
      <c r="M2413" s="158"/>
      <c r="T2413" s="159"/>
      <c r="AT2413" s="154" t="s">
        <v>155</v>
      </c>
      <c r="AU2413" s="154" t="s">
        <v>81</v>
      </c>
      <c r="AV2413" s="13" t="s">
        <v>81</v>
      </c>
      <c r="AW2413" s="13" t="s">
        <v>33</v>
      </c>
      <c r="AX2413" s="13" t="s">
        <v>71</v>
      </c>
      <c r="AY2413" s="154" t="s">
        <v>141</v>
      </c>
    </row>
    <row r="2414" spans="2:51" s="13" customFormat="1" ht="11.25" x14ac:dyDescent="0.2">
      <c r="B2414" s="153"/>
      <c r="D2414" s="141" t="s">
        <v>155</v>
      </c>
      <c r="E2414" s="154" t="s">
        <v>19</v>
      </c>
      <c r="F2414" s="155" t="s">
        <v>2416</v>
      </c>
      <c r="H2414" s="156">
        <v>19.43</v>
      </c>
      <c r="I2414" s="157"/>
      <c r="L2414" s="153"/>
      <c r="M2414" s="158"/>
      <c r="T2414" s="159"/>
      <c r="AT2414" s="154" t="s">
        <v>155</v>
      </c>
      <c r="AU2414" s="154" t="s">
        <v>81</v>
      </c>
      <c r="AV2414" s="13" t="s">
        <v>81</v>
      </c>
      <c r="AW2414" s="13" t="s">
        <v>33</v>
      </c>
      <c r="AX2414" s="13" t="s">
        <v>71</v>
      </c>
      <c r="AY2414" s="154" t="s">
        <v>141</v>
      </c>
    </row>
    <row r="2415" spans="2:51" s="13" customFormat="1" ht="11.25" x14ac:dyDescent="0.2">
      <c r="B2415" s="153"/>
      <c r="D2415" s="141" t="s">
        <v>155</v>
      </c>
      <c r="E2415" s="154" t="s">
        <v>19</v>
      </c>
      <c r="F2415" s="155" t="s">
        <v>2417</v>
      </c>
      <c r="H2415" s="156">
        <v>5.25</v>
      </c>
      <c r="I2415" s="157"/>
      <c r="L2415" s="153"/>
      <c r="M2415" s="158"/>
      <c r="T2415" s="159"/>
      <c r="AT2415" s="154" t="s">
        <v>155</v>
      </c>
      <c r="AU2415" s="154" t="s">
        <v>81</v>
      </c>
      <c r="AV2415" s="13" t="s">
        <v>81</v>
      </c>
      <c r="AW2415" s="13" t="s">
        <v>33</v>
      </c>
      <c r="AX2415" s="13" t="s">
        <v>71</v>
      </c>
      <c r="AY2415" s="154" t="s">
        <v>141</v>
      </c>
    </row>
    <row r="2416" spans="2:51" s="13" customFormat="1" ht="11.25" x14ac:dyDescent="0.2">
      <c r="B2416" s="153"/>
      <c r="D2416" s="141" t="s">
        <v>155</v>
      </c>
      <c r="E2416" s="154" t="s">
        <v>19</v>
      </c>
      <c r="F2416" s="155" t="s">
        <v>2418</v>
      </c>
      <c r="H2416" s="156">
        <v>5.1100000000000003</v>
      </c>
      <c r="I2416" s="157"/>
      <c r="L2416" s="153"/>
      <c r="M2416" s="158"/>
      <c r="T2416" s="159"/>
      <c r="AT2416" s="154" t="s">
        <v>155</v>
      </c>
      <c r="AU2416" s="154" t="s">
        <v>81</v>
      </c>
      <c r="AV2416" s="13" t="s">
        <v>81</v>
      </c>
      <c r="AW2416" s="13" t="s">
        <v>33</v>
      </c>
      <c r="AX2416" s="13" t="s">
        <v>71</v>
      </c>
      <c r="AY2416" s="154" t="s">
        <v>141</v>
      </c>
    </row>
    <row r="2417" spans="2:65" s="13" customFormat="1" ht="11.25" x14ac:dyDescent="0.2">
      <c r="B2417" s="153"/>
      <c r="D2417" s="141" t="s">
        <v>155</v>
      </c>
      <c r="E2417" s="154" t="s">
        <v>19</v>
      </c>
      <c r="F2417" s="155" t="s">
        <v>2419</v>
      </c>
      <c r="H2417" s="156">
        <v>121.76300000000001</v>
      </c>
      <c r="I2417" s="157"/>
      <c r="L2417" s="153"/>
      <c r="M2417" s="158"/>
      <c r="T2417" s="159"/>
      <c r="AT2417" s="154" t="s">
        <v>155</v>
      </c>
      <c r="AU2417" s="154" t="s">
        <v>81</v>
      </c>
      <c r="AV2417" s="13" t="s">
        <v>81</v>
      </c>
      <c r="AW2417" s="13" t="s">
        <v>33</v>
      </c>
      <c r="AX2417" s="13" t="s">
        <v>71</v>
      </c>
      <c r="AY2417" s="154" t="s">
        <v>141</v>
      </c>
    </row>
    <row r="2418" spans="2:65" s="13" customFormat="1" ht="11.25" x14ac:dyDescent="0.2">
      <c r="B2418" s="153"/>
      <c r="D2418" s="141" t="s">
        <v>155</v>
      </c>
      <c r="E2418" s="154" t="s">
        <v>19</v>
      </c>
      <c r="F2418" s="155" t="s">
        <v>2420</v>
      </c>
      <c r="H2418" s="156">
        <v>5.32</v>
      </c>
      <c r="I2418" s="157"/>
      <c r="L2418" s="153"/>
      <c r="M2418" s="158"/>
      <c r="T2418" s="159"/>
      <c r="AT2418" s="154" t="s">
        <v>155</v>
      </c>
      <c r="AU2418" s="154" t="s">
        <v>81</v>
      </c>
      <c r="AV2418" s="13" t="s">
        <v>81</v>
      </c>
      <c r="AW2418" s="13" t="s">
        <v>33</v>
      </c>
      <c r="AX2418" s="13" t="s">
        <v>71</v>
      </c>
      <c r="AY2418" s="154" t="s">
        <v>141</v>
      </c>
    </row>
    <row r="2419" spans="2:65" s="13" customFormat="1" ht="11.25" x14ac:dyDescent="0.2">
      <c r="B2419" s="153"/>
      <c r="D2419" s="141" t="s">
        <v>155</v>
      </c>
      <c r="E2419" s="154" t="s">
        <v>19</v>
      </c>
      <c r="F2419" s="155" t="s">
        <v>2421</v>
      </c>
      <c r="H2419" s="156">
        <v>12.11</v>
      </c>
      <c r="I2419" s="157"/>
      <c r="L2419" s="153"/>
      <c r="M2419" s="158"/>
      <c r="T2419" s="159"/>
      <c r="AT2419" s="154" t="s">
        <v>155</v>
      </c>
      <c r="AU2419" s="154" t="s">
        <v>81</v>
      </c>
      <c r="AV2419" s="13" t="s">
        <v>81</v>
      </c>
      <c r="AW2419" s="13" t="s">
        <v>33</v>
      </c>
      <c r="AX2419" s="13" t="s">
        <v>71</v>
      </c>
      <c r="AY2419" s="154" t="s">
        <v>141</v>
      </c>
    </row>
    <row r="2420" spans="2:65" s="13" customFormat="1" ht="11.25" x14ac:dyDescent="0.2">
      <c r="B2420" s="153"/>
      <c r="D2420" s="141" t="s">
        <v>155</v>
      </c>
      <c r="E2420" s="154" t="s">
        <v>19</v>
      </c>
      <c r="F2420" s="155" t="s">
        <v>2422</v>
      </c>
      <c r="H2420" s="156">
        <v>27.35</v>
      </c>
      <c r="I2420" s="157"/>
      <c r="L2420" s="153"/>
      <c r="M2420" s="158"/>
      <c r="T2420" s="159"/>
      <c r="AT2420" s="154" t="s">
        <v>155</v>
      </c>
      <c r="AU2420" s="154" t="s">
        <v>81</v>
      </c>
      <c r="AV2420" s="13" t="s">
        <v>81</v>
      </c>
      <c r="AW2420" s="13" t="s">
        <v>33</v>
      </c>
      <c r="AX2420" s="13" t="s">
        <v>71</v>
      </c>
      <c r="AY2420" s="154" t="s">
        <v>141</v>
      </c>
    </row>
    <row r="2421" spans="2:65" s="13" customFormat="1" ht="11.25" x14ac:dyDescent="0.2">
      <c r="B2421" s="153"/>
      <c r="D2421" s="141" t="s">
        <v>155</v>
      </c>
      <c r="E2421" s="154" t="s">
        <v>19</v>
      </c>
      <c r="F2421" s="155" t="s">
        <v>2423</v>
      </c>
      <c r="H2421" s="156">
        <v>3.92</v>
      </c>
      <c r="I2421" s="157"/>
      <c r="L2421" s="153"/>
      <c r="M2421" s="158"/>
      <c r="T2421" s="159"/>
      <c r="AT2421" s="154" t="s">
        <v>155</v>
      </c>
      <c r="AU2421" s="154" t="s">
        <v>81</v>
      </c>
      <c r="AV2421" s="13" t="s">
        <v>81</v>
      </c>
      <c r="AW2421" s="13" t="s">
        <v>33</v>
      </c>
      <c r="AX2421" s="13" t="s">
        <v>71</v>
      </c>
      <c r="AY2421" s="154" t="s">
        <v>141</v>
      </c>
    </row>
    <row r="2422" spans="2:65" s="13" customFormat="1" ht="11.25" x14ac:dyDescent="0.2">
      <c r="B2422" s="153"/>
      <c r="D2422" s="141" t="s">
        <v>155</v>
      </c>
      <c r="E2422" s="154" t="s">
        <v>19</v>
      </c>
      <c r="F2422" s="155" t="s">
        <v>2424</v>
      </c>
      <c r="H2422" s="156">
        <v>3.22</v>
      </c>
      <c r="I2422" s="157"/>
      <c r="L2422" s="153"/>
      <c r="M2422" s="158"/>
      <c r="T2422" s="159"/>
      <c r="AT2422" s="154" t="s">
        <v>155</v>
      </c>
      <c r="AU2422" s="154" t="s">
        <v>81</v>
      </c>
      <c r="AV2422" s="13" t="s">
        <v>81</v>
      </c>
      <c r="AW2422" s="13" t="s">
        <v>33</v>
      </c>
      <c r="AX2422" s="13" t="s">
        <v>71</v>
      </c>
      <c r="AY2422" s="154" t="s">
        <v>141</v>
      </c>
    </row>
    <row r="2423" spans="2:65" s="13" customFormat="1" ht="22.5" x14ac:dyDescent="0.2">
      <c r="B2423" s="153"/>
      <c r="D2423" s="141" t="s">
        <v>155</v>
      </c>
      <c r="E2423" s="154" t="s">
        <v>19</v>
      </c>
      <c r="F2423" s="155" t="s">
        <v>2425</v>
      </c>
      <c r="H2423" s="156">
        <v>328.19299999999998</v>
      </c>
      <c r="I2423" s="157"/>
      <c r="L2423" s="153"/>
      <c r="M2423" s="158"/>
      <c r="T2423" s="159"/>
      <c r="AT2423" s="154" t="s">
        <v>155</v>
      </c>
      <c r="AU2423" s="154" t="s">
        <v>81</v>
      </c>
      <c r="AV2423" s="13" t="s">
        <v>81</v>
      </c>
      <c r="AW2423" s="13" t="s">
        <v>33</v>
      </c>
      <c r="AX2423" s="13" t="s">
        <v>71</v>
      </c>
      <c r="AY2423" s="154" t="s">
        <v>141</v>
      </c>
    </row>
    <row r="2424" spans="2:65" s="13" customFormat="1" ht="11.25" x14ac:dyDescent="0.2">
      <c r="B2424" s="153"/>
      <c r="D2424" s="141" t="s">
        <v>155</v>
      </c>
      <c r="E2424" s="154" t="s">
        <v>19</v>
      </c>
      <c r="F2424" s="155" t="s">
        <v>2426</v>
      </c>
      <c r="H2424" s="156">
        <v>5.04</v>
      </c>
      <c r="I2424" s="157"/>
      <c r="L2424" s="153"/>
      <c r="M2424" s="158"/>
      <c r="T2424" s="159"/>
      <c r="AT2424" s="154" t="s">
        <v>155</v>
      </c>
      <c r="AU2424" s="154" t="s">
        <v>81</v>
      </c>
      <c r="AV2424" s="13" t="s">
        <v>81</v>
      </c>
      <c r="AW2424" s="13" t="s">
        <v>33</v>
      </c>
      <c r="AX2424" s="13" t="s">
        <v>71</v>
      </c>
      <c r="AY2424" s="154" t="s">
        <v>141</v>
      </c>
    </row>
    <row r="2425" spans="2:65" s="13" customFormat="1" ht="11.25" x14ac:dyDescent="0.2">
      <c r="B2425" s="153"/>
      <c r="D2425" s="141" t="s">
        <v>155</v>
      </c>
      <c r="E2425" s="154" t="s">
        <v>19</v>
      </c>
      <c r="F2425" s="155" t="s">
        <v>2427</v>
      </c>
      <c r="H2425" s="156">
        <v>4.9000000000000004</v>
      </c>
      <c r="I2425" s="157"/>
      <c r="L2425" s="153"/>
      <c r="M2425" s="158"/>
      <c r="T2425" s="159"/>
      <c r="AT2425" s="154" t="s">
        <v>155</v>
      </c>
      <c r="AU2425" s="154" t="s">
        <v>81</v>
      </c>
      <c r="AV2425" s="13" t="s">
        <v>81</v>
      </c>
      <c r="AW2425" s="13" t="s">
        <v>33</v>
      </c>
      <c r="AX2425" s="13" t="s">
        <v>71</v>
      </c>
      <c r="AY2425" s="154" t="s">
        <v>141</v>
      </c>
    </row>
    <row r="2426" spans="2:65" s="13" customFormat="1" ht="11.25" x14ac:dyDescent="0.2">
      <c r="B2426" s="153"/>
      <c r="D2426" s="141" t="s">
        <v>155</v>
      </c>
      <c r="E2426" s="154" t="s">
        <v>19</v>
      </c>
      <c r="F2426" s="155" t="s">
        <v>2428</v>
      </c>
      <c r="H2426" s="156">
        <v>27.12</v>
      </c>
      <c r="I2426" s="157"/>
      <c r="L2426" s="153"/>
      <c r="M2426" s="158"/>
      <c r="T2426" s="159"/>
      <c r="AT2426" s="154" t="s">
        <v>155</v>
      </c>
      <c r="AU2426" s="154" t="s">
        <v>81</v>
      </c>
      <c r="AV2426" s="13" t="s">
        <v>81</v>
      </c>
      <c r="AW2426" s="13" t="s">
        <v>33</v>
      </c>
      <c r="AX2426" s="13" t="s">
        <v>71</v>
      </c>
      <c r="AY2426" s="154" t="s">
        <v>141</v>
      </c>
    </row>
    <row r="2427" spans="2:65" s="15" customFormat="1" ht="11.25" x14ac:dyDescent="0.2">
      <c r="B2427" s="177"/>
      <c r="D2427" s="141" t="s">
        <v>155</v>
      </c>
      <c r="E2427" s="178" t="s">
        <v>19</v>
      </c>
      <c r="F2427" s="179" t="s">
        <v>470</v>
      </c>
      <c r="H2427" s="180">
        <v>1089.7149999999999</v>
      </c>
      <c r="I2427" s="181"/>
      <c r="L2427" s="177"/>
      <c r="M2427" s="182"/>
      <c r="T2427" s="183"/>
      <c r="AT2427" s="178" t="s">
        <v>155</v>
      </c>
      <c r="AU2427" s="178" t="s">
        <v>81</v>
      </c>
      <c r="AV2427" s="15" t="s">
        <v>142</v>
      </c>
      <c r="AW2427" s="15" t="s">
        <v>33</v>
      </c>
      <c r="AX2427" s="15" t="s">
        <v>71</v>
      </c>
      <c r="AY2427" s="178" t="s">
        <v>141</v>
      </c>
    </row>
    <row r="2428" spans="2:65" s="13" customFormat="1" ht="11.25" x14ac:dyDescent="0.2">
      <c r="B2428" s="153"/>
      <c r="D2428" s="141" t="s">
        <v>155</v>
      </c>
      <c r="E2428" s="154" t="s">
        <v>19</v>
      </c>
      <c r="F2428" s="155" t="s">
        <v>2459</v>
      </c>
      <c r="H2428" s="156">
        <v>726.47699999999998</v>
      </c>
      <c r="I2428" s="157"/>
      <c r="L2428" s="153"/>
      <c r="M2428" s="158"/>
      <c r="T2428" s="159"/>
      <c r="AT2428" s="154" t="s">
        <v>155</v>
      </c>
      <c r="AU2428" s="154" t="s">
        <v>81</v>
      </c>
      <c r="AV2428" s="13" t="s">
        <v>81</v>
      </c>
      <c r="AW2428" s="13" t="s">
        <v>33</v>
      </c>
      <c r="AX2428" s="13" t="s">
        <v>79</v>
      </c>
      <c r="AY2428" s="154" t="s">
        <v>141</v>
      </c>
    </row>
    <row r="2429" spans="2:65" s="11" customFormat="1" ht="22.9" customHeight="1" x14ac:dyDescent="0.2">
      <c r="B2429" s="116"/>
      <c r="D2429" s="117" t="s">
        <v>70</v>
      </c>
      <c r="E2429" s="126" t="s">
        <v>2460</v>
      </c>
      <c r="F2429" s="126" t="s">
        <v>2461</v>
      </c>
      <c r="I2429" s="119"/>
      <c r="J2429" s="127">
        <f>BK2429</f>
        <v>0</v>
      </c>
      <c r="L2429" s="116"/>
      <c r="M2429" s="121"/>
      <c r="P2429" s="122">
        <f>SUM(P2430:P2448)</f>
        <v>0</v>
      </c>
      <c r="R2429" s="122">
        <f>SUM(R2430:R2448)</f>
        <v>0.22411999999999999</v>
      </c>
      <c r="T2429" s="123">
        <f>SUM(T2430:T2448)</f>
        <v>0</v>
      </c>
      <c r="AR2429" s="117" t="s">
        <v>81</v>
      </c>
      <c r="AT2429" s="124" t="s">
        <v>70</v>
      </c>
      <c r="AU2429" s="124" t="s">
        <v>79</v>
      </c>
      <c r="AY2429" s="117" t="s">
        <v>141</v>
      </c>
      <c r="BK2429" s="125">
        <f>SUM(BK2430:BK2448)</f>
        <v>0</v>
      </c>
    </row>
    <row r="2430" spans="2:65" s="1" customFormat="1" ht="24.2" customHeight="1" x14ac:dyDescent="0.2">
      <c r="B2430" s="33"/>
      <c r="C2430" s="128" t="s">
        <v>2462</v>
      </c>
      <c r="D2430" s="128" t="s">
        <v>144</v>
      </c>
      <c r="E2430" s="129" t="s">
        <v>2463</v>
      </c>
      <c r="F2430" s="130" t="s">
        <v>2464</v>
      </c>
      <c r="G2430" s="131" t="s">
        <v>221</v>
      </c>
      <c r="H2430" s="132">
        <v>4.8600000000000003</v>
      </c>
      <c r="I2430" s="133"/>
      <c r="J2430" s="134">
        <f>ROUND(I2430*H2430,2)</f>
        <v>0</v>
      </c>
      <c r="K2430" s="130" t="s">
        <v>292</v>
      </c>
      <c r="L2430" s="33"/>
      <c r="M2430" s="135" t="s">
        <v>19</v>
      </c>
      <c r="N2430" s="136" t="s">
        <v>42</v>
      </c>
      <c r="P2430" s="137">
        <f>O2430*H2430</f>
        <v>0</v>
      </c>
      <c r="Q2430" s="137">
        <v>0</v>
      </c>
      <c r="R2430" s="137">
        <f>Q2430*H2430</f>
        <v>0</v>
      </c>
      <c r="S2430" s="137">
        <v>0</v>
      </c>
      <c r="T2430" s="138">
        <f>S2430*H2430</f>
        <v>0</v>
      </c>
      <c r="AR2430" s="139" t="s">
        <v>269</v>
      </c>
      <c r="AT2430" s="139" t="s">
        <v>144</v>
      </c>
      <c r="AU2430" s="139" t="s">
        <v>81</v>
      </c>
      <c r="AY2430" s="18" t="s">
        <v>141</v>
      </c>
      <c r="BE2430" s="140">
        <f>IF(N2430="základní",J2430,0)</f>
        <v>0</v>
      </c>
      <c r="BF2430" s="140">
        <f>IF(N2430="snížená",J2430,0)</f>
        <v>0</v>
      </c>
      <c r="BG2430" s="140">
        <f>IF(N2430="zákl. přenesená",J2430,0)</f>
        <v>0</v>
      </c>
      <c r="BH2430" s="140">
        <f>IF(N2430="sníž. přenesená",J2430,0)</f>
        <v>0</v>
      </c>
      <c r="BI2430" s="140">
        <f>IF(N2430="nulová",J2430,0)</f>
        <v>0</v>
      </c>
      <c r="BJ2430" s="18" t="s">
        <v>79</v>
      </c>
      <c r="BK2430" s="140">
        <f>ROUND(I2430*H2430,2)</f>
        <v>0</v>
      </c>
      <c r="BL2430" s="18" t="s">
        <v>269</v>
      </c>
      <c r="BM2430" s="139" t="s">
        <v>2465</v>
      </c>
    </row>
    <row r="2431" spans="2:65" s="1" customFormat="1" ht="19.5" x14ac:dyDescent="0.2">
      <c r="B2431" s="33"/>
      <c r="D2431" s="141" t="s">
        <v>151</v>
      </c>
      <c r="F2431" s="142" t="s">
        <v>2464</v>
      </c>
      <c r="I2431" s="143"/>
      <c r="L2431" s="33"/>
      <c r="M2431" s="144"/>
      <c r="T2431" s="54"/>
      <c r="AT2431" s="18" t="s">
        <v>151</v>
      </c>
      <c r="AU2431" s="18" t="s">
        <v>81</v>
      </c>
    </row>
    <row r="2432" spans="2:65" s="12" customFormat="1" ht="11.25" x14ac:dyDescent="0.2">
      <c r="B2432" s="147"/>
      <c r="D2432" s="141" t="s">
        <v>155</v>
      </c>
      <c r="E2432" s="148" t="s">
        <v>19</v>
      </c>
      <c r="F2432" s="149" t="s">
        <v>2466</v>
      </c>
      <c r="H2432" s="148" t="s">
        <v>19</v>
      </c>
      <c r="I2432" s="150"/>
      <c r="L2432" s="147"/>
      <c r="M2432" s="151"/>
      <c r="T2432" s="152"/>
      <c r="AT2432" s="148" t="s">
        <v>155</v>
      </c>
      <c r="AU2432" s="148" t="s">
        <v>81</v>
      </c>
      <c r="AV2432" s="12" t="s">
        <v>79</v>
      </c>
      <c r="AW2432" s="12" t="s">
        <v>33</v>
      </c>
      <c r="AX2432" s="12" t="s">
        <v>71</v>
      </c>
      <c r="AY2432" s="148" t="s">
        <v>141</v>
      </c>
    </row>
    <row r="2433" spans="2:65" s="13" customFormat="1" ht="11.25" x14ac:dyDescent="0.2">
      <c r="B2433" s="153"/>
      <c r="D2433" s="141" t="s">
        <v>155</v>
      </c>
      <c r="E2433" s="154" t="s">
        <v>19</v>
      </c>
      <c r="F2433" s="155" t="s">
        <v>2467</v>
      </c>
      <c r="H2433" s="156">
        <v>4.8600000000000003</v>
      </c>
      <c r="I2433" s="157"/>
      <c r="L2433" s="153"/>
      <c r="M2433" s="158"/>
      <c r="T2433" s="159"/>
      <c r="AT2433" s="154" t="s">
        <v>155</v>
      </c>
      <c r="AU2433" s="154" t="s">
        <v>81</v>
      </c>
      <c r="AV2433" s="13" t="s">
        <v>81</v>
      </c>
      <c r="AW2433" s="13" t="s">
        <v>33</v>
      </c>
      <c r="AX2433" s="13" t="s">
        <v>79</v>
      </c>
      <c r="AY2433" s="154" t="s">
        <v>141</v>
      </c>
    </row>
    <row r="2434" spans="2:65" s="1" customFormat="1" ht="33" customHeight="1" x14ac:dyDescent="0.2">
      <c r="B2434" s="33"/>
      <c r="C2434" s="160" t="s">
        <v>2468</v>
      </c>
      <c r="D2434" s="160" t="s">
        <v>172</v>
      </c>
      <c r="E2434" s="161" t="s">
        <v>2469</v>
      </c>
      <c r="F2434" s="162" t="s">
        <v>2470</v>
      </c>
      <c r="G2434" s="163" t="s">
        <v>147</v>
      </c>
      <c r="H2434" s="164">
        <v>2</v>
      </c>
      <c r="I2434" s="165"/>
      <c r="J2434" s="166">
        <f>ROUND(I2434*H2434,2)</f>
        <v>0</v>
      </c>
      <c r="K2434" s="162" t="s">
        <v>292</v>
      </c>
      <c r="L2434" s="167"/>
      <c r="M2434" s="168" t="s">
        <v>19</v>
      </c>
      <c r="N2434" s="169" t="s">
        <v>42</v>
      </c>
      <c r="P2434" s="137">
        <f>O2434*H2434</f>
        <v>0</v>
      </c>
      <c r="Q2434" s="137">
        <v>8.6199999999999992E-3</v>
      </c>
      <c r="R2434" s="137">
        <f>Q2434*H2434</f>
        <v>1.7239999999999998E-2</v>
      </c>
      <c r="S2434" s="137">
        <v>0</v>
      </c>
      <c r="T2434" s="138">
        <f>S2434*H2434</f>
        <v>0</v>
      </c>
      <c r="AR2434" s="139" t="s">
        <v>376</v>
      </c>
      <c r="AT2434" s="139" t="s">
        <v>172</v>
      </c>
      <c r="AU2434" s="139" t="s">
        <v>81</v>
      </c>
      <c r="AY2434" s="18" t="s">
        <v>141</v>
      </c>
      <c r="BE2434" s="140">
        <f>IF(N2434="základní",J2434,0)</f>
        <v>0</v>
      </c>
      <c r="BF2434" s="140">
        <f>IF(N2434="snížená",J2434,0)</f>
        <v>0</v>
      </c>
      <c r="BG2434" s="140">
        <f>IF(N2434="zákl. přenesená",J2434,0)</f>
        <v>0</v>
      </c>
      <c r="BH2434" s="140">
        <f>IF(N2434="sníž. přenesená",J2434,0)</f>
        <v>0</v>
      </c>
      <c r="BI2434" s="140">
        <f>IF(N2434="nulová",J2434,0)</f>
        <v>0</v>
      </c>
      <c r="BJ2434" s="18" t="s">
        <v>79</v>
      </c>
      <c r="BK2434" s="140">
        <f>ROUND(I2434*H2434,2)</f>
        <v>0</v>
      </c>
      <c r="BL2434" s="18" t="s">
        <v>269</v>
      </c>
      <c r="BM2434" s="139" t="s">
        <v>2471</v>
      </c>
    </row>
    <row r="2435" spans="2:65" s="1" customFormat="1" ht="19.5" x14ac:dyDescent="0.2">
      <c r="B2435" s="33"/>
      <c r="D2435" s="141" t="s">
        <v>151</v>
      </c>
      <c r="F2435" s="142" t="s">
        <v>2470</v>
      </c>
      <c r="I2435" s="143"/>
      <c r="L2435" s="33"/>
      <c r="M2435" s="144"/>
      <c r="T2435" s="54"/>
      <c r="AT2435" s="18" t="s">
        <v>151</v>
      </c>
      <c r="AU2435" s="18" t="s">
        <v>81</v>
      </c>
    </row>
    <row r="2436" spans="2:65" s="12" customFormat="1" ht="11.25" x14ac:dyDescent="0.2">
      <c r="B2436" s="147"/>
      <c r="D2436" s="141" t="s">
        <v>155</v>
      </c>
      <c r="E2436" s="148" t="s">
        <v>19</v>
      </c>
      <c r="F2436" s="149" t="s">
        <v>2472</v>
      </c>
      <c r="H2436" s="148" t="s">
        <v>19</v>
      </c>
      <c r="I2436" s="150"/>
      <c r="L2436" s="147"/>
      <c r="M2436" s="151"/>
      <c r="T2436" s="152"/>
      <c r="AT2436" s="148" t="s">
        <v>155</v>
      </c>
      <c r="AU2436" s="148" t="s">
        <v>81</v>
      </c>
      <c r="AV2436" s="12" t="s">
        <v>79</v>
      </c>
      <c r="AW2436" s="12" t="s">
        <v>33</v>
      </c>
      <c r="AX2436" s="12" t="s">
        <v>71</v>
      </c>
      <c r="AY2436" s="148" t="s">
        <v>141</v>
      </c>
    </row>
    <row r="2437" spans="2:65" s="13" customFormat="1" ht="11.25" x14ac:dyDescent="0.2">
      <c r="B2437" s="153"/>
      <c r="D2437" s="141" t="s">
        <v>155</v>
      </c>
      <c r="E2437" s="154" t="s">
        <v>19</v>
      </c>
      <c r="F2437" s="155" t="s">
        <v>2473</v>
      </c>
      <c r="H2437" s="156">
        <v>2</v>
      </c>
      <c r="I2437" s="157"/>
      <c r="L2437" s="153"/>
      <c r="M2437" s="158"/>
      <c r="T2437" s="159"/>
      <c r="AT2437" s="154" t="s">
        <v>155</v>
      </c>
      <c r="AU2437" s="154" t="s">
        <v>81</v>
      </c>
      <c r="AV2437" s="13" t="s">
        <v>81</v>
      </c>
      <c r="AW2437" s="13" t="s">
        <v>33</v>
      </c>
      <c r="AX2437" s="13" t="s">
        <v>79</v>
      </c>
      <c r="AY2437" s="154" t="s">
        <v>141</v>
      </c>
    </row>
    <row r="2438" spans="2:65" s="1" customFormat="1" ht="24.2" customHeight="1" x14ac:dyDescent="0.2">
      <c r="B2438" s="33"/>
      <c r="C2438" s="128" t="s">
        <v>2474</v>
      </c>
      <c r="D2438" s="128" t="s">
        <v>144</v>
      </c>
      <c r="E2438" s="129" t="s">
        <v>2475</v>
      </c>
      <c r="F2438" s="130" t="s">
        <v>2476</v>
      </c>
      <c r="G2438" s="131" t="s">
        <v>221</v>
      </c>
      <c r="H2438" s="132">
        <v>58.32</v>
      </c>
      <c r="I2438" s="133"/>
      <c r="J2438" s="134">
        <f>ROUND(I2438*H2438,2)</f>
        <v>0</v>
      </c>
      <c r="K2438" s="130" t="s">
        <v>292</v>
      </c>
      <c r="L2438" s="33"/>
      <c r="M2438" s="135" t="s">
        <v>19</v>
      </c>
      <c r="N2438" s="136" t="s">
        <v>42</v>
      </c>
      <c r="P2438" s="137">
        <f>O2438*H2438</f>
        <v>0</v>
      </c>
      <c r="Q2438" s="137">
        <v>0</v>
      </c>
      <c r="R2438" s="137">
        <f>Q2438*H2438</f>
        <v>0</v>
      </c>
      <c r="S2438" s="137">
        <v>0</v>
      </c>
      <c r="T2438" s="138">
        <f>S2438*H2438</f>
        <v>0</v>
      </c>
      <c r="AR2438" s="139" t="s">
        <v>269</v>
      </c>
      <c r="AT2438" s="139" t="s">
        <v>144</v>
      </c>
      <c r="AU2438" s="139" t="s">
        <v>81</v>
      </c>
      <c r="AY2438" s="18" t="s">
        <v>141</v>
      </c>
      <c r="BE2438" s="140">
        <f>IF(N2438="základní",J2438,0)</f>
        <v>0</v>
      </c>
      <c r="BF2438" s="140">
        <f>IF(N2438="snížená",J2438,0)</f>
        <v>0</v>
      </c>
      <c r="BG2438" s="140">
        <f>IF(N2438="zákl. přenesená",J2438,0)</f>
        <v>0</v>
      </c>
      <c r="BH2438" s="140">
        <f>IF(N2438="sníž. přenesená",J2438,0)</f>
        <v>0</v>
      </c>
      <c r="BI2438" s="140">
        <f>IF(N2438="nulová",J2438,0)</f>
        <v>0</v>
      </c>
      <c r="BJ2438" s="18" t="s">
        <v>79</v>
      </c>
      <c r="BK2438" s="140">
        <f>ROUND(I2438*H2438,2)</f>
        <v>0</v>
      </c>
      <c r="BL2438" s="18" t="s">
        <v>269</v>
      </c>
      <c r="BM2438" s="139" t="s">
        <v>2477</v>
      </c>
    </row>
    <row r="2439" spans="2:65" s="1" customFormat="1" ht="19.5" x14ac:dyDescent="0.2">
      <c r="B2439" s="33"/>
      <c r="D2439" s="141" t="s">
        <v>151</v>
      </c>
      <c r="F2439" s="142" t="s">
        <v>2478</v>
      </c>
      <c r="I2439" s="143"/>
      <c r="L2439" s="33"/>
      <c r="M2439" s="144"/>
      <c r="T2439" s="54"/>
      <c r="AT2439" s="18" t="s">
        <v>151</v>
      </c>
      <c r="AU2439" s="18" t="s">
        <v>81</v>
      </c>
    </row>
    <row r="2440" spans="2:65" s="12" customFormat="1" ht="11.25" x14ac:dyDescent="0.2">
      <c r="B2440" s="147"/>
      <c r="D2440" s="141" t="s">
        <v>155</v>
      </c>
      <c r="E2440" s="148" t="s">
        <v>19</v>
      </c>
      <c r="F2440" s="149" t="s">
        <v>2479</v>
      </c>
      <c r="H2440" s="148" t="s">
        <v>19</v>
      </c>
      <c r="I2440" s="150"/>
      <c r="L2440" s="147"/>
      <c r="M2440" s="151"/>
      <c r="T2440" s="152"/>
      <c r="AT2440" s="148" t="s">
        <v>155</v>
      </c>
      <c r="AU2440" s="148" t="s">
        <v>81</v>
      </c>
      <c r="AV2440" s="12" t="s">
        <v>79</v>
      </c>
      <c r="AW2440" s="12" t="s">
        <v>33</v>
      </c>
      <c r="AX2440" s="12" t="s">
        <v>71</v>
      </c>
      <c r="AY2440" s="148" t="s">
        <v>141</v>
      </c>
    </row>
    <row r="2441" spans="2:65" s="13" customFormat="1" ht="22.5" x14ac:dyDescent="0.2">
      <c r="B2441" s="153"/>
      <c r="D2441" s="141" t="s">
        <v>155</v>
      </c>
      <c r="E2441" s="154" t="s">
        <v>19</v>
      </c>
      <c r="F2441" s="155" t="s">
        <v>2480</v>
      </c>
      <c r="H2441" s="156">
        <v>58.32</v>
      </c>
      <c r="I2441" s="157"/>
      <c r="L2441" s="153"/>
      <c r="M2441" s="158"/>
      <c r="T2441" s="159"/>
      <c r="AT2441" s="154" t="s">
        <v>155</v>
      </c>
      <c r="AU2441" s="154" t="s">
        <v>81</v>
      </c>
      <c r="AV2441" s="13" t="s">
        <v>81</v>
      </c>
      <c r="AW2441" s="13" t="s">
        <v>33</v>
      </c>
      <c r="AX2441" s="13" t="s">
        <v>79</v>
      </c>
      <c r="AY2441" s="154" t="s">
        <v>141</v>
      </c>
    </row>
    <row r="2442" spans="2:65" s="1" customFormat="1" ht="33" customHeight="1" x14ac:dyDescent="0.2">
      <c r="B2442" s="33"/>
      <c r="C2442" s="160" t="s">
        <v>2481</v>
      </c>
      <c r="D2442" s="160" t="s">
        <v>172</v>
      </c>
      <c r="E2442" s="161" t="s">
        <v>2482</v>
      </c>
      <c r="F2442" s="162" t="s">
        <v>2483</v>
      </c>
      <c r="G2442" s="163" t="s">
        <v>147</v>
      </c>
      <c r="H2442" s="164">
        <v>24</v>
      </c>
      <c r="I2442" s="165"/>
      <c r="J2442" s="166">
        <f>ROUND(I2442*H2442,2)</f>
        <v>0</v>
      </c>
      <c r="K2442" s="162" t="s">
        <v>292</v>
      </c>
      <c r="L2442" s="167"/>
      <c r="M2442" s="168" t="s">
        <v>19</v>
      </c>
      <c r="N2442" s="169" t="s">
        <v>42</v>
      </c>
      <c r="P2442" s="137">
        <f>O2442*H2442</f>
        <v>0</v>
      </c>
      <c r="Q2442" s="137">
        <v>8.6199999999999992E-3</v>
      </c>
      <c r="R2442" s="137">
        <f>Q2442*H2442</f>
        <v>0.20687999999999998</v>
      </c>
      <c r="S2442" s="137">
        <v>0</v>
      </c>
      <c r="T2442" s="138">
        <f>S2442*H2442</f>
        <v>0</v>
      </c>
      <c r="AR2442" s="139" t="s">
        <v>376</v>
      </c>
      <c r="AT2442" s="139" t="s">
        <v>172</v>
      </c>
      <c r="AU2442" s="139" t="s">
        <v>81</v>
      </c>
      <c r="AY2442" s="18" t="s">
        <v>141</v>
      </c>
      <c r="BE2442" s="140">
        <f>IF(N2442="základní",J2442,0)</f>
        <v>0</v>
      </c>
      <c r="BF2442" s="140">
        <f>IF(N2442="snížená",J2442,0)</f>
        <v>0</v>
      </c>
      <c r="BG2442" s="140">
        <f>IF(N2442="zákl. přenesená",J2442,0)</f>
        <v>0</v>
      </c>
      <c r="BH2442" s="140">
        <f>IF(N2442="sníž. přenesená",J2442,0)</f>
        <v>0</v>
      </c>
      <c r="BI2442" s="140">
        <f>IF(N2442="nulová",J2442,0)</f>
        <v>0</v>
      </c>
      <c r="BJ2442" s="18" t="s">
        <v>79</v>
      </c>
      <c r="BK2442" s="140">
        <f>ROUND(I2442*H2442,2)</f>
        <v>0</v>
      </c>
      <c r="BL2442" s="18" t="s">
        <v>269</v>
      </c>
      <c r="BM2442" s="139" t="s">
        <v>2484</v>
      </c>
    </row>
    <row r="2443" spans="2:65" s="1" customFormat="1" ht="19.5" x14ac:dyDescent="0.2">
      <c r="B2443" s="33"/>
      <c r="D2443" s="141" t="s">
        <v>151</v>
      </c>
      <c r="F2443" s="142" t="s">
        <v>2483</v>
      </c>
      <c r="I2443" s="143"/>
      <c r="L2443" s="33"/>
      <c r="M2443" s="144"/>
      <c r="T2443" s="54"/>
      <c r="AT2443" s="18" t="s">
        <v>151</v>
      </c>
      <c r="AU2443" s="18" t="s">
        <v>81</v>
      </c>
    </row>
    <row r="2444" spans="2:65" s="12" customFormat="1" ht="11.25" x14ac:dyDescent="0.2">
      <c r="B2444" s="147"/>
      <c r="D2444" s="141" t="s">
        <v>155</v>
      </c>
      <c r="E2444" s="148" t="s">
        <v>19</v>
      </c>
      <c r="F2444" s="149" t="s">
        <v>2485</v>
      </c>
      <c r="H2444" s="148" t="s">
        <v>19</v>
      </c>
      <c r="I2444" s="150"/>
      <c r="L2444" s="147"/>
      <c r="M2444" s="151"/>
      <c r="T2444" s="152"/>
      <c r="AT2444" s="148" t="s">
        <v>155</v>
      </c>
      <c r="AU2444" s="148" t="s">
        <v>81</v>
      </c>
      <c r="AV2444" s="12" t="s">
        <v>79</v>
      </c>
      <c r="AW2444" s="12" t="s">
        <v>33</v>
      </c>
      <c r="AX2444" s="12" t="s">
        <v>71</v>
      </c>
      <c r="AY2444" s="148" t="s">
        <v>141</v>
      </c>
    </row>
    <row r="2445" spans="2:65" s="13" customFormat="1" ht="11.25" x14ac:dyDescent="0.2">
      <c r="B2445" s="153"/>
      <c r="D2445" s="141" t="s">
        <v>155</v>
      </c>
      <c r="E2445" s="154" t="s">
        <v>19</v>
      </c>
      <c r="F2445" s="155" t="s">
        <v>2486</v>
      </c>
      <c r="H2445" s="156">
        <v>24</v>
      </c>
      <c r="I2445" s="157"/>
      <c r="L2445" s="153"/>
      <c r="M2445" s="158"/>
      <c r="T2445" s="159"/>
      <c r="AT2445" s="154" t="s">
        <v>155</v>
      </c>
      <c r="AU2445" s="154" t="s">
        <v>81</v>
      </c>
      <c r="AV2445" s="13" t="s">
        <v>81</v>
      </c>
      <c r="AW2445" s="13" t="s">
        <v>33</v>
      </c>
      <c r="AX2445" s="13" t="s">
        <v>79</v>
      </c>
      <c r="AY2445" s="154" t="s">
        <v>141</v>
      </c>
    </row>
    <row r="2446" spans="2:65" s="1" customFormat="1" ht="24.2" customHeight="1" x14ac:dyDescent="0.2">
      <c r="B2446" s="33"/>
      <c r="C2446" s="128" t="s">
        <v>2487</v>
      </c>
      <c r="D2446" s="128" t="s">
        <v>144</v>
      </c>
      <c r="E2446" s="129" t="s">
        <v>2488</v>
      </c>
      <c r="F2446" s="130" t="s">
        <v>2489</v>
      </c>
      <c r="G2446" s="131" t="s">
        <v>1032</v>
      </c>
      <c r="H2446" s="184"/>
      <c r="I2446" s="133"/>
      <c r="J2446" s="134">
        <f>ROUND(I2446*H2446,2)</f>
        <v>0</v>
      </c>
      <c r="K2446" s="130" t="s">
        <v>148</v>
      </c>
      <c r="L2446" s="33"/>
      <c r="M2446" s="135" t="s">
        <v>19</v>
      </c>
      <c r="N2446" s="136" t="s">
        <v>42</v>
      </c>
      <c r="P2446" s="137">
        <f>O2446*H2446</f>
        <v>0</v>
      </c>
      <c r="Q2446" s="137">
        <v>0</v>
      </c>
      <c r="R2446" s="137">
        <f>Q2446*H2446</f>
        <v>0</v>
      </c>
      <c r="S2446" s="137">
        <v>0</v>
      </c>
      <c r="T2446" s="138">
        <f>S2446*H2446</f>
        <v>0</v>
      </c>
      <c r="AR2446" s="139" t="s">
        <v>269</v>
      </c>
      <c r="AT2446" s="139" t="s">
        <v>144</v>
      </c>
      <c r="AU2446" s="139" t="s">
        <v>81</v>
      </c>
      <c r="AY2446" s="18" t="s">
        <v>141</v>
      </c>
      <c r="BE2446" s="140">
        <f>IF(N2446="základní",J2446,0)</f>
        <v>0</v>
      </c>
      <c r="BF2446" s="140">
        <f>IF(N2446="snížená",J2446,0)</f>
        <v>0</v>
      </c>
      <c r="BG2446" s="140">
        <f>IF(N2446="zákl. přenesená",J2446,0)</f>
        <v>0</v>
      </c>
      <c r="BH2446" s="140">
        <f>IF(N2446="sníž. přenesená",J2446,0)</f>
        <v>0</v>
      </c>
      <c r="BI2446" s="140">
        <f>IF(N2446="nulová",J2446,0)</f>
        <v>0</v>
      </c>
      <c r="BJ2446" s="18" t="s">
        <v>79</v>
      </c>
      <c r="BK2446" s="140">
        <f>ROUND(I2446*H2446,2)</f>
        <v>0</v>
      </c>
      <c r="BL2446" s="18" t="s">
        <v>269</v>
      </c>
      <c r="BM2446" s="139" t="s">
        <v>2490</v>
      </c>
    </row>
    <row r="2447" spans="2:65" s="1" customFormat="1" ht="29.25" x14ac:dyDescent="0.2">
      <c r="B2447" s="33"/>
      <c r="D2447" s="141" t="s">
        <v>151</v>
      </c>
      <c r="F2447" s="142" t="s">
        <v>2491</v>
      </c>
      <c r="I2447" s="143"/>
      <c r="L2447" s="33"/>
      <c r="M2447" s="144"/>
      <c r="T2447" s="54"/>
      <c r="AT2447" s="18" t="s">
        <v>151</v>
      </c>
      <c r="AU2447" s="18" t="s">
        <v>81</v>
      </c>
    </row>
    <row r="2448" spans="2:65" s="1" customFormat="1" ht="11.25" x14ac:dyDescent="0.2">
      <c r="B2448" s="33"/>
      <c r="D2448" s="145" t="s">
        <v>153</v>
      </c>
      <c r="F2448" s="146" t="s">
        <v>2492</v>
      </c>
      <c r="I2448" s="143"/>
      <c r="L2448" s="33"/>
      <c r="M2448" s="144"/>
      <c r="T2448" s="54"/>
      <c r="AT2448" s="18" t="s">
        <v>153</v>
      </c>
      <c r="AU2448" s="18" t="s">
        <v>81</v>
      </c>
    </row>
    <row r="2449" spans="2:65" s="11" customFormat="1" ht="22.9" customHeight="1" x14ac:dyDescent="0.2">
      <c r="B2449" s="116"/>
      <c r="D2449" s="117" t="s">
        <v>70</v>
      </c>
      <c r="E2449" s="126" t="s">
        <v>2493</v>
      </c>
      <c r="F2449" s="126" t="s">
        <v>2494</v>
      </c>
      <c r="I2449" s="119"/>
      <c r="J2449" s="127">
        <f>BK2449</f>
        <v>0</v>
      </c>
      <c r="L2449" s="116"/>
      <c r="M2449" s="121"/>
      <c r="P2449" s="122">
        <f>SUM(P2450:P2506)</f>
        <v>0</v>
      </c>
      <c r="R2449" s="122">
        <f>SUM(R2450:R2506)</f>
        <v>0</v>
      </c>
      <c r="T2449" s="123">
        <f>SUM(T2450:T2506)</f>
        <v>0</v>
      </c>
      <c r="AR2449" s="117" t="s">
        <v>81</v>
      </c>
      <c r="AT2449" s="124" t="s">
        <v>70</v>
      </c>
      <c r="AU2449" s="124" t="s">
        <v>79</v>
      </c>
      <c r="AY2449" s="117" t="s">
        <v>141</v>
      </c>
      <c r="BK2449" s="125">
        <f>SUM(BK2450:BK2506)</f>
        <v>0</v>
      </c>
    </row>
    <row r="2450" spans="2:65" s="1" customFormat="1" ht="21.75" customHeight="1" x14ac:dyDescent="0.2">
      <c r="B2450" s="33"/>
      <c r="C2450" s="128" t="s">
        <v>2495</v>
      </c>
      <c r="D2450" s="128" t="s">
        <v>144</v>
      </c>
      <c r="E2450" s="129" t="s">
        <v>2496</v>
      </c>
      <c r="F2450" s="130" t="s">
        <v>2497</v>
      </c>
      <c r="G2450" s="131" t="s">
        <v>147</v>
      </c>
      <c r="H2450" s="132">
        <v>1</v>
      </c>
      <c r="I2450" s="133"/>
      <c r="J2450" s="134">
        <f>ROUND(I2450*H2450,2)</f>
        <v>0</v>
      </c>
      <c r="K2450" s="130" t="s">
        <v>2498</v>
      </c>
      <c r="L2450" s="33"/>
      <c r="M2450" s="135" t="s">
        <v>19</v>
      </c>
      <c r="N2450" s="136" t="s">
        <v>42</v>
      </c>
      <c r="P2450" s="137">
        <f>O2450*H2450</f>
        <v>0</v>
      </c>
      <c r="Q2450" s="137">
        <v>0</v>
      </c>
      <c r="R2450" s="137">
        <f>Q2450*H2450</f>
        <v>0</v>
      </c>
      <c r="S2450" s="137">
        <v>0</v>
      </c>
      <c r="T2450" s="138">
        <f>S2450*H2450</f>
        <v>0</v>
      </c>
      <c r="AR2450" s="139" t="s">
        <v>269</v>
      </c>
      <c r="AT2450" s="139" t="s">
        <v>144</v>
      </c>
      <c r="AU2450" s="139" t="s">
        <v>81</v>
      </c>
      <c r="AY2450" s="18" t="s">
        <v>141</v>
      </c>
      <c r="BE2450" s="140">
        <f>IF(N2450="základní",J2450,0)</f>
        <v>0</v>
      </c>
      <c r="BF2450" s="140">
        <f>IF(N2450="snížená",J2450,0)</f>
        <v>0</v>
      </c>
      <c r="BG2450" s="140">
        <f>IF(N2450="zákl. přenesená",J2450,0)</f>
        <v>0</v>
      </c>
      <c r="BH2450" s="140">
        <f>IF(N2450="sníž. přenesená",J2450,0)</f>
        <v>0</v>
      </c>
      <c r="BI2450" s="140">
        <f>IF(N2450="nulová",J2450,0)</f>
        <v>0</v>
      </c>
      <c r="BJ2450" s="18" t="s">
        <v>79</v>
      </c>
      <c r="BK2450" s="140">
        <f>ROUND(I2450*H2450,2)</f>
        <v>0</v>
      </c>
      <c r="BL2450" s="18" t="s">
        <v>269</v>
      </c>
      <c r="BM2450" s="139" t="s">
        <v>2499</v>
      </c>
    </row>
    <row r="2451" spans="2:65" s="1" customFormat="1" ht="11.25" x14ac:dyDescent="0.2">
      <c r="B2451" s="33"/>
      <c r="D2451" s="141" t="s">
        <v>151</v>
      </c>
      <c r="F2451" s="142" t="s">
        <v>2497</v>
      </c>
      <c r="I2451" s="143"/>
      <c r="L2451" s="33"/>
      <c r="M2451" s="144"/>
      <c r="T2451" s="54"/>
      <c r="AT2451" s="18" t="s">
        <v>151</v>
      </c>
      <c r="AU2451" s="18" t="s">
        <v>81</v>
      </c>
    </row>
    <row r="2452" spans="2:65" s="1" customFormat="1" ht="16.5" customHeight="1" x14ac:dyDescent="0.2">
      <c r="B2452" s="33"/>
      <c r="C2452" s="128" t="s">
        <v>2500</v>
      </c>
      <c r="D2452" s="128" t="s">
        <v>144</v>
      </c>
      <c r="E2452" s="129" t="s">
        <v>2501</v>
      </c>
      <c r="F2452" s="130" t="s">
        <v>2502</v>
      </c>
      <c r="G2452" s="131" t="s">
        <v>2503</v>
      </c>
      <c r="H2452" s="132">
        <v>200</v>
      </c>
      <c r="I2452" s="133"/>
      <c r="J2452" s="134">
        <f>ROUND(I2452*H2452,2)</f>
        <v>0</v>
      </c>
      <c r="K2452" s="130" t="s">
        <v>2498</v>
      </c>
      <c r="L2452" s="33"/>
      <c r="M2452" s="135" t="s">
        <v>19</v>
      </c>
      <c r="N2452" s="136" t="s">
        <v>42</v>
      </c>
      <c r="P2452" s="137">
        <f>O2452*H2452</f>
        <v>0</v>
      </c>
      <c r="Q2452" s="137">
        <v>0</v>
      </c>
      <c r="R2452" s="137">
        <f>Q2452*H2452</f>
        <v>0</v>
      </c>
      <c r="S2452" s="137">
        <v>0</v>
      </c>
      <c r="T2452" s="138">
        <f>S2452*H2452</f>
        <v>0</v>
      </c>
      <c r="AR2452" s="139" t="s">
        <v>269</v>
      </c>
      <c r="AT2452" s="139" t="s">
        <v>144</v>
      </c>
      <c r="AU2452" s="139" t="s">
        <v>81</v>
      </c>
      <c r="AY2452" s="18" t="s">
        <v>141</v>
      </c>
      <c r="BE2452" s="140">
        <f>IF(N2452="základní",J2452,0)</f>
        <v>0</v>
      </c>
      <c r="BF2452" s="140">
        <f>IF(N2452="snížená",J2452,0)</f>
        <v>0</v>
      </c>
      <c r="BG2452" s="140">
        <f>IF(N2452="zákl. přenesená",J2452,0)</f>
        <v>0</v>
      </c>
      <c r="BH2452" s="140">
        <f>IF(N2452="sníž. přenesená",J2452,0)</f>
        <v>0</v>
      </c>
      <c r="BI2452" s="140">
        <f>IF(N2452="nulová",J2452,0)</f>
        <v>0</v>
      </c>
      <c r="BJ2452" s="18" t="s">
        <v>79</v>
      </c>
      <c r="BK2452" s="140">
        <f>ROUND(I2452*H2452,2)</f>
        <v>0</v>
      </c>
      <c r="BL2452" s="18" t="s">
        <v>269</v>
      </c>
      <c r="BM2452" s="139" t="s">
        <v>2504</v>
      </c>
    </row>
    <row r="2453" spans="2:65" s="1" customFormat="1" ht="11.25" x14ac:dyDescent="0.2">
      <c r="B2453" s="33"/>
      <c r="D2453" s="141" t="s">
        <v>151</v>
      </c>
      <c r="F2453" s="142" t="s">
        <v>2502</v>
      </c>
      <c r="I2453" s="143"/>
      <c r="L2453" s="33"/>
      <c r="M2453" s="144"/>
      <c r="T2453" s="54"/>
      <c r="AT2453" s="18" t="s">
        <v>151</v>
      </c>
      <c r="AU2453" s="18" t="s">
        <v>81</v>
      </c>
    </row>
    <row r="2454" spans="2:65" s="13" customFormat="1" ht="33.75" x14ac:dyDescent="0.2">
      <c r="B2454" s="153"/>
      <c r="D2454" s="141" t="s">
        <v>155</v>
      </c>
      <c r="E2454" s="154" t="s">
        <v>19</v>
      </c>
      <c r="F2454" s="155" t="s">
        <v>2505</v>
      </c>
      <c r="H2454" s="156">
        <v>200</v>
      </c>
      <c r="I2454" s="157"/>
      <c r="L2454" s="153"/>
      <c r="M2454" s="158"/>
      <c r="T2454" s="159"/>
      <c r="AT2454" s="154" t="s">
        <v>155</v>
      </c>
      <c r="AU2454" s="154" t="s">
        <v>81</v>
      </c>
      <c r="AV2454" s="13" t="s">
        <v>81</v>
      </c>
      <c r="AW2454" s="13" t="s">
        <v>33</v>
      </c>
      <c r="AX2454" s="13" t="s">
        <v>79</v>
      </c>
      <c r="AY2454" s="154" t="s">
        <v>141</v>
      </c>
    </row>
    <row r="2455" spans="2:65" s="12" customFormat="1" ht="22.5" x14ac:dyDescent="0.2">
      <c r="B2455" s="147"/>
      <c r="D2455" s="141" t="s">
        <v>155</v>
      </c>
      <c r="E2455" s="148" t="s">
        <v>19</v>
      </c>
      <c r="F2455" s="149" t="s">
        <v>2506</v>
      </c>
      <c r="H2455" s="148" t="s">
        <v>19</v>
      </c>
      <c r="I2455" s="150"/>
      <c r="L2455" s="147"/>
      <c r="M2455" s="151"/>
      <c r="T2455" s="152"/>
      <c r="AT2455" s="148" t="s">
        <v>155</v>
      </c>
      <c r="AU2455" s="148" t="s">
        <v>81</v>
      </c>
      <c r="AV2455" s="12" t="s">
        <v>79</v>
      </c>
      <c r="AW2455" s="12" t="s">
        <v>33</v>
      </c>
      <c r="AX2455" s="12" t="s">
        <v>71</v>
      </c>
      <c r="AY2455" s="148" t="s">
        <v>141</v>
      </c>
    </row>
    <row r="2456" spans="2:65" s="12" customFormat="1" ht="22.5" x14ac:dyDescent="0.2">
      <c r="B2456" s="147"/>
      <c r="D2456" s="141" t="s">
        <v>155</v>
      </c>
      <c r="E2456" s="148" t="s">
        <v>19</v>
      </c>
      <c r="F2456" s="149" t="s">
        <v>2507</v>
      </c>
      <c r="H2456" s="148" t="s">
        <v>19</v>
      </c>
      <c r="I2456" s="150"/>
      <c r="L2456" s="147"/>
      <c r="M2456" s="151"/>
      <c r="T2456" s="152"/>
      <c r="AT2456" s="148" t="s">
        <v>155</v>
      </c>
      <c r="AU2456" s="148" t="s">
        <v>81</v>
      </c>
      <c r="AV2456" s="12" t="s">
        <v>79</v>
      </c>
      <c r="AW2456" s="12" t="s">
        <v>33</v>
      </c>
      <c r="AX2456" s="12" t="s">
        <v>71</v>
      </c>
      <c r="AY2456" s="148" t="s">
        <v>141</v>
      </c>
    </row>
    <row r="2457" spans="2:65" s="12" customFormat="1" ht="22.5" x14ac:dyDescent="0.2">
      <c r="B2457" s="147"/>
      <c r="D2457" s="141" t="s">
        <v>155</v>
      </c>
      <c r="E2457" s="148" t="s">
        <v>19</v>
      </c>
      <c r="F2457" s="149" t="s">
        <v>2508</v>
      </c>
      <c r="H2457" s="148" t="s">
        <v>19</v>
      </c>
      <c r="I2457" s="150"/>
      <c r="L2457" s="147"/>
      <c r="M2457" s="151"/>
      <c r="T2457" s="152"/>
      <c r="AT2457" s="148" t="s">
        <v>155</v>
      </c>
      <c r="AU2457" s="148" t="s">
        <v>81</v>
      </c>
      <c r="AV2457" s="12" t="s">
        <v>79</v>
      </c>
      <c r="AW2457" s="12" t="s">
        <v>33</v>
      </c>
      <c r="AX2457" s="12" t="s">
        <v>71</v>
      </c>
      <c r="AY2457" s="148" t="s">
        <v>141</v>
      </c>
    </row>
    <row r="2458" spans="2:65" s="12" customFormat="1" ht="22.5" x14ac:dyDescent="0.2">
      <c r="B2458" s="147"/>
      <c r="D2458" s="141" t="s">
        <v>155</v>
      </c>
      <c r="E2458" s="148" t="s">
        <v>19</v>
      </c>
      <c r="F2458" s="149" t="s">
        <v>2509</v>
      </c>
      <c r="H2458" s="148" t="s">
        <v>19</v>
      </c>
      <c r="I2458" s="150"/>
      <c r="L2458" s="147"/>
      <c r="M2458" s="151"/>
      <c r="T2458" s="152"/>
      <c r="AT2458" s="148" t="s">
        <v>155</v>
      </c>
      <c r="AU2458" s="148" t="s">
        <v>81</v>
      </c>
      <c r="AV2458" s="12" t="s">
        <v>79</v>
      </c>
      <c r="AW2458" s="12" t="s">
        <v>33</v>
      </c>
      <c r="AX2458" s="12" t="s">
        <v>71</v>
      </c>
      <c r="AY2458" s="148" t="s">
        <v>141</v>
      </c>
    </row>
    <row r="2459" spans="2:65" s="1" customFormat="1" ht="21.75" customHeight="1" x14ac:dyDescent="0.2">
      <c r="B2459" s="33"/>
      <c r="C2459" s="128" t="s">
        <v>2510</v>
      </c>
      <c r="D2459" s="128" t="s">
        <v>144</v>
      </c>
      <c r="E2459" s="129" t="s">
        <v>2511</v>
      </c>
      <c r="F2459" s="130" t="s">
        <v>2512</v>
      </c>
      <c r="G2459" s="131" t="s">
        <v>147</v>
      </c>
      <c r="H2459" s="132">
        <v>1</v>
      </c>
      <c r="I2459" s="133"/>
      <c r="J2459" s="134">
        <f>ROUND(I2459*H2459,2)</f>
        <v>0</v>
      </c>
      <c r="K2459" s="130" t="s">
        <v>2498</v>
      </c>
      <c r="L2459" s="33"/>
      <c r="M2459" s="135" t="s">
        <v>19</v>
      </c>
      <c r="N2459" s="136" t="s">
        <v>42</v>
      </c>
      <c r="P2459" s="137">
        <f>O2459*H2459</f>
        <v>0</v>
      </c>
      <c r="Q2459" s="137">
        <v>0</v>
      </c>
      <c r="R2459" s="137">
        <f>Q2459*H2459</f>
        <v>0</v>
      </c>
      <c r="S2459" s="137">
        <v>0</v>
      </c>
      <c r="T2459" s="138">
        <f>S2459*H2459</f>
        <v>0</v>
      </c>
      <c r="AR2459" s="139" t="s">
        <v>269</v>
      </c>
      <c r="AT2459" s="139" t="s">
        <v>144</v>
      </c>
      <c r="AU2459" s="139" t="s">
        <v>81</v>
      </c>
      <c r="AY2459" s="18" t="s">
        <v>141</v>
      </c>
      <c r="BE2459" s="140">
        <f>IF(N2459="základní",J2459,0)</f>
        <v>0</v>
      </c>
      <c r="BF2459" s="140">
        <f>IF(N2459="snížená",J2459,0)</f>
        <v>0</v>
      </c>
      <c r="BG2459" s="140">
        <f>IF(N2459="zákl. přenesená",J2459,0)</f>
        <v>0</v>
      </c>
      <c r="BH2459" s="140">
        <f>IF(N2459="sníž. přenesená",J2459,0)</f>
        <v>0</v>
      </c>
      <c r="BI2459" s="140">
        <f>IF(N2459="nulová",J2459,0)</f>
        <v>0</v>
      </c>
      <c r="BJ2459" s="18" t="s">
        <v>79</v>
      </c>
      <c r="BK2459" s="140">
        <f>ROUND(I2459*H2459,2)</f>
        <v>0</v>
      </c>
      <c r="BL2459" s="18" t="s">
        <v>269</v>
      </c>
      <c r="BM2459" s="139" t="s">
        <v>2513</v>
      </c>
    </row>
    <row r="2460" spans="2:65" s="1" customFormat="1" ht="11.25" x14ac:dyDescent="0.2">
      <c r="B2460" s="33"/>
      <c r="D2460" s="141" t="s">
        <v>151</v>
      </c>
      <c r="F2460" s="142" t="s">
        <v>2514</v>
      </c>
      <c r="I2460" s="143"/>
      <c r="L2460" s="33"/>
      <c r="M2460" s="144"/>
      <c r="T2460" s="54"/>
      <c r="AT2460" s="18" t="s">
        <v>151</v>
      </c>
      <c r="AU2460" s="18" t="s">
        <v>81</v>
      </c>
    </row>
    <row r="2461" spans="2:65" s="13" customFormat="1" ht="11.25" x14ac:dyDescent="0.2">
      <c r="B2461" s="153"/>
      <c r="D2461" s="141" t="s">
        <v>155</v>
      </c>
      <c r="E2461" s="154" t="s">
        <v>19</v>
      </c>
      <c r="F2461" s="155" t="s">
        <v>2515</v>
      </c>
      <c r="H2461" s="156">
        <v>1</v>
      </c>
      <c r="I2461" s="157"/>
      <c r="L2461" s="153"/>
      <c r="M2461" s="158"/>
      <c r="T2461" s="159"/>
      <c r="AT2461" s="154" t="s">
        <v>155</v>
      </c>
      <c r="AU2461" s="154" t="s">
        <v>81</v>
      </c>
      <c r="AV2461" s="13" t="s">
        <v>81</v>
      </c>
      <c r="AW2461" s="13" t="s">
        <v>33</v>
      </c>
      <c r="AX2461" s="13" t="s">
        <v>79</v>
      </c>
      <c r="AY2461" s="154" t="s">
        <v>141</v>
      </c>
    </row>
    <row r="2462" spans="2:65" s="1" customFormat="1" ht="24.2" customHeight="1" x14ac:dyDescent="0.2">
      <c r="B2462" s="33"/>
      <c r="C2462" s="128" t="s">
        <v>2516</v>
      </c>
      <c r="D2462" s="128" t="s">
        <v>144</v>
      </c>
      <c r="E2462" s="129" t="s">
        <v>2517</v>
      </c>
      <c r="F2462" s="130" t="s">
        <v>2518</v>
      </c>
      <c r="G2462" s="131" t="s">
        <v>147</v>
      </c>
      <c r="H2462" s="132">
        <v>1</v>
      </c>
      <c r="I2462" s="133"/>
      <c r="J2462" s="134">
        <f>ROUND(I2462*H2462,2)</f>
        <v>0</v>
      </c>
      <c r="K2462" s="130" t="s">
        <v>2498</v>
      </c>
      <c r="L2462" s="33"/>
      <c r="M2462" s="135" t="s">
        <v>19</v>
      </c>
      <c r="N2462" s="136" t="s">
        <v>42</v>
      </c>
      <c r="P2462" s="137">
        <f>O2462*H2462</f>
        <v>0</v>
      </c>
      <c r="Q2462" s="137">
        <v>0</v>
      </c>
      <c r="R2462" s="137">
        <f>Q2462*H2462</f>
        <v>0</v>
      </c>
      <c r="S2462" s="137">
        <v>0</v>
      </c>
      <c r="T2462" s="138">
        <f>S2462*H2462</f>
        <v>0</v>
      </c>
      <c r="AR2462" s="139" t="s">
        <v>269</v>
      </c>
      <c r="AT2462" s="139" t="s">
        <v>144</v>
      </c>
      <c r="AU2462" s="139" t="s">
        <v>81</v>
      </c>
      <c r="AY2462" s="18" t="s">
        <v>141</v>
      </c>
      <c r="BE2462" s="140">
        <f>IF(N2462="základní",J2462,0)</f>
        <v>0</v>
      </c>
      <c r="BF2462" s="140">
        <f>IF(N2462="snížená",J2462,0)</f>
        <v>0</v>
      </c>
      <c r="BG2462" s="140">
        <f>IF(N2462="zákl. přenesená",J2462,0)</f>
        <v>0</v>
      </c>
      <c r="BH2462" s="140">
        <f>IF(N2462="sníž. přenesená",J2462,0)</f>
        <v>0</v>
      </c>
      <c r="BI2462" s="140">
        <f>IF(N2462="nulová",J2462,0)</f>
        <v>0</v>
      </c>
      <c r="BJ2462" s="18" t="s">
        <v>79</v>
      </c>
      <c r="BK2462" s="140">
        <f>ROUND(I2462*H2462,2)</f>
        <v>0</v>
      </c>
      <c r="BL2462" s="18" t="s">
        <v>269</v>
      </c>
      <c r="BM2462" s="139" t="s">
        <v>2519</v>
      </c>
    </row>
    <row r="2463" spans="2:65" s="1" customFormat="1" ht="19.5" x14ac:dyDescent="0.2">
      <c r="B2463" s="33"/>
      <c r="D2463" s="141" t="s">
        <v>151</v>
      </c>
      <c r="F2463" s="142" t="s">
        <v>2520</v>
      </c>
      <c r="I2463" s="143"/>
      <c r="L2463" s="33"/>
      <c r="M2463" s="144"/>
      <c r="T2463" s="54"/>
      <c r="AT2463" s="18" t="s">
        <v>151</v>
      </c>
      <c r="AU2463" s="18" t="s">
        <v>81</v>
      </c>
    </row>
    <row r="2464" spans="2:65" s="13" customFormat="1" ht="11.25" x14ac:dyDescent="0.2">
      <c r="B2464" s="153"/>
      <c r="D2464" s="141" t="s">
        <v>155</v>
      </c>
      <c r="E2464" s="154" t="s">
        <v>19</v>
      </c>
      <c r="F2464" s="155" t="s">
        <v>2515</v>
      </c>
      <c r="H2464" s="156">
        <v>1</v>
      </c>
      <c r="I2464" s="157"/>
      <c r="L2464" s="153"/>
      <c r="M2464" s="158"/>
      <c r="T2464" s="159"/>
      <c r="AT2464" s="154" t="s">
        <v>155</v>
      </c>
      <c r="AU2464" s="154" t="s">
        <v>81</v>
      </c>
      <c r="AV2464" s="13" t="s">
        <v>81</v>
      </c>
      <c r="AW2464" s="13" t="s">
        <v>33</v>
      </c>
      <c r="AX2464" s="13" t="s">
        <v>79</v>
      </c>
      <c r="AY2464" s="154" t="s">
        <v>141</v>
      </c>
    </row>
    <row r="2465" spans="2:65" s="1" customFormat="1" ht="44.25" customHeight="1" x14ac:dyDescent="0.2">
      <c r="B2465" s="33"/>
      <c r="C2465" s="128" t="s">
        <v>2521</v>
      </c>
      <c r="D2465" s="128" t="s">
        <v>144</v>
      </c>
      <c r="E2465" s="129" t="s">
        <v>2522</v>
      </c>
      <c r="F2465" s="130" t="s">
        <v>2523</v>
      </c>
      <c r="G2465" s="131" t="s">
        <v>147</v>
      </c>
      <c r="H2465" s="132">
        <v>1</v>
      </c>
      <c r="I2465" s="133"/>
      <c r="J2465" s="134">
        <f>ROUND(I2465*H2465,2)</f>
        <v>0</v>
      </c>
      <c r="K2465" s="130" t="s">
        <v>2498</v>
      </c>
      <c r="L2465" s="33"/>
      <c r="M2465" s="135" t="s">
        <v>19</v>
      </c>
      <c r="N2465" s="136" t="s">
        <v>42</v>
      </c>
      <c r="P2465" s="137">
        <f>O2465*H2465</f>
        <v>0</v>
      </c>
      <c r="Q2465" s="137">
        <v>0</v>
      </c>
      <c r="R2465" s="137">
        <f>Q2465*H2465</f>
        <v>0</v>
      </c>
      <c r="S2465" s="137">
        <v>0</v>
      </c>
      <c r="T2465" s="138">
        <f>S2465*H2465</f>
        <v>0</v>
      </c>
      <c r="AR2465" s="139" t="s">
        <v>269</v>
      </c>
      <c r="AT2465" s="139" t="s">
        <v>144</v>
      </c>
      <c r="AU2465" s="139" t="s">
        <v>81</v>
      </c>
      <c r="AY2465" s="18" t="s">
        <v>141</v>
      </c>
      <c r="BE2465" s="140">
        <f>IF(N2465="základní",J2465,0)</f>
        <v>0</v>
      </c>
      <c r="BF2465" s="140">
        <f>IF(N2465="snížená",J2465,0)</f>
        <v>0</v>
      </c>
      <c r="BG2465" s="140">
        <f>IF(N2465="zákl. přenesená",J2465,0)</f>
        <v>0</v>
      </c>
      <c r="BH2465" s="140">
        <f>IF(N2465="sníž. přenesená",J2465,0)</f>
        <v>0</v>
      </c>
      <c r="BI2465" s="140">
        <f>IF(N2465="nulová",J2465,0)</f>
        <v>0</v>
      </c>
      <c r="BJ2465" s="18" t="s">
        <v>79</v>
      </c>
      <c r="BK2465" s="140">
        <f>ROUND(I2465*H2465,2)</f>
        <v>0</v>
      </c>
      <c r="BL2465" s="18" t="s">
        <v>269</v>
      </c>
      <c r="BM2465" s="139" t="s">
        <v>2524</v>
      </c>
    </row>
    <row r="2466" spans="2:65" s="1" customFormat="1" ht="29.25" x14ac:dyDescent="0.2">
      <c r="B2466" s="33"/>
      <c r="D2466" s="141" t="s">
        <v>151</v>
      </c>
      <c r="F2466" s="142" t="s">
        <v>2525</v>
      </c>
      <c r="I2466" s="143"/>
      <c r="L2466" s="33"/>
      <c r="M2466" s="144"/>
      <c r="T2466" s="54"/>
      <c r="AT2466" s="18" t="s">
        <v>151</v>
      </c>
      <c r="AU2466" s="18" t="s">
        <v>81</v>
      </c>
    </row>
    <row r="2467" spans="2:65" s="13" customFormat="1" ht="22.5" x14ac:dyDescent="0.2">
      <c r="B2467" s="153"/>
      <c r="D2467" s="141" t="s">
        <v>155</v>
      </c>
      <c r="E2467" s="154" t="s">
        <v>19</v>
      </c>
      <c r="F2467" s="155" t="s">
        <v>2526</v>
      </c>
      <c r="H2467" s="156">
        <v>1</v>
      </c>
      <c r="I2467" s="157"/>
      <c r="L2467" s="153"/>
      <c r="M2467" s="158"/>
      <c r="T2467" s="159"/>
      <c r="AT2467" s="154" t="s">
        <v>155</v>
      </c>
      <c r="AU2467" s="154" t="s">
        <v>81</v>
      </c>
      <c r="AV2467" s="13" t="s">
        <v>81</v>
      </c>
      <c r="AW2467" s="13" t="s">
        <v>33</v>
      </c>
      <c r="AX2467" s="13" t="s">
        <v>79</v>
      </c>
      <c r="AY2467" s="154" t="s">
        <v>141</v>
      </c>
    </row>
    <row r="2468" spans="2:65" s="1" customFormat="1" ht="24.2" customHeight="1" x14ac:dyDescent="0.2">
      <c r="B2468" s="33"/>
      <c r="C2468" s="128" t="s">
        <v>2527</v>
      </c>
      <c r="D2468" s="128" t="s">
        <v>144</v>
      </c>
      <c r="E2468" s="129" t="s">
        <v>2528</v>
      </c>
      <c r="F2468" s="130" t="s">
        <v>2529</v>
      </c>
      <c r="G2468" s="131" t="s">
        <v>147</v>
      </c>
      <c r="H2468" s="132">
        <v>1</v>
      </c>
      <c r="I2468" s="133"/>
      <c r="J2468" s="134">
        <f>ROUND(I2468*H2468,2)</f>
        <v>0</v>
      </c>
      <c r="K2468" s="130" t="s">
        <v>2498</v>
      </c>
      <c r="L2468" s="33"/>
      <c r="M2468" s="135" t="s">
        <v>19</v>
      </c>
      <c r="N2468" s="136" t="s">
        <v>42</v>
      </c>
      <c r="P2468" s="137">
        <f>O2468*H2468</f>
        <v>0</v>
      </c>
      <c r="Q2468" s="137">
        <v>0</v>
      </c>
      <c r="R2468" s="137">
        <f>Q2468*H2468</f>
        <v>0</v>
      </c>
      <c r="S2468" s="137">
        <v>0</v>
      </c>
      <c r="T2468" s="138">
        <f>S2468*H2468</f>
        <v>0</v>
      </c>
      <c r="AR2468" s="139" t="s">
        <v>269</v>
      </c>
      <c r="AT2468" s="139" t="s">
        <v>144</v>
      </c>
      <c r="AU2468" s="139" t="s">
        <v>81</v>
      </c>
      <c r="AY2468" s="18" t="s">
        <v>141</v>
      </c>
      <c r="BE2468" s="140">
        <f>IF(N2468="základní",J2468,0)</f>
        <v>0</v>
      </c>
      <c r="BF2468" s="140">
        <f>IF(N2468="snížená",J2468,0)</f>
        <v>0</v>
      </c>
      <c r="BG2468" s="140">
        <f>IF(N2468="zákl. přenesená",J2468,0)</f>
        <v>0</v>
      </c>
      <c r="BH2468" s="140">
        <f>IF(N2468="sníž. přenesená",J2468,0)</f>
        <v>0</v>
      </c>
      <c r="BI2468" s="140">
        <f>IF(N2468="nulová",J2468,0)</f>
        <v>0</v>
      </c>
      <c r="BJ2468" s="18" t="s">
        <v>79</v>
      </c>
      <c r="BK2468" s="140">
        <f>ROUND(I2468*H2468,2)</f>
        <v>0</v>
      </c>
      <c r="BL2468" s="18" t="s">
        <v>269</v>
      </c>
      <c r="BM2468" s="139" t="s">
        <v>2530</v>
      </c>
    </row>
    <row r="2469" spans="2:65" s="1" customFormat="1" ht="19.5" x14ac:dyDescent="0.2">
      <c r="B2469" s="33"/>
      <c r="D2469" s="141" t="s">
        <v>151</v>
      </c>
      <c r="F2469" s="142" t="s">
        <v>2529</v>
      </c>
      <c r="I2469" s="143"/>
      <c r="L2469" s="33"/>
      <c r="M2469" s="144"/>
      <c r="T2469" s="54"/>
      <c r="AT2469" s="18" t="s">
        <v>151</v>
      </c>
      <c r="AU2469" s="18" t="s">
        <v>81</v>
      </c>
    </row>
    <row r="2470" spans="2:65" s="1" customFormat="1" ht="37.9" customHeight="1" x14ac:dyDescent="0.2">
      <c r="B2470" s="33"/>
      <c r="C2470" s="128" t="s">
        <v>2531</v>
      </c>
      <c r="D2470" s="128" t="s">
        <v>144</v>
      </c>
      <c r="E2470" s="129" t="s">
        <v>2532</v>
      </c>
      <c r="F2470" s="130" t="s">
        <v>2533</v>
      </c>
      <c r="G2470" s="131" t="s">
        <v>147</v>
      </c>
      <c r="H2470" s="132">
        <v>1</v>
      </c>
      <c r="I2470" s="133"/>
      <c r="J2470" s="134">
        <f>ROUND(I2470*H2470,2)</f>
        <v>0</v>
      </c>
      <c r="K2470" s="130" t="s">
        <v>2498</v>
      </c>
      <c r="L2470" s="33"/>
      <c r="M2470" s="135" t="s">
        <v>19</v>
      </c>
      <c r="N2470" s="136" t="s">
        <v>42</v>
      </c>
      <c r="P2470" s="137">
        <f>O2470*H2470</f>
        <v>0</v>
      </c>
      <c r="Q2470" s="137">
        <v>0</v>
      </c>
      <c r="R2470" s="137">
        <f>Q2470*H2470</f>
        <v>0</v>
      </c>
      <c r="S2470" s="137">
        <v>0</v>
      </c>
      <c r="T2470" s="138">
        <f>S2470*H2470</f>
        <v>0</v>
      </c>
      <c r="AR2470" s="139" t="s">
        <v>269</v>
      </c>
      <c r="AT2470" s="139" t="s">
        <v>144</v>
      </c>
      <c r="AU2470" s="139" t="s">
        <v>81</v>
      </c>
      <c r="AY2470" s="18" t="s">
        <v>141</v>
      </c>
      <c r="BE2470" s="140">
        <f>IF(N2470="základní",J2470,0)</f>
        <v>0</v>
      </c>
      <c r="BF2470" s="140">
        <f>IF(N2470="snížená",J2470,0)</f>
        <v>0</v>
      </c>
      <c r="BG2470" s="140">
        <f>IF(N2470="zákl. přenesená",J2470,0)</f>
        <v>0</v>
      </c>
      <c r="BH2470" s="140">
        <f>IF(N2470="sníž. přenesená",J2470,0)</f>
        <v>0</v>
      </c>
      <c r="BI2470" s="140">
        <f>IF(N2470="nulová",J2470,0)</f>
        <v>0</v>
      </c>
      <c r="BJ2470" s="18" t="s">
        <v>79</v>
      </c>
      <c r="BK2470" s="140">
        <f>ROUND(I2470*H2470,2)</f>
        <v>0</v>
      </c>
      <c r="BL2470" s="18" t="s">
        <v>269</v>
      </c>
      <c r="BM2470" s="139" t="s">
        <v>2534</v>
      </c>
    </row>
    <row r="2471" spans="2:65" s="1" customFormat="1" ht="19.5" x14ac:dyDescent="0.2">
      <c r="B2471" s="33"/>
      <c r="D2471" s="141" t="s">
        <v>151</v>
      </c>
      <c r="F2471" s="142" t="s">
        <v>2533</v>
      </c>
      <c r="I2471" s="143"/>
      <c r="L2471" s="33"/>
      <c r="M2471" s="144"/>
      <c r="T2471" s="54"/>
      <c r="AT2471" s="18" t="s">
        <v>151</v>
      </c>
      <c r="AU2471" s="18" t="s">
        <v>81</v>
      </c>
    </row>
    <row r="2472" spans="2:65" s="1" customFormat="1" ht="21.75" customHeight="1" x14ac:dyDescent="0.2">
      <c r="B2472" s="33"/>
      <c r="C2472" s="128" t="s">
        <v>2535</v>
      </c>
      <c r="D2472" s="128" t="s">
        <v>144</v>
      </c>
      <c r="E2472" s="129" t="s">
        <v>2536</v>
      </c>
      <c r="F2472" s="130" t="s">
        <v>2537</v>
      </c>
      <c r="G2472" s="131" t="s">
        <v>147</v>
      </c>
      <c r="H2472" s="132">
        <v>1</v>
      </c>
      <c r="I2472" s="133"/>
      <c r="J2472" s="134">
        <f>ROUND(I2472*H2472,2)</f>
        <v>0</v>
      </c>
      <c r="K2472" s="130" t="s">
        <v>2498</v>
      </c>
      <c r="L2472" s="33"/>
      <c r="M2472" s="135" t="s">
        <v>19</v>
      </c>
      <c r="N2472" s="136" t="s">
        <v>42</v>
      </c>
      <c r="P2472" s="137">
        <f>O2472*H2472</f>
        <v>0</v>
      </c>
      <c r="Q2472" s="137">
        <v>0</v>
      </c>
      <c r="R2472" s="137">
        <f>Q2472*H2472</f>
        <v>0</v>
      </c>
      <c r="S2472" s="137">
        <v>0</v>
      </c>
      <c r="T2472" s="138">
        <f>S2472*H2472</f>
        <v>0</v>
      </c>
      <c r="AR2472" s="139" t="s">
        <v>269</v>
      </c>
      <c r="AT2472" s="139" t="s">
        <v>144</v>
      </c>
      <c r="AU2472" s="139" t="s">
        <v>81</v>
      </c>
      <c r="AY2472" s="18" t="s">
        <v>141</v>
      </c>
      <c r="BE2472" s="140">
        <f>IF(N2472="základní",J2472,0)</f>
        <v>0</v>
      </c>
      <c r="BF2472" s="140">
        <f>IF(N2472="snížená",J2472,0)</f>
        <v>0</v>
      </c>
      <c r="BG2472" s="140">
        <f>IF(N2472="zákl. přenesená",J2472,0)</f>
        <v>0</v>
      </c>
      <c r="BH2472" s="140">
        <f>IF(N2472="sníž. přenesená",J2472,0)</f>
        <v>0</v>
      </c>
      <c r="BI2472" s="140">
        <f>IF(N2472="nulová",J2472,0)</f>
        <v>0</v>
      </c>
      <c r="BJ2472" s="18" t="s">
        <v>79</v>
      </c>
      <c r="BK2472" s="140">
        <f>ROUND(I2472*H2472,2)</f>
        <v>0</v>
      </c>
      <c r="BL2472" s="18" t="s">
        <v>269</v>
      </c>
      <c r="BM2472" s="139" t="s">
        <v>2538</v>
      </c>
    </row>
    <row r="2473" spans="2:65" s="1" customFormat="1" ht="11.25" x14ac:dyDescent="0.2">
      <c r="B2473" s="33"/>
      <c r="D2473" s="141" t="s">
        <v>151</v>
      </c>
      <c r="F2473" s="142" t="s">
        <v>2537</v>
      </c>
      <c r="I2473" s="143"/>
      <c r="L2473" s="33"/>
      <c r="M2473" s="144"/>
      <c r="T2473" s="54"/>
      <c r="AT2473" s="18" t="s">
        <v>151</v>
      </c>
      <c r="AU2473" s="18" t="s">
        <v>81</v>
      </c>
    </row>
    <row r="2474" spans="2:65" s="13" customFormat="1" ht="22.5" x14ac:dyDescent="0.2">
      <c r="B2474" s="153"/>
      <c r="D2474" s="141" t="s">
        <v>155</v>
      </c>
      <c r="E2474" s="154" t="s">
        <v>19</v>
      </c>
      <c r="F2474" s="155" t="s">
        <v>2539</v>
      </c>
      <c r="H2474" s="156">
        <v>1</v>
      </c>
      <c r="I2474" s="157"/>
      <c r="L2474" s="153"/>
      <c r="M2474" s="158"/>
      <c r="T2474" s="159"/>
      <c r="AT2474" s="154" t="s">
        <v>155</v>
      </c>
      <c r="AU2474" s="154" t="s">
        <v>81</v>
      </c>
      <c r="AV2474" s="13" t="s">
        <v>81</v>
      </c>
      <c r="AW2474" s="13" t="s">
        <v>33</v>
      </c>
      <c r="AX2474" s="13" t="s">
        <v>79</v>
      </c>
      <c r="AY2474" s="154" t="s">
        <v>141</v>
      </c>
    </row>
    <row r="2475" spans="2:65" s="1" customFormat="1" ht="33" customHeight="1" x14ac:dyDescent="0.2">
      <c r="B2475" s="33"/>
      <c r="C2475" s="128" t="s">
        <v>2540</v>
      </c>
      <c r="D2475" s="128" t="s">
        <v>144</v>
      </c>
      <c r="E2475" s="129" t="s">
        <v>2541</v>
      </c>
      <c r="F2475" s="130" t="s">
        <v>2542</v>
      </c>
      <c r="G2475" s="131" t="s">
        <v>147</v>
      </c>
      <c r="H2475" s="132">
        <v>1</v>
      </c>
      <c r="I2475" s="133"/>
      <c r="J2475" s="134">
        <f>ROUND(I2475*H2475,2)</f>
        <v>0</v>
      </c>
      <c r="K2475" s="130" t="s">
        <v>2498</v>
      </c>
      <c r="L2475" s="33"/>
      <c r="M2475" s="135" t="s">
        <v>19</v>
      </c>
      <c r="N2475" s="136" t="s">
        <v>42</v>
      </c>
      <c r="P2475" s="137">
        <f>O2475*H2475</f>
        <v>0</v>
      </c>
      <c r="Q2475" s="137">
        <v>0</v>
      </c>
      <c r="R2475" s="137">
        <f>Q2475*H2475</f>
        <v>0</v>
      </c>
      <c r="S2475" s="137">
        <v>0</v>
      </c>
      <c r="T2475" s="138">
        <f>S2475*H2475</f>
        <v>0</v>
      </c>
      <c r="AR2475" s="139" t="s">
        <v>269</v>
      </c>
      <c r="AT2475" s="139" t="s">
        <v>144</v>
      </c>
      <c r="AU2475" s="139" t="s">
        <v>81</v>
      </c>
      <c r="AY2475" s="18" t="s">
        <v>141</v>
      </c>
      <c r="BE2475" s="140">
        <f>IF(N2475="základní",J2475,0)</f>
        <v>0</v>
      </c>
      <c r="BF2475" s="140">
        <f>IF(N2475="snížená",J2475,0)</f>
        <v>0</v>
      </c>
      <c r="BG2475" s="140">
        <f>IF(N2475="zákl. přenesená",J2475,0)</f>
        <v>0</v>
      </c>
      <c r="BH2475" s="140">
        <f>IF(N2475="sníž. přenesená",J2475,0)</f>
        <v>0</v>
      </c>
      <c r="BI2475" s="140">
        <f>IF(N2475="nulová",J2475,0)</f>
        <v>0</v>
      </c>
      <c r="BJ2475" s="18" t="s">
        <v>79</v>
      </c>
      <c r="BK2475" s="140">
        <f>ROUND(I2475*H2475,2)</f>
        <v>0</v>
      </c>
      <c r="BL2475" s="18" t="s">
        <v>269</v>
      </c>
      <c r="BM2475" s="139" t="s">
        <v>2543</v>
      </c>
    </row>
    <row r="2476" spans="2:65" s="1" customFormat="1" ht="19.5" x14ac:dyDescent="0.2">
      <c r="B2476" s="33"/>
      <c r="D2476" s="141" t="s">
        <v>151</v>
      </c>
      <c r="F2476" s="142" t="s">
        <v>2542</v>
      </c>
      <c r="I2476" s="143"/>
      <c r="L2476" s="33"/>
      <c r="M2476" s="144"/>
      <c r="T2476" s="54"/>
      <c r="AT2476" s="18" t="s">
        <v>151</v>
      </c>
      <c r="AU2476" s="18" t="s">
        <v>81</v>
      </c>
    </row>
    <row r="2477" spans="2:65" s="1" customFormat="1" ht="24.2" customHeight="1" x14ac:dyDescent="0.2">
      <c r="B2477" s="33"/>
      <c r="C2477" s="128" t="s">
        <v>2544</v>
      </c>
      <c r="D2477" s="128" t="s">
        <v>144</v>
      </c>
      <c r="E2477" s="129" t="s">
        <v>2545</v>
      </c>
      <c r="F2477" s="130" t="s">
        <v>2546</v>
      </c>
      <c r="G2477" s="131" t="s">
        <v>147</v>
      </c>
      <c r="H2477" s="132">
        <v>1</v>
      </c>
      <c r="I2477" s="133"/>
      <c r="J2477" s="134">
        <f>ROUND(I2477*H2477,2)</f>
        <v>0</v>
      </c>
      <c r="K2477" s="130" t="s">
        <v>2498</v>
      </c>
      <c r="L2477" s="33"/>
      <c r="M2477" s="135" t="s">
        <v>19</v>
      </c>
      <c r="N2477" s="136" t="s">
        <v>42</v>
      </c>
      <c r="P2477" s="137">
        <f>O2477*H2477</f>
        <v>0</v>
      </c>
      <c r="Q2477" s="137">
        <v>0</v>
      </c>
      <c r="R2477" s="137">
        <f>Q2477*H2477</f>
        <v>0</v>
      </c>
      <c r="S2477" s="137">
        <v>0</v>
      </c>
      <c r="T2477" s="138">
        <f>S2477*H2477</f>
        <v>0</v>
      </c>
      <c r="AR2477" s="139" t="s">
        <v>269</v>
      </c>
      <c r="AT2477" s="139" t="s">
        <v>144</v>
      </c>
      <c r="AU2477" s="139" t="s">
        <v>81</v>
      </c>
      <c r="AY2477" s="18" t="s">
        <v>141</v>
      </c>
      <c r="BE2477" s="140">
        <f>IF(N2477="základní",J2477,0)</f>
        <v>0</v>
      </c>
      <c r="BF2477" s="140">
        <f>IF(N2477="snížená",J2477,0)</f>
        <v>0</v>
      </c>
      <c r="BG2477" s="140">
        <f>IF(N2477="zákl. přenesená",J2477,0)</f>
        <v>0</v>
      </c>
      <c r="BH2477" s="140">
        <f>IF(N2477="sníž. přenesená",J2477,0)</f>
        <v>0</v>
      </c>
      <c r="BI2477" s="140">
        <f>IF(N2477="nulová",J2477,0)</f>
        <v>0</v>
      </c>
      <c r="BJ2477" s="18" t="s">
        <v>79</v>
      </c>
      <c r="BK2477" s="140">
        <f>ROUND(I2477*H2477,2)</f>
        <v>0</v>
      </c>
      <c r="BL2477" s="18" t="s">
        <v>269</v>
      </c>
      <c r="BM2477" s="139" t="s">
        <v>2547</v>
      </c>
    </row>
    <row r="2478" spans="2:65" s="1" customFormat="1" ht="19.5" x14ac:dyDescent="0.2">
      <c r="B2478" s="33"/>
      <c r="D2478" s="141" t="s">
        <v>151</v>
      </c>
      <c r="F2478" s="142" t="s">
        <v>2548</v>
      </c>
      <c r="I2478" s="143"/>
      <c r="L2478" s="33"/>
      <c r="M2478" s="144"/>
      <c r="T2478" s="54"/>
      <c r="AT2478" s="18" t="s">
        <v>151</v>
      </c>
      <c r="AU2478" s="18" t="s">
        <v>81</v>
      </c>
    </row>
    <row r="2479" spans="2:65" s="1" customFormat="1" ht="24.2" customHeight="1" x14ac:dyDescent="0.2">
      <c r="B2479" s="33"/>
      <c r="C2479" s="128" t="s">
        <v>2549</v>
      </c>
      <c r="D2479" s="128" t="s">
        <v>144</v>
      </c>
      <c r="E2479" s="129" t="s">
        <v>2550</v>
      </c>
      <c r="F2479" s="130" t="s">
        <v>2551</v>
      </c>
      <c r="G2479" s="131" t="s">
        <v>147</v>
      </c>
      <c r="H2479" s="132">
        <v>1</v>
      </c>
      <c r="I2479" s="133"/>
      <c r="J2479" s="134">
        <f>ROUND(I2479*H2479,2)</f>
        <v>0</v>
      </c>
      <c r="K2479" s="130" t="s">
        <v>2498</v>
      </c>
      <c r="L2479" s="33"/>
      <c r="M2479" s="135" t="s">
        <v>19</v>
      </c>
      <c r="N2479" s="136" t="s">
        <v>42</v>
      </c>
      <c r="P2479" s="137">
        <f>O2479*H2479</f>
        <v>0</v>
      </c>
      <c r="Q2479" s="137">
        <v>0</v>
      </c>
      <c r="R2479" s="137">
        <f>Q2479*H2479</f>
        <v>0</v>
      </c>
      <c r="S2479" s="137">
        <v>0</v>
      </c>
      <c r="T2479" s="138">
        <f>S2479*H2479</f>
        <v>0</v>
      </c>
      <c r="AR2479" s="139" t="s">
        <v>269</v>
      </c>
      <c r="AT2479" s="139" t="s">
        <v>144</v>
      </c>
      <c r="AU2479" s="139" t="s">
        <v>81</v>
      </c>
      <c r="AY2479" s="18" t="s">
        <v>141</v>
      </c>
      <c r="BE2479" s="140">
        <f>IF(N2479="základní",J2479,0)</f>
        <v>0</v>
      </c>
      <c r="BF2479" s="140">
        <f>IF(N2479="snížená",J2479,0)</f>
        <v>0</v>
      </c>
      <c r="BG2479" s="140">
        <f>IF(N2479="zákl. přenesená",J2479,0)</f>
        <v>0</v>
      </c>
      <c r="BH2479" s="140">
        <f>IF(N2479="sníž. přenesená",J2479,0)</f>
        <v>0</v>
      </c>
      <c r="BI2479" s="140">
        <f>IF(N2479="nulová",J2479,0)</f>
        <v>0</v>
      </c>
      <c r="BJ2479" s="18" t="s">
        <v>79</v>
      </c>
      <c r="BK2479" s="140">
        <f>ROUND(I2479*H2479,2)</f>
        <v>0</v>
      </c>
      <c r="BL2479" s="18" t="s">
        <v>269</v>
      </c>
      <c r="BM2479" s="139" t="s">
        <v>2552</v>
      </c>
    </row>
    <row r="2480" spans="2:65" s="1" customFormat="1" ht="11.25" x14ac:dyDescent="0.2">
      <c r="B2480" s="33"/>
      <c r="D2480" s="141" t="s">
        <v>151</v>
      </c>
      <c r="F2480" s="142" t="s">
        <v>2553</v>
      </c>
      <c r="I2480" s="143"/>
      <c r="L2480" s="33"/>
      <c r="M2480" s="144"/>
      <c r="T2480" s="54"/>
      <c r="AT2480" s="18" t="s">
        <v>151</v>
      </c>
      <c r="AU2480" s="18" t="s">
        <v>81</v>
      </c>
    </row>
    <row r="2481" spans="2:65" s="1" customFormat="1" ht="16.5" customHeight="1" x14ac:dyDescent="0.2">
      <c r="B2481" s="33"/>
      <c r="C2481" s="128" t="s">
        <v>2554</v>
      </c>
      <c r="D2481" s="128" t="s">
        <v>144</v>
      </c>
      <c r="E2481" s="129" t="s">
        <v>2555</v>
      </c>
      <c r="F2481" s="130" t="s">
        <v>2556</v>
      </c>
      <c r="G2481" s="131" t="s">
        <v>147</v>
      </c>
      <c r="H2481" s="132">
        <v>1</v>
      </c>
      <c r="I2481" s="133"/>
      <c r="J2481" s="134">
        <f>ROUND(I2481*H2481,2)</f>
        <v>0</v>
      </c>
      <c r="K2481" s="130" t="s">
        <v>2498</v>
      </c>
      <c r="L2481" s="33"/>
      <c r="M2481" s="135" t="s">
        <v>19</v>
      </c>
      <c r="N2481" s="136" t="s">
        <v>42</v>
      </c>
      <c r="P2481" s="137">
        <f>O2481*H2481</f>
        <v>0</v>
      </c>
      <c r="Q2481" s="137">
        <v>0</v>
      </c>
      <c r="R2481" s="137">
        <f>Q2481*H2481</f>
        <v>0</v>
      </c>
      <c r="S2481" s="137">
        <v>0</v>
      </c>
      <c r="T2481" s="138">
        <f>S2481*H2481</f>
        <v>0</v>
      </c>
      <c r="AR2481" s="139" t="s">
        <v>269</v>
      </c>
      <c r="AT2481" s="139" t="s">
        <v>144</v>
      </c>
      <c r="AU2481" s="139" t="s">
        <v>81</v>
      </c>
      <c r="AY2481" s="18" t="s">
        <v>141</v>
      </c>
      <c r="BE2481" s="140">
        <f>IF(N2481="základní",J2481,0)</f>
        <v>0</v>
      </c>
      <c r="BF2481" s="140">
        <f>IF(N2481="snížená",J2481,0)</f>
        <v>0</v>
      </c>
      <c r="BG2481" s="140">
        <f>IF(N2481="zákl. přenesená",J2481,0)</f>
        <v>0</v>
      </c>
      <c r="BH2481" s="140">
        <f>IF(N2481="sníž. přenesená",J2481,0)</f>
        <v>0</v>
      </c>
      <c r="BI2481" s="140">
        <f>IF(N2481="nulová",J2481,0)</f>
        <v>0</v>
      </c>
      <c r="BJ2481" s="18" t="s">
        <v>79</v>
      </c>
      <c r="BK2481" s="140">
        <f>ROUND(I2481*H2481,2)</f>
        <v>0</v>
      </c>
      <c r="BL2481" s="18" t="s">
        <v>269</v>
      </c>
      <c r="BM2481" s="139" t="s">
        <v>2557</v>
      </c>
    </row>
    <row r="2482" spans="2:65" s="1" customFormat="1" ht="11.25" x14ac:dyDescent="0.2">
      <c r="B2482" s="33"/>
      <c r="D2482" s="141" t="s">
        <v>151</v>
      </c>
      <c r="F2482" s="142" t="s">
        <v>2556</v>
      </c>
      <c r="I2482" s="143"/>
      <c r="L2482" s="33"/>
      <c r="M2482" s="144"/>
      <c r="T2482" s="54"/>
      <c r="AT2482" s="18" t="s">
        <v>151</v>
      </c>
      <c r="AU2482" s="18" t="s">
        <v>81</v>
      </c>
    </row>
    <row r="2483" spans="2:65" s="13" customFormat="1" ht="11.25" x14ac:dyDescent="0.2">
      <c r="B2483" s="153"/>
      <c r="D2483" s="141" t="s">
        <v>155</v>
      </c>
      <c r="E2483" s="154" t="s">
        <v>19</v>
      </c>
      <c r="F2483" s="155" t="s">
        <v>2558</v>
      </c>
      <c r="H2483" s="156">
        <v>1</v>
      </c>
      <c r="I2483" s="157"/>
      <c r="L2483" s="153"/>
      <c r="M2483" s="158"/>
      <c r="T2483" s="159"/>
      <c r="AT2483" s="154" t="s">
        <v>155</v>
      </c>
      <c r="AU2483" s="154" t="s">
        <v>81</v>
      </c>
      <c r="AV2483" s="13" t="s">
        <v>81</v>
      </c>
      <c r="AW2483" s="13" t="s">
        <v>33</v>
      </c>
      <c r="AX2483" s="13" t="s">
        <v>79</v>
      </c>
      <c r="AY2483" s="154" t="s">
        <v>141</v>
      </c>
    </row>
    <row r="2484" spans="2:65" s="1" customFormat="1" ht="16.5" customHeight="1" x14ac:dyDescent="0.2">
      <c r="B2484" s="33"/>
      <c r="C2484" s="128" t="s">
        <v>2559</v>
      </c>
      <c r="D2484" s="128" t="s">
        <v>144</v>
      </c>
      <c r="E2484" s="129" t="s">
        <v>2560</v>
      </c>
      <c r="F2484" s="130" t="s">
        <v>2561</v>
      </c>
      <c r="G2484" s="131" t="s">
        <v>147</v>
      </c>
      <c r="H2484" s="132">
        <v>1</v>
      </c>
      <c r="I2484" s="133"/>
      <c r="J2484" s="134">
        <f>ROUND(I2484*H2484,2)</f>
        <v>0</v>
      </c>
      <c r="K2484" s="130" t="s">
        <v>2498</v>
      </c>
      <c r="L2484" s="33"/>
      <c r="M2484" s="135" t="s">
        <v>19</v>
      </c>
      <c r="N2484" s="136" t="s">
        <v>42</v>
      </c>
      <c r="P2484" s="137">
        <f>O2484*H2484</f>
        <v>0</v>
      </c>
      <c r="Q2484" s="137">
        <v>0</v>
      </c>
      <c r="R2484" s="137">
        <f>Q2484*H2484</f>
        <v>0</v>
      </c>
      <c r="S2484" s="137">
        <v>0</v>
      </c>
      <c r="T2484" s="138">
        <f>S2484*H2484</f>
        <v>0</v>
      </c>
      <c r="AR2484" s="139" t="s">
        <v>269</v>
      </c>
      <c r="AT2484" s="139" t="s">
        <v>144</v>
      </c>
      <c r="AU2484" s="139" t="s">
        <v>81</v>
      </c>
      <c r="AY2484" s="18" t="s">
        <v>141</v>
      </c>
      <c r="BE2484" s="140">
        <f>IF(N2484="základní",J2484,0)</f>
        <v>0</v>
      </c>
      <c r="BF2484" s="140">
        <f>IF(N2484="snížená",J2484,0)</f>
        <v>0</v>
      </c>
      <c r="BG2484" s="140">
        <f>IF(N2484="zákl. přenesená",J2484,0)</f>
        <v>0</v>
      </c>
      <c r="BH2484" s="140">
        <f>IF(N2484="sníž. přenesená",J2484,0)</f>
        <v>0</v>
      </c>
      <c r="BI2484" s="140">
        <f>IF(N2484="nulová",J2484,0)</f>
        <v>0</v>
      </c>
      <c r="BJ2484" s="18" t="s">
        <v>79</v>
      </c>
      <c r="BK2484" s="140">
        <f>ROUND(I2484*H2484,2)</f>
        <v>0</v>
      </c>
      <c r="BL2484" s="18" t="s">
        <v>269</v>
      </c>
      <c r="BM2484" s="139" t="s">
        <v>2562</v>
      </c>
    </row>
    <row r="2485" spans="2:65" s="1" customFormat="1" ht="11.25" x14ac:dyDescent="0.2">
      <c r="B2485" s="33"/>
      <c r="D2485" s="141" t="s">
        <v>151</v>
      </c>
      <c r="F2485" s="142" t="s">
        <v>2561</v>
      </c>
      <c r="I2485" s="143"/>
      <c r="L2485" s="33"/>
      <c r="M2485" s="144"/>
      <c r="T2485" s="54"/>
      <c r="AT2485" s="18" t="s">
        <v>151</v>
      </c>
      <c r="AU2485" s="18" t="s">
        <v>81</v>
      </c>
    </row>
    <row r="2486" spans="2:65" s="13" customFormat="1" ht="11.25" x14ac:dyDescent="0.2">
      <c r="B2486" s="153"/>
      <c r="D2486" s="141" t="s">
        <v>155</v>
      </c>
      <c r="E2486" s="154" t="s">
        <v>19</v>
      </c>
      <c r="F2486" s="155" t="s">
        <v>2515</v>
      </c>
      <c r="H2486" s="156">
        <v>1</v>
      </c>
      <c r="I2486" s="157"/>
      <c r="L2486" s="153"/>
      <c r="M2486" s="158"/>
      <c r="T2486" s="159"/>
      <c r="AT2486" s="154" t="s">
        <v>155</v>
      </c>
      <c r="AU2486" s="154" t="s">
        <v>81</v>
      </c>
      <c r="AV2486" s="13" t="s">
        <v>81</v>
      </c>
      <c r="AW2486" s="13" t="s">
        <v>33</v>
      </c>
      <c r="AX2486" s="13" t="s">
        <v>79</v>
      </c>
      <c r="AY2486" s="154" t="s">
        <v>141</v>
      </c>
    </row>
    <row r="2487" spans="2:65" s="1" customFormat="1" ht="24.2" customHeight="1" x14ac:dyDescent="0.2">
      <c r="B2487" s="33"/>
      <c r="C2487" s="128" t="s">
        <v>2563</v>
      </c>
      <c r="D2487" s="128" t="s">
        <v>144</v>
      </c>
      <c r="E2487" s="129" t="s">
        <v>2564</v>
      </c>
      <c r="F2487" s="130" t="s">
        <v>2565</v>
      </c>
      <c r="G2487" s="131" t="s">
        <v>147</v>
      </c>
      <c r="H2487" s="132">
        <v>1</v>
      </c>
      <c r="I2487" s="133"/>
      <c r="J2487" s="134">
        <f>ROUND(I2487*H2487,2)</f>
        <v>0</v>
      </c>
      <c r="K2487" s="130" t="s">
        <v>2498</v>
      </c>
      <c r="L2487" s="33"/>
      <c r="M2487" s="135" t="s">
        <v>19</v>
      </c>
      <c r="N2487" s="136" t="s">
        <v>42</v>
      </c>
      <c r="P2487" s="137">
        <f>O2487*H2487</f>
        <v>0</v>
      </c>
      <c r="Q2487" s="137">
        <v>0</v>
      </c>
      <c r="R2487" s="137">
        <f>Q2487*H2487</f>
        <v>0</v>
      </c>
      <c r="S2487" s="137">
        <v>0</v>
      </c>
      <c r="T2487" s="138">
        <f>S2487*H2487</f>
        <v>0</v>
      </c>
      <c r="AR2487" s="139" t="s">
        <v>269</v>
      </c>
      <c r="AT2487" s="139" t="s">
        <v>144</v>
      </c>
      <c r="AU2487" s="139" t="s">
        <v>81</v>
      </c>
      <c r="AY2487" s="18" t="s">
        <v>141</v>
      </c>
      <c r="BE2487" s="140">
        <f>IF(N2487="základní",J2487,0)</f>
        <v>0</v>
      </c>
      <c r="BF2487" s="140">
        <f>IF(N2487="snížená",J2487,0)</f>
        <v>0</v>
      </c>
      <c r="BG2487" s="140">
        <f>IF(N2487="zákl. přenesená",J2487,0)</f>
        <v>0</v>
      </c>
      <c r="BH2487" s="140">
        <f>IF(N2487="sníž. přenesená",J2487,0)</f>
        <v>0</v>
      </c>
      <c r="BI2487" s="140">
        <f>IF(N2487="nulová",J2487,0)</f>
        <v>0</v>
      </c>
      <c r="BJ2487" s="18" t="s">
        <v>79</v>
      </c>
      <c r="BK2487" s="140">
        <f>ROUND(I2487*H2487,2)</f>
        <v>0</v>
      </c>
      <c r="BL2487" s="18" t="s">
        <v>269</v>
      </c>
      <c r="BM2487" s="139" t="s">
        <v>2566</v>
      </c>
    </row>
    <row r="2488" spans="2:65" s="1" customFormat="1" ht="11.25" x14ac:dyDescent="0.2">
      <c r="B2488" s="33"/>
      <c r="D2488" s="141" t="s">
        <v>151</v>
      </c>
      <c r="F2488" s="142" t="s">
        <v>2567</v>
      </c>
      <c r="I2488" s="143"/>
      <c r="L2488" s="33"/>
      <c r="M2488" s="144"/>
      <c r="T2488" s="54"/>
      <c r="AT2488" s="18" t="s">
        <v>151</v>
      </c>
      <c r="AU2488" s="18" t="s">
        <v>81</v>
      </c>
    </row>
    <row r="2489" spans="2:65" s="13" customFormat="1" ht="11.25" x14ac:dyDescent="0.2">
      <c r="B2489" s="153"/>
      <c r="D2489" s="141" t="s">
        <v>155</v>
      </c>
      <c r="E2489" s="154" t="s">
        <v>19</v>
      </c>
      <c r="F2489" s="155" t="s">
        <v>2515</v>
      </c>
      <c r="H2489" s="156">
        <v>1</v>
      </c>
      <c r="I2489" s="157"/>
      <c r="L2489" s="153"/>
      <c r="M2489" s="158"/>
      <c r="T2489" s="159"/>
      <c r="AT2489" s="154" t="s">
        <v>155</v>
      </c>
      <c r="AU2489" s="154" t="s">
        <v>81</v>
      </c>
      <c r="AV2489" s="13" t="s">
        <v>81</v>
      </c>
      <c r="AW2489" s="13" t="s">
        <v>33</v>
      </c>
      <c r="AX2489" s="13" t="s">
        <v>79</v>
      </c>
      <c r="AY2489" s="154" t="s">
        <v>141</v>
      </c>
    </row>
    <row r="2490" spans="2:65" s="1" customFormat="1" ht="16.5" customHeight="1" x14ac:dyDescent="0.2">
      <c r="B2490" s="33"/>
      <c r="C2490" s="128" t="s">
        <v>2568</v>
      </c>
      <c r="D2490" s="128" t="s">
        <v>144</v>
      </c>
      <c r="E2490" s="129" t="s">
        <v>2569</v>
      </c>
      <c r="F2490" s="130" t="s">
        <v>2570</v>
      </c>
      <c r="G2490" s="131" t="s">
        <v>221</v>
      </c>
      <c r="H2490" s="132">
        <v>15</v>
      </c>
      <c r="I2490" s="133"/>
      <c r="J2490" s="134">
        <f>ROUND(I2490*H2490,2)</f>
        <v>0</v>
      </c>
      <c r="K2490" s="130" t="s">
        <v>292</v>
      </c>
      <c r="L2490" s="33"/>
      <c r="M2490" s="135" t="s">
        <v>19</v>
      </c>
      <c r="N2490" s="136" t="s">
        <v>42</v>
      </c>
      <c r="P2490" s="137">
        <f>O2490*H2490</f>
        <v>0</v>
      </c>
      <c r="Q2490" s="137">
        <v>0</v>
      </c>
      <c r="R2490" s="137">
        <f>Q2490*H2490</f>
        <v>0</v>
      </c>
      <c r="S2490" s="137">
        <v>0</v>
      </c>
      <c r="T2490" s="138">
        <f>S2490*H2490</f>
        <v>0</v>
      </c>
      <c r="AR2490" s="139" t="s">
        <v>269</v>
      </c>
      <c r="AT2490" s="139" t="s">
        <v>144</v>
      </c>
      <c r="AU2490" s="139" t="s">
        <v>81</v>
      </c>
      <c r="AY2490" s="18" t="s">
        <v>141</v>
      </c>
      <c r="BE2490" s="140">
        <f>IF(N2490="základní",J2490,0)</f>
        <v>0</v>
      </c>
      <c r="BF2490" s="140">
        <f>IF(N2490="snížená",J2490,0)</f>
        <v>0</v>
      </c>
      <c r="BG2490" s="140">
        <f>IF(N2490="zákl. přenesená",J2490,0)</f>
        <v>0</v>
      </c>
      <c r="BH2490" s="140">
        <f>IF(N2490="sníž. přenesená",J2490,0)</f>
        <v>0</v>
      </c>
      <c r="BI2490" s="140">
        <f>IF(N2490="nulová",J2490,0)</f>
        <v>0</v>
      </c>
      <c r="BJ2490" s="18" t="s">
        <v>79</v>
      </c>
      <c r="BK2490" s="140">
        <f>ROUND(I2490*H2490,2)</f>
        <v>0</v>
      </c>
      <c r="BL2490" s="18" t="s">
        <v>269</v>
      </c>
      <c r="BM2490" s="139" t="s">
        <v>2571</v>
      </c>
    </row>
    <row r="2491" spans="2:65" s="1" customFormat="1" ht="11.25" x14ac:dyDescent="0.2">
      <c r="B2491" s="33"/>
      <c r="D2491" s="141" t="s">
        <v>151</v>
      </c>
      <c r="F2491" s="142" t="s">
        <v>2570</v>
      </c>
      <c r="I2491" s="143"/>
      <c r="L2491" s="33"/>
      <c r="M2491" s="144"/>
      <c r="T2491" s="54"/>
      <c r="AT2491" s="18" t="s">
        <v>151</v>
      </c>
      <c r="AU2491" s="18" t="s">
        <v>81</v>
      </c>
    </row>
    <row r="2492" spans="2:65" s="13" customFormat="1" ht="11.25" x14ac:dyDescent="0.2">
      <c r="B2492" s="153"/>
      <c r="D2492" s="141" t="s">
        <v>155</v>
      </c>
      <c r="E2492" s="154" t="s">
        <v>19</v>
      </c>
      <c r="F2492" s="155" t="s">
        <v>2572</v>
      </c>
      <c r="H2492" s="156">
        <v>15</v>
      </c>
      <c r="I2492" s="157"/>
      <c r="L2492" s="153"/>
      <c r="M2492" s="158"/>
      <c r="T2492" s="159"/>
      <c r="AT2492" s="154" t="s">
        <v>155</v>
      </c>
      <c r="AU2492" s="154" t="s">
        <v>81</v>
      </c>
      <c r="AV2492" s="13" t="s">
        <v>81</v>
      </c>
      <c r="AW2492" s="13" t="s">
        <v>33</v>
      </c>
      <c r="AX2492" s="13" t="s">
        <v>79</v>
      </c>
      <c r="AY2492" s="154" t="s">
        <v>141</v>
      </c>
    </row>
    <row r="2493" spans="2:65" s="1" customFormat="1" ht="16.5" customHeight="1" x14ac:dyDescent="0.2">
      <c r="B2493" s="33"/>
      <c r="C2493" s="128" t="s">
        <v>2573</v>
      </c>
      <c r="D2493" s="128" t="s">
        <v>144</v>
      </c>
      <c r="E2493" s="129" t="s">
        <v>2574</v>
      </c>
      <c r="F2493" s="130" t="s">
        <v>2575</v>
      </c>
      <c r="G2493" s="131" t="s">
        <v>147</v>
      </c>
      <c r="H2493" s="132">
        <v>1</v>
      </c>
      <c r="I2493" s="133"/>
      <c r="J2493" s="134">
        <f>ROUND(I2493*H2493,2)</f>
        <v>0</v>
      </c>
      <c r="K2493" s="130" t="s">
        <v>2498</v>
      </c>
      <c r="L2493" s="33"/>
      <c r="M2493" s="135" t="s">
        <v>19</v>
      </c>
      <c r="N2493" s="136" t="s">
        <v>42</v>
      </c>
      <c r="P2493" s="137">
        <f>O2493*H2493</f>
        <v>0</v>
      </c>
      <c r="Q2493" s="137">
        <v>0</v>
      </c>
      <c r="R2493" s="137">
        <f>Q2493*H2493</f>
        <v>0</v>
      </c>
      <c r="S2493" s="137">
        <v>0</v>
      </c>
      <c r="T2493" s="138">
        <f>S2493*H2493</f>
        <v>0</v>
      </c>
      <c r="AR2493" s="139" t="s">
        <v>269</v>
      </c>
      <c r="AT2493" s="139" t="s">
        <v>144</v>
      </c>
      <c r="AU2493" s="139" t="s">
        <v>81</v>
      </c>
      <c r="AY2493" s="18" t="s">
        <v>141</v>
      </c>
      <c r="BE2493" s="140">
        <f>IF(N2493="základní",J2493,0)</f>
        <v>0</v>
      </c>
      <c r="BF2493" s="140">
        <f>IF(N2493="snížená",J2493,0)</f>
        <v>0</v>
      </c>
      <c r="BG2493" s="140">
        <f>IF(N2493="zákl. přenesená",J2493,0)</f>
        <v>0</v>
      </c>
      <c r="BH2493" s="140">
        <f>IF(N2493="sníž. přenesená",J2493,0)</f>
        <v>0</v>
      </c>
      <c r="BI2493" s="140">
        <f>IF(N2493="nulová",J2493,0)</f>
        <v>0</v>
      </c>
      <c r="BJ2493" s="18" t="s">
        <v>79</v>
      </c>
      <c r="BK2493" s="140">
        <f>ROUND(I2493*H2493,2)</f>
        <v>0</v>
      </c>
      <c r="BL2493" s="18" t="s">
        <v>269</v>
      </c>
      <c r="BM2493" s="139" t="s">
        <v>2576</v>
      </c>
    </row>
    <row r="2494" spans="2:65" s="1" customFormat="1" ht="11.25" x14ac:dyDescent="0.2">
      <c r="B2494" s="33"/>
      <c r="D2494" s="141" t="s">
        <v>151</v>
      </c>
      <c r="F2494" s="142" t="s">
        <v>2577</v>
      </c>
      <c r="I2494" s="143"/>
      <c r="L2494" s="33"/>
      <c r="M2494" s="144"/>
      <c r="T2494" s="54"/>
      <c r="AT2494" s="18" t="s">
        <v>151</v>
      </c>
      <c r="AU2494" s="18" t="s">
        <v>81</v>
      </c>
    </row>
    <row r="2495" spans="2:65" s="12" customFormat="1" ht="11.25" x14ac:dyDescent="0.2">
      <c r="B2495" s="147"/>
      <c r="D2495" s="141" t="s">
        <v>155</v>
      </c>
      <c r="E2495" s="148" t="s">
        <v>19</v>
      </c>
      <c r="F2495" s="149" t="s">
        <v>2578</v>
      </c>
      <c r="H2495" s="148" t="s">
        <v>19</v>
      </c>
      <c r="I2495" s="150"/>
      <c r="L2495" s="147"/>
      <c r="M2495" s="151"/>
      <c r="T2495" s="152"/>
      <c r="AT2495" s="148" t="s">
        <v>155</v>
      </c>
      <c r="AU2495" s="148" t="s">
        <v>81</v>
      </c>
      <c r="AV2495" s="12" t="s">
        <v>79</v>
      </c>
      <c r="AW2495" s="12" t="s">
        <v>33</v>
      </c>
      <c r="AX2495" s="12" t="s">
        <v>71</v>
      </c>
      <c r="AY2495" s="148" t="s">
        <v>141</v>
      </c>
    </row>
    <row r="2496" spans="2:65" s="13" customFormat="1" ht="22.5" x14ac:dyDescent="0.2">
      <c r="B2496" s="153"/>
      <c r="D2496" s="141" t="s">
        <v>155</v>
      </c>
      <c r="E2496" s="154" t="s">
        <v>19</v>
      </c>
      <c r="F2496" s="155" t="s">
        <v>2579</v>
      </c>
      <c r="H2496" s="156">
        <v>1</v>
      </c>
      <c r="I2496" s="157"/>
      <c r="L2496" s="153"/>
      <c r="M2496" s="158"/>
      <c r="T2496" s="159"/>
      <c r="AT2496" s="154" t="s">
        <v>155</v>
      </c>
      <c r="AU2496" s="154" t="s">
        <v>81</v>
      </c>
      <c r="AV2496" s="13" t="s">
        <v>81</v>
      </c>
      <c r="AW2496" s="13" t="s">
        <v>33</v>
      </c>
      <c r="AX2496" s="13" t="s">
        <v>79</v>
      </c>
      <c r="AY2496" s="154" t="s">
        <v>141</v>
      </c>
    </row>
    <row r="2497" spans="2:65" s="12" customFormat="1" ht="11.25" x14ac:dyDescent="0.2">
      <c r="B2497" s="147"/>
      <c r="D2497" s="141" t="s">
        <v>155</v>
      </c>
      <c r="E2497" s="148" t="s">
        <v>19</v>
      </c>
      <c r="F2497" s="149" t="s">
        <v>2580</v>
      </c>
      <c r="H2497" s="148" t="s">
        <v>19</v>
      </c>
      <c r="I2497" s="150"/>
      <c r="L2497" s="147"/>
      <c r="M2497" s="151"/>
      <c r="T2497" s="152"/>
      <c r="AT2497" s="148" t="s">
        <v>155</v>
      </c>
      <c r="AU2497" s="148" t="s">
        <v>81</v>
      </c>
      <c r="AV2497" s="12" t="s">
        <v>79</v>
      </c>
      <c r="AW2497" s="12" t="s">
        <v>33</v>
      </c>
      <c r="AX2497" s="12" t="s">
        <v>71</v>
      </c>
      <c r="AY2497" s="148" t="s">
        <v>141</v>
      </c>
    </row>
    <row r="2498" spans="2:65" s="12" customFormat="1" ht="11.25" x14ac:dyDescent="0.2">
      <c r="B2498" s="147"/>
      <c r="D2498" s="141" t="s">
        <v>155</v>
      </c>
      <c r="E2498" s="148" t="s">
        <v>19</v>
      </c>
      <c r="F2498" s="149" t="s">
        <v>2581</v>
      </c>
      <c r="H2498" s="148" t="s">
        <v>19</v>
      </c>
      <c r="I2498" s="150"/>
      <c r="L2498" s="147"/>
      <c r="M2498" s="151"/>
      <c r="T2498" s="152"/>
      <c r="AT2498" s="148" t="s">
        <v>155</v>
      </c>
      <c r="AU2498" s="148" t="s">
        <v>81</v>
      </c>
      <c r="AV2498" s="12" t="s">
        <v>79</v>
      </c>
      <c r="AW2498" s="12" t="s">
        <v>33</v>
      </c>
      <c r="AX2498" s="12" t="s">
        <v>71</v>
      </c>
      <c r="AY2498" s="148" t="s">
        <v>141</v>
      </c>
    </row>
    <row r="2499" spans="2:65" s="1" customFormat="1" ht="16.5" customHeight="1" x14ac:dyDescent="0.2">
      <c r="B2499" s="33"/>
      <c r="C2499" s="128" t="s">
        <v>2582</v>
      </c>
      <c r="D2499" s="128" t="s">
        <v>144</v>
      </c>
      <c r="E2499" s="129" t="s">
        <v>2583</v>
      </c>
      <c r="F2499" s="130" t="s">
        <v>2575</v>
      </c>
      <c r="G2499" s="131" t="s">
        <v>147</v>
      </c>
      <c r="H2499" s="132">
        <v>4</v>
      </c>
      <c r="I2499" s="133"/>
      <c r="J2499" s="134">
        <f>ROUND(I2499*H2499,2)</f>
        <v>0</v>
      </c>
      <c r="K2499" s="130" t="s">
        <v>2498</v>
      </c>
      <c r="L2499" s="33"/>
      <c r="M2499" s="135" t="s">
        <v>19</v>
      </c>
      <c r="N2499" s="136" t="s">
        <v>42</v>
      </c>
      <c r="P2499" s="137">
        <f>O2499*H2499</f>
        <v>0</v>
      </c>
      <c r="Q2499" s="137">
        <v>0</v>
      </c>
      <c r="R2499" s="137">
        <f>Q2499*H2499</f>
        <v>0</v>
      </c>
      <c r="S2499" s="137">
        <v>0</v>
      </c>
      <c r="T2499" s="138">
        <f>S2499*H2499</f>
        <v>0</v>
      </c>
      <c r="AR2499" s="139" t="s">
        <v>269</v>
      </c>
      <c r="AT2499" s="139" t="s">
        <v>144</v>
      </c>
      <c r="AU2499" s="139" t="s">
        <v>81</v>
      </c>
      <c r="AY2499" s="18" t="s">
        <v>141</v>
      </c>
      <c r="BE2499" s="140">
        <f>IF(N2499="základní",J2499,0)</f>
        <v>0</v>
      </c>
      <c r="BF2499" s="140">
        <f>IF(N2499="snížená",J2499,0)</f>
        <v>0</v>
      </c>
      <c r="BG2499" s="140">
        <f>IF(N2499="zákl. přenesená",J2499,0)</f>
        <v>0</v>
      </c>
      <c r="BH2499" s="140">
        <f>IF(N2499="sníž. přenesená",J2499,0)</f>
        <v>0</v>
      </c>
      <c r="BI2499" s="140">
        <f>IF(N2499="nulová",J2499,0)</f>
        <v>0</v>
      </c>
      <c r="BJ2499" s="18" t="s">
        <v>79</v>
      </c>
      <c r="BK2499" s="140">
        <f>ROUND(I2499*H2499,2)</f>
        <v>0</v>
      </c>
      <c r="BL2499" s="18" t="s">
        <v>269</v>
      </c>
      <c r="BM2499" s="139" t="s">
        <v>2584</v>
      </c>
    </row>
    <row r="2500" spans="2:65" s="1" customFormat="1" ht="11.25" x14ac:dyDescent="0.2">
      <c r="B2500" s="33"/>
      <c r="D2500" s="141" t="s">
        <v>151</v>
      </c>
      <c r="F2500" s="142" t="s">
        <v>2585</v>
      </c>
      <c r="I2500" s="143"/>
      <c r="L2500" s="33"/>
      <c r="M2500" s="144"/>
      <c r="T2500" s="54"/>
      <c r="AT2500" s="18" t="s">
        <v>151</v>
      </c>
      <c r="AU2500" s="18" t="s">
        <v>81</v>
      </c>
    </row>
    <row r="2501" spans="2:65" s="12" customFormat="1" ht="11.25" x14ac:dyDescent="0.2">
      <c r="B2501" s="147"/>
      <c r="D2501" s="141" t="s">
        <v>155</v>
      </c>
      <c r="E2501" s="148" t="s">
        <v>19</v>
      </c>
      <c r="F2501" s="149" t="s">
        <v>2578</v>
      </c>
      <c r="H2501" s="148" t="s">
        <v>19</v>
      </c>
      <c r="I2501" s="150"/>
      <c r="L2501" s="147"/>
      <c r="M2501" s="151"/>
      <c r="T2501" s="152"/>
      <c r="AT2501" s="148" t="s">
        <v>155</v>
      </c>
      <c r="AU2501" s="148" t="s">
        <v>81</v>
      </c>
      <c r="AV2501" s="12" t="s">
        <v>79</v>
      </c>
      <c r="AW2501" s="12" t="s">
        <v>33</v>
      </c>
      <c r="AX2501" s="12" t="s">
        <v>71</v>
      </c>
      <c r="AY2501" s="148" t="s">
        <v>141</v>
      </c>
    </row>
    <row r="2502" spans="2:65" s="12" customFormat="1" ht="11.25" x14ac:dyDescent="0.2">
      <c r="B2502" s="147"/>
      <c r="D2502" s="141" t="s">
        <v>155</v>
      </c>
      <c r="E2502" s="148" t="s">
        <v>19</v>
      </c>
      <c r="F2502" s="149" t="s">
        <v>2586</v>
      </c>
      <c r="H2502" s="148" t="s">
        <v>19</v>
      </c>
      <c r="I2502" s="150"/>
      <c r="L2502" s="147"/>
      <c r="M2502" s="151"/>
      <c r="T2502" s="152"/>
      <c r="AT2502" s="148" t="s">
        <v>155</v>
      </c>
      <c r="AU2502" s="148" t="s">
        <v>81</v>
      </c>
      <c r="AV2502" s="12" t="s">
        <v>79</v>
      </c>
      <c r="AW2502" s="12" t="s">
        <v>33</v>
      </c>
      <c r="AX2502" s="12" t="s">
        <v>71</v>
      </c>
      <c r="AY2502" s="148" t="s">
        <v>141</v>
      </c>
    </row>
    <row r="2503" spans="2:65" s="13" customFormat="1" ht="11.25" x14ac:dyDescent="0.2">
      <c r="B2503" s="153"/>
      <c r="D2503" s="141" t="s">
        <v>155</v>
      </c>
      <c r="E2503" s="154" t="s">
        <v>19</v>
      </c>
      <c r="F2503" s="155" t="s">
        <v>2587</v>
      </c>
      <c r="H2503" s="156">
        <v>4</v>
      </c>
      <c r="I2503" s="157"/>
      <c r="L2503" s="153"/>
      <c r="M2503" s="158"/>
      <c r="T2503" s="159"/>
      <c r="AT2503" s="154" t="s">
        <v>155</v>
      </c>
      <c r="AU2503" s="154" t="s">
        <v>81</v>
      </c>
      <c r="AV2503" s="13" t="s">
        <v>81</v>
      </c>
      <c r="AW2503" s="13" t="s">
        <v>33</v>
      </c>
      <c r="AX2503" s="13" t="s">
        <v>79</v>
      </c>
      <c r="AY2503" s="154" t="s">
        <v>141</v>
      </c>
    </row>
    <row r="2504" spans="2:65" s="12" customFormat="1" ht="11.25" x14ac:dyDescent="0.2">
      <c r="B2504" s="147"/>
      <c r="D2504" s="141" t="s">
        <v>155</v>
      </c>
      <c r="E2504" s="148" t="s">
        <v>19</v>
      </c>
      <c r="F2504" s="149" t="s">
        <v>2588</v>
      </c>
      <c r="H2504" s="148" t="s">
        <v>19</v>
      </c>
      <c r="I2504" s="150"/>
      <c r="L2504" s="147"/>
      <c r="M2504" s="151"/>
      <c r="T2504" s="152"/>
      <c r="AT2504" s="148" t="s">
        <v>155</v>
      </c>
      <c r="AU2504" s="148" t="s">
        <v>81</v>
      </c>
      <c r="AV2504" s="12" t="s">
        <v>79</v>
      </c>
      <c r="AW2504" s="12" t="s">
        <v>33</v>
      </c>
      <c r="AX2504" s="12" t="s">
        <v>71</v>
      </c>
      <c r="AY2504" s="148" t="s">
        <v>141</v>
      </c>
    </row>
    <row r="2505" spans="2:65" s="12" customFormat="1" ht="22.5" x14ac:dyDescent="0.2">
      <c r="B2505" s="147"/>
      <c r="D2505" s="141" t="s">
        <v>155</v>
      </c>
      <c r="E2505" s="148" t="s">
        <v>19</v>
      </c>
      <c r="F2505" s="149" t="s">
        <v>2589</v>
      </c>
      <c r="H2505" s="148" t="s">
        <v>19</v>
      </c>
      <c r="I2505" s="150"/>
      <c r="L2505" s="147"/>
      <c r="M2505" s="151"/>
      <c r="T2505" s="152"/>
      <c r="AT2505" s="148" t="s">
        <v>155</v>
      </c>
      <c r="AU2505" s="148" t="s">
        <v>81</v>
      </c>
      <c r="AV2505" s="12" t="s">
        <v>79</v>
      </c>
      <c r="AW2505" s="12" t="s">
        <v>33</v>
      </c>
      <c r="AX2505" s="12" t="s">
        <v>71</v>
      </c>
      <c r="AY2505" s="148" t="s">
        <v>141</v>
      </c>
    </row>
    <row r="2506" spans="2:65" s="12" customFormat="1" ht="22.5" x14ac:dyDescent="0.2">
      <c r="B2506" s="147"/>
      <c r="D2506" s="141" t="s">
        <v>155</v>
      </c>
      <c r="E2506" s="148" t="s">
        <v>19</v>
      </c>
      <c r="F2506" s="149" t="s">
        <v>2590</v>
      </c>
      <c r="H2506" s="148" t="s">
        <v>19</v>
      </c>
      <c r="I2506" s="150"/>
      <c r="L2506" s="147"/>
      <c r="M2506" s="185"/>
      <c r="N2506" s="186"/>
      <c r="O2506" s="186"/>
      <c r="P2506" s="186"/>
      <c r="Q2506" s="186"/>
      <c r="R2506" s="186"/>
      <c r="S2506" s="186"/>
      <c r="T2506" s="187"/>
      <c r="AT2506" s="148" t="s">
        <v>155</v>
      </c>
      <c r="AU2506" s="148" t="s">
        <v>81</v>
      </c>
      <c r="AV2506" s="12" t="s">
        <v>79</v>
      </c>
      <c r="AW2506" s="12" t="s">
        <v>33</v>
      </c>
      <c r="AX2506" s="12" t="s">
        <v>71</v>
      </c>
      <c r="AY2506" s="148" t="s">
        <v>141</v>
      </c>
    </row>
    <row r="2507" spans="2:65" s="1" customFormat="1" ht="6.95" customHeight="1" x14ac:dyDescent="0.2">
      <c r="B2507" s="42"/>
      <c r="C2507" s="43"/>
      <c r="D2507" s="43"/>
      <c r="E2507" s="43"/>
      <c r="F2507" s="43"/>
      <c r="G2507" s="43"/>
      <c r="H2507" s="43"/>
      <c r="I2507" s="43"/>
      <c r="J2507" s="43"/>
      <c r="K2507" s="43"/>
      <c r="L2507" s="33"/>
    </row>
  </sheetData>
  <sheetProtection algorithmName="SHA-512" hashValue="qEiXqU88ADCkXJhMbMrG7c+elGduWsZUS15QAcpM43VnpAYMMnkDpscmEP7t/zeNfGP5EA9ruh1ZfcByZqwpCw==" saltValue="6+6T4o6dabT+/XCRwgpEwjz8/WW/6rYBMAMYlBuBGa8+gHUrtEgxzJV3wpiOF80vFs0y4GA0KDzhz//j3qRMQA==" spinCount="100000" sheet="1" objects="1" scenarios="1" formatColumns="0" formatRows="0" autoFilter="0"/>
  <autoFilter ref="C112:K2506" xr:uid="{00000000-0009-0000-0000-000001000000}"/>
  <mergeCells count="9">
    <mergeCell ref="E50:H50"/>
    <mergeCell ref="E103:H103"/>
    <mergeCell ref="E105:H105"/>
    <mergeCell ref="L2:V2"/>
    <mergeCell ref="E7:H7"/>
    <mergeCell ref="E9:H9"/>
    <mergeCell ref="E18:H18"/>
    <mergeCell ref="E27:H27"/>
    <mergeCell ref="E48:H48"/>
  </mergeCells>
  <hyperlinks>
    <hyperlink ref="F118" r:id="rId1" xr:uid="{00000000-0004-0000-0100-000000000000}"/>
    <hyperlink ref="F123" r:id="rId2" xr:uid="{00000000-0004-0000-0100-000001000000}"/>
    <hyperlink ref="F128" r:id="rId3" xr:uid="{00000000-0004-0000-0100-000002000000}"/>
    <hyperlink ref="F139" r:id="rId4" xr:uid="{00000000-0004-0000-0100-000003000000}"/>
    <hyperlink ref="F157" r:id="rId5" xr:uid="{00000000-0004-0000-0100-000004000000}"/>
    <hyperlink ref="F166" r:id="rId6" xr:uid="{00000000-0004-0000-0100-000005000000}"/>
    <hyperlink ref="F175" r:id="rId7" xr:uid="{00000000-0004-0000-0100-000006000000}"/>
    <hyperlink ref="F180" r:id="rId8" xr:uid="{00000000-0004-0000-0100-000007000000}"/>
    <hyperlink ref="F185" r:id="rId9" xr:uid="{00000000-0004-0000-0100-000008000000}"/>
    <hyperlink ref="F194" r:id="rId10" xr:uid="{00000000-0004-0000-0100-000009000000}"/>
    <hyperlink ref="F203" r:id="rId11" xr:uid="{00000000-0004-0000-0100-00000A000000}"/>
    <hyperlink ref="F211" r:id="rId12" xr:uid="{00000000-0004-0000-0100-00000B000000}"/>
    <hyperlink ref="F216" r:id="rId13" xr:uid="{00000000-0004-0000-0100-00000C000000}"/>
    <hyperlink ref="F224" r:id="rId14" xr:uid="{00000000-0004-0000-0100-00000D000000}"/>
    <hyperlink ref="F237" r:id="rId15" xr:uid="{00000000-0004-0000-0100-00000E000000}"/>
    <hyperlink ref="F244" r:id="rId16" xr:uid="{00000000-0004-0000-0100-00000F000000}"/>
    <hyperlink ref="F250" r:id="rId17" xr:uid="{00000000-0004-0000-0100-000010000000}"/>
    <hyperlink ref="F288" r:id="rId18" xr:uid="{00000000-0004-0000-0100-000011000000}"/>
    <hyperlink ref="F298" r:id="rId19" xr:uid="{00000000-0004-0000-0100-000012000000}"/>
    <hyperlink ref="F303" r:id="rId20" xr:uid="{00000000-0004-0000-0100-000013000000}"/>
    <hyperlink ref="F337" r:id="rId21" xr:uid="{00000000-0004-0000-0100-000014000000}"/>
    <hyperlink ref="F355" r:id="rId22" xr:uid="{00000000-0004-0000-0100-000015000000}"/>
    <hyperlink ref="F362" r:id="rId23" xr:uid="{00000000-0004-0000-0100-000016000000}"/>
    <hyperlink ref="F367" r:id="rId24" xr:uid="{00000000-0004-0000-0100-000017000000}"/>
    <hyperlink ref="F381" r:id="rId25" xr:uid="{00000000-0004-0000-0100-000018000000}"/>
    <hyperlink ref="F417" r:id="rId26" xr:uid="{00000000-0004-0000-0100-000019000000}"/>
    <hyperlink ref="F453" r:id="rId27" xr:uid="{00000000-0004-0000-0100-00001A000000}"/>
    <hyperlink ref="F487" r:id="rId28" xr:uid="{00000000-0004-0000-0100-00001B000000}"/>
    <hyperlink ref="F496" r:id="rId29" xr:uid="{00000000-0004-0000-0100-00001C000000}"/>
    <hyperlink ref="F503" r:id="rId30" xr:uid="{00000000-0004-0000-0100-00001D000000}"/>
    <hyperlink ref="F508" r:id="rId31" xr:uid="{00000000-0004-0000-0100-00001E000000}"/>
    <hyperlink ref="F526" r:id="rId32" xr:uid="{00000000-0004-0000-0100-00001F000000}"/>
    <hyperlink ref="F535" r:id="rId33" xr:uid="{00000000-0004-0000-0100-000020000000}"/>
    <hyperlink ref="F543" r:id="rId34" xr:uid="{00000000-0004-0000-0100-000021000000}"/>
    <hyperlink ref="F551" r:id="rId35" xr:uid="{00000000-0004-0000-0100-000022000000}"/>
    <hyperlink ref="F559" r:id="rId36" xr:uid="{00000000-0004-0000-0100-000023000000}"/>
    <hyperlink ref="F564" r:id="rId37" xr:uid="{00000000-0004-0000-0100-000024000000}"/>
    <hyperlink ref="F571" r:id="rId38" xr:uid="{00000000-0004-0000-0100-000025000000}"/>
    <hyperlink ref="F576" r:id="rId39" xr:uid="{00000000-0004-0000-0100-000026000000}"/>
    <hyperlink ref="F583" r:id="rId40" xr:uid="{00000000-0004-0000-0100-000027000000}"/>
    <hyperlink ref="F591" r:id="rId41" xr:uid="{00000000-0004-0000-0100-000028000000}"/>
    <hyperlink ref="F598" r:id="rId42" xr:uid="{00000000-0004-0000-0100-000029000000}"/>
    <hyperlink ref="F606" r:id="rId43" xr:uid="{00000000-0004-0000-0100-00002A000000}"/>
    <hyperlink ref="F615" r:id="rId44" xr:uid="{00000000-0004-0000-0100-00002B000000}"/>
    <hyperlink ref="F623" r:id="rId45" xr:uid="{00000000-0004-0000-0100-00002C000000}"/>
    <hyperlink ref="F634" r:id="rId46" xr:uid="{00000000-0004-0000-0100-00002D000000}"/>
    <hyperlink ref="F645" r:id="rId47" xr:uid="{00000000-0004-0000-0100-00002E000000}"/>
    <hyperlink ref="F651" r:id="rId48" xr:uid="{00000000-0004-0000-0100-00002F000000}"/>
    <hyperlink ref="F661" r:id="rId49" xr:uid="{00000000-0004-0000-0100-000030000000}"/>
    <hyperlink ref="F668" r:id="rId50" xr:uid="{00000000-0004-0000-0100-000031000000}"/>
    <hyperlink ref="F673" r:id="rId51" xr:uid="{00000000-0004-0000-0100-000032000000}"/>
    <hyperlink ref="F678" r:id="rId52" xr:uid="{00000000-0004-0000-0100-000033000000}"/>
    <hyperlink ref="F684" r:id="rId53" xr:uid="{00000000-0004-0000-0100-000034000000}"/>
    <hyperlink ref="F693" r:id="rId54" xr:uid="{00000000-0004-0000-0100-000035000000}"/>
    <hyperlink ref="F700" r:id="rId55" xr:uid="{00000000-0004-0000-0100-000036000000}"/>
    <hyperlink ref="F706" r:id="rId56" xr:uid="{00000000-0004-0000-0100-000037000000}"/>
    <hyperlink ref="F712" r:id="rId57" xr:uid="{00000000-0004-0000-0100-000038000000}"/>
    <hyperlink ref="F720" r:id="rId58" xr:uid="{00000000-0004-0000-0100-000039000000}"/>
    <hyperlink ref="F725" r:id="rId59" xr:uid="{00000000-0004-0000-0100-00003A000000}"/>
    <hyperlink ref="F730" r:id="rId60" xr:uid="{00000000-0004-0000-0100-00003B000000}"/>
    <hyperlink ref="F735" r:id="rId61" xr:uid="{00000000-0004-0000-0100-00003C000000}"/>
    <hyperlink ref="F740" r:id="rId62" xr:uid="{00000000-0004-0000-0100-00003D000000}"/>
    <hyperlink ref="F745" r:id="rId63" xr:uid="{00000000-0004-0000-0100-00003E000000}"/>
    <hyperlink ref="F752" r:id="rId64" xr:uid="{00000000-0004-0000-0100-00003F000000}"/>
    <hyperlink ref="F779" r:id="rId65" xr:uid="{00000000-0004-0000-0100-000040000000}"/>
    <hyperlink ref="F793" r:id="rId66" xr:uid="{00000000-0004-0000-0100-000041000000}"/>
    <hyperlink ref="F804" r:id="rId67" xr:uid="{00000000-0004-0000-0100-000042000000}"/>
    <hyperlink ref="F809" r:id="rId68" xr:uid="{00000000-0004-0000-0100-000043000000}"/>
    <hyperlink ref="F814" r:id="rId69" xr:uid="{00000000-0004-0000-0100-000044000000}"/>
    <hyperlink ref="F821" r:id="rId70" xr:uid="{00000000-0004-0000-0100-000045000000}"/>
    <hyperlink ref="F826" r:id="rId71" xr:uid="{00000000-0004-0000-0100-000046000000}"/>
    <hyperlink ref="F832" r:id="rId72" xr:uid="{00000000-0004-0000-0100-000047000000}"/>
    <hyperlink ref="F837" r:id="rId73" xr:uid="{00000000-0004-0000-0100-000048000000}"/>
    <hyperlink ref="F842" r:id="rId74" xr:uid="{00000000-0004-0000-0100-000049000000}"/>
    <hyperlink ref="F847" r:id="rId75" xr:uid="{00000000-0004-0000-0100-00004A000000}"/>
    <hyperlink ref="F875" r:id="rId76" xr:uid="{00000000-0004-0000-0100-00004B000000}"/>
    <hyperlink ref="F881" r:id="rId77" xr:uid="{00000000-0004-0000-0100-00004C000000}"/>
    <hyperlink ref="F889" r:id="rId78" xr:uid="{00000000-0004-0000-0100-00004D000000}"/>
    <hyperlink ref="F892" r:id="rId79" xr:uid="{00000000-0004-0000-0100-00004E000000}"/>
    <hyperlink ref="F896" r:id="rId80" xr:uid="{00000000-0004-0000-0100-00004F000000}"/>
    <hyperlink ref="F902" r:id="rId81" xr:uid="{00000000-0004-0000-0100-000050000000}"/>
    <hyperlink ref="F905" r:id="rId82" xr:uid="{00000000-0004-0000-0100-000051000000}"/>
    <hyperlink ref="F910" r:id="rId83" xr:uid="{00000000-0004-0000-0100-000052000000}"/>
    <hyperlink ref="F914" r:id="rId84" xr:uid="{00000000-0004-0000-0100-000053000000}"/>
    <hyperlink ref="F919" r:id="rId85" xr:uid="{00000000-0004-0000-0100-000054000000}"/>
    <hyperlink ref="F929" r:id="rId86" xr:uid="{00000000-0004-0000-0100-000055000000}"/>
    <hyperlink ref="F940" r:id="rId87" xr:uid="{00000000-0004-0000-0100-000056000000}"/>
    <hyperlink ref="F951" r:id="rId88" xr:uid="{00000000-0004-0000-0100-000057000000}"/>
    <hyperlink ref="F958" r:id="rId89" xr:uid="{00000000-0004-0000-0100-000058000000}"/>
    <hyperlink ref="F962" r:id="rId90" xr:uid="{00000000-0004-0000-0100-000059000000}"/>
    <hyperlink ref="F971" r:id="rId91" xr:uid="{00000000-0004-0000-0100-00005A000000}"/>
    <hyperlink ref="F980" r:id="rId92" xr:uid="{00000000-0004-0000-0100-00005B000000}"/>
    <hyperlink ref="F989" r:id="rId93" xr:uid="{00000000-0004-0000-0100-00005C000000}"/>
    <hyperlink ref="F994" r:id="rId94" xr:uid="{00000000-0004-0000-0100-00005D000000}"/>
    <hyperlink ref="F1047" r:id="rId95" xr:uid="{00000000-0004-0000-0100-00005E000000}"/>
    <hyperlink ref="F1051" r:id="rId96" xr:uid="{00000000-0004-0000-0100-00005F000000}"/>
    <hyperlink ref="F1056" r:id="rId97" xr:uid="{00000000-0004-0000-0100-000060000000}"/>
    <hyperlink ref="F1073" r:id="rId98" xr:uid="{00000000-0004-0000-0100-000061000000}"/>
    <hyperlink ref="F1087" r:id="rId99" xr:uid="{00000000-0004-0000-0100-000062000000}"/>
    <hyperlink ref="F1092" r:id="rId100" xr:uid="{00000000-0004-0000-0100-000063000000}"/>
    <hyperlink ref="F1097" r:id="rId101" xr:uid="{00000000-0004-0000-0100-000064000000}"/>
    <hyperlink ref="F1102" r:id="rId102" xr:uid="{00000000-0004-0000-0100-000065000000}"/>
    <hyperlink ref="F1121" r:id="rId103" xr:uid="{00000000-0004-0000-0100-000066000000}"/>
    <hyperlink ref="F1126" r:id="rId104" xr:uid="{00000000-0004-0000-0100-000067000000}"/>
    <hyperlink ref="F1141" r:id="rId105" xr:uid="{00000000-0004-0000-0100-000068000000}"/>
    <hyperlink ref="F1157" r:id="rId106" xr:uid="{00000000-0004-0000-0100-000069000000}"/>
    <hyperlink ref="F1165" r:id="rId107" xr:uid="{00000000-0004-0000-0100-00006A000000}"/>
    <hyperlink ref="F1170" r:id="rId108" xr:uid="{00000000-0004-0000-0100-00006B000000}"/>
    <hyperlink ref="F1181" r:id="rId109" xr:uid="{00000000-0004-0000-0100-00006C000000}"/>
    <hyperlink ref="F1192" r:id="rId110" xr:uid="{00000000-0004-0000-0100-00006D000000}"/>
    <hyperlink ref="F1205" r:id="rId111" xr:uid="{00000000-0004-0000-0100-00006E000000}"/>
    <hyperlink ref="F1214" r:id="rId112" xr:uid="{00000000-0004-0000-0100-00006F000000}"/>
    <hyperlink ref="F1220" r:id="rId113" xr:uid="{00000000-0004-0000-0100-000070000000}"/>
    <hyperlink ref="F1225" r:id="rId114" xr:uid="{00000000-0004-0000-0100-000071000000}"/>
    <hyperlink ref="F1230" r:id="rId115" xr:uid="{00000000-0004-0000-0100-000072000000}"/>
    <hyperlink ref="F1238" r:id="rId116" xr:uid="{00000000-0004-0000-0100-000073000000}"/>
    <hyperlink ref="F1253" r:id="rId117" xr:uid="{00000000-0004-0000-0100-000074000000}"/>
    <hyperlink ref="F1261" r:id="rId118" xr:uid="{00000000-0004-0000-0100-000075000000}"/>
    <hyperlink ref="F1265" r:id="rId119" xr:uid="{00000000-0004-0000-0100-000076000000}"/>
    <hyperlink ref="F1270" r:id="rId120" xr:uid="{00000000-0004-0000-0100-000077000000}"/>
    <hyperlink ref="F1275" r:id="rId121" xr:uid="{00000000-0004-0000-0100-000078000000}"/>
    <hyperlink ref="F1279" r:id="rId122" xr:uid="{00000000-0004-0000-0100-000079000000}"/>
    <hyperlink ref="F1291" r:id="rId123" xr:uid="{00000000-0004-0000-0100-00007A000000}"/>
    <hyperlink ref="F1316" r:id="rId124" xr:uid="{00000000-0004-0000-0100-00007B000000}"/>
    <hyperlink ref="F1334" r:id="rId125" xr:uid="{00000000-0004-0000-0100-00007C000000}"/>
    <hyperlink ref="F1358" r:id="rId126" xr:uid="{00000000-0004-0000-0100-00007D000000}"/>
    <hyperlink ref="F1365" r:id="rId127" xr:uid="{00000000-0004-0000-0100-00007E000000}"/>
    <hyperlink ref="F1370" r:id="rId128" xr:uid="{00000000-0004-0000-0100-00007F000000}"/>
    <hyperlink ref="F1440" r:id="rId129" xr:uid="{00000000-0004-0000-0100-000080000000}"/>
    <hyperlink ref="F1511" r:id="rId130" xr:uid="{00000000-0004-0000-0100-000081000000}"/>
    <hyperlink ref="F1524" r:id="rId131" xr:uid="{00000000-0004-0000-0100-000082000000}"/>
    <hyperlink ref="F1532" r:id="rId132" xr:uid="{00000000-0004-0000-0100-000083000000}"/>
    <hyperlink ref="F1536" r:id="rId133" xr:uid="{00000000-0004-0000-0100-000084000000}"/>
    <hyperlink ref="F1541" r:id="rId134" xr:uid="{00000000-0004-0000-0100-000085000000}"/>
    <hyperlink ref="F1550" r:id="rId135" xr:uid="{00000000-0004-0000-0100-000086000000}"/>
    <hyperlink ref="F1559" r:id="rId136" xr:uid="{00000000-0004-0000-0100-000087000000}"/>
    <hyperlink ref="F1564" r:id="rId137" xr:uid="{00000000-0004-0000-0100-000088000000}"/>
    <hyperlink ref="F1569" r:id="rId138" xr:uid="{00000000-0004-0000-0100-000089000000}"/>
    <hyperlink ref="F1574" r:id="rId139" xr:uid="{00000000-0004-0000-0100-00008A000000}"/>
    <hyperlink ref="F1578" r:id="rId140" xr:uid="{00000000-0004-0000-0100-00008B000000}"/>
    <hyperlink ref="F1622" r:id="rId141" xr:uid="{00000000-0004-0000-0100-00008C000000}"/>
    <hyperlink ref="F1629" r:id="rId142" xr:uid="{00000000-0004-0000-0100-00008D000000}"/>
    <hyperlink ref="F1673" r:id="rId143" xr:uid="{00000000-0004-0000-0100-00008E000000}"/>
    <hyperlink ref="F1717" r:id="rId144" xr:uid="{00000000-0004-0000-0100-00008F000000}"/>
    <hyperlink ref="F1761" r:id="rId145" xr:uid="{00000000-0004-0000-0100-000090000000}"/>
    <hyperlink ref="F1832" r:id="rId146" xr:uid="{00000000-0004-0000-0100-000091000000}"/>
    <hyperlink ref="F1838" r:id="rId147" xr:uid="{00000000-0004-0000-0100-000092000000}"/>
    <hyperlink ref="F1853" r:id="rId148" xr:uid="{00000000-0004-0000-0100-000093000000}"/>
    <hyperlink ref="F1879" r:id="rId149" xr:uid="{00000000-0004-0000-0100-000094000000}"/>
    <hyperlink ref="F1927" r:id="rId150" xr:uid="{00000000-0004-0000-0100-000095000000}"/>
    <hyperlink ref="F1931" r:id="rId151" xr:uid="{00000000-0004-0000-0100-000096000000}"/>
    <hyperlink ref="F1936" r:id="rId152" xr:uid="{00000000-0004-0000-0100-000097000000}"/>
    <hyperlink ref="F1941" r:id="rId153" xr:uid="{00000000-0004-0000-0100-000098000000}"/>
    <hyperlink ref="F1946" r:id="rId154" xr:uid="{00000000-0004-0000-0100-000099000000}"/>
    <hyperlink ref="F1951" r:id="rId155" xr:uid="{00000000-0004-0000-0100-00009A000000}"/>
    <hyperlink ref="F1956" r:id="rId156" xr:uid="{00000000-0004-0000-0100-00009B000000}"/>
    <hyperlink ref="F1961" r:id="rId157" xr:uid="{00000000-0004-0000-0100-00009C000000}"/>
    <hyperlink ref="F1966" r:id="rId158" xr:uid="{00000000-0004-0000-0100-00009D000000}"/>
    <hyperlink ref="F1971" r:id="rId159" xr:uid="{00000000-0004-0000-0100-00009E000000}"/>
    <hyperlink ref="F1976" r:id="rId160" xr:uid="{00000000-0004-0000-0100-00009F000000}"/>
    <hyperlink ref="F1981" r:id="rId161" xr:uid="{00000000-0004-0000-0100-0000A0000000}"/>
    <hyperlink ref="F1986" r:id="rId162" xr:uid="{00000000-0004-0000-0100-0000A1000000}"/>
    <hyperlink ref="F1991" r:id="rId163" xr:uid="{00000000-0004-0000-0100-0000A2000000}"/>
    <hyperlink ref="F1995" r:id="rId164" xr:uid="{00000000-0004-0000-0100-0000A3000000}"/>
    <hyperlink ref="F2022" r:id="rId165" xr:uid="{00000000-0004-0000-0100-0000A4000000}"/>
    <hyperlink ref="F2049" r:id="rId166" xr:uid="{00000000-0004-0000-0100-0000A5000000}"/>
    <hyperlink ref="F2061" r:id="rId167" xr:uid="{00000000-0004-0000-0100-0000A6000000}"/>
    <hyperlink ref="F2109" r:id="rId168" xr:uid="{00000000-0004-0000-0100-0000A7000000}"/>
    <hyperlink ref="F2126" r:id="rId169" xr:uid="{00000000-0004-0000-0100-0000A8000000}"/>
    <hyperlink ref="F2162" r:id="rId170" xr:uid="{00000000-0004-0000-0100-0000A9000000}"/>
    <hyperlink ref="F2166" r:id="rId171" xr:uid="{00000000-0004-0000-0100-0000AA000000}"/>
    <hyperlink ref="F2171" r:id="rId172" xr:uid="{00000000-0004-0000-0100-0000AB000000}"/>
    <hyperlink ref="F2180" r:id="rId173" xr:uid="{00000000-0004-0000-0100-0000AC000000}"/>
    <hyperlink ref="F2189" r:id="rId174" xr:uid="{00000000-0004-0000-0100-0000AD000000}"/>
    <hyperlink ref="F2198" r:id="rId175" xr:uid="{00000000-0004-0000-0100-0000AE000000}"/>
    <hyperlink ref="F2207" r:id="rId176" xr:uid="{00000000-0004-0000-0100-0000AF000000}"/>
    <hyperlink ref="F2218" r:id="rId177" xr:uid="{00000000-0004-0000-0100-0000B0000000}"/>
    <hyperlink ref="F2229" r:id="rId178" xr:uid="{00000000-0004-0000-0100-0000B1000000}"/>
    <hyperlink ref="F2250" r:id="rId179" xr:uid="{00000000-0004-0000-0100-0000B2000000}"/>
    <hyperlink ref="F2255" r:id="rId180" xr:uid="{00000000-0004-0000-0100-0000B3000000}"/>
    <hyperlink ref="F2261" r:id="rId181" xr:uid="{00000000-0004-0000-0100-0000B4000000}"/>
    <hyperlink ref="F2276" r:id="rId182" xr:uid="{00000000-0004-0000-0100-0000B5000000}"/>
    <hyperlink ref="F2291" r:id="rId183" xr:uid="{00000000-0004-0000-0100-0000B6000000}"/>
    <hyperlink ref="F2300" r:id="rId184" xr:uid="{00000000-0004-0000-0100-0000B7000000}"/>
    <hyperlink ref="F2311" r:id="rId185" xr:uid="{00000000-0004-0000-0100-0000B8000000}"/>
    <hyperlink ref="F2350" r:id="rId186" xr:uid="{00000000-0004-0000-0100-0000B9000000}"/>
    <hyperlink ref="F2389" r:id="rId187" xr:uid="{00000000-0004-0000-0100-0000BA000000}"/>
    <hyperlink ref="F2394" r:id="rId188" xr:uid="{00000000-0004-0000-0100-0000BB000000}"/>
    <hyperlink ref="F2448" r:id="rId189" xr:uid="{00000000-0004-0000-0100-0000BC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9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33"/>
  <sheetViews>
    <sheetView showGridLines="0" workbookViewId="0"/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8" t="s">
        <v>84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2:46" ht="24.95" customHeight="1" x14ac:dyDescent="0.2">
      <c r="B4" s="21"/>
      <c r="D4" s="22" t="s">
        <v>85</v>
      </c>
      <c r="L4" s="21"/>
      <c r="M4" s="86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26.25" customHeight="1" x14ac:dyDescent="0.2">
      <c r="B7" s="21"/>
      <c r="E7" s="313" t="str">
        <f>'Rekapitulace stavby'!K6</f>
        <v>NEMOCNICE TŘINEC-gastroenterologické centrum-stavební úpravy 1.PP</v>
      </c>
      <c r="F7" s="314"/>
      <c r="G7" s="314"/>
      <c r="H7" s="314"/>
      <c r="L7" s="21"/>
    </row>
    <row r="8" spans="2:46" s="1" customFormat="1" ht="12" customHeight="1" x14ac:dyDescent="0.2">
      <c r="B8" s="33"/>
      <c r="D8" s="28" t="s">
        <v>86</v>
      </c>
      <c r="L8" s="33"/>
    </row>
    <row r="9" spans="2:46" s="1" customFormat="1" ht="16.5" customHeight="1" x14ac:dyDescent="0.2">
      <c r="B9" s="33"/>
      <c r="E9" s="295" t="s">
        <v>2591</v>
      </c>
      <c r="F9" s="315"/>
      <c r="G9" s="315"/>
      <c r="H9" s="315"/>
      <c r="L9" s="33"/>
    </row>
    <row r="10" spans="2:46" s="1" customFormat="1" ht="11.25" x14ac:dyDescent="0.2">
      <c r="B10" s="33"/>
      <c r="L10" s="33"/>
    </row>
    <row r="11" spans="2:46" s="1" customFormat="1" ht="12" customHeight="1" x14ac:dyDescent="0.2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 x14ac:dyDescent="0.2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27. 8. 2021</v>
      </c>
      <c r="L12" s="33"/>
    </row>
    <row r="13" spans="2:46" s="1" customFormat="1" ht="10.9" customHeight="1" x14ac:dyDescent="0.2">
      <c r="B13" s="33"/>
      <c r="L13" s="33"/>
    </row>
    <row r="14" spans="2:46" s="1" customFormat="1" ht="12" customHeight="1" x14ac:dyDescent="0.2">
      <c r="B14" s="33"/>
      <c r="D14" s="28" t="s">
        <v>25</v>
      </c>
      <c r="I14" s="28" t="s">
        <v>26</v>
      </c>
      <c r="J14" s="26" t="s">
        <v>19</v>
      </c>
      <c r="L14" s="33"/>
    </row>
    <row r="15" spans="2:46" s="1" customFormat="1" ht="18" customHeight="1" x14ac:dyDescent="0.2">
      <c r="B15" s="33"/>
      <c r="E15" s="26" t="s">
        <v>27</v>
      </c>
      <c r="I15" s="28" t="s">
        <v>28</v>
      </c>
      <c r="J15" s="26" t="s">
        <v>19</v>
      </c>
      <c r="L15" s="33"/>
    </row>
    <row r="16" spans="2:46" s="1" customFormat="1" ht="6.95" customHeight="1" x14ac:dyDescent="0.2">
      <c r="B16" s="33"/>
      <c r="L16" s="33"/>
    </row>
    <row r="17" spans="2:12" s="1" customFormat="1" ht="12" customHeight="1" x14ac:dyDescent="0.2">
      <c r="B17" s="33"/>
      <c r="D17" s="28" t="s">
        <v>29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 x14ac:dyDescent="0.2">
      <c r="B18" s="33"/>
      <c r="E18" s="316" t="str">
        <f>'Rekapitulace stavby'!E14</f>
        <v>Vyplň údaj</v>
      </c>
      <c r="F18" s="279"/>
      <c r="G18" s="279"/>
      <c r="H18" s="279"/>
      <c r="I18" s="28" t="s">
        <v>28</v>
      </c>
      <c r="J18" s="29" t="str">
        <f>'Rekapitulace stavby'!AN14</f>
        <v>Vyplň údaj</v>
      </c>
      <c r="L18" s="33"/>
    </row>
    <row r="19" spans="2:12" s="1" customFormat="1" ht="6.95" customHeight="1" x14ac:dyDescent="0.2">
      <c r="B19" s="33"/>
      <c r="L19" s="33"/>
    </row>
    <row r="20" spans="2:12" s="1" customFormat="1" ht="12" customHeight="1" x14ac:dyDescent="0.2">
      <c r="B20" s="33"/>
      <c r="D20" s="28" t="s">
        <v>31</v>
      </c>
      <c r="I20" s="28" t="s">
        <v>26</v>
      </c>
      <c r="J20" s="26" t="s">
        <v>19</v>
      </c>
      <c r="L20" s="33"/>
    </row>
    <row r="21" spans="2:12" s="1" customFormat="1" ht="18" customHeight="1" x14ac:dyDescent="0.2">
      <c r="B21" s="33"/>
      <c r="E21" s="26" t="s">
        <v>32</v>
      </c>
      <c r="I21" s="28" t="s">
        <v>28</v>
      </c>
      <c r="J21" s="26" t="s">
        <v>19</v>
      </c>
      <c r="L21" s="33"/>
    </row>
    <row r="22" spans="2:12" s="1" customFormat="1" ht="6.95" customHeight="1" x14ac:dyDescent="0.2">
      <c r="B22" s="33"/>
      <c r="L22" s="33"/>
    </row>
    <row r="23" spans="2:12" s="1" customFormat="1" ht="12" customHeight="1" x14ac:dyDescent="0.2">
      <c r="B23" s="33"/>
      <c r="D23" s="28" t="s">
        <v>34</v>
      </c>
      <c r="I23" s="28" t="s">
        <v>26</v>
      </c>
      <c r="J23" s="26" t="s">
        <v>19</v>
      </c>
      <c r="L23" s="33"/>
    </row>
    <row r="24" spans="2:12" s="1" customFormat="1" ht="18" customHeight="1" x14ac:dyDescent="0.2">
      <c r="B24" s="33"/>
      <c r="E24" s="26" t="s">
        <v>32</v>
      </c>
      <c r="I24" s="28" t="s">
        <v>28</v>
      </c>
      <c r="J24" s="26" t="s">
        <v>19</v>
      </c>
      <c r="L24" s="33"/>
    </row>
    <row r="25" spans="2:12" s="1" customFormat="1" ht="6.95" customHeight="1" x14ac:dyDescent="0.2">
      <c r="B25" s="33"/>
      <c r="L25" s="33"/>
    </row>
    <row r="26" spans="2:12" s="1" customFormat="1" ht="12" customHeight="1" x14ac:dyDescent="0.2">
      <c r="B26" s="33"/>
      <c r="D26" s="28" t="s">
        <v>35</v>
      </c>
      <c r="L26" s="33"/>
    </row>
    <row r="27" spans="2:12" s="7" customFormat="1" ht="16.5" customHeight="1" x14ac:dyDescent="0.2">
      <c r="B27" s="87"/>
      <c r="E27" s="284" t="s">
        <v>19</v>
      </c>
      <c r="F27" s="284"/>
      <c r="G27" s="284"/>
      <c r="H27" s="284"/>
      <c r="L27" s="87"/>
    </row>
    <row r="28" spans="2:12" s="1" customFormat="1" ht="6.95" customHeight="1" x14ac:dyDescent="0.2">
      <c r="B28" s="33"/>
      <c r="L28" s="33"/>
    </row>
    <row r="29" spans="2:12" s="1" customFormat="1" ht="6.95" customHeight="1" x14ac:dyDescent="0.2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 x14ac:dyDescent="0.2">
      <c r="B30" s="33"/>
      <c r="D30" s="88" t="s">
        <v>37</v>
      </c>
      <c r="J30" s="64">
        <f>ROUND(J82, 2)</f>
        <v>0</v>
      </c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 x14ac:dyDescent="0.2">
      <c r="B32" s="33"/>
      <c r="F32" s="36" t="s">
        <v>39</v>
      </c>
      <c r="I32" s="36" t="s">
        <v>38</v>
      </c>
      <c r="J32" s="36" t="s">
        <v>40</v>
      </c>
      <c r="L32" s="33"/>
    </row>
    <row r="33" spans="2:12" s="1" customFormat="1" ht="14.45" customHeight="1" x14ac:dyDescent="0.2">
      <c r="B33" s="33"/>
      <c r="D33" s="53" t="s">
        <v>41</v>
      </c>
      <c r="E33" s="28" t="s">
        <v>42</v>
      </c>
      <c r="F33" s="89">
        <f>ROUND((SUM(BE82:BE132)),  2)</f>
        <v>0</v>
      </c>
      <c r="I33" s="90">
        <v>0.21</v>
      </c>
      <c r="J33" s="89">
        <f>ROUND(((SUM(BE82:BE132))*I33),  2)</f>
        <v>0</v>
      </c>
      <c r="L33" s="33"/>
    </row>
    <row r="34" spans="2:12" s="1" customFormat="1" ht="14.45" customHeight="1" x14ac:dyDescent="0.2">
      <c r="B34" s="33"/>
      <c r="E34" s="28" t="s">
        <v>43</v>
      </c>
      <c r="F34" s="89">
        <f>ROUND((SUM(BF82:BF132)),  2)</f>
        <v>0</v>
      </c>
      <c r="I34" s="90">
        <v>0.15</v>
      </c>
      <c r="J34" s="89">
        <f>ROUND(((SUM(BF82:BF132))*I34),  2)</f>
        <v>0</v>
      </c>
      <c r="L34" s="33"/>
    </row>
    <row r="35" spans="2:12" s="1" customFormat="1" ht="14.45" hidden="1" customHeight="1" x14ac:dyDescent="0.2">
      <c r="B35" s="33"/>
      <c r="E35" s="28" t="s">
        <v>44</v>
      </c>
      <c r="F35" s="89">
        <f>ROUND((SUM(BG82:BG132)),  2)</f>
        <v>0</v>
      </c>
      <c r="I35" s="90">
        <v>0.21</v>
      </c>
      <c r="J35" s="89">
        <f>0</f>
        <v>0</v>
      </c>
      <c r="L35" s="33"/>
    </row>
    <row r="36" spans="2:12" s="1" customFormat="1" ht="14.45" hidden="1" customHeight="1" x14ac:dyDescent="0.2">
      <c r="B36" s="33"/>
      <c r="E36" s="28" t="s">
        <v>45</v>
      </c>
      <c r="F36" s="89">
        <f>ROUND((SUM(BH82:BH132)),  2)</f>
        <v>0</v>
      </c>
      <c r="I36" s="90">
        <v>0.15</v>
      </c>
      <c r="J36" s="89">
        <f>0</f>
        <v>0</v>
      </c>
      <c r="L36" s="33"/>
    </row>
    <row r="37" spans="2:12" s="1" customFormat="1" ht="14.45" hidden="1" customHeight="1" x14ac:dyDescent="0.2">
      <c r="B37" s="33"/>
      <c r="E37" s="28" t="s">
        <v>46</v>
      </c>
      <c r="F37" s="89">
        <f>ROUND((SUM(BI82:BI132)),  2)</f>
        <v>0</v>
      </c>
      <c r="I37" s="90">
        <v>0</v>
      </c>
      <c r="J37" s="89">
        <f>0</f>
        <v>0</v>
      </c>
      <c r="L37" s="33"/>
    </row>
    <row r="38" spans="2:12" s="1" customFormat="1" ht="6.95" customHeight="1" x14ac:dyDescent="0.2">
      <c r="B38" s="33"/>
      <c r="L38" s="33"/>
    </row>
    <row r="39" spans="2:12" s="1" customFormat="1" ht="25.35" customHeight="1" x14ac:dyDescent="0.2">
      <c r="B39" s="33"/>
      <c r="C39" s="91"/>
      <c r="D39" s="92" t="s">
        <v>47</v>
      </c>
      <c r="E39" s="55"/>
      <c r="F39" s="55"/>
      <c r="G39" s="93" t="s">
        <v>48</v>
      </c>
      <c r="H39" s="94" t="s">
        <v>49</v>
      </c>
      <c r="I39" s="55"/>
      <c r="J39" s="95">
        <f>SUM(J30:J37)</f>
        <v>0</v>
      </c>
      <c r="K39" s="96"/>
      <c r="L39" s="33"/>
    </row>
    <row r="40" spans="2:12" s="1" customFormat="1" ht="14.45" customHeight="1" x14ac:dyDescent="0.2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 x14ac:dyDescent="0.2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 x14ac:dyDescent="0.2">
      <c r="B45" s="33"/>
      <c r="C45" s="22" t="s">
        <v>88</v>
      </c>
      <c r="L45" s="33"/>
    </row>
    <row r="46" spans="2:12" s="1" customFormat="1" ht="6.95" customHeight="1" x14ac:dyDescent="0.2">
      <c r="B46" s="33"/>
      <c r="L46" s="33"/>
    </row>
    <row r="47" spans="2:12" s="1" customFormat="1" ht="12" customHeight="1" x14ac:dyDescent="0.2">
      <c r="B47" s="33"/>
      <c r="C47" s="28" t="s">
        <v>16</v>
      </c>
      <c r="L47" s="33"/>
    </row>
    <row r="48" spans="2:12" s="1" customFormat="1" ht="26.25" customHeight="1" x14ac:dyDescent="0.2">
      <c r="B48" s="33"/>
      <c r="E48" s="313" t="str">
        <f>E7</f>
        <v>NEMOCNICE TŘINEC-gastroenterologické centrum-stavební úpravy 1.PP</v>
      </c>
      <c r="F48" s="314"/>
      <c r="G48" s="314"/>
      <c r="H48" s="314"/>
      <c r="L48" s="33"/>
    </row>
    <row r="49" spans="2:47" s="1" customFormat="1" ht="12" customHeight="1" x14ac:dyDescent="0.2">
      <c r="B49" s="33"/>
      <c r="C49" s="28" t="s">
        <v>86</v>
      </c>
      <c r="L49" s="33"/>
    </row>
    <row r="50" spans="2:47" s="1" customFormat="1" ht="16.5" customHeight="1" x14ac:dyDescent="0.2">
      <c r="B50" s="33"/>
      <c r="E50" s="295" t="str">
        <f>E9</f>
        <v xml:space="preserve">VN a ON - Vedlejší a ostatní náklady </v>
      </c>
      <c r="F50" s="315"/>
      <c r="G50" s="315"/>
      <c r="H50" s="315"/>
      <c r="L50" s="33"/>
    </row>
    <row r="51" spans="2:47" s="1" customFormat="1" ht="6.95" customHeight="1" x14ac:dyDescent="0.2">
      <c r="B51" s="33"/>
      <c r="L51" s="33"/>
    </row>
    <row r="52" spans="2:47" s="1" customFormat="1" ht="12" customHeight="1" x14ac:dyDescent="0.2">
      <c r="B52" s="33"/>
      <c r="C52" s="28" t="s">
        <v>21</v>
      </c>
      <c r="F52" s="26" t="str">
        <f>F12</f>
        <v>KAŠTANOVÁ 268, DOLNÍ LÍŠTNÁ, TŘINEC</v>
      </c>
      <c r="I52" s="28" t="s">
        <v>23</v>
      </c>
      <c r="J52" s="50" t="str">
        <f>IF(J12="","",J12)</f>
        <v>27. 8. 2021</v>
      </c>
      <c r="L52" s="33"/>
    </row>
    <row r="53" spans="2:47" s="1" customFormat="1" ht="6.95" customHeight="1" x14ac:dyDescent="0.2">
      <c r="B53" s="33"/>
      <c r="L53" s="33"/>
    </row>
    <row r="54" spans="2:47" s="1" customFormat="1" ht="15.2" customHeight="1" x14ac:dyDescent="0.2">
      <c r="B54" s="33"/>
      <c r="C54" s="28" t="s">
        <v>25</v>
      </c>
      <c r="F54" s="26" t="str">
        <f>E15</f>
        <v>Nemocnice Třinec p.o.</v>
      </c>
      <c r="I54" s="28" t="s">
        <v>31</v>
      </c>
      <c r="J54" s="31" t="str">
        <f>E21</f>
        <v>Ateliér EMMET s.r.o.</v>
      </c>
      <c r="L54" s="33"/>
    </row>
    <row r="55" spans="2:47" s="1" customFormat="1" ht="15.2" customHeight="1" x14ac:dyDescent="0.2">
      <c r="B55" s="33"/>
      <c r="C55" s="28" t="s">
        <v>29</v>
      </c>
      <c r="F55" s="26" t="str">
        <f>IF(E18="","",E18)</f>
        <v>Vyplň údaj</v>
      </c>
      <c r="I55" s="28" t="s">
        <v>34</v>
      </c>
      <c r="J55" s="31" t="str">
        <f>E24</f>
        <v>Ateliér EMMET s.r.o.</v>
      </c>
      <c r="L55" s="33"/>
    </row>
    <row r="56" spans="2:47" s="1" customFormat="1" ht="10.35" customHeight="1" x14ac:dyDescent="0.2">
      <c r="B56" s="33"/>
      <c r="L56" s="33"/>
    </row>
    <row r="57" spans="2:47" s="1" customFormat="1" ht="29.25" customHeight="1" x14ac:dyDescent="0.2">
      <c r="B57" s="33"/>
      <c r="C57" s="97" t="s">
        <v>89</v>
      </c>
      <c r="D57" s="91"/>
      <c r="E57" s="91"/>
      <c r="F57" s="91"/>
      <c r="G57" s="91"/>
      <c r="H57" s="91"/>
      <c r="I57" s="91"/>
      <c r="J57" s="98" t="s">
        <v>90</v>
      </c>
      <c r="K57" s="91"/>
      <c r="L57" s="33"/>
    </row>
    <row r="58" spans="2:47" s="1" customFormat="1" ht="10.35" customHeight="1" x14ac:dyDescent="0.2">
      <c r="B58" s="33"/>
      <c r="L58" s="33"/>
    </row>
    <row r="59" spans="2:47" s="1" customFormat="1" ht="22.9" customHeight="1" x14ac:dyDescent="0.2">
      <c r="B59" s="33"/>
      <c r="C59" s="99" t="s">
        <v>69</v>
      </c>
      <c r="J59" s="64">
        <f>J82</f>
        <v>0</v>
      </c>
      <c r="L59" s="33"/>
      <c r="AU59" s="18" t="s">
        <v>91</v>
      </c>
    </row>
    <row r="60" spans="2:47" s="8" customFormat="1" ht="24.95" customHeight="1" x14ac:dyDescent="0.2">
      <c r="B60" s="100"/>
      <c r="D60" s="101" t="s">
        <v>2592</v>
      </c>
      <c r="E60" s="102"/>
      <c r="F60" s="102"/>
      <c r="G60" s="102"/>
      <c r="H60" s="102"/>
      <c r="I60" s="102"/>
      <c r="J60" s="103">
        <f>J83</f>
        <v>0</v>
      </c>
      <c r="L60" s="100"/>
    </row>
    <row r="61" spans="2:47" s="8" customFormat="1" ht="24.95" customHeight="1" x14ac:dyDescent="0.2">
      <c r="B61" s="100"/>
      <c r="D61" s="101" t="s">
        <v>2593</v>
      </c>
      <c r="E61" s="102"/>
      <c r="F61" s="102"/>
      <c r="G61" s="102"/>
      <c r="H61" s="102"/>
      <c r="I61" s="102"/>
      <c r="J61" s="103">
        <f>J92</f>
        <v>0</v>
      </c>
      <c r="L61" s="100"/>
    </row>
    <row r="62" spans="2:47" s="9" customFormat="1" ht="19.899999999999999" customHeight="1" x14ac:dyDescent="0.2">
      <c r="B62" s="104"/>
      <c r="D62" s="105" t="s">
        <v>2594</v>
      </c>
      <c r="E62" s="106"/>
      <c r="F62" s="106"/>
      <c r="G62" s="106"/>
      <c r="H62" s="106"/>
      <c r="I62" s="106"/>
      <c r="J62" s="107">
        <f>J127</f>
        <v>0</v>
      </c>
      <c r="L62" s="104"/>
    </row>
    <row r="63" spans="2:47" s="1" customFormat="1" ht="21.75" customHeight="1" x14ac:dyDescent="0.2">
      <c r="B63" s="33"/>
      <c r="L63" s="33"/>
    </row>
    <row r="64" spans="2:47" s="1" customFormat="1" ht="6.95" customHeight="1" x14ac:dyDescent="0.2"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33"/>
    </row>
    <row r="68" spans="2:12" s="1" customFormat="1" ht="6.95" customHeight="1" x14ac:dyDescent="0.2">
      <c r="B68" s="44"/>
      <c r="C68" s="45"/>
      <c r="D68" s="45"/>
      <c r="E68" s="45"/>
      <c r="F68" s="45"/>
      <c r="G68" s="45"/>
      <c r="H68" s="45"/>
      <c r="I68" s="45"/>
      <c r="J68" s="45"/>
      <c r="K68" s="45"/>
      <c r="L68" s="33"/>
    </row>
    <row r="69" spans="2:12" s="1" customFormat="1" ht="24.95" customHeight="1" x14ac:dyDescent="0.2">
      <c r="B69" s="33"/>
      <c r="C69" s="22" t="s">
        <v>126</v>
      </c>
      <c r="L69" s="33"/>
    </row>
    <row r="70" spans="2:12" s="1" customFormat="1" ht="6.95" customHeight="1" x14ac:dyDescent="0.2">
      <c r="B70" s="33"/>
      <c r="L70" s="33"/>
    </row>
    <row r="71" spans="2:12" s="1" customFormat="1" ht="12" customHeight="1" x14ac:dyDescent="0.2">
      <c r="B71" s="33"/>
      <c r="C71" s="28" t="s">
        <v>16</v>
      </c>
      <c r="L71" s="33"/>
    </row>
    <row r="72" spans="2:12" s="1" customFormat="1" ht="26.25" customHeight="1" x14ac:dyDescent="0.2">
      <c r="B72" s="33"/>
      <c r="E72" s="313" t="str">
        <f>E7</f>
        <v>NEMOCNICE TŘINEC-gastroenterologické centrum-stavební úpravy 1.PP</v>
      </c>
      <c r="F72" s="314"/>
      <c r="G72" s="314"/>
      <c r="H72" s="314"/>
      <c r="L72" s="33"/>
    </row>
    <row r="73" spans="2:12" s="1" customFormat="1" ht="12" customHeight="1" x14ac:dyDescent="0.2">
      <c r="B73" s="33"/>
      <c r="C73" s="28" t="s">
        <v>86</v>
      </c>
      <c r="L73" s="33"/>
    </row>
    <row r="74" spans="2:12" s="1" customFormat="1" ht="16.5" customHeight="1" x14ac:dyDescent="0.2">
      <c r="B74" s="33"/>
      <c r="E74" s="295" t="str">
        <f>E9</f>
        <v xml:space="preserve">VN a ON - Vedlejší a ostatní náklady </v>
      </c>
      <c r="F74" s="315"/>
      <c r="G74" s="315"/>
      <c r="H74" s="315"/>
      <c r="L74" s="33"/>
    </row>
    <row r="75" spans="2:12" s="1" customFormat="1" ht="6.95" customHeight="1" x14ac:dyDescent="0.2">
      <c r="B75" s="33"/>
      <c r="L75" s="33"/>
    </row>
    <row r="76" spans="2:12" s="1" customFormat="1" ht="12" customHeight="1" x14ac:dyDescent="0.2">
      <c r="B76" s="33"/>
      <c r="C76" s="28" t="s">
        <v>21</v>
      </c>
      <c r="F76" s="26" t="str">
        <f>F12</f>
        <v>KAŠTANOVÁ 268, DOLNÍ LÍŠTNÁ, TŘINEC</v>
      </c>
      <c r="I76" s="28" t="s">
        <v>23</v>
      </c>
      <c r="J76" s="50" t="str">
        <f>IF(J12="","",J12)</f>
        <v>27. 8. 2021</v>
      </c>
      <c r="L76" s="33"/>
    </row>
    <row r="77" spans="2:12" s="1" customFormat="1" ht="6.95" customHeight="1" x14ac:dyDescent="0.2">
      <c r="B77" s="33"/>
      <c r="L77" s="33"/>
    </row>
    <row r="78" spans="2:12" s="1" customFormat="1" ht="15.2" customHeight="1" x14ac:dyDescent="0.2">
      <c r="B78" s="33"/>
      <c r="C78" s="28" t="s">
        <v>25</v>
      </c>
      <c r="F78" s="26" t="str">
        <f>E15</f>
        <v>Nemocnice Třinec p.o.</v>
      </c>
      <c r="I78" s="28" t="s">
        <v>31</v>
      </c>
      <c r="J78" s="31" t="str">
        <f>E21</f>
        <v>Ateliér EMMET s.r.o.</v>
      </c>
      <c r="L78" s="33"/>
    </row>
    <row r="79" spans="2:12" s="1" customFormat="1" ht="15.2" customHeight="1" x14ac:dyDescent="0.2">
      <c r="B79" s="33"/>
      <c r="C79" s="28" t="s">
        <v>29</v>
      </c>
      <c r="F79" s="26" t="str">
        <f>IF(E18="","",E18)</f>
        <v>Vyplň údaj</v>
      </c>
      <c r="I79" s="28" t="s">
        <v>34</v>
      </c>
      <c r="J79" s="31" t="str">
        <f>E24</f>
        <v>Ateliér EMMET s.r.o.</v>
      </c>
      <c r="L79" s="33"/>
    </row>
    <row r="80" spans="2:12" s="1" customFormat="1" ht="10.35" customHeight="1" x14ac:dyDescent="0.2">
      <c r="B80" s="33"/>
      <c r="L80" s="33"/>
    </row>
    <row r="81" spans="2:65" s="10" customFormat="1" ht="29.25" customHeight="1" x14ac:dyDescent="0.2">
      <c r="B81" s="108"/>
      <c r="C81" s="109" t="s">
        <v>127</v>
      </c>
      <c r="D81" s="110" t="s">
        <v>56</v>
      </c>
      <c r="E81" s="110" t="s">
        <v>52</v>
      </c>
      <c r="F81" s="110" t="s">
        <v>53</v>
      </c>
      <c r="G81" s="110" t="s">
        <v>128</v>
      </c>
      <c r="H81" s="110" t="s">
        <v>129</v>
      </c>
      <c r="I81" s="110" t="s">
        <v>130</v>
      </c>
      <c r="J81" s="110" t="s">
        <v>90</v>
      </c>
      <c r="K81" s="111" t="s">
        <v>131</v>
      </c>
      <c r="L81" s="108"/>
      <c r="M81" s="57" t="s">
        <v>19</v>
      </c>
      <c r="N81" s="58" t="s">
        <v>41</v>
      </c>
      <c r="O81" s="58" t="s">
        <v>132</v>
      </c>
      <c r="P81" s="58" t="s">
        <v>133</v>
      </c>
      <c r="Q81" s="58" t="s">
        <v>134</v>
      </c>
      <c r="R81" s="58" t="s">
        <v>135</v>
      </c>
      <c r="S81" s="58" t="s">
        <v>136</v>
      </c>
      <c r="T81" s="59" t="s">
        <v>137</v>
      </c>
    </row>
    <row r="82" spans="2:65" s="1" customFormat="1" ht="22.9" customHeight="1" x14ac:dyDescent="0.25">
      <c r="B82" s="33"/>
      <c r="C82" s="62" t="s">
        <v>138</v>
      </c>
      <c r="J82" s="112">
        <f>BK82</f>
        <v>0</v>
      </c>
      <c r="L82" s="33"/>
      <c r="M82" s="60"/>
      <c r="N82" s="51"/>
      <c r="O82" s="51"/>
      <c r="P82" s="113">
        <f>P83+P92</f>
        <v>0</v>
      </c>
      <c r="Q82" s="51"/>
      <c r="R82" s="113">
        <f>R83+R92</f>
        <v>0</v>
      </c>
      <c r="S82" s="51"/>
      <c r="T82" s="114">
        <f>T83+T92</f>
        <v>0</v>
      </c>
      <c r="AT82" s="18" t="s">
        <v>70</v>
      </c>
      <c r="AU82" s="18" t="s">
        <v>91</v>
      </c>
      <c r="BK82" s="115">
        <f>BK83+BK92</f>
        <v>0</v>
      </c>
    </row>
    <row r="83" spans="2:65" s="11" customFormat="1" ht="25.9" customHeight="1" x14ac:dyDescent="0.2">
      <c r="B83" s="116"/>
      <c r="D83" s="117" t="s">
        <v>70</v>
      </c>
      <c r="E83" s="118" t="s">
        <v>2595</v>
      </c>
      <c r="F83" s="118" t="s">
        <v>2596</v>
      </c>
      <c r="I83" s="119"/>
      <c r="J83" s="120">
        <f>BK83</f>
        <v>0</v>
      </c>
      <c r="L83" s="116"/>
      <c r="M83" s="121"/>
      <c r="P83" s="122">
        <f>SUM(P84:P91)</f>
        <v>0</v>
      </c>
      <c r="R83" s="122">
        <f>SUM(R84:R91)</f>
        <v>0</v>
      </c>
      <c r="T83" s="123">
        <f>SUM(T84:T91)</f>
        <v>0</v>
      </c>
      <c r="AR83" s="117" t="s">
        <v>149</v>
      </c>
      <c r="AT83" s="124" t="s">
        <v>70</v>
      </c>
      <c r="AU83" s="124" t="s">
        <v>71</v>
      </c>
      <c r="AY83" s="117" t="s">
        <v>141</v>
      </c>
      <c r="BK83" s="125">
        <f>SUM(BK84:BK91)</f>
        <v>0</v>
      </c>
    </row>
    <row r="84" spans="2:65" s="1" customFormat="1" ht="62.65" customHeight="1" x14ac:dyDescent="0.2">
      <c r="B84" s="33"/>
      <c r="C84" s="128" t="s">
        <v>79</v>
      </c>
      <c r="D84" s="128" t="s">
        <v>144</v>
      </c>
      <c r="E84" s="129" t="s">
        <v>2597</v>
      </c>
      <c r="F84" s="130" t="s">
        <v>2598</v>
      </c>
      <c r="G84" s="131" t="s">
        <v>147</v>
      </c>
      <c r="H84" s="132">
        <v>1</v>
      </c>
      <c r="I84" s="133"/>
      <c r="J84" s="134">
        <f>ROUND(I84*H84,2)</f>
        <v>0</v>
      </c>
      <c r="K84" s="130" t="s">
        <v>292</v>
      </c>
      <c r="L84" s="33"/>
      <c r="M84" s="135" t="s">
        <v>19</v>
      </c>
      <c r="N84" s="136" t="s">
        <v>42</v>
      </c>
      <c r="P84" s="137">
        <f>O84*H84</f>
        <v>0</v>
      </c>
      <c r="Q84" s="137">
        <v>0</v>
      </c>
      <c r="R84" s="137">
        <f>Q84*H84</f>
        <v>0</v>
      </c>
      <c r="S84" s="137">
        <v>0</v>
      </c>
      <c r="T84" s="138">
        <f>S84*H84</f>
        <v>0</v>
      </c>
      <c r="AR84" s="139" t="s">
        <v>149</v>
      </c>
      <c r="AT84" s="139" t="s">
        <v>144</v>
      </c>
      <c r="AU84" s="139" t="s">
        <v>79</v>
      </c>
      <c r="AY84" s="18" t="s">
        <v>141</v>
      </c>
      <c r="BE84" s="140">
        <f>IF(N84="základní",J84,0)</f>
        <v>0</v>
      </c>
      <c r="BF84" s="140">
        <f>IF(N84="snížená",J84,0)</f>
        <v>0</v>
      </c>
      <c r="BG84" s="140">
        <f>IF(N84="zákl. přenesená",J84,0)</f>
        <v>0</v>
      </c>
      <c r="BH84" s="140">
        <f>IF(N84="sníž. přenesená",J84,0)</f>
        <v>0</v>
      </c>
      <c r="BI84" s="140">
        <f>IF(N84="nulová",J84,0)</f>
        <v>0</v>
      </c>
      <c r="BJ84" s="18" t="s">
        <v>79</v>
      </c>
      <c r="BK84" s="140">
        <f>ROUND(I84*H84,2)</f>
        <v>0</v>
      </c>
      <c r="BL84" s="18" t="s">
        <v>149</v>
      </c>
      <c r="BM84" s="139" t="s">
        <v>2599</v>
      </c>
    </row>
    <row r="85" spans="2:65" s="1" customFormat="1" ht="39" x14ac:dyDescent="0.2">
      <c r="B85" s="33"/>
      <c r="D85" s="141" t="s">
        <v>151</v>
      </c>
      <c r="F85" s="142" t="s">
        <v>2598</v>
      </c>
      <c r="I85" s="143"/>
      <c r="L85" s="33"/>
      <c r="M85" s="144"/>
      <c r="T85" s="54"/>
      <c r="AT85" s="18" t="s">
        <v>151</v>
      </c>
      <c r="AU85" s="18" t="s">
        <v>79</v>
      </c>
    </row>
    <row r="86" spans="2:65" s="1" customFormat="1" ht="33" customHeight="1" x14ac:dyDescent="0.2">
      <c r="B86" s="33"/>
      <c r="C86" s="128" t="s">
        <v>81</v>
      </c>
      <c r="D86" s="128" t="s">
        <v>144</v>
      </c>
      <c r="E86" s="129" t="s">
        <v>2600</v>
      </c>
      <c r="F86" s="130" t="s">
        <v>2601</v>
      </c>
      <c r="G86" s="131" t="s">
        <v>2602</v>
      </c>
      <c r="H86" s="132">
        <v>1</v>
      </c>
      <c r="I86" s="133"/>
      <c r="J86" s="134">
        <f>ROUND(I86*H86,2)</f>
        <v>0</v>
      </c>
      <c r="K86" s="130" t="s">
        <v>292</v>
      </c>
      <c r="L86" s="33"/>
      <c r="M86" s="135" t="s">
        <v>19</v>
      </c>
      <c r="N86" s="136" t="s">
        <v>42</v>
      </c>
      <c r="P86" s="137">
        <f>O86*H86</f>
        <v>0</v>
      </c>
      <c r="Q86" s="137">
        <v>0</v>
      </c>
      <c r="R86" s="137">
        <f>Q86*H86</f>
        <v>0</v>
      </c>
      <c r="S86" s="137">
        <v>0</v>
      </c>
      <c r="T86" s="138">
        <f>S86*H86</f>
        <v>0</v>
      </c>
      <c r="AR86" s="139" t="s">
        <v>149</v>
      </c>
      <c r="AT86" s="139" t="s">
        <v>144</v>
      </c>
      <c r="AU86" s="139" t="s">
        <v>79</v>
      </c>
      <c r="AY86" s="18" t="s">
        <v>141</v>
      </c>
      <c r="BE86" s="140">
        <f>IF(N86="základní",J86,0)</f>
        <v>0</v>
      </c>
      <c r="BF86" s="140">
        <f>IF(N86="snížená",J86,0)</f>
        <v>0</v>
      </c>
      <c r="BG86" s="140">
        <f>IF(N86="zákl. přenesená",J86,0)</f>
        <v>0</v>
      </c>
      <c r="BH86" s="140">
        <f>IF(N86="sníž. přenesená",J86,0)</f>
        <v>0</v>
      </c>
      <c r="BI86" s="140">
        <f>IF(N86="nulová",J86,0)</f>
        <v>0</v>
      </c>
      <c r="BJ86" s="18" t="s">
        <v>79</v>
      </c>
      <c r="BK86" s="140">
        <f>ROUND(I86*H86,2)</f>
        <v>0</v>
      </c>
      <c r="BL86" s="18" t="s">
        <v>149</v>
      </c>
      <c r="BM86" s="139" t="s">
        <v>2603</v>
      </c>
    </row>
    <row r="87" spans="2:65" s="1" customFormat="1" ht="19.5" x14ac:dyDescent="0.2">
      <c r="B87" s="33"/>
      <c r="D87" s="141" t="s">
        <v>151</v>
      </c>
      <c r="F87" s="142" t="s">
        <v>2601</v>
      </c>
      <c r="I87" s="143"/>
      <c r="L87" s="33"/>
      <c r="M87" s="144"/>
      <c r="T87" s="54"/>
      <c r="AT87" s="18" t="s">
        <v>151</v>
      </c>
      <c r="AU87" s="18" t="s">
        <v>79</v>
      </c>
    </row>
    <row r="88" spans="2:65" s="1" customFormat="1" ht="37.9" customHeight="1" x14ac:dyDescent="0.2">
      <c r="B88" s="33"/>
      <c r="C88" s="128" t="s">
        <v>142</v>
      </c>
      <c r="D88" s="128" t="s">
        <v>144</v>
      </c>
      <c r="E88" s="129" t="s">
        <v>2604</v>
      </c>
      <c r="F88" s="130" t="s">
        <v>2605</v>
      </c>
      <c r="G88" s="131" t="s">
        <v>2602</v>
      </c>
      <c r="H88" s="132">
        <v>1</v>
      </c>
      <c r="I88" s="133"/>
      <c r="J88" s="134">
        <f>ROUND(I88*H88,2)</f>
        <v>0</v>
      </c>
      <c r="K88" s="130" t="s">
        <v>292</v>
      </c>
      <c r="L88" s="33"/>
      <c r="M88" s="135" t="s">
        <v>19</v>
      </c>
      <c r="N88" s="136" t="s">
        <v>42</v>
      </c>
      <c r="P88" s="137">
        <f>O88*H88</f>
        <v>0</v>
      </c>
      <c r="Q88" s="137">
        <v>0</v>
      </c>
      <c r="R88" s="137">
        <f>Q88*H88</f>
        <v>0</v>
      </c>
      <c r="S88" s="137">
        <v>0</v>
      </c>
      <c r="T88" s="138">
        <f>S88*H88</f>
        <v>0</v>
      </c>
      <c r="AR88" s="139" t="s">
        <v>149</v>
      </c>
      <c r="AT88" s="139" t="s">
        <v>144</v>
      </c>
      <c r="AU88" s="139" t="s">
        <v>79</v>
      </c>
      <c r="AY88" s="18" t="s">
        <v>141</v>
      </c>
      <c r="BE88" s="140">
        <f>IF(N88="základní",J88,0)</f>
        <v>0</v>
      </c>
      <c r="BF88" s="140">
        <f>IF(N88="snížená",J88,0)</f>
        <v>0</v>
      </c>
      <c r="BG88" s="140">
        <f>IF(N88="zákl. přenesená",J88,0)</f>
        <v>0</v>
      </c>
      <c r="BH88" s="140">
        <f>IF(N88="sníž. přenesená",J88,0)</f>
        <v>0</v>
      </c>
      <c r="BI88" s="140">
        <f>IF(N88="nulová",J88,0)</f>
        <v>0</v>
      </c>
      <c r="BJ88" s="18" t="s">
        <v>79</v>
      </c>
      <c r="BK88" s="140">
        <f>ROUND(I88*H88,2)</f>
        <v>0</v>
      </c>
      <c r="BL88" s="18" t="s">
        <v>149</v>
      </c>
      <c r="BM88" s="139" t="s">
        <v>2606</v>
      </c>
    </row>
    <row r="89" spans="2:65" s="1" customFormat="1" ht="29.25" x14ac:dyDescent="0.2">
      <c r="B89" s="33"/>
      <c r="D89" s="141" t="s">
        <v>151</v>
      </c>
      <c r="F89" s="142" t="s">
        <v>2605</v>
      </c>
      <c r="I89" s="143"/>
      <c r="L89" s="33"/>
      <c r="M89" s="144"/>
      <c r="T89" s="54"/>
      <c r="AT89" s="18" t="s">
        <v>151</v>
      </c>
      <c r="AU89" s="18" t="s">
        <v>79</v>
      </c>
    </row>
    <row r="90" spans="2:65" s="1" customFormat="1" ht="24.2" customHeight="1" x14ac:dyDescent="0.2">
      <c r="B90" s="33"/>
      <c r="C90" s="128" t="s">
        <v>149</v>
      </c>
      <c r="D90" s="128" t="s">
        <v>144</v>
      </c>
      <c r="E90" s="129" t="s">
        <v>2607</v>
      </c>
      <c r="F90" s="130" t="s">
        <v>2608</v>
      </c>
      <c r="G90" s="131" t="s">
        <v>2609</v>
      </c>
      <c r="H90" s="132">
        <v>1</v>
      </c>
      <c r="I90" s="133"/>
      <c r="J90" s="134">
        <f>ROUND(I90*H90,2)</f>
        <v>0</v>
      </c>
      <c r="K90" s="130" t="s">
        <v>292</v>
      </c>
      <c r="L90" s="33"/>
      <c r="M90" s="135" t="s">
        <v>19</v>
      </c>
      <c r="N90" s="136" t="s">
        <v>42</v>
      </c>
      <c r="P90" s="137">
        <f>O90*H90</f>
        <v>0</v>
      </c>
      <c r="Q90" s="137">
        <v>0</v>
      </c>
      <c r="R90" s="137">
        <f>Q90*H90</f>
        <v>0</v>
      </c>
      <c r="S90" s="137">
        <v>0</v>
      </c>
      <c r="T90" s="138">
        <f>S90*H90</f>
        <v>0</v>
      </c>
      <c r="AR90" s="139" t="s">
        <v>149</v>
      </c>
      <c r="AT90" s="139" t="s">
        <v>144</v>
      </c>
      <c r="AU90" s="139" t="s">
        <v>79</v>
      </c>
      <c r="AY90" s="18" t="s">
        <v>141</v>
      </c>
      <c r="BE90" s="140">
        <f>IF(N90="základní",J90,0)</f>
        <v>0</v>
      </c>
      <c r="BF90" s="140">
        <f>IF(N90="snížená",J90,0)</f>
        <v>0</v>
      </c>
      <c r="BG90" s="140">
        <f>IF(N90="zákl. přenesená",J90,0)</f>
        <v>0</v>
      </c>
      <c r="BH90" s="140">
        <f>IF(N90="sníž. přenesená",J90,0)</f>
        <v>0</v>
      </c>
      <c r="BI90" s="140">
        <f>IF(N90="nulová",J90,0)</f>
        <v>0</v>
      </c>
      <c r="BJ90" s="18" t="s">
        <v>79</v>
      </c>
      <c r="BK90" s="140">
        <f>ROUND(I90*H90,2)</f>
        <v>0</v>
      </c>
      <c r="BL90" s="18" t="s">
        <v>149</v>
      </c>
      <c r="BM90" s="139" t="s">
        <v>2610</v>
      </c>
    </row>
    <row r="91" spans="2:65" s="1" customFormat="1" ht="19.5" x14ac:dyDescent="0.2">
      <c r="B91" s="33"/>
      <c r="D91" s="141" t="s">
        <v>151</v>
      </c>
      <c r="F91" s="142" t="s">
        <v>2608</v>
      </c>
      <c r="I91" s="143"/>
      <c r="L91" s="33"/>
      <c r="M91" s="144"/>
      <c r="T91" s="54"/>
      <c r="AT91" s="18" t="s">
        <v>151</v>
      </c>
      <c r="AU91" s="18" t="s">
        <v>79</v>
      </c>
    </row>
    <row r="92" spans="2:65" s="11" customFormat="1" ht="25.9" customHeight="1" x14ac:dyDescent="0.2">
      <c r="B92" s="116"/>
      <c r="D92" s="117" t="s">
        <v>70</v>
      </c>
      <c r="E92" s="118" t="s">
        <v>2611</v>
      </c>
      <c r="F92" s="118" t="s">
        <v>2612</v>
      </c>
      <c r="I92" s="119"/>
      <c r="J92" s="120">
        <f>BK92</f>
        <v>0</v>
      </c>
      <c r="L92" s="116"/>
      <c r="M92" s="121"/>
      <c r="P92" s="122">
        <f>P93+SUM(P94:P127)</f>
        <v>0</v>
      </c>
      <c r="R92" s="122">
        <f>R93+SUM(R94:R127)</f>
        <v>0</v>
      </c>
      <c r="T92" s="123">
        <f>T93+SUM(T94:T127)</f>
        <v>0</v>
      </c>
      <c r="AR92" s="117" t="s">
        <v>180</v>
      </c>
      <c r="AT92" s="124" t="s">
        <v>70</v>
      </c>
      <c r="AU92" s="124" t="s">
        <v>71</v>
      </c>
      <c r="AY92" s="117" t="s">
        <v>141</v>
      </c>
      <c r="BK92" s="125">
        <f>BK93+SUM(BK94:BK127)</f>
        <v>0</v>
      </c>
    </row>
    <row r="93" spans="2:65" s="1" customFormat="1" ht="21.75" customHeight="1" x14ac:dyDescent="0.2">
      <c r="B93" s="33"/>
      <c r="C93" s="128" t="s">
        <v>180</v>
      </c>
      <c r="D93" s="128" t="s">
        <v>144</v>
      </c>
      <c r="E93" s="129" t="s">
        <v>2613</v>
      </c>
      <c r="F93" s="130" t="s">
        <v>2614</v>
      </c>
      <c r="G93" s="131" t="s">
        <v>2503</v>
      </c>
      <c r="H93" s="132">
        <v>240</v>
      </c>
      <c r="I93" s="133"/>
      <c r="J93" s="134">
        <f>ROUND(I93*H93,2)</f>
        <v>0</v>
      </c>
      <c r="K93" s="130" t="s">
        <v>292</v>
      </c>
      <c r="L93" s="33"/>
      <c r="M93" s="135" t="s">
        <v>19</v>
      </c>
      <c r="N93" s="136" t="s">
        <v>42</v>
      </c>
      <c r="P93" s="137">
        <f>O93*H93</f>
        <v>0</v>
      </c>
      <c r="Q93" s="137">
        <v>0</v>
      </c>
      <c r="R93" s="137">
        <f>Q93*H93</f>
        <v>0</v>
      </c>
      <c r="S93" s="137">
        <v>0</v>
      </c>
      <c r="T93" s="138">
        <f>S93*H93</f>
        <v>0</v>
      </c>
      <c r="AR93" s="139" t="s">
        <v>2615</v>
      </c>
      <c r="AT93" s="139" t="s">
        <v>144</v>
      </c>
      <c r="AU93" s="139" t="s">
        <v>79</v>
      </c>
      <c r="AY93" s="18" t="s">
        <v>141</v>
      </c>
      <c r="BE93" s="140">
        <f>IF(N93="základní",J93,0)</f>
        <v>0</v>
      </c>
      <c r="BF93" s="140">
        <f>IF(N93="snížená",J93,0)</f>
        <v>0</v>
      </c>
      <c r="BG93" s="140">
        <f>IF(N93="zákl. přenesená",J93,0)</f>
        <v>0</v>
      </c>
      <c r="BH93" s="140">
        <f>IF(N93="sníž. přenesená",J93,0)</f>
        <v>0</v>
      </c>
      <c r="BI93" s="140">
        <f>IF(N93="nulová",J93,0)</f>
        <v>0</v>
      </c>
      <c r="BJ93" s="18" t="s">
        <v>79</v>
      </c>
      <c r="BK93" s="140">
        <f>ROUND(I93*H93,2)</f>
        <v>0</v>
      </c>
      <c r="BL93" s="18" t="s">
        <v>2615</v>
      </c>
      <c r="BM93" s="139" t="s">
        <v>2616</v>
      </c>
    </row>
    <row r="94" spans="2:65" s="1" customFormat="1" ht="11.25" x14ac:dyDescent="0.2">
      <c r="B94" s="33"/>
      <c r="D94" s="141" t="s">
        <v>151</v>
      </c>
      <c r="F94" s="142" t="s">
        <v>2614</v>
      </c>
      <c r="I94" s="143"/>
      <c r="L94" s="33"/>
      <c r="M94" s="144"/>
      <c r="T94" s="54"/>
      <c r="AT94" s="18" t="s">
        <v>151</v>
      </c>
      <c r="AU94" s="18" t="s">
        <v>79</v>
      </c>
    </row>
    <row r="95" spans="2:65" s="12" customFormat="1" ht="11.25" x14ac:dyDescent="0.2">
      <c r="B95" s="147"/>
      <c r="D95" s="141" t="s">
        <v>155</v>
      </c>
      <c r="E95" s="148" t="s">
        <v>19</v>
      </c>
      <c r="F95" s="149" t="s">
        <v>2617</v>
      </c>
      <c r="H95" s="148" t="s">
        <v>19</v>
      </c>
      <c r="I95" s="150"/>
      <c r="L95" s="147"/>
      <c r="M95" s="151"/>
      <c r="T95" s="152"/>
      <c r="AT95" s="148" t="s">
        <v>155</v>
      </c>
      <c r="AU95" s="148" t="s">
        <v>79</v>
      </c>
      <c r="AV95" s="12" t="s">
        <v>79</v>
      </c>
      <c r="AW95" s="12" t="s">
        <v>33</v>
      </c>
      <c r="AX95" s="12" t="s">
        <v>71</v>
      </c>
      <c r="AY95" s="148" t="s">
        <v>141</v>
      </c>
    </row>
    <row r="96" spans="2:65" s="12" customFormat="1" ht="22.5" x14ac:dyDescent="0.2">
      <c r="B96" s="147"/>
      <c r="D96" s="141" t="s">
        <v>155</v>
      </c>
      <c r="E96" s="148" t="s">
        <v>19</v>
      </c>
      <c r="F96" s="149" t="s">
        <v>2618</v>
      </c>
      <c r="H96" s="148" t="s">
        <v>19</v>
      </c>
      <c r="I96" s="150"/>
      <c r="L96" s="147"/>
      <c r="M96" s="151"/>
      <c r="T96" s="152"/>
      <c r="AT96" s="148" t="s">
        <v>155</v>
      </c>
      <c r="AU96" s="148" t="s">
        <v>79</v>
      </c>
      <c r="AV96" s="12" t="s">
        <v>79</v>
      </c>
      <c r="AW96" s="12" t="s">
        <v>33</v>
      </c>
      <c r="AX96" s="12" t="s">
        <v>71</v>
      </c>
      <c r="AY96" s="148" t="s">
        <v>141</v>
      </c>
    </row>
    <row r="97" spans="2:65" s="12" customFormat="1" ht="22.5" x14ac:dyDescent="0.2">
      <c r="B97" s="147"/>
      <c r="D97" s="141" t="s">
        <v>155</v>
      </c>
      <c r="E97" s="148" t="s">
        <v>19</v>
      </c>
      <c r="F97" s="149" t="s">
        <v>2619</v>
      </c>
      <c r="H97" s="148" t="s">
        <v>19</v>
      </c>
      <c r="I97" s="150"/>
      <c r="L97" s="147"/>
      <c r="M97" s="151"/>
      <c r="T97" s="152"/>
      <c r="AT97" s="148" t="s">
        <v>155</v>
      </c>
      <c r="AU97" s="148" t="s">
        <v>79</v>
      </c>
      <c r="AV97" s="12" t="s">
        <v>79</v>
      </c>
      <c r="AW97" s="12" t="s">
        <v>33</v>
      </c>
      <c r="AX97" s="12" t="s">
        <v>71</v>
      </c>
      <c r="AY97" s="148" t="s">
        <v>141</v>
      </c>
    </row>
    <row r="98" spans="2:65" s="12" customFormat="1" ht="22.5" x14ac:dyDescent="0.2">
      <c r="B98" s="147"/>
      <c r="D98" s="141" t="s">
        <v>155</v>
      </c>
      <c r="E98" s="148" t="s">
        <v>19</v>
      </c>
      <c r="F98" s="149" t="s">
        <v>2620</v>
      </c>
      <c r="H98" s="148" t="s">
        <v>19</v>
      </c>
      <c r="I98" s="150"/>
      <c r="L98" s="147"/>
      <c r="M98" s="151"/>
      <c r="T98" s="152"/>
      <c r="AT98" s="148" t="s">
        <v>155</v>
      </c>
      <c r="AU98" s="148" t="s">
        <v>79</v>
      </c>
      <c r="AV98" s="12" t="s">
        <v>79</v>
      </c>
      <c r="AW98" s="12" t="s">
        <v>33</v>
      </c>
      <c r="AX98" s="12" t="s">
        <v>71</v>
      </c>
      <c r="AY98" s="148" t="s">
        <v>141</v>
      </c>
    </row>
    <row r="99" spans="2:65" s="12" customFormat="1" ht="33.75" x14ac:dyDescent="0.2">
      <c r="B99" s="147"/>
      <c r="D99" s="141" t="s">
        <v>155</v>
      </c>
      <c r="E99" s="148" t="s">
        <v>19</v>
      </c>
      <c r="F99" s="149" t="s">
        <v>2621</v>
      </c>
      <c r="H99" s="148" t="s">
        <v>19</v>
      </c>
      <c r="I99" s="150"/>
      <c r="L99" s="147"/>
      <c r="M99" s="151"/>
      <c r="T99" s="152"/>
      <c r="AT99" s="148" t="s">
        <v>155</v>
      </c>
      <c r="AU99" s="148" t="s">
        <v>79</v>
      </c>
      <c r="AV99" s="12" t="s">
        <v>79</v>
      </c>
      <c r="AW99" s="12" t="s">
        <v>33</v>
      </c>
      <c r="AX99" s="12" t="s">
        <v>71</v>
      </c>
      <c r="AY99" s="148" t="s">
        <v>141</v>
      </c>
    </row>
    <row r="100" spans="2:65" s="13" customFormat="1" ht="11.25" x14ac:dyDescent="0.2">
      <c r="B100" s="153"/>
      <c r="D100" s="141" t="s">
        <v>155</v>
      </c>
      <c r="E100" s="154" t="s">
        <v>19</v>
      </c>
      <c r="F100" s="155" t="s">
        <v>2622</v>
      </c>
      <c r="H100" s="156">
        <v>240</v>
      </c>
      <c r="I100" s="157"/>
      <c r="L100" s="153"/>
      <c r="M100" s="158"/>
      <c r="T100" s="159"/>
      <c r="AT100" s="154" t="s">
        <v>155</v>
      </c>
      <c r="AU100" s="154" t="s">
        <v>79</v>
      </c>
      <c r="AV100" s="13" t="s">
        <v>81</v>
      </c>
      <c r="AW100" s="13" t="s">
        <v>33</v>
      </c>
      <c r="AX100" s="13" t="s">
        <v>79</v>
      </c>
      <c r="AY100" s="154" t="s">
        <v>141</v>
      </c>
    </row>
    <row r="101" spans="2:65" s="1" customFormat="1" ht="62.65" customHeight="1" x14ac:dyDescent="0.2">
      <c r="B101" s="33"/>
      <c r="C101" s="128" t="s">
        <v>189</v>
      </c>
      <c r="D101" s="128" t="s">
        <v>144</v>
      </c>
      <c r="E101" s="129" t="s">
        <v>2623</v>
      </c>
      <c r="F101" s="130" t="s">
        <v>2624</v>
      </c>
      <c r="G101" s="131" t="s">
        <v>2602</v>
      </c>
      <c r="H101" s="132">
        <v>1</v>
      </c>
      <c r="I101" s="133"/>
      <c r="J101" s="134">
        <f>ROUND(I101*H101,2)</f>
        <v>0</v>
      </c>
      <c r="K101" s="130" t="s">
        <v>292</v>
      </c>
      <c r="L101" s="33"/>
      <c r="M101" s="135" t="s">
        <v>19</v>
      </c>
      <c r="N101" s="136" t="s">
        <v>42</v>
      </c>
      <c r="P101" s="137">
        <f>O101*H101</f>
        <v>0</v>
      </c>
      <c r="Q101" s="137">
        <v>0</v>
      </c>
      <c r="R101" s="137">
        <f>Q101*H101</f>
        <v>0</v>
      </c>
      <c r="S101" s="137">
        <v>0</v>
      </c>
      <c r="T101" s="138">
        <f>S101*H101</f>
        <v>0</v>
      </c>
      <c r="AR101" s="139" t="s">
        <v>149</v>
      </c>
      <c r="AT101" s="139" t="s">
        <v>144</v>
      </c>
      <c r="AU101" s="139" t="s">
        <v>79</v>
      </c>
      <c r="AY101" s="18" t="s">
        <v>141</v>
      </c>
      <c r="BE101" s="140">
        <f>IF(N101="základní",J101,0)</f>
        <v>0</v>
      </c>
      <c r="BF101" s="140">
        <f>IF(N101="snížená",J101,0)</f>
        <v>0</v>
      </c>
      <c r="BG101" s="140">
        <f>IF(N101="zákl. přenesená",J101,0)</f>
        <v>0</v>
      </c>
      <c r="BH101" s="140">
        <f>IF(N101="sníž. přenesená",J101,0)</f>
        <v>0</v>
      </c>
      <c r="BI101" s="140">
        <f>IF(N101="nulová",J101,0)</f>
        <v>0</v>
      </c>
      <c r="BJ101" s="18" t="s">
        <v>79</v>
      </c>
      <c r="BK101" s="140">
        <f>ROUND(I101*H101,2)</f>
        <v>0</v>
      </c>
      <c r="BL101" s="18" t="s">
        <v>149</v>
      </c>
      <c r="BM101" s="139" t="s">
        <v>2625</v>
      </c>
    </row>
    <row r="102" spans="2:65" s="1" customFormat="1" ht="39" x14ac:dyDescent="0.2">
      <c r="B102" s="33"/>
      <c r="D102" s="141" t="s">
        <v>151</v>
      </c>
      <c r="F102" s="142" t="s">
        <v>2626</v>
      </c>
      <c r="I102" s="143"/>
      <c r="L102" s="33"/>
      <c r="M102" s="144"/>
      <c r="T102" s="54"/>
      <c r="AT102" s="18" t="s">
        <v>151</v>
      </c>
      <c r="AU102" s="18" t="s">
        <v>79</v>
      </c>
    </row>
    <row r="103" spans="2:65" s="13" customFormat="1" ht="11.25" x14ac:dyDescent="0.2">
      <c r="B103" s="153"/>
      <c r="D103" s="141" t="s">
        <v>155</v>
      </c>
      <c r="E103" s="154" t="s">
        <v>19</v>
      </c>
      <c r="F103" s="155" t="s">
        <v>2627</v>
      </c>
      <c r="H103" s="156">
        <v>1</v>
      </c>
      <c r="I103" s="157"/>
      <c r="L103" s="153"/>
      <c r="M103" s="158"/>
      <c r="T103" s="159"/>
      <c r="AT103" s="154" t="s">
        <v>155</v>
      </c>
      <c r="AU103" s="154" t="s">
        <v>79</v>
      </c>
      <c r="AV103" s="13" t="s">
        <v>81</v>
      </c>
      <c r="AW103" s="13" t="s">
        <v>33</v>
      </c>
      <c r="AX103" s="13" t="s">
        <v>79</v>
      </c>
      <c r="AY103" s="154" t="s">
        <v>141</v>
      </c>
    </row>
    <row r="104" spans="2:65" s="12" customFormat="1" ht="22.5" x14ac:dyDescent="0.2">
      <c r="B104" s="147"/>
      <c r="D104" s="141" t="s">
        <v>155</v>
      </c>
      <c r="E104" s="148" t="s">
        <v>19</v>
      </c>
      <c r="F104" s="149" t="s">
        <v>2628</v>
      </c>
      <c r="H104" s="148" t="s">
        <v>19</v>
      </c>
      <c r="I104" s="150"/>
      <c r="L104" s="147"/>
      <c r="M104" s="151"/>
      <c r="T104" s="152"/>
      <c r="AT104" s="148" t="s">
        <v>155</v>
      </c>
      <c r="AU104" s="148" t="s">
        <v>79</v>
      </c>
      <c r="AV104" s="12" t="s">
        <v>79</v>
      </c>
      <c r="AW104" s="12" t="s">
        <v>33</v>
      </c>
      <c r="AX104" s="12" t="s">
        <v>71</v>
      </c>
      <c r="AY104" s="148" t="s">
        <v>141</v>
      </c>
    </row>
    <row r="105" spans="2:65" s="12" customFormat="1" ht="22.5" x14ac:dyDescent="0.2">
      <c r="B105" s="147"/>
      <c r="D105" s="141" t="s">
        <v>155</v>
      </c>
      <c r="E105" s="148" t="s">
        <v>19</v>
      </c>
      <c r="F105" s="149" t="s">
        <v>2629</v>
      </c>
      <c r="H105" s="148" t="s">
        <v>19</v>
      </c>
      <c r="I105" s="150"/>
      <c r="L105" s="147"/>
      <c r="M105" s="151"/>
      <c r="T105" s="152"/>
      <c r="AT105" s="148" t="s">
        <v>155</v>
      </c>
      <c r="AU105" s="148" t="s">
        <v>79</v>
      </c>
      <c r="AV105" s="12" t="s">
        <v>79</v>
      </c>
      <c r="AW105" s="12" t="s">
        <v>33</v>
      </c>
      <c r="AX105" s="12" t="s">
        <v>71</v>
      </c>
      <c r="AY105" s="148" t="s">
        <v>141</v>
      </c>
    </row>
    <row r="106" spans="2:65" s="12" customFormat="1" ht="22.5" x14ac:dyDescent="0.2">
      <c r="B106" s="147"/>
      <c r="D106" s="141" t="s">
        <v>155</v>
      </c>
      <c r="E106" s="148" t="s">
        <v>19</v>
      </c>
      <c r="F106" s="149" t="s">
        <v>2630</v>
      </c>
      <c r="H106" s="148" t="s">
        <v>19</v>
      </c>
      <c r="I106" s="150"/>
      <c r="L106" s="147"/>
      <c r="M106" s="151"/>
      <c r="T106" s="152"/>
      <c r="AT106" s="148" t="s">
        <v>155</v>
      </c>
      <c r="AU106" s="148" t="s">
        <v>79</v>
      </c>
      <c r="AV106" s="12" t="s">
        <v>79</v>
      </c>
      <c r="AW106" s="12" t="s">
        <v>33</v>
      </c>
      <c r="AX106" s="12" t="s">
        <v>71</v>
      </c>
      <c r="AY106" s="148" t="s">
        <v>141</v>
      </c>
    </row>
    <row r="107" spans="2:65" s="12" customFormat="1" ht="22.5" x14ac:dyDescent="0.2">
      <c r="B107" s="147"/>
      <c r="D107" s="141" t="s">
        <v>155</v>
      </c>
      <c r="E107" s="148" t="s">
        <v>19</v>
      </c>
      <c r="F107" s="149" t="s">
        <v>2631</v>
      </c>
      <c r="H107" s="148" t="s">
        <v>19</v>
      </c>
      <c r="I107" s="150"/>
      <c r="L107" s="147"/>
      <c r="M107" s="151"/>
      <c r="T107" s="152"/>
      <c r="AT107" s="148" t="s">
        <v>155</v>
      </c>
      <c r="AU107" s="148" t="s">
        <v>79</v>
      </c>
      <c r="AV107" s="12" t="s">
        <v>79</v>
      </c>
      <c r="AW107" s="12" t="s">
        <v>33</v>
      </c>
      <c r="AX107" s="12" t="s">
        <v>71</v>
      </c>
      <c r="AY107" s="148" t="s">
        <v>141</v>
      </c>
    </row>
    <row r="108" spans="2:65" s="12" customFormat="1" ht="22.5" x14ac:dyDescent="0.2">
      <c r="B108" s="147"/>
      <c r="D108" s="141" t="s">
        <v>155</v>
      </c>
      <c r="E108" s="148" t="s">
        <v>19</v>
      </c>
      <c r="F108" s="149" t="s">
        <v>2632</v>
      </c>
      <c r="H108" s="148" t="s">
        <v>19</v>
      </c>
      <c r="I108" s="150"/>
      <c r="L108" s="147"/>
      <c r="M108" s="151"/>
      <c r="T108" s="152"/>
      <c r="AT108" s="148" t="s">
        <v>155</v>
      </c>
      <c r="AU108" s="148" t="s">
        <v>79</v>
      </c>
      <c r="AV108" s="12" t="s">
        <v>79</v>
      </c>
      <c r="AW108" s="12" t="s">
        <v>33</v>
      </c>
      <c r="AX108" s="12" t="s">
        <v>71</v>
      </c>
      <c r="AY108" s="148" t="s">
        <v>141</v>
      </c>
    </row>
    <row r="109" spans="2:65" s="12" customFormat="1" ht="11.25" x14ac:dyDescent="0.2">
      <c r="B109" s="147"/>
      <c r="D109" s="141" t="s">
        <v>155</v>
      </c>
      <c r="E109" s="148" t="s">
        <v>19</v>
      </c>
      <c r="F109" s="149" t="s">
        <v>2633</v>
      </c>
      <c r="H109" s="148" t="s">
        <v>19</v>
      </c>
      <c r="I109" s="150"/>
      <c r="L109" s="147"/>
      <c r="M109" s="151"/>
      <c r="T109" s="152"/>
      <c r="AT109" s="148" t="s">
        <v>155</v>
      </c>
      <c r="AU109" s="148" t="s">
        <v>79</v>
      </c>
      <c r="AV109" s="12" t="s">
        <v>79</v>
      </c>
      <c r="AW109" s="12" t="s">
        <v>33</v>
      </c>
      <c r="AX109" s="12" t="s">
        <v>71</v>
      </c>
      <c r="AY109" s="148" t="s">
        <v>141</v>
      </c>
    </row>
    <row r="110" spans="2:65" s="12" customFormat="1" ht="11.25" x14ac:dyDescent="0.2">
      <c r="B110" s="147"/>
      <c r="D110" s="141" t="s">
        <v>155</v>
      </c>
      <c r="E110" s="148" t="s">
        <v>19</v>
      </c>
      <c r="F110" s="149" t="s">
        <v>2634</v>
      </c>
      <c r="H110" s="148" t="s">
        <v>19</v>
      </c>
      <c r="I110" s="150"/>
      <c r="L110" s="147"/>
      <c r="M110" s="151"/>
      <c r="T110" s="152"/>
      <c r="AT110" s="148" t="s">
        <v>155</v>
      </c>
      <c r="AU110" s="148" t="s">
        <v>79</v>
      </c>
      <c r="AV110" s="12" t="s">
        <v>79</v>
      </c>
      <c r="AW110" s="12" t="s">
        <v>33</v>
      </c>
      <c r="AX110" s="12" t="s">
        <v>71</v>
      </c>
      <c r="AY110" s="148" t="s">
        <v>141</v>
      </c>
    </row>
    <row r="111" spans="2:65" s="1" customFormat="1" ht="24.2" customHeight="1" x14ac:dyDescent="0.2">
      <c r="B111" s="33"/>
      <c r="C111" s="128" t="s">
        <v>194</v>
      </c>
      <c r="D111" s="128" t="s">
        <v>144</v>
      </c>
      <c r="E111" s="129" t="s">
        <v>2635</v>
      </c>
      <c r="F111" s="130" t="s">
        <v>2636</v>
      </c>
      <c r="G111" s="131" t="s">
        <v>2602</v>
      </c>
      <c r="H111" s="132">
        <v>1</v>
      </c>
      <c r="I111" s="133"/>
      <c r="J111" s="134">
        <f>ROUND(I111*H111,2)</f>
        <v>0</v>
      </c>
      <c r="K111" s="130" t="s">
        <v>292</v>
      </c>
      <c r="L111" s="33"/>
      <c r="M111" s="135" t="s">
        <v>19</v>
      </c>
      <c r="N111" s="136" t="s">
        <v>42</v>
      </c>
      <c r="P111" s="137">
        <f>O111*H111</f>
        <v>0</v>
      </c>
      <c r="Q111" s="137">
        <v>0</v>
      </c>
      <c r="R111" s="137">
        <f>Q111*H111</f>
        <v>0</v>
      </c>
      <c r="S111" s="137">
        <v>0</v>
      </c>
      <c r="T111" s="138">
        <f>S111*H111</f>
        <v>0</v>
      </c>
      <c r="AR111" s="139" t="s">
        <v>149</v>
      </c>
      <c r="AT111" s="139" t="s">
        <v>144</v>
      </c>
      <c r="AU111" s="139" t="s">
        <v>79</v>
      </c>
      <c r="AY111" s="18" t="s">
        <v>141</v>
      </c>
      <c r="BE111" s="140">
        <f>IF(N111="základní",J111,0)</f>
        <v>0</v>
      </c>
      <c r="BF111" s="140">
        <f>IF(N111="snížená",J111,0)</f>
        <v>0</v>
      </c>
      <c r="BG111" s="140">
        <f>IF(N111="zákl. přenesená",J111,0)</f>
        <v>0</v>
      </c>
      <c r="BH111" s="140">
        <f>IF(N111="sníž. přenesená",J111,0)</f>
        <v>0</v>
      </c>
      <c r="BI111" s="140">
        <f>IF(N111="nulová",J111,0)</f>
        <v>0</v>
      </c>
      <c r="BJ111" s="18" t="s">
        <v>79</v>
      </c>
      <c r="BK111" s="140">
        <f>ROUND(I111*H111,2)</f>
        <v>0</v>
      </c>
      <c r="BL111" s="18" t="s">
        <v>149</v>
      </c>
      <c r="BM111" s="139" t="s">
        <v>2637</v>
      </c>
    </row>
    <row r="112" spans="2:65" s="1" customFormat="1" ht="19.5" x14ac:dyDescent="0.2">
      <c r="B112" s="33"/>
      <c r="D112" s="141" t="s">
        <v>151</v>
      </c>
      <c r="F112" s="142" t="s">
        <v>2636</v>
      </c>
      <c r="I112" s="143"/>
      <c r="L112" s="33"/>
      <c r="M112" s="144"/>
      <c r="T112" s="54"/>
      <c r="AT112" s="18" t="s">
        <v>151</v>
      </c>
      <c r="AU112" s="18" t="s">
        <v>79</v>
      </c>
    </row>
    <row r="113" spans="2:65" s="12" customFormat="1" ht="11.25" x14ac:dyDescent="0.2">
      <c r="B113" s="147"/>
      <c r="D113" s="141" t="s">
        <v>155</v>
      </c>
      <c r="E113" s="148" t="s">
        <v>19</v>
      </c>
      <c r="F113" s="149" t="s">
        <v>2638</v>
      </c>
      <c r="H113" s="148" t="s">
        <v>19</v>
      </c>
      <c r="I113" s="150"/>
      <c r="L113" s="147"/>
      <c r="M113" s="151"/>
      <c r="T113" s="152"/>
      <c r="AT113" s="148" t="s">
        <v>155</v>
      </c>
      <c r="AU113" s="148" t="s">
        <v>79</v>
      </c>
      <c r="AV113" s="12" t="s">
        <v>79</v>
      </c>
      <c r="AW113" s="12" t="s">
        <v>33</v>
      </c>
      <c r="AX113" s="12" t="s">
        <v>71</v>
      </c>
      <c r="AY113" s="148" t="s">
        <v>141</v>
      </c>
    </row>
    <row r="114" spans="2:65" s="13" customFormat="1" ht="33.75" x14ac:dyDescent="0.2">
      <c r="B114" s="153"/>
      <c r="D114" s="141" t="s">
        <v>155</v>
      </c>
      <c r="E114" s="154" t="s">
        <v>19</v>
      </c>
      <c r="F114" s="155" t="s">
        <v>2639</v>
      </c>
      <c r="H114" s="156">
        <v>1</v>
      </c>
      <c r="I114" s="157"/>
      <c r="L114" s="153"/>
      <c r="M114" s="158"/>
      <c r="T114" s="159"/>
      <c r="AT114" s="154" t="s">
        <v>155</v>
      </c>
      <c r="AU114" s="154" t="s">
        <v>79</v>
      </c>
      <c r="AV114" s="13" t="s">
        <v>81</v>
      </c>
      <c r="AW114" s="13" t="s">
        <v>33</v>
      </c>
      <c r="AX114" s="13" t="s">
        <v>79</v>
      </c>
      <c r="AY114" s="154" t="s">
        <v>141</v>
      </c>
    </row>
    <row r="115" spans="2:65" s="12" customFormat="1" ht="33.75" x14ac:dyDescent="0.2">
      <c r="B115" s="147"/>
      <c r="D115" s="141" t="s">
        <v>155</v>
      </c>
      <c r="E115" s="148" t="s">
        <v>19</v>
      </c>
      <c r="F115" s="149" t="s">
        <v>2640</v>
      </c>
      <c r="H115" s="148" t="s">
        <v>19</v>
      </c>
      <c r="I115" s="150"/>
      <c r="L115" s="147"/>
      <c r="M115" s="151"/>
      <c r="T115" s="152"/>
      <c r="AT115" s="148" t="s">
        <v>155</v>
      </c>
      <c r="AU115" s="148" t="s">
        <v>79</v>
      </c>
      <c r="AV115" s="12" t="s">
        <v>79</v>
      </c>
      <c r="AW115" s="12" t="s">
        <v>33</v>
      </c>
      <c r="AX115" s="12" t="s">
        <v>71</v>
      </c>
      <c r="AY115" s="148" t="s">
        <v>141</v>
      </c>
    </row>
    <row r="116" spans="2:65" s="12" customFormat="1" ht="22.5" x14ac:dyDescent="0.2">
      <c r="B116" s="147"/>
      <c r="D116" s="141" t="s">
        <v>155</v>
      </c>
      <c r="E116" s="148" t="s">
        <v>19</v>
      </c>
      <c r="F116" s="149" t="s">
        <v>2641</v>
      </c>
      <c r="H116" s="148" t="s">
        <v>19</v>
      </c>
      <c r="I116" s="150"/>
      <c r="L116" s="147"/>
      <c r="M116" s="151"/>
      <c r="T116" s="152"/>
      <c r="AT116" s="148" t="s">
        <v>155</v>
      </c>
      <c r="AU116" s="148" t="s">
        <v>79</v>
      </c>
      <c r="AV116" s="12" t="s">
        <v>79</v>
      </c>
      <c r="AW116" s="12" t="s">
        <v>33</v>
      </c>
      <c r="AX116" s="12" t="s">
        <v>71</v>
      </c>
      <c r="AY116" s="148" t="s">
        <v>141</v>
      </c>
    </row>
    <row r="117" spans="2:65" s="1" customFormat="1" ht="49.15" customHeight="1" x14ac:dyDescent="0.2">
      <c r="B117" s="33"/>
      <c r="C117" s="128" t="s">
        <v>175</v>
      </c>
      <c r="D117" s="128" t="s">
        <v>144</v>
      </c>
      <c r="E117" s="129" t="s">
        <v>2642</v>
      </c>
      <c r="F117" s="130" t="s">
        <v>2643</v>
      </c>
      <c r="G117" s="131" t="s">
        <v>2602</v>
      </c>
      <c r="H117" s="132">
        <v>1</v>
      </c>
      <c r="I117" s="133"/>
      <c r="J117" s="134">
        <f>ROUND(I117*H117,2)</f>
        <v>0</v>
      </c>
      <c r="K117" s="130" t="s">
        <v>292</v>
      </c>
      <c r="L117" s="33"/>
      <c r="M117" s="135" t="s">
        <v>19</v>
      </c>
      <c r="N117" s="136" t="s">
        <v>42</v>
      </c>
      <c r="P117" s="137">
        <f>O117*H117</f>
        <v>0</v>
      </c>
      <c r="Q117" s="137">
        <v>0</v>
      </c>
      <c r="R117" s="137">
        <f>Q117*H117</f>
        <v>0</v>
      </c>
      <c r="S117" s="137">
        <v>0</v>
      </c>
      <c r="T117" s="138">
        <f>S117*H117</f>
        <v>0</v>
      </c>
      <c r="AR117" s="139" t="s">
        <v>149</v>
      </c>
      <c r="AT117" s="139" t="s">
        <v>144</v>
      </c>
      <c r="AU117" s="139" t="s">
        <v>79</v>
      </c>
      <c r="AY117" s="18" t="s">
        <v>141</v>
      </c>
      <c r="BE117" s="140">
        <f>IF(N117="základní",J117,0)</f>
        <v>0</v>
      </c>
      <c r="BF117" s="140">
        <f>IF(N117="snížená",J117,0)</f>
        <v>0</v>
      </c>
      <c r="BG117" s="140">
        <f>IF(N117="zákl. přenesená",J117,0)</f>
        <v>0</v>
      </c>
      <c r="BH117" s="140">
        <f>IF(N117="sníž. přenesená",J117,0)</f>
        <v>0</v>
      </c>
      <c r="BI117" s="140">
        <f>IF(N117="nulová",J117,0)</f>
        <v>0</v>
      </c>
      <c r="BJ117" s="18" t="s">
        <v>79</v>
      </c>
      <c r="BK117" s="140">
        <f>ROUND(I117*H117,2)</f>
        <v>0</v>
      </c>
      <c r="BL117" s="18" t="s">
        <v>149</v>
      </c>
      <c r="BM117" s="139" t="s">
        <v>2644</v>
      </c>
    </row>
    <row r="118" spans="2:65" s="1" customFormat="1" ht="29.25" x14ac:dyDescent="0.2">
      <c r="B118" s="33"/>
      <c r="D118" s="141" t="s">
        <v>151</v>
      </c>
      <c r="F118" s="142" t="s">
        <v>2645</v>
      </c>
      <c r="I118" s="143"/>
      <c r="L118" s="33"/>
      <c r="M118" s="144"/>
      <c r="T118" s="54"/>
      <c r="AT118" s="18" t="s">
        <v>151</v>
      </c>
      <c r="AU118" s="18" t="s">
        <v>79</v>
      </c>
    </row>
    <row r="119" spans="2:65" s="1" customFormat="1" ht="55.5" customHeight="1" x14ac:dyDescent="0.2">
      <c r="B119" s="33"/>
      <c r="C119" s="128" t="s">
        <v>209</v>
      </c>
      <c r="D119" s="128" t="s">
        <v>144</v>
      </c>
      <c r="E119" s="129" t="s">
        <v>2646</v>
      </c>
      <c r="F119" s="130" t="s">
        <v>2647</v>
      </c>
      <c r="G119" s="131" t="s">
        <v>2602</v>
      </c>
      <c r="H119" s="132">
        <v>1</v>
      </c>
      <c r="I119" s="133"/>
      <c r="J119" s="134">
        <f>ROUND(I119*H119,2)</f>
        <v>0</v>
      </c>
      <c r="K119" s="130" t="s">
        <v>292</v>
      </c>
      <c r="L119" s="33"/>
      <c r="M119" s="135" t="s">
        <v>19</v>
      </c>
      <c r="N119" s="136" t="s">
        <v>42</v>
      </c>
      <c r="P119" s="137">
        <f>O119*H119</f>
        <v>0</v>
      </c>
      <c r="Q119" s="137">
        <v>0</v>
      </c>
      <c r="R119" s="137">
        <f>Q119*H119</f>
        <v>0</v>
      </c>
      <c r="S119" s="137">
        <v>0</v>
      </c>
      <c r="T119" s="138">
        <f>S119*H119</f>
        <v>0</v>
      </c>
      <c r="AR119" s="139" t="s">
        <v>149</v>
      </c>
      <c r="AT119" s="139" t="s">
        <v>144</v>
      </c>
      <c r="AU119" s="139" t="s">
        <v>79</v>
      </c>
      <c r="AY119" s="18" t="s">
        <v>141</v>
      </c>
      <c r="BE119" s="140">
        <f>IF(N119="základní",J119,0)</f>
        <v>0</v>
      </c>
      <c r="BF119" s="140">
        <f>IF(N119="snížená",J119,0)</f>
        <v>0</v>
      </c>
      <c r="BG119" s="140">
        <f>IF(N119="zákl. přenesená",J119,0)</f>
        <v>0</v>
      </c>
      <c r="BH119" s="140">
        <f>IF(N119="sníž. přenesená",J119,0)</f>
        <v>0</v>
      </c>
      <c r="BI119" s="140">
        <f>IF(N119="nulová",J119,0)</f>
        <v>0</v>
      </c>
      <c r="BJ119" s="18" t="s">
        <v>79</v>
      </c>
      <c r="BK119" s="140">
        <f>ROUND(I119*H119,2)</f>
        <v>0</v>
      </c>
      <c r="BL119" s="18" t="s">
        <v>149</v>
      </c>
      <c r="BM119" s="139" t="s">
        <v>2648</v>
      </c>
    </row>
    <row r="120" spans="2:65" s="1" customFormat="1" ht="39" x14ac:dyDescent="0.2">
      <c r="B120" s="33"/>
      <c r="D120" s="141" t="s">
        <v>151</v>
      </c>
      <c r="F120" s="142" t="s">
        <v>2647</v>
      </c>
      <c r="I120" s="143"/>
      <c r="L120" s="33"/>
      <c r="M120" s="144"/>
      <c r="T120" s="54"/>
      <c r="AT120" s="18" t="s">
        <v>151</v>
      </c>
      <c r="AU120" s="18" t="s">
        <v>79</v>
      </c>
    </row>
    <row r="121" spans="2:65" s="1" customFormat="1" ht="24.2" customHeight="1" x14ac:dyDescent="0.2">
      <c r="B121" s="33"/>
      <c r="C121" s="128" t="s">
        <v>218</v>
      </c>
      <c r="D121" s="128" t="s">
        <v>144</v>
      </c>
      <c r="E121" s="129" t="s">
        <v>2649</v>
      </c>
      <c r="F121" s="130" t="s">
        <v>2650</v>
      </c>
      <c r="G121" s="131" t="s">
        <v>2602</v>
      </c>
      <c r="H121" s="132">
        <v>1</v>
      </c>
      <c r="I121" s="133"/>
      <c r="J121" s="134">
        <f>ROUND(I121*H121,2)</f>
        <v>0</v>
      </c>
      <c r="K121" s="130" t="s">
        <v>292</v>
      </c>
      <c r="L121" s="33"/>
      <c r="M121" s="135" t="s">
        <v>19</v>
      </c>
      <c r="N121" s="136" t="s">
        <v>42</v>
      </c>
      <c r="P121" s="137">
        <f>O121*H121</f>
        <v>0</v>
      </c>
      <c r="Q121" s="137">
        <v>0</v>
      </c>
      <c r="R121" s="137">
        <f>Q121*H121</f>
        <v>0</v>
      </c>
      <c r="S121" s="137">
        <v>0</v>
      </c>
      <c r="T121" s="138">
        <f>S121*H121</f>
        <v>0</v>
      </c>
      <c r="AR121" s="139" t="s">
        <v>149</v>
      </c>
      <c r="AT121" s="139" t="s">
        <v>144</v>
      </c>
      <c r="AU121" s="139" t="s">
        <v>79</v>
      </c>
      <c r="AY121" s="18" t="s">
        <v>141</v>
      </c>
      <c r="BE121" s="140">
        <f>IF(N121="základní",J121,0)</f>
        <v>0</v>
      </c>
      <c r="BF121" s="140">
        <f>IF(N121="snížená",J121,0)</f>
        <v>0</v>
      </c>
      <c r="BG121" s="140">
        <f>IF(N121="zákl. přenesená",J121,0)</f>
        <v>0</v>
      </c>
      <c r="BH121" s="140">
        <f>IF(N121="sníž. přenesená",J121,0)</f>
        <v>0</v>
      </c>
      <c r="BI121" s="140">
        <f>IF(N121="nulová",J121,0)</f>
        <v>0</v>
      </c>
      <c r="BJ121" s="18" t="s">
        <v>79</v>
      </c>
      <c r="BK121" s="140">
        <f>ROUND(I121*H121,2)</f>
        <v>0</v>
      </c>
      <c r="BL121" s="18" t="s">
        <v>149</v>
      </c>
      <c r="BM121" s="139" t="s">
        <v>2651</v>
      </c>
    </row>
    <row r="122" spans="2:65" s="1" customFormat="1" ht="19.5" x14ac:dyDescent="0.2">
      <c r="B122" s="33"/>
      <c r="D122" s="141" t="s">
        <v>151</v>
      </c>
      <c r="F122" s="142" t="s">
        <v>2650</v>
      </c>
      <c r="I122" s="143"/>
      <c r="L122" s="33"/>
      <c r="M122" s="144"/>
      <c r="T122" s="54"/>
      <c r="AT122" s="18" t="s">
        <v>151</v>
      </c>
      <c r="AU122" s="18" t="s">
        <v>79</v>
      </c>
    </row>
    <row r="123" spans="2:65" s="1" customFormat="1" ht="24.2" customHeight="1" x14ac:dyDescent="0.2">
      <c r="B123" s="33"/>
      <c r="C123" s="128" t="s">
        <v>227</v>
      </c>
      <c r="D123" s="128" t="s">
        <v>144</v>
      </c>
      <c r="E123" s="129" t="s">
        <v>2652</v>
      </c>
      <c r="F123" s="130" t="s">
        <v>2653</v>
      </c>
      <c r="G123" s="131" t="s">
        <v>2602</v>
      </c>
      <c r="H123" s="132">
        <v>1</v>
      </c>
      <c r="I123" s="133"/>
      <c r="J123" s="134">
        <f>ROUND(I123*H123,2)</f>
        <v>0</v>
      </c>
      <c r="K123" s="130" t="s">
        <v>292</v>
      </c>
      <c r="L123" s="33"/>
      <c r="M123" s="135" t="s">
        <v>19</v>
      </c>
      <c r="N123" s="136" t="s">
        <v>42</v>
      </c>
      <c r="P123" s="137">
        <f>O123*H123</f>
        <v>0</v>
      </c>
      <c r="Q123" s="137">
        <v>0</v>
      </c>
      <c r="R123" s="137">
        <f>Q123*H123</f>
        <v>0</v>
      </c>
      <c r="S123" s="137">
        <v>0</v>
      </c>
      <c r="T123" s="138">
        <f>S123*H123</f>
        <v>0</v>
      </c>
      <c r="AR123" s="139" t="s">
        <v>149</v>
      </c>
      <c r="AT123" s="139" t="s">
        <v>144</v>
      </c>
      <c r="AU123" s="139" t="s">
        <v>79</v>
      </c>
      <c r="AY123" s="18" t="s">
        <v>141</v>
      </c>
      <c r="BE123" s="140">
        <f>IF(N123="základní",J123,0)</f>
        <v>0</v>
      </c>
      <c r="BF123" s="140">
        <f>IF(N123="snížená",J123,0)</f>
        <v>0</v>
      </c>
      <c r="BG123" s="140">
        <f>IF(N123="zákl. přenesená",J123,0)</f>
        <v>0</v>
      </c>
      <c r="BH123" s="140">
        <f>IF(N123="sníž. přenesená",J123,0)</f>
        <v>0</v>
      </c>
      <c r="BI123" s="140">
        <f>IF(N123="nulová",J123,0)</f>
        <v>0</v>
      </c>
      <c r="BJ123" s="18" t="s">
        <v>79</v>
      </c>
      <c r="BK123" s="140">
        <f>ROUND(I123*H123,2)</f>
        <v>0</v>
      </c>
      <c r="BL123" s="18" t="s">
        <v>149</v>
      </c>
      <c r="BM123" s="139" t="s">
        <v>2654</v>
      </c>
    </row>
    <row r="124" spans="2:65" s="1" customFormat="1" ht="11.25" x14ac:dyDescent="0.2">
      <c r="B124" s="33"/>
      <c r="D124" s="141" t="s">
        <v>151</v>
      </c>
      <c r="F124" s="142" t="s">
        <v>2655</v>
      </c>
      <c r="I124" s="143"/>
      <c r="L124" s="33"/>
      <c r="M124" s="144"/>
      <c r="T124" s="54"/>
      <c r="AT124" s="18" t="s">
        <v>151</v>
      </c>
      <c r="AU124" s="18" t="s">
        <v>79</v>
      </c>
    </row>
    <row r="125" spans="2:65" s="1" customFormat="1" ht="33" customHeight="1" x14ac:dyDescent="0.2">
      <c r="B125" s="33"/>
      <c r="C125" s="128" t="s">
        <v>234</v>
      </c>
      <c r="D125" s="128" t="s">
        <v>144</v>
      </c>
      <c r="E125" s="129" t="s">
        <v>2656</v>
      </c>
      <c r="F125" s="130" t="s">
        <v>2657</v>
      </c>
      <c r="G125" s="131" t="s">
        <v>2602</v>
      </c>
      <c r="H125" s="132">
        <v>1</v>
      </c>
      <c r="I125" s="133"/>
      <c r="J125" s="134">
        <f>ROUND(I125*H125,2)</f>
        <v>0</v>
      </c>
      <c r="K125" s="130" t="s">
        <v>292</v>
      </c>
      <c r="L125" s="33"/>
      <c r="M125" s="135" t="s">
        <v>19</v>
      </c>
      <c r="N125" s="136" t="s">
        <v>42</v>
      </c>
      <c r="P125" s="137">
        <f>O125*H125</f>
        <v>0</v>
      </c>
      <c r="Q125" s="137">
        <v>0</v>
      </c>
      <c r="R125" s="137">
        <f>Q125*H125</f>
        <v>0</v>
      </c>
      <c r="S125" s="137">
        <v>0</v>
      </c>
      <c r="T125" s="138">
        <f>S125*H125</f>
        <v>0</v>
      </c>
      <c r="AR125" s="139" t="s">
        <v>149</v>
      </c>
      <c r="AT125" s="139" t="s">
        <v>144</v>
      </c>
      <c r="AU125" s="139" t="s">
        <v>79</v>
      </c>
      <c r="AY125" s="18" t="s">
        <v>141</v>
      </c>
      <c r="BE125" s="140">
        <f>IF(N125="základní",J125,0)</f>
        <v>0</v>
      </c>
      <c r="BF125" s="140">
        <f>IF(N125="snížená",J125,0)</f>
        <v>0</v>
      </c>
      <c r="BG125" s="140">
        <f>IF(N125="zákl. přenesená",J125,0)</f>
        <v>0</v>
      </c>
      <c r="BH125" s="140">
        <f>IF(N125="sníž. přenesená",J125,0)</f>
        <v>0</v>
      </c>
      <c r="BI125" s="140">
        <f>IF(N125="nulová",J125,0)</f>
        <v>0</v>
      </c>
      <c r="BJ125" s="18" t="s">
        <v>79</v>
      </c>
      <c r="BK125" s="140">
        <f>ROUND(I125*H125,2)</f>
        <v>0</v>
      </c>
      <c r="BL125" s="18" t="s">
        <v>149</v>
      </c>
      <c r="BM125" s="139" t="s">
        <v>2658</v>
      </c>
    </row>
    <row r="126" spans="2:65" s="1" customFormat="1" ht="19.5" x14ac:dyDescent="0.2">
      <c r="B126" s="33"/>
      <c r="D126" s="141" t="s">
        <v>151</v>
      </c>
      <c r="F126" s="142" t="s">
        <v>2659</v>
      </c>
      <c r="I126" s="143"/>
      <c r="L126" s="33"/>
      <c r="M126" s="144"/>
      <c r="T126" s="54"/>
      <c r="AT126" s="18" t="s">
        <v>151</v>
      </c>
      <c r="AU126" s="18" t="s">
        <v>79</v>
      </c>
    </row>
    <row r="127" spans="2:65" s="11" customFormat="1" ht="22.9" customHeight="1" x14ac:dyDescent="0.2">
      <c r="B127" s="116"/>
      <c r="D127" s="117" t="s">
        <v>70</v>
      </c>
      <c r="E127" s="126" t="s">
        <v>2660</v>
      </c>
      <c r="F127" s="126" t="s">
        <v>2661</v>
      </c>
      <c r="I127" s="119"/>
      <c r="J127" s="127">
        <f>BK127</f>
        <v>0</v>
      </c>
      <c r="L127" s="116"/>
      <c r="M127" s="121"/>
      <c r="P127" s="122">
        <f>SUM(P128:P132)</f>
        <v>0</v>
      </c>
      <c r="R127" s="122">
        <f>SUM(R128:R132)</f>
        <v>0</v>
      </c>
      <c r="T127" s="123">
        <f>SUM(T128:T132)</f>
        <v>0</v>
      </c>
      <c r="AR127" s="117" t="s">
        <v>180</v>
      </c>
      <c r="AT127" s="124" t="s">
        <v>70</v>
      </c>
      <c r="AU127" s="124" t="s">
        <v>79</v>
      </c>
      <c r="AY127" s="117" t="s">
        <v>141</v>
      </c>
      <c r="BK127" s="125">
        <f>SUM(BK128:BK132)</f>
        <v>0</v>
      </c>
    </row>
    <row r="128" spans="2:65" s="1" customFormat="1" ht="16.5" customHeight="1" x14ac:dyDescent="0.2">
      <c r="B128" s="33"/>
      <c r="C128" s="128" t="s">
        <v>244</v>
      </c>
      <c r="D128" s="128" t="s">
        <v>144</v>
      </c>
      <c r="E128" s="129" t="s">
        <v>2662</v>
      </c>
      <c r="F128" s="130" t="s">
        <v>2663</v>
      </c>
      <c r="G128" s="131" t="s">
        <v>2664</v>
      </c>
      <c r="H128" s="132">
        <v>5</v>
      </c>
      <c r="I128" s="133"/>
      <c r="J128" s="134">
        <f>ROUND(I128*H128,2)</f>
        <v>0</v>
      </c>
      <c r="K128" s="130" t="s">
        <v>148</v>
      </c>
      <c r="L128" s="33"/>
      <c r="M128" s="135" t="s">
        <v>19</v>
      </c>
      <c r="N128" s="136" t="s">
        <v>42</v>
      </c>
      <c r="P128" s="137">
        <f>O128*H128</f>
        <v>0</v>
      </c>
      <c r="Q128" s="137">
        <v>0</v>
      </c>
      <c r="R128" s="137">
        <f>Q128*H128</f>
        <v>0</v>
      </c>
      <c r="S128" s="137">
        <v>0</v>
      </c>
      <c r="T128" s="138">
        <f>S128*H128</f>
        <v>0</v>
      </c>
      <c r="AR128" s="139" t="s">
        <v>2615</v>
      </c>
      <c r="AT128" s="139" t="s">
        <v>144</v>
      </c>
      <c r="AU128" s="139" t="s">
        <v>81</v>
      </c>
      <c r="AY128" s="18" t="s">
        <v>141</v>
      </c>
      <c r="BE128" s="140">
        <f>IF(N128="základní",J128,0)</f>
        <v>0</v>
      </c>
      <c r="BF128" s="140">
        <f>IF(N128="snížená",J128,0)</f>
        <v>0</v>
      </c>
      <c r="BG128" s="140">
        <f>IF(N128="zákl. přenesená",J128,0)</f>
        <v>0</v>
      </c>
      <c r="BH128" s="140">
        <f>IF(N128="sníž. přenesená",J128,0)</f>
        <v>0</v>
      </c>
      <c r="BI128" s="140">
        <f>IF(N128="nulová",J128,0)</f>
        <v>0</v>
      </c>
      <c r="BJ128" s="18" t="s">
        <v>79</v>
      </c>
      <c r="BK128" s="140">
        <f>ROUND(I128*H128,2)</f>
        <v>0</v>
      </c>
      <c r="BL128" s="18" t="s">
        <v>2615</v>
      </c>
      <c r="BM128" s="139" t="s">
        <v>2665</v>
      </c>
    </row>
    <row r="129" spans="2:51" s="1" customFormat="1" ht="11.25" x14ac:dyDescent="0.2">
      <c r="B129" s="33"/>
      <c r="D129" s="141" t="s">
        <v>151</v>
      </c>
      <c r="F129" s="142" t="s">
        <v>2663</v>
      </c>
      <c r="I129" s="143"/>
      <c r="L129" s="33"/>
      <c r="M129" s="144"/>
      <c r="T129" s="54"/>
      <c r="AT129" s="18" t="s">
        <v>151</v>
      </c>
      <c r="AU129" s="18" t="s">
        <v>81</v>
      </c>
    </row>
    <row r="130" spans="2:51" s="1" customFormat="1" ht="11.25" x14ac:dyDescent="0.2">
      <c r="B130" s="33"/>
      <c r="D130" s="145" t="s">
        <v>153</v>
      </c>
      <c r="F130" s="146" t="s">
        <v>2666</v>
      </c>
      <c r="I130" s="143"/>
      <c r="L130" s="33"/>
      <c r="M130" s="144"/>
      <c r="T130" s="54"/>
      <c r="AT130" s="18" t="s">
        <v>153</v>
      </c>
      <c r="AU130" s="18" t="s">
        <v>81</v>
      </c>
    </row>
    <row r="131" spans="2:51" s="12" customFormat="1" ht="22.5" x14ac:dyDescent="0.2">
      <c r="B131" s="147"/>
      <c r="D131" s="141" t="s">
        <v>155</v>
      </c>
      <c r="E131" s="148" t="s">
        <v>19</v>
      </c>
      <c r="F131" s="149" t="s">
        <v>2667</v>
      </c>
      <c r="H131" s="148" t="s">
        <v>19</v>
      </c>
      <c r="I131" s="150"/>
      <c r="L131" s="147"/>
      <c r="M131" s="151"/>
      <c r="T131" s="152"/>
      <c r="AT131" s="148" t="s">
        <v>155</v>
      </c>
      <c r="AU131" s="148" t="s">
        <v>81</v>
      </c>
      <c r="AV131" s="12" t="s">
        <v>79</v>
      </c>
      <c r="AW131" s="12" t="s">
        <v>33</v>
      </c>
      <c r="AX131" s="12" t="s">
        <v>71</v>
      </c>
      <c r="AY131" s="148" t="s">
        <v>141</v>
      </c>
    </row>
    <row r="132" spans="2:51" s="13" customFormat="1" ht="11.25" x14ac:dyDescent="0.2">
      <c r="B132" s="153"/>
      <c r="D132" s="141" t="s">
        <v>155</v>
      </c>
      <c r="E132" s="154" t="s">
        <v>19</v>
      </c>
      <c r="F132" s="155" t="s">
        <v>2668</v>
      </c>
      <c r="H132" s="156">
        <v>5</v>
      </c>
      <c r="I132" s="157"/>
      <c r="L132" s="153"/>
      <c r="M132" s="188"/>
      <c r="N132" s="189"/>
      <c r="O132" s="189"/>
      <c r="P132" s="189"/>
      <c r="Q132" s="189"/>
      <c r="R132" s="189"/>
      <c r="S132" s="189"/>
      <c r="T132" s="190"/>
      <c r="AT132" s="154" t="s">
        <v>155</v>
      </c>
      <c r="AU132" s="154" t="s">
        <v>81</v>
      </c>
      <c r="AV132" s="13" t="s">
        <v>81</v>
      </c>
      <c r="AW132" s="13" t="s">
        <v>33</v>
      </c>
      <c r="AX132" s="13" t="s">
        <v>79</v>
      </c>
      <c r="AY132" s="154" t="s">
        <v>141</v>
      </c>
    </row>
    <row r="133" spans="2:51" s="1" customFormat="1" ht="6.95" customHeight="1" x14ac:dyDescent="0.2">
      <c r="B133" s="42"/>
      <c r="C133" s="43"/>
      <c r="D133" s="43"/>
      <c r="E133" s="43"/>
      <c r="F133" s="43"/>
      <c r="G133" s="43"/>
      <c r="H133" s="43"/>
      <c r="I133" s="43"/>
      <c r="J133" s="43"/>
      <c r="K133" s="43"/>
      <c r="L133" s="33"/>
    </row>
  </sheetData>
  <sheetProtection algorithmName="SHA-512" hashValue="q2SWD8tqAx0HDWoze9utbdY2ZwzFVLF4Z6Xb0rKrptygb6WO5lnantMKl3Oxxcy3DDA1s6OXcWWXaTz56jVlxg==" saltValue="wu1xFnb2JsbOZC3eqMYPhtYYsHz/QvNFzVpufo+zgYFkXddA6p3xoTfH1HHp2Vty/NFPSc5o7y3iajRlYIjk5w==" spinCount="100000" sheet="1" objects="1" scenarios="1" formatColumns="0" formatRows="0" autoFilter="0"/>
  <autoFilter ref="C81:K132" xr:uid="{00000000-0009-0000-0000-000002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130" r:id="rId1" xr:uid="{00000000-0004-0000-02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9"/>
  <sheetViews>
    <sheetView showGridLines="0" topLeftCell="A58" zoomScale="110" zoomScaleNormal="110" workbookViewId="0"/>
  </sheetViews>
  <sheetFormatPr defaultRowHeight="15" x14ac:dyDescent="0.2"/>
  <cols>
    <col min="1" max="1" width="8.33203125" style="191" customWidth="1"/>
    <col min="2" max="2" width="1.6640625" style="191" customWidth="1"/>
    <col min="3" max="4" width="5" style="191" customWidth="1"/>
    <col min="5" max="5" width="11.6640625" style="191" customWidth="1"/>
    <col min="6" max="6" width="9.1640625" style="191" customWidth="1"/>
    <col min="7" max="7" width="5" style="191" customWidth="1"/>
    <col min="8" max="8" width="77.83203125" style="191" customWidth="1"/>
    <col min="9" max="10" width="20" style="191" customWidth="1"/>
    <col min="11" max="11" width="1.6640625" style="191" customWidth="1"/>
  </cols>
  <sheetData>
    <row r="1" spans="2:11" customFormat="1" ht="37.5" customHeight="1" x14ac:dyDescent="0.2"/>
    <row r="2" spans="2:11" customFormat="1" ht="7.5" customHeight="1" x14ac:dyDescent="0.2">
      <c r="B2" s="192"/>
      <c r="C2" s="193"/>
      <c r="D2" s="193"/>
      <c r="E2" s="193"/>
      <c r="F2" s="193"/>
      <c r="G2" s="193"/>
      <c r="H2" s="193"/>
      <c r="I2" s="193"/>
      <c r="J2" s="193"/>
      <c r="K2" s="194"/>
    </row>
    <row r="3" spans="2:11" s="16" customFormat="1" ht="45" customHeight="1" x14ac:dyDescent="0.2">
      <c r="B3" s="195"/>
      <c r="C3" s="319" t="s">
        <v>2669</v>
      </c>
      <c r="D3" s="319"/>
      <c r="E3" s="319"/>
      <c r="F3" s="319"/>
      <c r="G3" s="319"/>
      <c r="H3" s="319"/>
      <c r="I3" s="319"/>
      <c r="J3" s="319"/>
      <c r="K3" s="196"/>
    </row>
    <row r="4" spans="2:11" customFormat="1" ht="25.5" customHeight="1" x14ac:dyDescent="0.3">
      <c r="B4" s="197"/>
      <c r="C4" s="318" t="s">
        <v>2670</v>
      </c>
      <c r="D4" s="318"/>
      <c r="E4" s="318"/>
      <c r="F4" s="318"/>
      <c r="G4" s="318"/>
      <c r="H4" s="318"/>
      <c r="I4" s="318"/>
      <c r="J4" s="318"/>
      <c r="K4" s="198"/>
    </row>
    <row r="5" spans="2:11" customFormat="1" ht="5.25" customHeight="1" x14ac:dyDescent="0.2">
      <c r="B5" s="197"/>
      <c r="C5" s="199"/>
      <c r="D5" s="199"/>
      <c r="E5" s="199"/>
      <c r="F5" s="199"/>
      <c r="G5" s="199"/>
      <c r="H5" s="199"/>
      <c r="I5" s="199"/>
      <c r="J5" s="199"/>
      <c r="K5" s="198"/>
    </row>
    <row r="6" spans="2:11" customFormat="1" ht="15" customHeight="1" x14ac:dyDescent="0.2">
      <c r="B6" s="197"/>
      <c r="C6" s="317" t="s">
        <v>2671</v>
      </c>
      <c r="D6" s="317"/>
      <c r="E6" s="317"/>
      <c r="F6" s="317"/>
      <c r="G6" s="317"/>
      <c r="H6" s="317"/>
      <c r="I6" s="317"/>
      <c r="J6" s="317"/>
      <c r="K6" s="198"/>
    </row>
    <row r="7" spans="2:11" customFormat="1" ht="15" customHeight="1" x14ac:dyDescent="0.2">
      <c r="B7" s="201"/>
      <c r="C7" s="317" t="s">
        <v>2672</v>
      </c>
      <c r="D7" s="317"/>
      <c r="E7" s="317"/>
      <c r="F7" s="317"/>
      <c r="G7" s="317"/>
      <c r="H7" s="317"/>
      <c r="I7" s="317"/>
      <c r="J7" s="317"/>
      <c r="K7" s="198"/>
    </row>
    <row r="8" spans="2:11" customFormat="1" ht="12.75" customHeight="1" x14ac:dyDescent="0.2">
      <c r="B8" s="201"/>
      <c r="C8" s="200"/>
      <c r="D8" s="200"/>
      <c r="E8" s="200"/>
      <c r="F8" s="200"/>
      <c r="G8" s="200"/>
      <c r="H8" s="200"/>
      <c r="I8" s="200"/>
      <c r="J8" s="200"/>
      <c r="K8" s="198"/>
    </row>
    <row r="9" spans="2:11" customFormat="1" ht="15" customHeight="1" x14ac:dyDescent="0.2">
      <c r="B9" s="201"/>
      <c r="C9" s="317" t="s">
        <v>2673</v>
      </c>
      <c r="D9" s="317"/>
      <c r="E9" s="317"/>
      <c r="F9" s="317"/>
      <c r="G9" s="317"/>
      <c r="H9" s="317"/>
      <c r="I9" s="317"/>
      <c r="J9" s="317"/>
      <c r="K9" s="198"/>
    </row>
    <row r="10" spans="2:11" customFormat="1" ht="15" customHeight="1" x14ac:dyDescent="0.2">
      <c r="B10" s="201"/>
      <c r="C10" s="200"/>
      <c r="D10" s="317" t="s">
        <v>2674</v>
      </c>
      <c r="E10" s="317"/>
      <c r="F10" s="317"/>
      <c r="G10" s="317"/>
      <c r="H10" s="317"/>
      <c r="I10" s="317"/>
      <c r="J10" s="317"/>
      <c r="K10" s="198"/>
    </row>
    <row r="11" spans="2:11" customFormat="1" ht="15" customHeight="1" x14ac:dyDescent="0.2">
      <c r="B11" s="201"/>
      <c r="C11" s="202"/>
      <c r="D11" s="317" t="s">
        <v>2675</v>
      </c>
      <c r="E11" s="317"/>
      <c r="F11" s="317"/>
      <c r="G11" s="317"/>
      <c r="H11" s="317"/>
      <c r="I11" s="317"/>
      <c r="J11" s="317"/>
      <c r="K11" s="198"/>
    </row>
    <row r="12" spans="2:11" customFormat="1" ht="15" customHeight="1" x14ac:dyDescent="0.2">
      <c r="B12" s="201"/>
      <c r="C12" s="202"/>
      <c r="D12" s="200"/>
      <c r="E12" s="200"/>
      <c r="F12" s="200"/>
      <c r="G12" s="200"/>
      <c r="H12" s="200"/>
      <c r="I12" s="200"/>
      <c r="J12" s="200"/>
      <c r="K12" s="198"/>
    </row>
    <row r="13" spans="2:11" customFormat="1" ht="15" customHeight="1" x14ac:dyDescent="0.2">
      <c r="B13" s="201"/>
      <c r="C13" s="202"/>
      <c r="D13" s="203" t="s">
        <v>2676</v>
      </c>
      <c r="E13" s="200"/>
      <c r="F13" s="200"/>
      <c r="G13" s="200"/>
      <c r="H13" s="200"/>
      <c r="I13" s="200"/>
      <c r="J13" s="200"/>
      <c r="K13" s="198"/>
    </row>
    <row r="14" spans="2:11" customFormat="1" ht="12.75" customHeight="1" x14ac:dyDescent="0.2">
      <c r="B14" s="201"/>
      <c r="C14" s="202"/>
      <c r="D14" s="202"/>
      <c r="E14" s="202"/>
      <c r="F14" s="202"/>
      <c r="G14" s="202"/>
      <c r="H14" s="202"/>
      <c r="I14" s="202"/>
      <c r="J14" s="202"/>
      <c r="K14" s="198"/>
    </row>
    <row r="15" spans="2:11" customFormat="1" ht="15" customHeight="1" x14ac:dyDescent="0.2">
      <c r="B15" s="201"/>
      <c r="C15" s="202"/>
      <c r="D15" s="317" t="s">
        <v>2677</v>
      </c>
      <c r="E15" s="317"/>
      <c r="F15" s="317"/>
      <c r="G15" s="317"/>
      <c r="H15" s="317"/>
      <c r="I15" s="317"/>
      <c r="J15" s="317"/>
      <c r="K15" s="198"/>
    </row>
    <row r="16" spans="2:11" customFormat="1" ht="15" customHeight="1" x14ac:dyDescent="0.2">
      <c r="B16" s="201"/>
      <c r="C16" s="202"/>
      <c r="D16" s="317" t="s">
        <v>2678</v>
      </c>
      <c r="E16" s="317"/>
      <c r="F16" s="317"/>
      <c r="G16" s="317"/>
      <c r="H16" s="317"/>
      <c r="I16" s="317"/>
      <c r="J16" s="317"/>
      <c r="K16" s="198"/>
    </row>
    <row r="17" spans="2:11" customFormat="1" ht="15" customHeight="1" x14ac:dyDescent="0.2">
      <c r="B17" s="201"/>
      <c r="C17" s="202"/>
      <c r="D17" s="317" t="s">
        <v>2679</v>
      </c>
      <c r="E17" s="317"/>
      <c r="F17" s="317"/>
      <c r="G17" s="317"/>
      <c r="H17" s="317"/>
      <c r="I17" s="317"/>
      <c r="J17" s="317"/>
      <c r="K17" s="198"/>
    </row>
    <row r="18" spans="2:11" customFormat="1" ht="15" customHeight="1" x14ac:dyDescent="0.2">
      <c r="B18" s="201"/>
      <c r="C18" s="202"/>
      <c r="D18" s="202"/>
      <c r="E18" s="204" t="s">
        <v>78</v>
      </c>
      <c r="F18" s="317" t="s">
        <v>2680</v>
      </c>
      <c r="G18" s="317"/>
      <c r="H18" s="317"/>
      <c r="I18" s="317"/>
      <c r="J18" s="317"/>
      <c r="K18" s="198"/>
    </row>
    <row r="19" spans="2:11" customFormat="1" ht="15" customHeight="1" x14ac:dyDescent="0.2">
      <c r="B19" s="201"/>
      <c r="C19" s="202"/>
      <c r="D19" s="202"/>
      <c r="E19" s="204" t="s">
        <v>2681</v>
      </c>
      <c r="F19" s="317" t="s">
        <v>2682</v>
      </c>
      <c r="G19" s="317"/>
      <c r="H19" s="317"/>
      <c r="I19" s="317"/>
      <c r="J19" s="317"/>
      <c r="K19" s="198"/>
    </row>
    <row r="20" spans="2:11" customFormat="1" ht="15" customHeight="1" x14ac:dyDescent="0.2">
      <c r="B20" s="201"/>
      <c r="C20" s="202"/>
      <c r="D20" s="202"/>
      <c r="E20" s="204" t="s">
        <v>2683</v>
      </c>
      <c r="F20" s="317" t="s">
        <v>2684</v>
      </c>
      <c r="G20" s="317"/>
      <c r="H20" s="317"/>
      <c r="I20" s="317"/>
      <c r="J20" s="317"/>
      <c r="K20" s="198"/>
    </row>
    <row r="21" spans="2:11" customFormat="1" ht="15" customHeight="1" x14ac:dyDescent="0.2">
      <c r="B21" s="201"/>
      <c r="C21" s="202"/>
      <c r="D21" s="202"/>
      <c r="E21" s="204" t="s">
        <v>2685</v>
      </c>
      <c r="F21" s="317" t="s">
        <v>2686</v>
      </c>
      <c r="G21" s="317"/>
      <c r="H21" s="317"/>
      <c r="I21" s="317"/>
      <c r="J21" s="317"/>
      <c r="K21" s="198"/>
    </row>
    <row r="22" spans="2:11" customFormat="1" ht="15" customHeight="1" x14ac:dyDescent="0.2">
      <c r="B22" s="201"/>
      <c r="C22" s="202"/>
      <c r="D22" s="202"/>
      <c r="E22" s="204" t="s">
        <v>2595</v>
      </c>
      <c r="F22" s="317" t="s">
        <v>2687</v>
      </c>
      <c r="G22" s="317"/>
      <c r="H22" s="317"/>
      <c r="I22" s="317"/>
      <c r="J22" s="317"/>
      <c r="K22" s="198"/>
    </row>
    <row r="23" spans="2:11" customFormat="1" ht="15" customHeight="1" x14ac:dyDescent="0.2">
      <c r="B23" s="201"/>
      <c r="C23" s="202"/>
      <c r="D23" s="202"/>
      <c r="E23" s="204" t="s">
        <v>2688</v>
      </c>
      <c r="F23" s="317" t="s">
        <v>2689</v>
      </c>
      <c r="G23" s="317"/>
      <c r="H23" s="317"/>
      <c r="I23" s="317"/>
      <c r="J23" s="317"/>
      <c r="K23" s="198"/>
    </row>
    <row r="24" spans="2:11" customFormat="1" ht="12.75" customHeight="1" x14ac:dyDescent="0.2">
      <c r="B24" s="201"/>
      <c r="C24" s="202"/>
      <c r="D24" s="202"/>
      <c r="E24" s="202"/>
      <c r="F24" s="202"/>
      <c r="G24" s="202"/>
      <c r="H24" s="202"/>
      <c r="I24" s="202"/>
      <c r="J24" s="202"/>
      <c r="K24" s="198"/>
    </row>
    <row r="25" spans="2:11" customFormat="1" ht="15" customHeight="1" x14ac:dyDescent="0.2">
      <c r="B25" s="201"/>
      <c r="C25" s="317" t="s">
        <v>2690</v>
      </c>
      <c r="D25" s="317"/>
      <c r="E25" s="317"/>
      <c r="F25" s="317"/>
      <c r="G25" s="317"/>
      <c r="H25" s="317"/>
      <c r="I25" s="317"/>
      <c r="J25" s="317"/>
      <c r="K25" s="198"/>
    </row>
    <row r="26" spans="2:11" customFormat="1" ht="15" customHeight="1" x14ac:dyDescent="0.2">
      <c r="B26" s="201"/>
      <c r="C26" s="317" t="s">
        <v>2691</v>
      </c>
      <c r="D26" s="317"/>
      <c r="E26" s="317"/>
      <c r="F26" s="317"/>
      <c r="G26" s="317"/>
      <c r="H26" s="317"/>
      <c r="I26" s="317"/>
      <c r="J26" s="317"/>
      <c r="K26" s="198"/>
    </row>
    <row r="27" spans="2:11" customFormat="1" ht="15" customHeight="1" x14ac:dyDescent="0.2">
      <c r="B27" s="201"/>
      <c r="C27" s="200"/>
      <c r="D27" s="317" t="s">
        <v>2692</v>
      </c>
      <c r="E27" s="317"/>
      <c r="F27" s="317"/>
      <c r="G27" s="317"/>
      <c r="H27" s="317"/>
      <c r="I27" s="317"/>
      <c r="J27" s="317"/>
      <c r="K27" s="198"/>
    </row>
    <row r="28" spans="2:11" customFormat="1" ht="15" customHeight="1" x14ac:dyDescent="0.2">
      <c r="B28" s="201"/>
      <c r="C28" s="202"/>
      <c r="D28" s="317" t="s">
        <v>2693</v>
      </c>
      <c r="E28" s="317"/>
      <c r="F28" s="317"/>
      <c r="G28" s="317"/>
      <c r="H28" s="317"/>
      <c r="I28" s="317"/>
      <c r="J28" s="317"/>
      <c r="K28" s="198"/>
    </row>
    <row r="29" spans="2:11" customFormat="1" ht="12.75" customHeight="1" x14ac:dyDescent="0.2">
      <c r="B29" s="201"/>
      <c r="C29" s="202"/>
      <c r="D29" s="202"/>
      <c r="E29" s="202"/>
      <c r="F29" s="202"/>
      <c r="G29" s="202"/>
      <c r="H29" s="202"/>
      <c r="I29" s="202"/>
      <c r="J29" s="202"/>
      <c r="K29" s="198"/>
    </row>
    <row r="30" spans="2:11" customFormat="1" ht="15" customHeight="1" x14ac:dyDescent="0.2">
      <c r="B30" s="201"/>
      <c r="C30" s="202"/>
      <c r="D30" s="317" t="s">
        <v>2694</v>
      </c>
      <c r="E30" s="317"/>
      <c r="F30" s="317"/>
      <c r="G30" s="317"/>
      <c r="H30" s="317"/>
      <c r="I30" s="317"/>
      <c r="J30" s="317"/>
      <c r="K30" s="198"/>
    </row>
    <row r="31" spans="2:11" customFormat="1" ht="15" customHeight="1" x14ac:dyDescent="0.2">
      <c r="B31" s="201"/>
      <c r="C31" s="202"/>
      <c r="D31" s="317" t="s">
        <v>2695</v>
      </c>
      <c r="E31" s="317"/>
      <c r="F31" s="317"/>
      <c r="G31" s="317"/>
      <c r="H31" s="317"/>
      <c r="I31" s="317"/>
      <c r="J31" s="317"/>
      <c r="K31" s="198"/>
    </row>
    <row r="32" spans="2:11" customFormat="1" ht="12.75" customHeight="1" x14ac:dyDescent="0.2">
      <c r="B32" s="201"/>
      <c r="C32" s="202"/>
      <c r="D32" s="202"/>
      <c r="E32" s="202"/>
      <c r="F32" s="202"/>
      <c r="G32" s="202"/>
      <c r="H32" s="202"/>
      <c r="I32" s="202"/>
      <c r="J32" s="202"/>
      <c r="K32" s="198"/>
    </row>
    <row r="33" spans="2:11" customFormat="1" ht="15" customHeight="1" x14ac:dyDescent="0.2">
      <c r="B33" s="201"/>
      <c r="C33" s="202"/>
      <c r="D33" s="317" t="s">
        <v>2696</v>
      </c>
      <c r="E33" s="317"/>
      <c r="F33" s="317"/>
      <c r="G33" s="317"/>
      <c r="H33" s="317"/>
      <c r="I33" s="317"/>
      <c r="J33" s="317"/>
      <c r="K33" s="198"/>
    </row>
    <row r="34" spans="2:11" customFormat="1" ht="15" customHeight="1" x14ac:dyDescent="0.2">
      <c r="B34" s="201"/>
      <c r="C34" s="202"/>
      <c r="D34" s="317" t="s">
        <v>2697</v>
      </c>
      <c r="E34" s="317"/>
      <c r="F34" s="317"/>
      <c r="G34" s="317"/>
      <c r="H34" s="317"/>
      <c r="I34" s="317"/>
      <c r="J34" s="317"/>
      <c r="K34" s="198"/>
    </row>
    <row r="35" spans="2:11" customFormat="1" ht="15" customHeight="1" x14ac:dyDescent="0.2">
      <c r="B35" s="201"/>
      <c r="C35" s="202"/>
      <c r="D35" s="317" t="s">
        <v>2698</v>
      </c>
      <c r="E35" s="317"/>
      <c r="F35" s="317"/>
      <c r="G35" s="317"/>
      <c r="H35" s="317"/>
      <c r="I35" s="317"/>
      <c r="J35" s="317"/>
      <c r="K35" s="198"/>
    </row>
    <row r="36" spans="2:11" customFormat="1" ht="15" customHeight="1" x14ac:dyDescent="0.2">
      <c r="B36" s="201"/>
      <c r="C36" s="202"/>
      <c r="D36" s="200"/>
      <c r="E36" s="203" t="s">
        <v>127</v>
      </c>
      <c r="F36" s="200"/>
      <c r="G36" s="317" t="s">
        <v>2699</v>
      </c>
      <c r="H36" s="317"/>
      <c r="I36" s="317"/>
      <c r="J36" s="317"/>
      <c r="K36" s="198"/>
    </row>
    <row r="37" spans="2:11" customFormat="1" ht="30.75" customHeight="1" x14ac:dyDescent="0.2">
      <c r="B37" s="201"/>
      <c r="C37" s="202"/>
      <c r="D37" s="200"/>
      <c r="E37" s="203" t="s">
        <v>2700</v>
      </c>
      <c r="F37" s="200"/>
      <c r="G37" s="317" t="s">
        <v>2701</v>
      </c>
      <c r="H37" s="317"/>
      <c r="I37" s="317"/>
      <c r="J37" s="317"/>
      <c r="K37" s="198"/>
    </row>
    <row r="38" spans="2:11" customFormat="1" ht="15" customHeight="1" x14ac:dyDescent="0.2">
      <c r="B38" s="201"/>
      <c r="C38" s="202"/>
      <c r="D38" s="200"/>
      <c r="E38" s="203" t="s">
        <v>52</v>
      </c>
      <c r="F38" s="200"/>
      <c r="G38" s="317" t="s">
        <v>2702</v>
      </c>
      <c r="H38" s="317"/>
      <c r="I38" s="317"/>
      <c r="J38" s="317"/>
      <c r="K38" s="198"/>
    </row>
    <row r="39" spans="2:11" customFormat="1" ht="15" customHeight="1" x14ac:dyDescent="0.2">
      <c r="B39" s="201"/>
      <c r="C39" s="202"/>
      <c r="D39" s="200"/>
      <c r="E39" s="203" t="s">
        <v>53</v>
      </c>
      <c r="F39" s="200"/>
      <c r="G39" s="317" t="s">
        <v>2703</v>
      </c>
      <c r="H39" s="317"/>
      <c r="I39" s="317"/>
      <c r="J39" s="317"/>
      <c r="K39" s="198"/>
    </row>
    <row r="40" spans="2:11" customFormat="1" ht="15" customHeight="1" x14ac:dyDescent="0.2">
      <c r="B40" s="201"/>
      <c r="C40" s="202"/>
      <c r="D40" s="200"/>
      <c r="E40" s="203" t="s">
        <v>128</v>
      </c>
      <c r="F40" s="200"/>
      <c r="G40" s="317" t="s">
        <v>2704</v>
      </c>
      <c r="H40" s="317"/>
      <c r="I40" s="317"/>
      <c r="J40" s="317"/>
      <c r="K40" s="198"/>
    </row>
    <row r="41" spans="2:11" customFormat="1" ht="15" customHeight="1" x14ac:dyDescent="0.2">
      <c r="B41" s="201"/>
      <c r="C41" s="202"/>
      <c r="D41" s="200"/>
      <c r="E41" s="203" t="s">
        <v>129</v>
      </c>
      <c r="F41" s="200"/>
      <c r="G41" s="317" t="s">
        <v>2705</v>
      </c>
      <c r="H41" s="317"/>
      <c r="I41" s="317"/>
      <c r="J41" s="317"/>
      <c r="K41" s="198"/>
    </row>
    <row r="42" spans="2:11" customFormat="1" ht="15" customHeight="1" x14ac:dyDescent="0.2">
      <c r="B42" s="201"/>
      <c r="C42" s="202"/>
      <c r="D42" s="200"/>
      <c r="E42" s="203" t="s">
        <v>2706</v>
      </c>
      <c r="F42" s="200"/>
      <c r="G42" s="317" t="s">
        <v>2707</v>
      </c>
      <c r="H42" s="317"/>
      <c r="I42" s="317"/>
      <c r="J42" s="317"/>
      <c r="K42" s="198"/>
    </row>
    <row r="43" spans="2:11" customFormat="1" ht="15" customHeight="1" x14ac:dyDescent="0.2">
      <c r="B43" s="201"/>
      <c r="C43" s="202"/>
      <c r="D43" s="200"/>
      <c r="E43" s="203"/>
      <c r="F43" s="200"/>
      <c r="G43" s="317" t="s">
        <v>2708</v>
      </c>
      <c r="H43" s="317"/>
      <c r="I43" s="317"/>
      <c r="J43" s="317"/>
      <c r="K43" s="198"/>
    </row>
    <row r="44" spans="2:11" customFormat="1" ht="15" customHeight="1" x14ac:dyDescent="0.2">
      <c r="B44" s="201"/>
      <c r="C44" s="202"/>
      <c r="D44" s="200"/>
      <c r="E44" s="203" t="s">
        <v>2709</v>
      </c>
      <c r="F44" s="200"/>
      <c r="G44" s="317" t="s">
        <v>2710</v>
      </c>
      <c r="H44" s="317"/>
      <c r="I44" s="317"/>
      <c r="J44" s="317"/>
      <c r="K44" s="198"/>
    </row>
    <row r="45" spans="2:11" customFormat="1" ht="15" customHeight="1" x14ac:dyDescent="0.2">
      <c r="B45" s="201"/>
      <c r="C45" s="202"/>
      <c r="D45" s="200"/>
      <c r="E45" s="203" t="s">
        <v>131</v>
      </c>
      <c r="F45" s="200"/>
      <c r="G45" s="317" t="s">
        <v>2711</v>
      </c>
      <c r="H45" s="317"/>
      <c r="I45" s="317"/>
      <c r="J45" s="317"/>
      <c r="K45" s="198"/>
    </row>
    <row r="46" spans="2:11" customFormat="1" ht="12.75" customHeight="1" x14ac:dyDescent="0.2">
      <c r="B46" s="201"/>
      <c r="C46" s="202"/>
      <c r="D46" s="200"/>
      <c r="E46" s="200"/>
      <c r="F46" s="200"/>
      <c r="G46" s="200"/>
      <c r="H46" s="200"/>
      <c r="I46" s="200"/>
      <c r="J46" s="200"/>
      <c r="K46" s="198"/>
    </row>
    <row r="47" spans="2:11" customFormat="1" ht="15" customHeight="1" x14ac:dyDescent="0.2">
      <c r="B47" s="201"/>
      <c r="C47" s="202"/>
      <c r="D47" s="317" t="s">
        <v>2712</v>
      </c>
      <c r="E47" s="317"/>
      <c r="F47" s="317"/>
      <c r="G47" s="317"/>
      <c r="H47" s="317"/>
      <c r="I47" s="317"/>
      <c r="J47" s="317"/>
      <c r="K47" s="198"/>
    </row>
    <row r="48" spans="2:11" customFormat="1" ht="15" customHeight="1" x14ac:dyDescent="0.2">
      <c r="B48" s="201"/>
      <c r="C48" s="202"/>
      <c r="D48" s="202"/>
      <c r="E48" s="317" t="s">
        <v>2713</v>
      </c>
      <c r="F48" s="317"/>
      <c r="G48" s="317"/>
      <c r="H48" s="317"/>
      <c r="I48" s="317"/>
      <c r="J48" s="317"/>
      <c r="K48" s="198"/>
    </row>
    <row r="49" spans="2:11" customFormat="1" ht="15" customHeight="1" x14ac:dyDescent="0.2">
      <c r="B49" s="201"/>
      <c r="C49" s="202"/>
      <c r="D49" s="202"/>
      <c r="E49" s="317" t="s">
        <v>2714</v>
      </c>
      <c r="F49" s="317"/>
      <c r="G49" s="317"/>
      <c r="H49" s="317"/>
      <c r="I49" s="317"/>
      <c r="J49" s="317"/>
      <c r="K49" s="198"/>
    </row>
    <row r="50" spans="2:11" customFormat="1" ht="15" customHeight="1" x14ac:dyDescent="0.2">
      <c r="B50" s="201"/>
      <c r="C50" s="202"/>
      <c r="D50" s="202"/>
      <c r="E50" s="317" t="s">
        <v>2715</v>
      </c>
      <c r="F50" s="317"/>
      <c r="G50" s="317"/>
      <c r="H50" s="317"/>
      <c r="I50" s="317"/>
      <c r="J50" s="317"/>
      <c r="K50" s="198"/>
    </row>
    <row r="51" spans="2:11" customFormat="1" ht="15" customHeight="1" x14ac:dyDescent="0.2">
      <c r="B51" s="201"/>
      <c r="C51" s="202"/>
      <c r="D51" s="317" t="s">
        <v>2716</v>
      </c>
      <c r="E51" s="317"/>
      <c r="F51" s="317"/>
      <c r="G51" s="317"/>
      <c r="H51" s="317"/>
      <c r="I51" s="317"/>
      <c r="J51" s="317"/>
      <c r="K51" s="198"/>
    </row>
    <row r="52" spans="2:11" customFormat="1" ht="25.5" customHeight="1" x14ac:dyDescent="0.3">
      <c r="B52" s="197"/>
      <c r="C52" s="318" t="s">
        <v>2717</v>
      </c>
      <c r="D52" s="318"/>
      <c r="E52" s="318"/>
      <c r="F52" s="318"/>
      <c r="G52" s="318"/>
      <c r="H52" s="318"/>
      <c r="I52" s="318"/>
      <c r="J52" s="318"/>
      <c r="K52" s="198"/>
    </row>
    <row r="53" spans="2:11" customFormat="1" ht="5.25" customHeight="1" x14ac:dyDescent="0.2">
      <c r="B53" s="197"/>
      <c r="C53" s="199"/>
      <c r="D53" s="199"/>
      <c r="E53" s="199"/>
      <c r="F53" s="199"/>
      <c r="G53" s="199"/>
      <c r="H53" s="199"/>
      <c r="I53" s="199"/>
      <c r="J53" s="199"/>
      <c r="K53" s="198"/>
    </row>
    <row r="54" spans="2:11" customFormat="1" ht="15" customHeight="1" x14ac:dyDescent="0.2">
      <c r="B54" s="197"/>
      <c r="C54" s="317" t="s">
        <v>2718</v>
      </c>
      <c r="D54" s="317"/>
      <c r="E54" s="317"/>
      <c r="F54" s="317"/>
      <c r="G54" s="317"/>
      <c r="H54" s="317"/>
      <c r="I54" s="317"/>
      <c r="J54" s="317"/>
      <c r="K54" s="198"/>
    </row>
    <row r="55" spans="2:11" customFormat="1" ht="15" customHeight="1" x14ac:dyDescent="0.2">
      <c r="B55" s="197"/>
      <c r="C55" s="317" t="s">
        <v>2719</v>
      </c>
      <c r="D55" s="317"/>
      <c r="E55" s="317"/>
      <c r="F55" s="317"/>
      <c r="G55" s="317"/>
      <c r="H55" s="317"/>
      <c r="I55" s="317"/>
      <c r="J55" s="317"/>
      <c r="K55" s="198"/>
    </row>
    <row r="56" spans="2:11" customFormat="1" ht="12.75" customHeight="1" x14ac:dyDescent="0.2">
      <c r="B56" s="197"/>
      <c r="C56" s="200"/>
      <c r="D56" s="200"/>
      <c r="E56" s="200"/>
      <c r="F56" s="200"/>
      <c r="G56" s="200"/>
      <c r="H56" s="200"/>
      <c r="I56" s="200"/>
      <c r="J56" s="200"/>
      <c r="K56" s="198"/>
    </row>
    <row r="57" spans="2:11" customFormat="1" ht="15" customHeight="1" x14ac:dyDescent="0.2">
      <c r="B57" s="197"/>
      <c r="C57" s="317" t="s">
        <v>2720</v>
      </c>
      <c r="D57" s="317"/>
      <c r="E57" s="317"/>
      <c r="F57" s="317"/>
      <c r="G57" s="317"/>
      <c r="H57" s="317"/>
      <c r="I57" s="317"/>
      <c r="J57" s="317"/>
      <c r="K57" s="198"/>
    </row>
    <row r="58" spans="2:11" customFormat="1" ht="15" customHeight="1" x14ac:dyDescent="0.2">
      <c r="B58" s="197"/>
      <c r="C58" s="202"/>
      <c r="D58" s="317" t="s">
        <v>2721</v>
      </c>
      <c r="E58" s="317"/>
      <c r="F58" s="317"/>
      <c r="G58" s="317"/>
      <c r="H58" s="317"/>
      <c r="I58" s="317"/>
      <c r="J58" s="317"/>
      <c r="K58" s="198"/>
    </row>
    <row r="59" spans="2:11" customFormat="1" ht="15" customHeight="1" x14ac:dyDescent="0.2">
      <c r="B59" s="197"/>
      <c r="C59" s="202"/>
      <c r="D59" s="317" t="s">
        <v>2722</v>
      </c>
      <c r="E59" s="317"/>
      <c r="F59" s="317"/>
      <c r="G59" s="317"/>
      <c r="H59" s="317"/>
      <c r="I59" s="317"/>
      <c r="J59" s="317"/>
      <c r="K59" s="198"/>
    </row>
    <row r="60" spans="2:11" customFormat="1" ht="15" customHeight="1" x14ac:dyDescent="0.2">
      <c r="B60" s="197"/>
      <c r="C60" s="202"/>
      <c r="D60" s="317" t="s">
        <v>2723</v>
      </c>
      <c r="E60" s="317"/>
      <c r="F60" s="317"/>
      <c r="G60" s="317"/>
      <c r="H60" s="317"/>
      <c r="I60" s="317"/>
      <c r="J60" s="317"/>
      <c r="K60" s="198"/>
    </row>
    <row r="61" spans="2:11" customFormat="1" ht="15" customHeight="1" x14ac:dyDescent="0.2">
      <c r="B61" s="197"/>
      <c r="C61" s="202"/>
      <c r="D61" s="317" t="s">
        <v>2724</v>
      </c>
      <c r="E61" s="317"/>
      <c r="F61" s="317"/>
      <c r="G61" s="317"/>
      <c r="H61" s="317"/>
      <c r="I61" s="317"/>
      <c r="J61" s="317"/>
      <c r="K61" s="198"/>
    </row>
    <row r="62" spans="2:11" customFormat="1" ht="15" customHeight="1" x14ac:dyDescent="0.2">
      <c r="B62" s="197"/>
      <c r="C62" s="202"/>
      <c r="D62" s="320" t="s">
        <v>2725</v>
      </c>
      <c r="E62" s="320"/>
      <c r="F62" s="320"/>
      <c r="G62" s="320"/>
      <c r="H62" s="320"/>
      <c r="I62" s="320"/>
      <c r="J62" s="320"/>
      <c r="K62" s="198"/>
    </row>
    <row r="63" spans="2:11" customFormat="1" ht="15" customHeight="1" x14ac:dyDescent="0.2">
      <c r="B63" s="197"/>
      <c r="C63" s="202"/>
      <c r="D63" s="317" t="s">
        <v>2726</v>
      </c>
      <c r="E63" s="317"/>
      <c r="F63" s="317"/>
      <c r="G63" s="317"/>
      <c r="H63" s="317"/>
      <c r="I63" s="317"/>
      <c r="J63" s="317"/>
      <c r="K63" s="198"/>
    </row>
    <row r="64" spans="2:11" customFormat="1" ht="12.75" customHeight="1" x14ac:dyDescent="0.2">
      <c r="B64" s="197"/>
      <c r="C64" s="202"/>
      <c r="D64" s="202"/>
      <c r="E64" s="205"/>
      <c r="F64" s="202"/>
      <c r="G64" s="202"/>
      <c r="H64" s="202"/>
      <c r="I64" s="202"/>
      <c r="J64" s="202"/>
      <c r="K64" s="198"/>
    </row>
    <row r="65" spans="2:11" customFormat="1" ht="15" customHeight="1" x14ac:dyDescent="0.2">
      <c r="B65" s="197"/>
      <c r="C65" s="202"/>
      <c r="D65" s="317" t="s">
        <v>2727</v>
      </c>
      <c r="E65" s="317"/>
      <c r="F65" s="317"/>
      <c r="G65" s="317"/>
      <c r="H65" s="317"/>
      <c r="I65" s="317"/>
      <c r="J65" s="317"/>
      <c r="K65" s="198"/>
    </row>
    <row r="66" spans="2:11" customFormat="1" ht="15" customHeight="1" x14ac:dyDescent="0.2">
      <c r="B66" s="197"/>
      <c r="C66" s="202"/>
      <c r="D66" s="320" t="s">
        <v>2728</v>
      </c>
      <c r="E66" s="320"/>
      <c r="F66" s="320"/>
      <c r="G66" s="320"/>
      <c r="H66" s="320"/>
      <c r="I66" s="320"/>
      <c r="J66" s="320"/>
      <c r="K66" s="198"/>
    </row>
    <row r="67" spans="2:11" customFormat="1" ht="15" customHeight="1" x14ac:dyDescent="0.2">
      <c r="B67" s="197"/>
      <c r="C67" s="202"/>
      <c r="D67" s="317" t="s">
        <v>2729</v>
      </c>
      <c r="E67" s="317"/>
      <c r="F67" s="317"/>
      <c r="G67" s="317"/>
      <c r="H67" s="317"/>
      <c r="I67" s="317"/>
      <c r="J67" s="317"/>
      <c r="K67" s="198"/>
    </row>
    <row r="68" spans="2:11" customFormat="1" ht="15" customHeight="1" x14ac:dyDescent="0.2">
      <c r="B68" s="197"/>
      <c r="C68" s="202"/>
      <c r="D68" s="317" t="s">
        <v>2730</v>
      </c>
      <c r="E68" s="317"/>
      <c r="F68" s="317"/>
      <c r="G68" s="317"/>
      <c r="H68" s="317"/>
      <c r="I68" s="317"/>
      <c r="J68" s="317"/>
      <c r="K68" s="198"/>
    </row>
    <row r="69" spans="2:11" customFormat="1" ht="15" customHeight="1" x14ac:dyDescent="0.2">
      <c r="B69" s="197"/>
      <c r="C69" s="202"/>
      <c r="D69" s="317" t="s">
        <v>2731</v>
      </c>
      <c r="E69" s="317"/>
      <c r="F69" s="317"/>
      <c r="G69" s="317"/>
      <c r="H69" s="317"/>
      <c r="I69" s="317"/>
      <c r="J69" s="317"/>
      <c r="K69" s="198"/>
    </row>
    <row r="70" spans="2:11" customFormat="1" ht="15" customHeight="1" x14ac:dyDescent="0.2">
      <c r="B70" s="197"/>
      <c r="C70" s="202"/>
      <c r="D70" s="317" t="s">
        <v>2732</v>
      </c>
      <c r="E70" s="317"/>
      <c r="F70" s="317"/>
      <c r="G70" s="317"/>
      <c r="H70" s="317"/>
      <c r="I70" s="317"/>
      <c r="J70" s="317"/>
      <c r="K70" s="198"/>
    </row>
    <row r="71" spans="2:11" customFormat="1" ht="12.75" customHeight="1" x14ac:dyDescent="0.2">
      <c r="B71" s="206"/>
      <c r="C71" s="207"/>
      <c r="D71" s="207"/>
      <c r="E71" s="207"/>
      <c r="F71" s="207"/>
      <c r="G71" s="207"/>
      <c r="H71" s="207"/>
      <c r="I71" s="207"/>
      <c r="J71" s="207"/>
      <c r="K71" s="208"/>
    </row>
    <row r="72" spans="2:11" customFormat="1" ht="18.75" customHeight="1" x14ac:dyDescent="0.2">
      <c r="B72" s="209"/>
      <c r="C72" s="209"/>
      <c r="D72" s="209"/>
      <c r="E72" s="209"/>
      <c r="F72" s="209"/>
      <c r="G72" s="209"/>
      <c r="H72" s="209"/>
      <c r="I72" s="209"/>
      <c r="J72" s="209"/>
      <c r="K72" s="210"/>
    </row>
    <row r="73" spans="2:11" customFormat="1" ht="18.75" customHeight="1" x14ac:dyDescent="0.2">
      <c r="B73" s="210"/>
      <c r="C73" s="210"/>
      <c r="D73" s="210"/>
      <c r="E73" s="210"/>
      <c r="F73" s="210"/>
      <c r="G73" s="210"/>
      <c r="H73" s="210"/>
      <c r="I73" s="210"/>
      <c r="J73" s="210"/>
      <c r="K73" s="210"/>
    </row>
    <row r="74" spans="2:11" customFormat="1" ht="7.5" customHeight="1" x14ac:dyDescent="0.2">
      <c r="B74" s="211"/>
      <c r="C74" s="212"/>
      <c r="D74" s="212"/>
      <c r="E74" s="212"/>
      <c r="F74" s="212"/>
      <c r="G74" s="212"/>
      <c r="H74" s="212"/>
      <c r="I74" s="212"/>
      <c r="J74" s="212"/>
      <c r="K74" s="213"/>
    </row>
    <row r="75" spans="2:11" customFormat="1" ht="45" customHeight="1" x14ac:dyDescent="0.2">
      <c r="B75" s="214"/>
      <c r="C75" s="321" t="s">
        <v>2733</v>
      </c>
      <c r="D75" s="321"/>
      <c r="E75" s="321"/>
      <c r="F75" s="321"/>
      <c r="G75" s="321"/>
      <c r="H75" s="321"/>
      <c r="I75" s="321"/>
      <c r="J75" s="321"/>
      <c r="K75" s="215"/>
    </row>
    <row r="76" spans="2:11" customFormat="1" ht="17.25" customHeight="1" x14ac:dyDescent="0.2">
      <c r="B76" s="214"/>
      <c r="C76" s="216" t="s">
        <v>2734</v>
      </c>
      <c r="D76" s="216"/>
      <c r="E76" s="216"/>
      <c r="F76" s="216" t="s">
        <v>2735</v>
      </c>
      <c r="G76" s="217"/>
      <c r="H76" s="216" t="s">
        <v>53</v>
      </c>
      <c r="I76" s="216" t="s">
        <v>56</v>
      </c>
      <c r="J76" s="216" t="s">
        <v>2736</v>
      </c>
      <c r="K76" s="215"/>
    </row>
    <row r="77" spans="2:11" customFormat="1" ht="17.25" customHeight="1" x14ac:dyDescent="0.2">
      <c r="B77" s="214"/>
      <c r="C77" s="218" t="s">
        <v>2737</v>
      </c>
      <c r="D77" s="218"/>
      <c r="E77" s="218"/>
      <c r="F77" s="219" t="s">
        <v>2738</v>
      </c>
      <c r="G77" s="220"/>
      <c r="H77" s="218"/>
      <c r="I77" s="218"/>
      <c r="J77" s="218" t="s">
        <v>2739</v>
      </c>
      <c r="K77" s="215"/>
    </row>
    <row r="78" spans="2:11" customFormat="1" ht="5.25" customHeight="1" x14ac:dyDescent="0.2">
      <c r="B78" s="214"/>
      <c r="C78" s="221"/>
      <c r="D78" s="221"/>
      <c r="E78" s="221"/>
      <c r="F78" s="221"/>
      <c r="G78" s="222"/>
      <c r="H78" s="221"/>
      <c r="I78" s="221"/>
      <c r="J78" s="221"/>
      <c r="K78" s="215"/>
    </row>
    <row r="79" spans="2:11" customFormat="1" ht="15" customHeight="1" x14ac:dyDescent="0.2">
      <c r="B79" s="214"/>
      <c r="C79" s="203" t="s">
        <v>52</v>
      </c>
      <c r="D79" s="223"/>
      <c r="E79" s="223"/>
      <c r="F79" s="224" t="s">
        <v>2740</v>
      </c>
      <c r="G79" s="225"/>
      <c r="H79" s="203" t="s">
        <v>2741</v>
      </c>
      <c r="I79" s="203" t="s">
        <v>2742</v>
      </c>
      <c r="J79" s="203">
        <v>20</v>
      </c>
      <c r="K79" s="215"/>
    </row>
    <row r="80" spans="2:11" customFormat="1" ht="15" customHeight="1" x14ac:dyDescent="0.2">
      <c r="B80" s="214"/>
      <c r="C80" s="203" t="s">
        <v>2743</v>
      </c>
      <c r="D80" s="203"/>
      <c r="E80" s="203"/>
      <c r="F80" s="224" t="s">
        <v>2740</v>
      </c>
      <c r="G80" s="225"/>
      <c r="H80" s="203" t="s">
        <v>2744</v>
      </c>
      <c r="I80" s="203" t="s">
        <v>2742</v>
      </c>
      <c r="J80" s="203">
        <v>120</v>
      </c>
      <c r="K80" s="215"/>
    </row>
    <row r="81" spans="2:11" customFormat="1" ht="15" customHeight="1" x14ac:dyDescent="0.2">
      <c r="B81" s="226"/>
      <c r="C81" s="203" t="s">
        <v>2745</v>
      </c>
      <c r="D81" s="203"/>
      <c r="E81" s="203"/>
      <c r="F81" s="224" t="s">
        <v>2746</v>
      </c>
      <c r="G81" s="225"/>
      <c r="H81" s="203" t="s">
        <v>2747</v>
      </c>
      <c r="I81" s="203" t="s">
        <v>2742</v>
      </c>
      <c r="J81" s="203">
        <v>50</v>
      </c>
      <c r="K81" s="215"/>
    </row>
    <row r="82" spans="2:11" customFormat="1" ht="15" customHeight="1" x14ac:dyDescent="0.2">
      <c r="B82" s="226"/>
      <c r="C82" s="203" t="s">
        <v>2748</v>
      </c>
      <c r="D82" s="203"/>
      <c r="E82" s="203"/>
      <c r="F82" s="224" t="s">
        <v>2740</v>
      </c>
      <c r="G82" s="225"/>
      <c r="H82" s="203" t="s">
        <v>2749</v>
      </c>
      <c r="I82" s="203" t="s">
        <v>2750</v>
      </c>
      <c r="J82" s="203"/>
      <c r="K82" s="215"/>
    </row>
    <row r="83" spans="2:11" customFormat="1" ht="15" customHeight="1" x14ac:dyDescent="0.2">
      <c r="B83" s="226"/>
      <c r="C83" s="203" t="s">
        <v>2751</v>
      </c>
      <c r="D83" s="203"/>
      <c r="E83" s="203"/>
      <c r="F83" s="224" t="s">
        <v>2746</v>
      </c>
      <c r="G83" s="203"/>
      <c r="H83" s="203" t="s">
        <v>2752</v>
      </c>
      <c r="I83" s="203" t="s">
        <v>2742</v>
      </c>
      <c r="J83" s="203">
        <v>15</v>
      </c>
      <c r="K83" s="215"/>
    </row>
    <row r="84" spans="2:11" customFormat="1" ht="15" customHeight="1" x14ac:dyDescent="0.2">
      <c r="B84" s="226"/>
      <c r="C84" s="203" t="s">
        <v>2753</v>
      </c>
      <c r="D84" s="203"/>
      <c r="E84" s="203"/>
      <c r="F84" s="224" t="s">
        <v>2746</v>
      </c>
      <c r="G84" s="203"/>
      <c r="H84" s="203" t="s">
        <v>2754</v>
      </c>
      <c r="I84" s="203" t="s">
        <v>2742</v>
      </c>
      <c r="J84" s="203">
        <v>15</v>
      </c>
      <c r="K84" s="215"/>
    </row>
    <row r="85" spans="2:11" customFormat="1" ht="15" customHeight="1" x14ac:dyDescent="0.2">
      <c r="B85" s="226"/>
      <c r="C85" s="203" t="s">
        <v>2755</v>
      </c>
      <c r="D85" s="203"/>
      <c r="E85" s="203"/>
      <c r="F85" s="224" t="s">
        <v>2746</v>
      </c>
      <c r="G85" s="203"/>
      <c r="H85" s="203" t="s">
        <v>2756</v>
      </c>
      <c r="I85" s="203" t="s">
        <v>2742</v>
      </c>
      <c r="J85" s="203">
        <v>20</v>
      </c>
      <c r="K85" s="215"/>
    </row>
    <row r="86" spans="2:11" customFormat="1" ht="15" customHeight="1" x14ac:dyDescent="0.2">
      <c r="B86" s="226"/>
      <c r="C86" s="203" t="s">
        <v>2757</v>
      </c>
      <c r="D86" s="203"/>
      <c r="E86" s="203"/>
      <c r="F86" s="224" t="s">
        <v>2746</v>
      </c>
      <c r="G86" s="203"/>
      <c r="H86" s="203" t="s">
        <v>2758</v>
      </c>
      <c r="I86" s="203" t="s">
        <v>2742</v>
      </c>
      <c r="J86" s="203">
        <v>20</v>
      </c>
      <c r="K86" s="215"/>
    </row>
    <row r="87" spans="2:11" customFormat="1" ht="15" customHeight="1" x14ac:dyDescent="0.2">
      <c r="B87" s="226"/>
      <c r="C87" s="203" t="s">
        <v>2759</v>
      </c>
      <c r="D87" s="203"/>
      <c r="E87" s="203"/>
      <c r="F87" s="224" t="s">
        <v>2746</v>
      </c>
      <c r="G87" s="225"/>
      <c r="H87" s="203" t="s">
        <v>2760</v>
      </c>
      <c r="I87" s="203" t="s">
        <v>2742</v>
      </c>
      <c r="J87" s="203">
        <v>50</v>
      </c>
      <c r="K87" s="215"/>
    </row>
    <row r="88" spans="2:11" customFormat="1" ht="15" customHeight="1" x14ac:dyDescent="0.2">
      <c r="B88" s="226"/>
      <c r="C88" s="203" t="s">
        <v>2761</v>
      </c>
      <c r="D88" s="203"/>
      <c r="E88" s="203"/>
      <c r="F88" s="224" t="s">
        <v>2746</v>
      </c>
      <c r="G88" s="225"/>
      <c r="H88" s="203" t="s">
        <v>2762</v>
      </c>
      <c r="I88" s="203" t="s">
        <v>2742</v>
      </c>
      <c r="J88" s="203">
        <v>20</v>
      </c>
      <c r="K88" s="215"/>
    </row>
    <row r="89" spans="2:11" customFormat="1" ht="15" customHeight="1" x14ac:dyDescent="0.2">
      <c r="B89" s="226"/>
      <c r="C89" s="203" t="s">
        <v>2763</v>
      </c>
      <c r="D89" s="203"/>
      <c r="E89" s="203"/>
      <c r="F89" s="224" t="s">
        <v>2746</v>
      </c>
      <c r="G89" s="225"/>
      <c r="H89" s="203" t="s">
        <v>2764</v>
      </c>
      <c r="I89" s="203" t="s">
        <v>2742</v>
      </c>
      <c r="J89" s="203">
        <v>20</v>
      </c>
      <c r="K89" s="215"/>
    </row>
    <row r="90" spans="2:11" customFormat="1" ht="15" customHeight="1" x14ac:dyDescent="0.2">
      <c r="B90" s="226"/>
      <c r="C90" s="203" t="s">
        <v>2765</v>
      </c>
      <c r="D90" s="203"/>
      <c r="E90" s="203"/>
      <c r="F90" s="224" t="s">
        <v>2746</v>
      </c>
      <c r="G90" s="225"/>
      <c r="H90" s="203" t="s">
        <v>2766</v>
      </c>
      <c r="I90" s="203" t="s">
        <v>2742</v>
      </c>
      <c r="J90" s="203">
        <v>50</v>
      </c>
      <c r="K90" s="215"/>
    </row>
    <row r="91" spans="2:11" customFormat="1" ht="15" customHeight="1" x14ac:dyDescent="0.2">
      <c r="B91" s="226"/>
      <c r="C91" s="203" t="s">
        <v>2767</v>
      </c>
      <c r="D91" s="203"/>
      <c r="E91" s="203"/>
      <c r="F91" s="224" t="s">
        <v>2746</v>
      </c>
      <c r="G91" s="225"/>
      <c r="H91" s="203" t="s">
        <v>2767</v>
      </c>
      <c r="I91" s="203" t="s">
        <v>2742</v>
      </c>
      <c r="J91" s="203">
        <v>50</v>
      </c>
      <c r="K91" s="215"/>
    </row>
    <row r="92" spans="2:11" customFormat="1" ht="15" customHeight="1" x14ac:dyDescent="0.2">
      <c r="B92" s="226"/>
      <c r="C92" s="203" t="s">
        <v>2768</v>
      </c>
      <c r="D92" s="203"/>
      <c r="E92" s="203"/>
      <c r="F92" s="224" t="s">
        <v>2746</v>
      </c>
      <c r="G92" s="225"/>
      <c r="H92" s="203" t="s">
        <v>2769</v>
      </c>
      <c r="I92" s="203" t="s">
        <v>2742</v>
      </c>
      <c r="J92" s="203">
        <v>255</v>
      </c>
      <c r="K92" s="215"/>
    </row>
    <row r="93" spans="2:11" customFormat="1" ht="15" customHeight="1" x14ac:dyDescent="0.2">
      <c r="B93" s="226"/>
      <c r="C93" s="203" t="s">
        <v>2770</v>
      </c>
      <c r="D93" s="203"/>
      <c r="E93" s="203"/>
      <c r="F93" s="224" t="s">
        <v>2740</v>
      </c>
      <c r="G93" s="225"/>
      <c r="H93" s="203" t="s">
        <v>2771</v>
      </c>
      <c r="I93" s="203" t="s">
        <v>2772</v>
      </c>
      <c r="J93" s="203"/>
      <c r="K93" s="215"/>
    </row>
    <row r="94" spans="2:11" customFormat="1" ht="15" customHeight="1" x14ac:dyDescent="0.2">
      <c r="B94" s="226"/>
      <c r="C94" s="203" t="s">
        <v>2773</v>
      </c>
      <c r="D94" s="203"/>
      <c r="E94" s="203"/>
      <c r="F94" s="224" t="s">
        <v>2740</v>
      </c>
      <c r="G94" s="225"/>
      <c r="H94" s="203" t="s">
        <v>2774</v>
      </c>
      <c r="I94" s="203" t="s">
        <v>2775</v>
      </c>
      <c r="J94" s="203"/>
      <c r="K94" s="215"/>
    </row>
    <row r="95" spans="2:11" customFormat="1" ht="15" customHeight="1" x14ac:dyDescent="0.2">
      <c r="B95" s="226"/>
      <c r="C95" s="203" t="s">
        <v>2776</v>
      </c>
      <c r="D95" s="203"/>
      <c r="E95" s="203"/>
      <c r="F95" s="224" t="s">
        <v>2740</v>
      </c>
      <c r="G95" s="225"/>
      <c r="H95" s="203" t="s">
        <v>2776</v>
      </c>
      <c r="I95" s="203" t="s">
        <v>2775</v>
      </c>
      <c r="J95" s="203"/>
      <c r="K95" s="215"/>
    </row>
    <row r="96" spans="2:11" customFormat="1" ht="15" customHeight="1" x14ac:dyDescent="0.2">
      <c r="B96" s="226"/>
      <c r="C96" s="203" t="s">
        <v>37</v>
      </c>
      <c r="D96" s="203"/>
      <c r="E96" s="203"/>
      <c r="F96" s="224" t="s">
        <v>2740</v>
      </c>
      <c r="G96" s="225"/>
      <c r="H96" s="203" t="s">
        <v>2777</v>
      </c>
      <c r="I96" s="203" t="s">
        <v>2775</v>
      </c>
      <c r="J96" s="203"/>
      <c r="K96" s="215"/>
    </row>
    <row r="97" spans="2:11" customFormat="1" ht="15" customHeight="1" x14ac:dyDescent="0.2">
      <c r="B97" s="226"/>
      <c r="C97" s="203" t="s">
        <v>47</v>
      </c>
      <c r="D97" s="203"/>
      <c r="E97" s="203"/>
      <c r="F97" s="224" t="s">
        <v>2740</v>
      </c>
      <c r="G97" s="225"/>
      <c r="H97" s="203" t="s">
        <v>2778</v>
      </c>
      <c r="I97" s="203" t="s">
        <v>2775</v>
      </c>
      <c r="J97" s="203"/>
      <c r="K97" s="215"/>
    </row>
    <row r="98" spans="2:11" customFormat="1" ht="15" customHeight="1" x14ac:dyDescent="0.2">
      <c r="B98" s="227"/>
      <c r="C98" s="228"/>
      <c r="D98" s="228"/>
      <c r="E98" s="228"/>
      <c r="F98" s="228"/>
      <c r="G98" s="228"/>
      <c r="H98" s="228"/>
      <c r="I98" s="228"/>
      <c r="J98" s="228"/>
      <c r="K98" s="229"/>
    </row>
    <row r="99" spans="2:11" customFormat="1" ht="18.75" customHeight="1" x14ac:dyDescent="0.2">
      <c r="B99" s="230"/>
      <c r="C99" s="231"/>
      <c r="D99" s="231"/>
      <c r="E99" s="231"/>
      <c r="F99" s="231"/>
      <c r="G99" s="231"/>
      <c r="H99" s="231"/>
      <c r="I99" s="231"/>
      <c r="J99" s="231"/>
      <c r="K99" s="230"/>
    </row>
    <row r="100" spans="2:11" customFormat="1" ht="18.75" customHeight="1" x14ac:dyDescent="0.2">
      <c r="B100" s="210"/>
      <c r="C100" s="210"/>
      <c r="D100" s="210"/>
      <c r="E100" s="210"/>
      <c r="F100" s="210"/>
      <c r="G100" s="210"/>
      <c r="H100" s="210"/>
      <c r="I100" s="210"/>
      <c r="J100" s="210"/>
      <c r="K100" s="210"/>
    </row>
    <row r="101" spans="2:11" customFormat="1" ht="7.5" customHeight="1" x14ac:dyDescent="0.2">
      <c r="B101" s="211"/>
      <c r="C101" s="212"/>
      <c r="D101" s="212"/>
      <c r="E101" s="212"/>
      <c r="F101" s="212"/>
      <c r="G101" s="212"/>
      <c r="H101" s="212"/>
      <c r="I101" s="212"/>
      <c r="J101" s="212"/>
      <c r="K101" s="213"/>
    </row>
    <row r="102" spans="2:11" customFormat="1" ht="45" customHeight="1" x14ac:dyDescent="0.2">
      <c r="B102" s="214"/>
      <c r="C102" s="321" t="s">
        <v>2779</v>
      </c>
      <c r="D102" s="321"/>
      <c r="E102" s="321"/>
      <c r="F102" s="321"/>
      <c r="G102" s="321"/>
      <c r="H102" s="321"/>
      <c r="I102" s="321"/>
      <c r="J102" s="321"/>
      <c r="K102" s="215"/>
    </row>
    <row r="103" spans="2:11" customFormat="1" ht="17.25" customHeight="1" x14ac:dyDescent="0.2">
      <c r="B103" s="214"/>
      <c r="C103" s="216" t="s">
        <v>2734</v>
      </c>
      <c r="D103" s="216"/>
      <c r="E103" s="216"/>
      <c r="F103" s="216" t="s">
        <v>2735</v>
      </c>
      <c r="G103" s="217"/>
      <c r="H103" s="216" t="s">
        <v>53</v>
      </c>
      <c r="I103" s="216" t="s">
        <v>56</v>
      </c>
      <c r="J103" s="216" t="s">
        <v>2736</v>
      </c>
      <c r="K103" s="215"/>
    </row>
    <row r="104" spans="2:11" customFormat="1" ht="17.25" customHeight="1" x14ac:dyDescent="0.2">
      <c r="B104" s="214"/>
      <c r="C104" s="218" t="s">
        <v>2737</v>
      </c>
      <c r="D104" s="218"/>
      <c r="E104" s="218"/>
      <c r="F104" s="219" t="s">
        <v>2738</v>
      </c>
      <c r="G104" s="220"/>
      <c r="H104" s="218"/>
      <c r="I104" s="218"/>
      <c r="J104" s="218" t="s">
        <v>2739</v>
      </c>
      <c r="K104" s="215"/>
    </row>
    <row r="105" spans="2:11" customFormat="1" ht="5.25" customHeight="1" x14ac:dyDescent="0.2">
      <c r="B105" s="214"/>
      <c r="C105" s="216"/>
      <c r="D105" s="216"/>
      <c r="E105" s="216"/>
      <c r="F105" s="216"/>
      <c r="G105" s="232"/>
      <c r="H105" s="216"/>
      <c r="I105" s="216"/>
      <c r="J105" s="216"/>
      <c r="K105" s="215"/>
    </row>
    <row r="106" spans="2:11" customFormat="1" ht="15" customHeight="1" x14ac:dyDescent="0.2">
      <c r="B106" s="214"/>
      <c r="C106" s="203" t="s">
        <v>52</v>
      </c>
      <c r="D106" s="223"/>
      <c r="E106" s="223"/>
      <c r="F106" s="224" t="s">
        <v>2740</v>
      </c>
      <c r="G106" s="203"/>
      <c r="H106" s="203" t="s">
        <v>2780</v>
      </c>
      <c r="I106" s="203" t="s">
        <v>2742</v>
      </c>
      <c r="J106" s="203">
        <v>20</v>
      </c>
      <c r="K106" s="215"/>
    </row>
    <row r="107" spans="2:11" customFormat="1" ht="15" customHeight="1" x14ac:dyDescent="0.2">
      <c r="B107" s="214"/>
      <c r="C107" s="203" t="s">
        <v>2743</v>
      </c>
      <c r="D107" s="203"/>
      <c r="E107" s="203"/>
      <c r="F107" s="224" t="s">
        <v>2740</v>
      </c>
      <c r="G107" s="203"/>
      <c r="H107" s="203" t="s">
        <v>2780</v>
      </c>
      <c r="I107" s="203" t="s">
        <v>2742</v>
      </c>
      <c r="J107" s="203">
        <v>120</v>
      </c>
      <c r="K107" s="215"/>
    </row>
    <row r="108" spans="2:11" customFormat="1" ht="15" customHeight="1" x14ac:dyDescent="0.2">
      <c r="B108" s="226"/>
      <c r="C108" s="203" t="s">
        <v>2745</v>
      </c>
      <c r="D108" s="203"/>
      <c r="E108" s="203"/>
      <c r="F108" s="224" t="s">
        <v>2746</v>
      </c>
      <c r="G108" s="203"/>
      <c r="H108" s="203" t="s">
        <v>2780</v>
      </c>
      <c r="I108" s="203" t="s">
        <v>2742</v>
      </c>
      <c r="J108" s="203">
        <v>50</v>
      </c>
      <c r="K108" s="215"/>
    </row>
    <row r="109" spans="2:11" customFormat="1" ht="15" customHeight="1" x14ac:dyDescent="0.2">
      <c r="B109" s="226"/>
      <c r="C109" s="203" t="s">
        <v>2748</v>
      </c>
      <c r="D109" s="203"/>
      <c r="E109" s="203"/>
      <c r="F109" s="224" t="s">
        <v>2740</v>
      </c>
      <c r="G109" s="203"/>
      <c r="H109" s="203" t="s">
        <v>2780</v>
      </c>
      <c r="I109" s="203" t="s">
        <v>2750</v>
      </c>
      <c r="J109" s="203"/>
      <c r="K109" s="215"/>
    </row>
    <row r="110" spans="2:11" customFormat="1" ht="15" customHeight="1" x14ac:dyDescent="0.2">
      <c r="B110" s="226"/>
      <c r="C110" s="203" t="s">
        <v>2759</v>
      </c>
      <c r="D110" s="203"/>
      <c r="E110" s="203"/>
      <c r="F110" s="224" t="s">
        <v>2746</v>
      </c>
      <c r="G110" s="203"/>
      <c r="H110" s="203" t="s">
        <v>2780</v>
      </c>
      <c r="I110" s="203" t="s">
        <v>2742</v>
      </c>
      <c r="J110" s="203">
        <v>50</v>
      </c>
      <c r="K110" s="215"/>
    </row>
    <row r="111" spans="2:11" customFormat="1" ht="15" customHeight="1" x14ac:dyDescent="0.2">
      <c r="B111" s="226"/>
      <c r="C111" s="203" t="s">
        <v>2767</v>
      </c>
      <c r="D111" s="203"/>
      <c r="E111" s="203"/>
      <c r="F111" s="224" t="s">
        <v>2746</v>
      </c>
      <c r="G111" s="203"/>
      <c r="H111" s="203" t="s">
        <v>2780</v>
      </c>
      <c r="I111" s="203" t="s">
        <v>2742</v>
      </c>
      <c r="J111" s="203">
        <v>50</v>
      </c>
      <c r="K111" s="215"/>
    </row>
    <row r="112" spans="2:11" customFormat="1" ht="15" customHeight="1" x14ac:dyDescent="0.2">
      <c r="B112" s="226"/>
      <c r="C112" s="203" t="s">
        <v>2765</v>
      </c>
      <c r="D112" s="203"/>
      <c r="E112" s="203"/>
      <c r="F112" s="224" t="s">
        <v>2746</v>
      </c>
      <c r="G112" s="203"/>
      <c r="H112" s="203" t="s">
        <v>2780</v>
      </c>
      <c r="I112" s="203" t="s">
        <v>2742</v>
      </c>
      <c r="J112" s="203">
        <v>50</v>
      </c>
      <c r="K112" s="215"/>
    </row>
    <row r="113" spans="2:11" customFormat="1" ht="15" customHeight="1" x14ac:dyDescent="0.2">
      <c r="B113" s="226"/>
      <c r="C113" s="203" t="s">
        <v>52</v>
      </c>
      <c r="D113" s="203"/>
      <c r="E113" s="203"/>
      <c r="F113" s="224" t="s">
        <v>2740</v>
      </c>
      <c r="G113" s="203"/>
      <c r="H113" s="203" t="s">
        <v>2781</v>
      </c>
      <c r="I113" s="203" t="s">
        <v>2742</v>
      </c>
      <c r="J113" s="203">
        <v>20</v>
      </c>
      <c r="K113" s="215"/>
    </row>
    <row r="114" spans="2:11" customFormat="1" ht="15" customHeight="1" x14ac:dyDescent="0.2">
      <c r="B114" s="226"/>
      <c r="C114" s="203" t="s">
        <v>2782</v>
      </c>
      <c r="D114" s="203"/>
      <c r="E114" s="203"/>
      <c r="F114" s="224" t="s">
        <v>2740</v>
      </c>
      <c r="G114" s="203"/>
      <c r="H114" s="203" t="s">
        <v>2783</v>
      </c>
      <c r="I114" s="203" t="s">
        <v>2742</v>
      </c>
      <c r="J114" s="203">
        <v>120</v>
      </c>
      <c r="K114" s="215"/>
    </row>
    <row r="115" spans="2:11" customFormat="1" ht="15" customHeight="1" x14ac:dyDescent="0.2">
      <c r="B115" s="226"/>
      <c r="C115" s="203" t="s">
        <v>37</v>
      </c>
      <c r="D115" s="203"/>
      <c r="E115" s="203"/>
      <c r="F115" s="224" t="s">
        <v>2740</v>
      </c>
      <c r="G115" s="203"/>
      <c r="H115" s="203" t="s">
        <v>2784</v>
      </c>
      <c r="I115" s="203" t="s">
        <v>2775</v>
      </c>
      <c r="J115" s="203"/>
      <c r="K115" s="215"/>
    </row>
    <row r="116" spans="2:11" customFormat="1" ht="15" customHeight="1" x14ac:dyDescent="0.2">
      <c r="B116" s="226"/>
      <c r="C116" s="203" t="s">
        <v>47</v>
      </c>
      <c r="D116" s="203"/>
      <c r="E116" s="203"/>
      <c r="F116" s="224" t="s">
        <v>2740</v>
      </c>
      <c r="G116" s="203"/>
      <c r="H116" s="203" t="s">
        <v>2785</v>
      </c>
      <c r="I116" s="203" t="s">
        <v>2775</v>
      </c>
      <c r="J116" s="203"/>
      <c r="K116" s="215"/>
    </row>
    <row r="117" spans="2:11" customFormat="1" ht="15" customHeight="1" x14ac:dyDescent="0.2">
      <c r="B117" s="226"/>
      <c r="C117" s="203" t="s">
        <v>56</v>
      </c>
      <c r="D117" s="203"/>
      <c r="E117" s="203"/>
      <c r="F117" s="224" t="s">
        <v>2740</v>
      </c>
      <c r="G117" s="203"/>
      <c r="H117" s="203" t="s">
        <v>2786</v>
      </c>
      <c r="I117" s="203" t="s">
        <v>2787</v>
      </c>
      <c r="J117" s="203"/>
      <c r="K117" s="215"/>
    </row>
    <row r="118" spans="2:11" customFormat="1" ht="15" customHeight="1" x14ac:dyDescent="0.2">
      <c r="B118" s="227"/>
      <c r="C118" s="233"/>
      <c r="D118" s="233"/>
      <c r="E118" s="233"/>
      <c r="F118" s="233"/>
      <c r="G118" s="233"/>
      <c r="H118" s="233"/>
      <c r="I118" s="233"/>
      <c r="J118" s="233"/>
      <c r="K118" s="229"/>
    </row>
    <row r="119" spans="2:11" customFormat="1" ht="18.75" customHeight="1" x14ac:dyDescent="0.2">
      <c r="B119" s="234"/>
      <c r="C119" s="235"/>
      <c r="D119" s="235"/>
      <c r="E119" s="235"/>
      <c r="F119" s="236"/>
      <c r="G119" s="235"/>
      <c r="H119" s="235"/>
      <c r="I119" s="235"/>
      <c r="J119" s="235"/>
      <c r="K119" s="234"/>
    </row>
    <row r="120" spans="2:11" customFormat="1" ht="18.75" customHeight="1" x14ac:dyDescent="0.2">
      <c r="B120" s="210"/>
      <c r="C120" s="210"/>
      <c r="D120" s="210"/>
      <c r="E120" s="210"/>
      <c r="F120" s="210"/>
      <c r="G120" s="210"/>
      <c r="H120" s="210"/>
      <c r="I120" s="210"/>
      <c r="J120" s="210"/>
      <c r="K120" s="210"/>
    </row>
    <row r="121" spans="2:11" customFormat="1" ht="7.5" customHeight="1" x14ac:dyDescent="0.2">
      <c r="B121" s="237"/>
      <c r="C121" s="238"/>
      <c r="D121" s="238"/>
      <c r="E121" s="238"/>
      <c r="F121" s="238"/>
      <c r="G121" s="238"/>
      <c r="H121" s="238"/>
      <c r="I121" s="238"/>
      <c r="J121" s="238"/>
      <c r="K121" s="239"/>
    </row>
    <row r="122" spans="2:11" customFormat="1" ht="45" customHeight="1" x14ac:dyDescent="0.2">
      <c r="B122" s="240"/>
      <c r="C122" s="319" t="s">
        <v>2788</v>
      </c>
      <c r="D122" s="319"/>
      <c r="E122" s="319"/>
      <c r="F122" s="319"/>
      <c r="G122" s="319"/>
      <c r="H122" s="319"/>
      <c r="I122" s="319"/>
      <c r="J122" s="319"/>
      <c r="K122" s="241"/>
    </row>
    <row r="123" spans="2:11" customFormat="1" ht="17.25" customHeight="1" x14ac:dyDescent="0.2">
      <c r="B123" s="242"/>
      <c r="C123" s="216" t="s">
        <v>2734</v>
      </c>
      <c r="D123" s="216"/>
      <c r="E123" s="216"/>
      <c r="F123" s="216" t="s">
        <v>2735</v>
      </c>
      <c r="G123" s="217"/>
      <c r="H123" s="216" t="s">
        <v>53</v>
      </c>
      <c r="I123" s="216" t="s">
        <v>56</v>
      </c>
      <c r="J123" s="216" t="s">
        <v>2736</v>
      </c>
      <c r="K123" s="243"/>
    </row>
    <row r="124" spans="2:11" customFormat="1" ht="17.25" customHeight="1" x14ac:dyDescent="0.2">
      <c r="B124" s="242"/>
      <c r="C124" s="218" t="s">
        <v>2737</v>
      </c>
      <c r="D124" s="218"/>
      <c r="E124" s="218"/>
      <c r="F124" s="219" t="s">
        <v>2738</v>
      </c>
      <c r="G124" s="220"/>
      <c r="H124" s="218"/>
      <c r="I124" s="218"/>
      <c r="J124" s="218" t="s">
        <v>2739</v>
      </c>
      <c r="K124" s="243"/>
    </row>
    <row r="125" spans="2:11" customFormat="1" ht="5.25" customHeight="1" x14ac:dyDescent="0.2">
      <c r="B125" s="244"/>
      <c r="C125" s="221"/>
      <c r="D125" s="221"/>
      <c r="E125" s="221"/>
      <c r="F125" s="221"/>
      <c r="G125" s="245"/>
      <c r="H125" s="221"/>
      <c r="I125" s="221"/>
      <c r="J125" s="221"/>
      <c r="K125" s="246"/>
    </row>
    <row r="126" spans="2:11" customFormat="1" ht="15" customHeight="1" x14ac:dyDescent="0.2">
      <c r="B126" s="244"/>
      <c r="C126" s="203" t="s">
        <v>2743</v>
      </c>
      <c r="D126" s="223"/>
      <c r="E126" s="223"/>
      <c r="F126" s="224" t="s">
        <v>2740</v>
      </c>
      <c r="G126" s="203"/>
      <c r="H126" s="203" t="s">
        <v>2780</v>
      </c>
      <c r="I126" s="203" t="s">
        <v>2742</v>
      </c>
      <c r="J126" s="203">
        <v>120</v>
      </c>
      <c r="K126" s="247"/>
    </row>
    <row r="127" spans="2:11" customFormat="1" ht="15" customHeight="1" x14ac:dyDescent="0.2">
      <c r="B127" s="244"/>
      <c r="C127" s="203" t="s">
        <v>2789</v>
      </c>
      <c r="D127" s="203"/>
      <c r="E127" s="203"/>
      <c r="F127" s="224" t="s">
        <v>2740</v>
      </c>
      <c r="G127" s="203"/>
      <c r="H127" s="203" t="s">
        <v>2790</v>
      </c>
      <c r="I127" s="203" t="s">
        <v>2742</v>
      </c>
      <c r="J127" s="203" t="s">
        <v>2791</v>
      </c>
      <c r="K127" s="247"/>
    </row>
    <row r="128" spans="2:11" customFormat="1" ht="15" customHeight="1" x14ac:dyDescent="0.2">
      <c r="B128" s="244"/>
      <c r="C128" s="203" t="s">
        <v>2688</v>
      </c>
      <c r="D128" s="203"/>
      <c r="E128" s="203"/>
      <c r="F128" s="224" t="s">
        <v>2740</v>
      </c>
      <c r="G128" s="203"/>
      <c r="H128" s="203" t="s">
        <v>2792</v>
      </c>
      <c r="I128" s="203" t="s">
        <v>2742</v>
      </c>
      <c r="J128" s="203" t="s">
        <v>2791</v>
      </c>
      <c r="K128" s="247"/>
    </row>
    <row r="129" spans="2:11" customFormat="1" ht="15" customHeight="1" x14ac:dyDescent="0.2">
      <c r="B129" s="244"/>
      <c r="C129" s="203" t="s">
        <v>2751</v>
      </c>
      <c r="D129" s="203"/>
      <c r="E129" s="203"/>
      <c r="F129" s="224" t="s">
        <v>2746</v>
      </c>
      <c r="G129" s="203"/>
      <c r="H129" s="203" t="s">
        <v>2752</v>
      </c>
      <c r="I129" s="203" t="s">
        <v>2742</v>
      </c>
      <c r="J129" s="203">
        <v>15</v>
      </c>
      <c r="K129" s="247"/>
    </row>
    <row r="130" spans="2:11" customFormat="1" ht="15" customHeight="1" x14ac:dyDescent="0.2">
      <c r="B130" s="244"/>
      <c r="C130" s="203" t="s">
        <v>2753</v>
      </c>
      <c r="D130" s="203"/>
      <c r="E130" s="203"/>
      <c r="F130" s="224" t="s">
        <v>2746</v>
      </c>
      <c r="G130" s="203"/>
      <c r="H130" s="203" t="s">
        <v>2754</v>
      </c>
      <c r="I130" s="203" t="s">
        <v>2742</v>
      </c>
      <c r="J130" s="203">
        <v>15</v>
      </c>
      <c r="K130" s="247"/>
    </row>
    <row r="131" spans="2:11" customFormat="1" ht="15" customHeight="1" x14ac:dyDescent="0.2">
      <c r="B131" s="244"/>
      <c r="C131" s="203" t="s">
        <v>2755</v>
      </c>
      <c r="D131" s="203"/>
      <c r="E131" s="203"/>
      <c r="F131" s="224" t="s">
        <v>2746</v>
      </c>
      <c r="G131" s="203"/>
      <c r="H131" s="203" t="s">
        <v>2756</v>
      </c>
      <c r="I131" s="203" t="s">
        <v>2742</v>
      </c>
      <c r="J131" s="203">
        <v>20</v>
      </c>
      <c r="K131" s="247"/>
    </row>
    <row r="132" spans="2:11" customFormat="1" ht="15" customHeight="1" x14ac:dyDescent="0.2">
      <c r="B132" s="244"/>
      <c r="C132" s="203" t="s">
        <v>2757</v>
      </c>
      <c r="D132" s="203"/>
      <c r="E132" s="203"/>
      <c r="F132" s="224" t="s">
        <v>2746</v>
      </c>
      <c r="G132" s="203"/>
      <c r="H132" s="203" t="s">
        <v>2758</v>
      </c>
      <c r="I132" s="203" t="s">
        <v>2742</v>
      </c>
      <c r="J132" s="203">
        <v>20</v>
      </c>
      <c r="K132" s="247"/>
    </row>
    <row r="133" spans="2:11" customFormat="1" ht="15" customHeight="1" x14ac:dyDescent="0.2">
      <c r="B133" s="244"/>
      <c r="C133" s="203" t="s">
        <v>2745</v>
      </c>
      <c r="D133" s="203"/>
      <c r="E133" s="203"/>
      <c r="F133" s="224" t="s">
        <v>2746</v>
      </c>
      <c r="G133" s="203"/>
      <c r="H133" s="203" t="s">
        <v>2780</v>
      </c>
      <c r="I133" s="203" t="s">
        <v>2742</v>
      </c>
      <c r="J133" s="203">
        <v>50</v>
      </c>
      <c r="K133" s="247"/>
    </row>
    <row r="134" spans="2:11" customFormat="1" ht="15" customHeight="1" x14ac:dyDescent="0.2">
      <c r="B134" s="244"/>
      <c r="C134" s="203" t="s">
        <v>2759</v>
      </c>
      <c r="D134" s="203"/>
      <c r="E134" s="203"/>
      <c r="F134" s="224" t="s">
        <v>2746</v>
      </c>
      <c r="G134" s="203"/>
      <c r="H134" s="203" t="s">
        <v>2780</v>
      </c>
      <c r="I134" s="203" t="s">
        <v>2742</v>
      </c>
      <c r="J134" s="203">
        <v>50</v>
      </c>
      <c r="K134" s="247"/>
    </row>
    <row r="135" spans="2:11" customFormat="1" ht="15" customHeight="1" x14ac:dyDescent="0.2">
      <c r="B135" s="244"/>
      <c r="C135" s="203" t="s">
        <v>2765</v>
      </c>
      <c r="D135" s="203"/>
      <c r="E135" s="203"/>
      <c r="F135" s="224" t="s">
        <v>2746</v>
      </c>
      <c r="G135" s="203"/>
      <c r="H135" s="203" t="s">
        <v>2780</v>
      </c>
      <c r="I135" s="203" t="s">
        <v>2742</v>
      </c>
      <c r="J135" s="203">
        <v>50</v>
      </c>
      <c r="K135" s="247"/>
    </row>
    <row r="136" spans="2:11" customFormat="1" ht="15" customHeight="1" x14ac:dyDescent="0.2">
      <c r="B136" s="244"/>
      <c r="C136" s="203" t="s">
        <v>2767</v>
      </c>
      <c r="D136" s="203"/>
      <c r="E136" s="203"/>
      <c r="F136" s="224" t="s">
        <v>2746</v>
      </c>
      <c r="G136" s="203"/>
      <c r="H136" s="203" t="s">
        <v>2780</v>
      </c>
      <c r="I136" s="203" t="s">
        <v>2742</v>
      </c>
      <c r="J136" s="203">
        <v>50</v>
      </c>
      <c r="K136" s="247"/>
    </row>
    <row r="137" spans="2:11" customFormat="1" ht="15" customHeight="1" x14ac:dyDescent="0.2">
      <c r="B137" s="244"/>
      <c r="C137" s="203" t="s">
        <v>2768</v>
      </c>
      <c r="D137" s="203"/>
      <c r="E137" s="203"/>
      <c r="F137" s="224" t="s">
        <v>2746</v>
      </c>
      <c r="G137" s="203"/>
      <c r="H137" s="203" t="s">
        <v>2793</v>
      </c>
      <c r="I137" s="203" t="s">
        <v>2742</v>
      </c>
      <c r="J137" s="203">
        <v>255</v>
      </c>
      <c r="K137" s="247"/>
    </row>
    <row r="138" spans="2:11" customFormat="1" ht="15" customHeight="1" x14ac:dyDescent="0.2">
      <c r="B138" s="244"/>
      <c r="C138" s="203" t="s">
        <v>2770</v>
      </c>
      <c r="D138" s="203"/>
      <c r="E138" s="203"/>
      <c r="F138" s="224" t="s">
        <v>2740</v>
      </c>
      <c r="G138" s="203"/>
      <c r="H138" s="203" t="s">
        <v>2794</v>
      </c>
      <c r="I138" s="203" t="s">
        <v>2772</v>
      </c>
      <c r="J138" s="203"/>
      <c r="K138" s="247"/>
    </row>
    <row r="139" spans="2:11" customFormat="1" ht="15" customHeight="1" x14ac:dyDescent="0.2">
      <c r="B139" s="244"/>
      <c r="C139" s="203" t="s">
        <v>2773</v>
      </c>
      <c r="D139" s="203"/>
      <c r="E139" s="203"/>
      <c r="F139" s="224" t="s">
        <v>2740</v>
      </c>
      <c r="G139" s="203"/>
      <c r="H139" s="203" t="s">
        <v>2795</v>
      </c>
      <c r="I139" s="203" t="s">
        <v>2775</v>
      </c>
      <c r="J139" s="203"/>
      <c r="K139" s="247"/>
    </row>
    <row r="140" spans="2:11" customFormat="1" ht="15" customHeight="1" x14ac:dyDescent="0.2">
      <c r="B140" s="244"/>
      <c r="C140" s="203" t="s">
        <v>2776</v>
      </c>
      <c r="D140" s="203"/>
      <c r="E140" s="203"/>
      <c r="F140" s="224" t="s">
        <v>2740</v>
      </c>
      <c r="G140" s="203"/>
      <c r="H140" s="203" t="s">
        <v>2776</v>
      </c>
      <c r="I140" s="203" t="s">
        <v>2775</v>
      </c>
      <c r="J140" s="203"/>
      <c r="K140" s="247"/>
    </row>
    <row r="141" spans="2:11" customFormat="1" ht="15" customHeight="1" x14ac:dyDescent="0.2">
      <c r="B141" s="244"/>
      <c r="C141" s="203" t="s">
        <v>37</v>
      </c>
      <c r="D141" s="203"/>
      <c r="E141" s="203"/>
      <c r="F141" s="224" t="s">
        <v>2740</v>
      </c>
      <c r="G141" s="203"/>
      <c r="H141" s="203" t="s">
        <v>2796</v>
      </c>
      <c r="I141" s="203" t="s">
        <v>2775</v>
      </c>
      <c r="J141" s="203"/>
      <c r="K141" s="247"/>
    </row>
    <row r="142" spans="2:11" customFormat="1" ht="15" customHeight="1" x14ac:dyDescent="0.2">
      <c r="B142" s="244"/>
      <c r="C142" s="203" t="s">
        <v>2797</v>
      </c>
      <c r="D142" s="203"/>
      <c r="E142" s="203"/>
      <c r="F142" s="224" t="s">
        <v>2740</v>
      </c>
      <c r="G142" s="203"/>
      <c r="H142" s="203" t="s">
        <v>2798</v>
      </c>
      <c r="I142" s="203" t="s">
        <v>2775</v>
      </c>
      <c r="J142" s="203"/>
      <c r="K142" s="247"/>
    </row>
    <row r="143" spans="2:11" customFormat="1" ht="15" customHeight="1" x14ac:dyDescent="0.2">
      <c r="B143" s="248"/>
      <c r="C143" s="249"/>
      <c r="D143" s="249"/>
      <c r="E143" s="249"/>
      <c r="F143" s="249"/>
      <c r="G143" s="249"/>
      <c r="H143" s="249"/>
      <c r="I143" s="249"/>
      <c r="J143" s="249"/>
      <c r="K143" s="250"/>
    </row>
    <row r="144" spans="2:11" customFormat="1" ht="18.75" customHeight="1" x14ac:dyDescent="0.2">
      <c r="B144" s="235"/>
      <c r="C144" s="235"/>
      <c r="D144" s="235"/>
      <c r="E144" s="235"/>
      <c r="F144" s="236"/>
      <c r="G144" s="235"/>
      <c r="H144" s="235"/>
      <c r="I144" s="235"/>
      <c r="J144" s="235"/>
      <c r="K144" s="235"/>
    </row>
    <row r="145" spans="2:11" customFormat="1" ht="18.75" customHeight="1" x14ac:dyDescent="0.2">
      <c r="B145" s="210"/>
      <c r="C145" s="210"/>
      <c r="D145" s="210"/>
      <c r="E145" s="210"/>
      <c r="F145" s="210"/>
      <c r="G145" s="210"/>
      <c r="H145" s="210"/>
      <c r="I145" s="210"/>
      <c r="J145" s="210"/>
      <c r="K145" s="210"/>
    </row>
    <row r="146" spans="2:11" customFormat="1" ht="7.5" customHeight="1" x14ac:dyDescent="0.2">
      <c r="B146" s="211"/>
      <c r="C146" s="212"/>
      <c r="D146" s="212"/>
      <c r="E146" s="212"/>
      <c r="F146" s="212"/>
      <c r="G146" s="212"/>
      <c r="H146" s="212"/>
      <c r="I146" s="212"/>
      <c r="J146" s="212"/>
      <c r="K146" s="213"/>
    </row>
    <row r="147" spans="2:11" customFormat="1" ht="45" customHeight="1" x14ac:dyDescent="0.2">
      <c r="B147" s="214"/>
      <c r="C147" s="321" t="s">
        <v>2799</v>
      </c>
      <c r="D147" s="321"/>
      <c r="E147" s="321"/>
      <c r="F147" s="321"/>
      <c r="G147" s="321"/>
      <c r="H147" s="321"/>
      <c r="I147" s="321"/>
      <c r="J147" s="321"/>
      <c r="K147" s="215"/>
    </row>
    <row r="148" spans="2:11" customFormat="1" ht="17.25" customHeight="1" x14ac:dyDescent="0.2">
      <c r="B148" s="214"/>
      <c r="C148" s="216" t="s">
        <v>2734</v>
      </c>
      <c r="D148" s="216"/>
      <c r="E148" s="216"/>
      <c r="F148" s="216" t="s">
        <v>2735</v>
      </c>
      <c r="G148" s="217"/>
      <c r="H148" s="216" t="s">
        <v>53</v>
      </c>
      <c r="I148" s="216" t="s">
        <v>56</v>
      </c>
      <c r="J148" s="216" t="s">
        <v>2736</v>
      </c>
      <c r="K148" s="215"/>
    </row>
    <row r="149" spans="2:11" customFormat="1" ht="17.25" customHeight="1" x14ac:dyDescent="0.2">
      <c r="B149" s="214"/>
      <c r="C149" s="218" t="s">
        <v>2737</v>
      </c>
      <c r="D149" s="218"/>
      <c r="E149" s="218"/>
      <c r="F149" s="219" t="s">
        <v>2738</v>
      </c>
      <c r="G149" s="220"/>
      <c r="H149" s="218"/>
      <c r="I149" s="218"/>
      <c r="J149" s="218" t="s">
        <v>2739</v>
      </c>
      <c r="K149" s="215"/>
    </row>
    <row r="150" spans="2:11" customFormat="1" ht="5.25" customHeight="1" x14ac:dyDescent="0.2">
      <c r="B150" s="226"/>
      <c r="C150" s="221"/>
      <c r="D150" s="221"/>
      <c r="E150" s="221"/>
      <c r="F150" s="221"/>
      <c r="G150" s="222"/>
      <c r="H150" s="221"/>
      <c r="I150" s="221"/>
      <c r="J150" s="221"/>
      <c r="K150" s="247"/>
    </row>
    <row r="151" spans="2:11" customFormat="1" ht="15" customHeight="1" x14ac:dyDescent="0.2">
      <c r="B151" s="226"/>
      <c r="C151" s="251" t="s">
        <v>2743</v>
      </c>
      <c r="D151" s="203"/>
      <c r="E151" s="203"/>
      <c r="F151" s="252" t="s">
        <v>2740</v>
      </c>
      <c r="G151" s="203"/>
      <c r="H151" s="251" t="s">
        <v>2780</v>
      </c>
      <c r="I151" s="251" t="s">
        <v>2742</v>
      </c>
      <c r="J151" s="251">
        <v>120</v>
      </c>
      <c r="K151" s="247"/>
    </row>
    <row r="152" spans="2:11" customFormat="1" ht="15" customHeight="1" x14ac:dyDescent="0.2">
      <c r="B152" s="226"/>
      <c r="C152" s="251" t="s">
        <v>2789</v>
      </c>
      <c r="D152" s="203"/>
      <c r="E152" s="203"/>
      <c r="F152" s="252" t="s">
        <v>2740</v>
      </c>
      <c r="G152" s="203"/>
      <c r="H152" s="251" t="s">
        <v>2800</v>
      </c>
      <c r="I152" s="251" t="s">
        <v>2742</v>
      </c>
      <c r="J152" s="251" t="s">
        <v>2791</v>
      </c>
      <c r="K152" s="247"/>
    </row>
    <row r="153" spans="2:11" customFormat="1" ht="15" customHeight="1" x14ac:dyDescent="0.2">
      <c r="B153" s="226"/>
      <c r="C153" s="251" t="s">
        <v>2688</v>
      </c>
      <c r="D153" s="203"/>
      <c r="E153" s="203"/>
      <c r="F153" s="252" t="s">
        <v>2740</v>
      </c>
      <c r="G153" s="203"/>
      <c r="H153" s="251" t="s">
        <v>2801</v>
      </c>
      <c r="I153" s="251" t="s">
        <v>2742</v>
      </c>
      <c r="J153" s="251" t="s">
        <v>2791</v>
      </c>
      <c r="K153" s="247"/>
    </row>
    <row r="154" spans="2:11" customFormat="1" ht="15" customHeight="1" x14ac:dyDescent="0.2">
      <c r="B154" s="226"/>
      <c r="C154" s="251" t="s">
        <v>2745</v>
      </c>
      <c r="D154" s="203"/>
      <c r="E154" s="203"/>
      <c r="F154" s="252" t="s">
        <v>2746</v>
      </c>
      <c r="G154" s="203"/>
      <c r="H154" s="251" t="s">
        <v>2780</v>
      </c>
      <c r="I154" s="251" t="s">
        <v>2742</v>
      </c>
      <c r="J154" s="251">
        <v>50</v>
      </c>
      <c r="K154" s="247"/>
    </row>
    <row r="155" spans="2:11" customFormat="1" ht="15" customHeight="1" x14ac:dyDescent="0.2">
      <c r="B155" s="226"/>
      <c r="C155" s="251" t="s">
        <v>2748</v>
      </c>
      <c r="D155" s="203"/>
      <c r="E155" s="203"/>
      <c r="F155" s="252" t="s">
        <v>2740</v>
      </c>
      <c r="G155" s="203"/>
      <c r="H155" s="251" t="s">
        <v>2780</v>
      </c>
      <c r="I155" s="251" t="s">
        <v>2750</v>
      </c>
      <c r="J155" s="251"/>
      <c r="K155" s="247"/>
    </row>
    <row r="156" spans="2:11" customFormat="1" ht="15" customHeight="1" x14ac:dyDescent="0.2">
      <c r="B156" s="226"/>
      <c r="C156" s="251" t="s">
        <v>2759</v>
      </c>
      <c r="D156" s="203"/>
      <c r="E156" s="203"/>
      <c r="F156" s="252" t="s">
        <v>2746</v>
      </c>
      <c r="G156" s="203"/>
      <c r="H156" s="251" t="s">
        <v>2780</v>
      </c>
      <c r="I156" s="251" t="s">
        <v>2742</v>
      </c>
      <c r="J156" s="251">
        <v>50</v>
      </c>
      <c r="K156" s="247"/>
    </row>
    <row r="157" spans="2:11" customFormat="1" ht="15" customHeight="1" x14ac:dyDescent="0.2">
      <c r="B157" s="226"/>
      <c r="C157" s="251" t="s">
        <v>2767</v>
      </c>
      <c r="D157" s="203"/>
      <c r="E157" s="203"/>
      <c r="F157" s="252" t="s">
        <v>2746</v>
      </c>
      <c r="G157" s="203"/>
      <c r="H157" s="251" t="s">
        <v>2780</v>
      </c>
      <c r="I157" s="251" t="s">
        <v>2742</v>
      </c>
      <c r="J157" s="251">
        <v>50</v>
      </c>
      <c r="K157" s="247"/>
    </row>
    <row r="158" spans="2:11" customFormat="1" ht="15" customHeight="1" x14ac:dyDescent="0.2">
      <c r="B158" s="226"/>
      <c r="C158" s="251" t="s">
        <v>2765</v>
      </c>
      <c r="D158" s="203"/>
      <c r="E158" s="203"/>
      <c r="F158" s="252" t="s">
        <v>2746</v>
      </c>
      <c r="G158" s="203"/>
      <c r="H158" s="251" t="s">
        <v>2780</v>
      </c>
      <c r="I158" s="251" t="s">
        <v>2742</v>
      </c>
      <c r="J158" s="251">
        <v>50</v>
      </c>
      <c r="K158" s="247"/>
    </row>
    <row r="159" spans="2:11" customFormat="1" ht="15" customHeight="1" x14ac:dyDescent="0.2">
      <c r="B159" s="226"/>
      <c r="C159" s="251" t="s">
        <v>89</v>
      </c>
      <c r="D159" s="203"/>
      <c r="E159" s="203"/>
      <c r="F159" s="252" t="s">
        <v>2740</v>
      </c>
      <c r="G159" s="203"/>
      <c r="H159" s="251" t="s">
        <v>2802</v>
      </c>
      <c r="I159" s="251" t="s">
        <v>2742</v>
      </c>
      <c r="J159" s="251" t="s">
        <v>2803</v>
      </c>
      <c r="K159" s="247"/>
    </row>
    <row r="160" spans="2:11" customFormat="1" ht="15" customHeight="1" x14ac:dyDescent="0.2">
      <c r="B160" s="226"/>
      <c r="C160" s="251" t="s">
        <v>2804</v>
      </c>
      <c r="D160" s="203"/>
      <c r="E160" s="203"/>
      <c r="F160" s="252" t="s">
        <v>2740</v>
      </c>
      <c r="G160" s="203"/>
      <c r="H160" s="251" t="s">
        <v>2805</v>
      </c>
      <c r="I160" s="251" t="s">
        <v>2775</v>
      </c>
      <c r="J160" s="251"/>
      <c r="K160" s="247"/>
    </row>
    <row r="161" spans="2:11" customFormat="1" ht="15" customHeight="1" x14ac:dyDescent="0.2">
      <c r="B161" s="253"/>
      <c r="C161" s="233"/>
      <c r="D161" s="233"/>
      <c r="E161" s="233"/>
      <c r="F161" s="233"/>
      <c r="G161" s="233"/>
      <c r="H161" s="233"/>
      <c r="I161" s="233"/>
      <c r="J161" s="233"/>
      <c r="K161" s="254"/>
    </row>
    <row r="162" spans="2:11" customFormat="1" ht="18.75" customHeight="1" x14ac:dyDescent="0.2">
      <c r="B162" s="235"/>
      <c r="C162" s="245"/>
      <c r="D162" s="245"/>
      <c r="E162" s="245"/>
      <c r="F162" s="255"/>
      <c r="G162" s="245"/>
      <c r="H162" s="245"/>
      <c r="I162" s="245"/>
      <c r="J162" s="245"/>
      <c r="K162" s="235"/>
    </row>
    <row r="163" spans="2:11" customFormat="1" ht="18.75" customHeight="1" x14ac:dyDescent="0.2">
      <c r="B163" s="210"/>
      <c r="C163" s="210"/>
      <c r="D163" s="210"/>
      <c r="E163" s="210"/>
      <c r="F163" s="210"/>
      <c r="G163" s="210"/>
      <c r="H163" s="210"/>
      <c r="I163" s="210"/>
      <c r="J163" s="210"/>
      <c r="K163" s="210"/>
    </row>
    <row r="164" spans="2:11" customFormat="1" ht="7.5" customHeight="1" x14ac:dyDescent="0.2">
      <c r="B164" s="192"/>
      <c r="C164" s="193"/>
      <c r="D164" s="193"/>
      <c r="E164" s="193"/>
      <c r="F164" s="193"/>
      <c r="G164" s="193"/>
      <c r="H164" s="193"/>
      <c r="I164" s="193"/>
      <c r="J164" s="193"/>
      <c r="K164" s="194"/>
    </row>
    <row r="165" spans="2:11" customFormat="1" ht="45" customHeight="1" x14ac:dyDescent="0.2">
      <c r="B165" s="195"/>
      <c r="C165" s="319" t="s">
        <v>2806</v>
      </c>
      <c r="D165" s="319"/>
      <c r="E165" s="319"/>
      <c r="F165" s="319"/>
      <c r="G165" s="319"/>
      <c r="H165" s="319"/>
      <c r="I165" s="319"/>
      <c r="J165" s="319"/>
      <c r="K165" s="196"/>
    </row>
    <row r="166" spans="2:11" customFormat="1" ht="17.25" customHeight="1" x14ac:dyDescent="0.2">
      <c r="B166" s="195"/>
      <c r="C166" s="216" t="s">
        <v>2734</v>
      </c>
      <c r="D166" s="216"/>
      <c r="E166" s="216"/>
      <c r="F166" s="216" t="s">
        <v>2735</v>
      </c>
      <c r="G166" s="256"/>
      <c r="H166" s="257" t="s">
        <v>53</v>
      </c>
      <c r="I166" s="257" t="s">
        <v>56</v>
      </c>
      <c r="J166" s="216" t="s">
        <v>2736</v>
      </c>
      <c r="K166" s="196"/>
    </row>
    <row r="167" spans="2:11" customFormat="1" ht="17.25" customHeight="1" x14ac:dyDescent="0.2">
      <c r="B167" s="197"/>
      <c r="C167" s="218" t="s">
        <v>2737</v>
      </c>
      <c r="D167" s="218"/>
      <c r="E167" s="218"/>
      <c r="F167" s="219" t="s">
        <v>2738</v>
      </c>
      <c r="G167" s="258"/>
      <c r="H167" s="259"/>
      <c r="I167" s="259"/>
      <c r="J167" s="218" t="s">
        <v>2739</v>
      </c>
      <c r="K167" s="198"/>
    </row>
    <row r="168" spans="2:11" customFormat="1" ht="5.25" customHeight="1" x14ac:dyDescent="0.2">
      <c r="B168" s="226"/>
      <c r="C168" s="221"/>
      <c r="D168" s="221"/>
      <c r="E168" s="221"/>
      <c r="F168" s="221"/>
      <c r="G168" s="222"/>
      <c r="H168" s="221"/>
      <c r="I168" s="221"/>
      <c r="J168" s="221"/>
      <c r="K168" s="247"/>
    </row>
    <row r="169" spans="2:11" customFormat="1" ht="15" customHeight="1" x14ac:dyDescent="0.2">
      <c r="B169" s="226"/>
      <c r="C169" s="203" t="s">
        <v>2743</v>
      </c>
      <c r="D169" s="203"/>
      <c r="E169" s="203"/>
      <c r="F169" s="224" t="s">
        <v>2740</v>
      </c>
      <c r="G169" s="203"/>
      <c r="H169" s="203" t="s">
        <v>2780</v>
      </c>
      <c r="I169" s="203" t="s">
        <v>2742</v>
      </c>
      <c r="J169" s="203">
        <v>120</v>
      </c>
      <c r="K169" s="247"/>
    </row>
    <row r="170" spans="2:11" customFormat="1" ht="15" customHeight="1" x14ac:dyDescent="0.2">
      <c r="B170" s="226"/>
      <c r="C170" s="203" t="s">
        <v>2789</v>
      </c>
      <c r="D170" s="203"/>
      <c r="E170" s="203"/>
      <c r="F170" s="224" t="s">
        <v>2740</v>
      </c>
      <c r="G170" s="203"/>
      <c r="H170" s="203" t="s">
        <v>2790</v>
      </c>
      <c r="I170" s="203" t="s">
        <v>2742</v>
      </c>
      <c r="J170" s="203" t="s">
        <v>2791</v>
      </c>
      <c r="K170" s="247"/>
    </row>
    <row r="171" spans="2:11" customFormat="1" ht="15" customHeight="1" x14ac:dyDescent="0.2">
      <c r="B171" s="226"/>
      <c r="C171" s="203" t="s">
        <v>2688</v>
      </c>
      <c r="D171" s="203"/>
      <c r="E171" s="203"/>
      <c r="F171" s="224" t="s">
        <v>2740</v>
      </c>
      <c r="G171" s="203"/>
      <c r="H171" s="203" t="s">
        <v>2807</v>
      </c>
      <c r="I171" s="203" t="s">
        <v>2742</v>
      </c>
      <c r="J171" s="203" t="s">
        <v>2791</v>
      </c>
      <c r="K171" s="247"/>
    </row>
    <row r="172" spans="2:11" customFormat="1" ht="15" customHeight="1" x14ac:dyDescent="0.2">
      <c r="B172" s="226"/>
      <c r="C172" s="203" t="s">
        <v>2745</v>
      </c>
      <c r="D172" s="203"/>
      <c r="E172" s="203"/>
      <c r="F172" s="224" t="s">
        <v>2746</v>
      </c>
      <c r="G172" s="203"/>
      <c r="H172" s="203" t="s">
        <v>2807</v>
      </c>
      <c r="I172" s="203" t="s">
        <v>2742</v>
      </c>
      <c r="J172" s="203">
        <v>50</v>
      </c>
      <c r="K172" s="247"/>
    </row>
    <row r="173" spans="2:11" customFormat="1" ht="15" customHeight="1" x14ac:dyDescent="0.2">
      <c r="B173" s="226"/>
      <c r="C173" s="203" t="s">
        <v>2748</v>
      </c>
      <c r="D173" s="203"/>
      <c r="E173" s="203"/>
      <c r="F173" s="224" t="s">
        <v>2740</v>
      </c>
      <c r="G173" s="203"/>
      <c r="H173" s="203" t="s">
        <v>2807</v>
      </c>
      <c r="I173" s="203" t="s">
        <v>2750</v>
      </c>
      <c r="J173" s="203"/>
      <c r="K173" s="247"/>
    </row>
    <row r="174" spans="2:11" customFormat="1" ht="15" customHeight="1" x14ac:dyDescent="0.2">
      <c r="B174" s="226"/>
      <c r="C174" s="203" t="s">
        <v>2759</v>
      </c>
      <c r="D174" s="203"/>
      <c r="E174" s="203"/>
      <c r="F174" s="224" t="s">
        <v>2746</v>
      </c>
      <c r="G174" s="203"/>
      <c r="H174" s="203" t="s">
        <v>2807</v>
      </c>
      <c r="I174" s="203" t="s">
        <v>2742</v>
      </c>
      <c r="J174" s="203">
        <v>50</v>
      </c>
      <c r="K174" s="247"/>
    </row>
    <row r="175" spans="2:11" customFormat="1" ht="15" customHeight="1" x14ac:dyDescent="0.2">
      <c r="B175" s="226"/>
      <c r="C175" s="203" t="s">
        <v>2767</v>
      </c>
      <c r="D175" s="203"/>
      <c r="E175" s="203"/>
      <c r="F175" s="224" t="s">
        <v>2746</v>
      </c>
      <c r="G175" s="203"/>
      <c r="H175" s="203" t="s">
        <v>2807</v>
      </c>
      <c r="I175" s="203" t="s">
        <v>2742</v>
      </c>
      <c r="J175" s="203">
        <v>50</v>
      </c>
      <c r="K175" s="247"/>
    </row>
    <row r="176" spans="2:11" customFormat="1" ht="15" customHeight="1" x14ac:dyDescent="0.2">
      <c r="B176" s="226"/>
      <c r="C176" s="203" t="s">
        <v>2765</v>
      </c>
      <c r="D176" s="203"/>
      <c r="E176" s="203"/>
      <c r="F176" s="224" t="s">
        <v>2746</v>
      </c>
      <c r="G176" s="203"/>
      <c r="H176" s="203" t="s">
        <v>2807</v>
      </c>
      <c r="I176" s="203" t="s">
        <v>2742</v>
      </c>
      <c r="J176" s="203">
        <v>50</v>
      </c>
      <c r="K176" s="247"/>
    </row>
    <row r="177" spans="2:11" customFormat="1" ht="15" customHeight="1" x14ac:dyDescent="0.2">
      <c r="B177" s="226"/>
      <c r="C177" s="203" t="s">
        <v>127</v>
      </c>
      <c r="D177" s="203"/>
      <c r="E177" s="203"/>
      <c r="F177" s="224" t="s">
        <v>2740</v>
      </c>
      <c r="G177" s="203"/>
      <c r="H177" s="203" t="s">
        <v>2808</v>
      </c>
      <c r="I177" s="203" t="s">
        <v>2809</v>
      </c>
      <c r="J177" s="203"/>
      <c r="K177" s="247"/>
    </row>
    <row r="178" spans="2:11" customFormat="1" ht="15" customHeight="1" x14ac:dyDescent="0.2">
      <c r="B178" s="226"/>
      <c r="C178" s="203" t="s">
        <v>56</v>
      </c>
      <c r="D178" s="203"/>
      <c r="E178" s="203"/>
      <c r="F178" s="224" t="s">
        <v>2740</v>
      </c>
      <c r="G178" s="203"/>
      <c r="H178" s="203" t="s">
        <v>2810</v>
      </c>
      <c r="I178" s="203" t="s">
        <v>2811</v>
      </c>
      <c r="J178" s="203">
        <v>1</v>
      </c>
      <c r="K178" s="247"/>
    </row>
    <row r="179" spans="2:11" customFormat="1" ht="15" customHeight="1" x14ac:dyDescent="0.2">
      <c r="B179" s="226"/>
      <c r="C179" s="203" t="s">
        <v>52</v>
      </c>
      <c r="D179" s="203"/>
      <c r="E179" s="203"/>
      <c r="F179" s="224" t="s">
        <v>2740</v>
      </c>
      <c r="G179" s="203"/>
      <c r="H179" s="203" t="s">
        <v>2812</v>
      </c>
      <c r="I179" s="203" t="s">
        <v>2742</v>
      </c>
      <c r="J179" s="203">
        <v>20</v>
      </c>
      <c r="K179" s="247"/>
    </row>
    <row r="180" spans="2:11" customFormat="1" ht="15" customHeight="1" x14ac:dyDescent="0.2">
      <c r="B180" s="226"/>
      <c r="C180" s="203" t="s">
        <v>53</v>
      </c>
      <c r="D180" s="203"/>
      <c r="E180" s="203"/>
      <c r="F180" s="224" t="s">
        <v>2740</v>
      </c>
      <c r="G180" s="203"/>
      <c r="H180" s="203" t="s">
        <v>2813</v>
      </c>
      <c r="I180" s="203" t="s">
        <v>2742</v>
      </c>
      <c r="J180" s="203">
        <v>255</v>
      </c>
      <c r="K180" s="247"/>
    </row>
    <row r="181" spans="2:11" customFormat="1" ht="15" customHeight="1" x14ac:dyDescent="0.2">
      <c r="B181" s="226"/>
      <c r="C181" s="203" t="s">
        <v>128</v>
      </c>
      <c r="D181" s="203"/>
      <c r="E181" s="203"/>
      <c r="F181" s="224" t="s">
        <v>2740</v>
      </c>
      <c r="G181" s="203"/>
      <c r="H181" s="203" t="s">
        <v>2704</v>
      </c>
      <c r="I181" s="203" t="s">
        <v>2742</v>
      </c>
      <c r="J181" s="203">
        <v>10</v>
      </c>
      <c r="K181" s="247"/>
    </row>
    <row r="182" spans="2:11" customFormat="1" ht="15" customHeight="1" x14ac:dyDescent="0.2">
      <c r="B182" s="226"/>
      <c r="C182" s="203" t="s">
        <v>129</v>
      </c>
      <c r="D182" s="203"/>
      <c r="E182" s="203"/>
      <c r="F182" s="224" t="s">
        <v>2740</v>
      </c>
      <c r="G182" s="203"/>
      <c r="H182" s="203" t="s">
        <v>2814</v>
      </c>
      <c r="I182" s="203" t="s">
        <v>2775</v>
      </c>
      <c r="J182" s="203"/>
      <c r="K182" s="247"/>
    </row>
    <row r="183" spans="2:11" customFormat="1" ht="15" customHeight="1" x14ac:dyDescent="0.2">
      <c r="B183" s="226"/>
      <c r="C183" s="203" t="s">
        <v>2815</v>
      </c>
      <c r="D183" s="203"/>
      <c r="E183" s="203"/>
      <c r="F183" s="224" t="s">
        <v>2740</v>
      </c>
      <c r="G183" s="203"/>
      <c r="H183" s="203" t="s">
        <v>2816</v>
      </c>
      <c r="I183" s="203" t="s">
        <v>2775</v>
      </c>
      <c r="J183" s="203"/>
      <c r="K183" s="247"/>
    </row>
    <row r="184" spans="2:11" customFormat="1" ht="15" customHeight="1" x14ac:dyDescent="0.2">
      <c r="B184" s="226"/>
      <c r="C184" s="203" t="s">
        <v>2804</v>
      </c>
      <c r="D184" s="203"/>
      <c r="E184" s="203"/>
      <c r="F184" s="224" t="s">
        <v>2740</v>
      </c>
      <c r="G184" s="203"/>
      <c r="H184" s="203" t="s">
        <v>2817</v>
      </c>
      <c r="I184" s="203" t="s">
        <v>2775</v>
      </c>
      <c r="J184" s="203"/>
      <c r="K184" s="247"/>
    </row>
    <row r="185" spans="2:11" customFormat="1" ht="15" customHeight="1" x14ac:dyDescent="0.2">
      <c r="B185" s="226"/>
      <c r="C185" s="203" t="s">
        <v>131</v>
      </c>
      <c r="D185" s="203"/>
      <c r="E185" s="203"/>
      <c r="F185" s="224" t="s">
        <v>2746</v>
      </c>
      <c r="G185" s="203"/>
      <c r="H185" s="203" t="s">
        <v>2818</v>
      </c>
      <c r="I185" s="203" t="s">
        <v>2742</v>
      </c>
      <c r="J185" s="203">
        <v>50</v>
      </c>
      <c r="K185" s="247"/>
    </row>
    <row r="186" spans="2:11" customFormat="1" ht="15" customHeight="1" x14ac:dyDescent="0.2">
      <c r="B186" s="226"/>
      <c r="C186" s="203" t="s">
        <v>2819</v>
      </c>
      <c r="D186" s="203"/>
      <c r="E186" s="203"/>
      <c r="F186" s="224" t="s">
        <v>2746</v>
      </c>
      <c r="G186" s="203"/>
      <c r="H186" s="203" t="s">
        <v>2820</v>
      </c>
      <c r="I186" s="203" t="s">
        <v>2821</v>
      </c>
      <c r="J186" s="203"/>
      <c r="K186" s="247"/>
    </row>
    <row r="187" spans="2:11" customFormat="1" ht="15" customHeight="1" x14ac:dyDescent="0.2">
      <c r="B187" s="226"/>
      <c r="C187" s="203" t="s">
        <v>2822</v>
      </c>
      <c r="D187" s="203"/>
      <c r="E187" s="203"/>
      <c r="F187" s="224" t="s">
        <v>2746</v>
      </c>
      <c r="G187" s="203"/>
      <c r="H187" s="203" t="s">
        <v>2823</v>
      </c>
      <c r="I187" s="203" t="s">
        <v>2821</v>
      </c>
      <c r="J187" s="203"/>
      <c r="K187" s="247"/>
    </row>
    <row r="188" spans="2:11" customFormat="1" ht="15" customHeight="1" x14ac:dyDescent="0.2">
      <c r="B188" s="226"/>
      <c r="C188" s="203" t="s">
        <v>2824</v>
      </c>
      <c r="D188" s="203"/>
      <c r="E188" s="203"/>
      <c r="F188" s="224" t="s">
        <v>2746</v>
      </c>
      <c r="G188" s="203"/>
      <c r="H188" s="203" t="s">
        <v>2825</v>
      </c>
      <c r="I188" s="203" t="s">
        <v>2821</v>
      </c>
      <c r="J188" s="203"/>
      <c r="K188" s="247"/>
    </row>
    <row r="189" spans="2:11" customFormat="1" ht="15" customHeight="1" x14ac:dyDescent="0.2">
      <c r="B189" s="226"/>
      <c r="C189" s="260" t="s">
        <v>2826</v>
      </c>
      <c r="D189" s="203"/>
      <c r="E189" s="203"/>
      <c r="F189" s="224" t="s">
        <v>2746</v>
      </c>
      <c r="G189" s="203"/>
      <c r="H189" s="203" t="s">
        <v>2827</v>
      </c>
      <c r="I189" s="203" t="s">
        <v>2828</v>
      </c>
      <c r="J189" s="261" t="s">
        <v>2829</v>
      </c>
      <c r="K189" s="247"/>
    </row>
    <row r="190" spans="2:11" customFormat="1" ht="15" customHeight="1" x14ac:dyDescent="0.2">
      <c r="B190" s="262"/>
      <c r="C190" s="263" t="s">
        <v>2830</v>
      </c>
      <c r="D190" s="264"/>
      <c r="E190" s="264"/>
      <c r="F190" s="265" t="s">
        <v>2746</v>
      </c>
      <c r="G190" s="264"/>
      <c r="H190" s="264" t="s">
        <v>2831</v>
      </c>
      <c r="I190" s="264" t="s">
        <v>2828</v>
      </c>
      <c r="J190" s="266" t="s">
        <v>2829</v>
      </c>
      <c r="K190" s="267"/>
    </row>
    <row r="191" spans="2:11" customFormat="1" ht="15" customHeight="1" x14ac:dyDescent="0.2">
      <c r="B191" s="226"/>
      <c r="C191" s="260" t="s">
        <v>41</v>
      </c>
      <c r="D191" s="203"/>
      <c r="E191" s="203"/>
      <c r="F191" s="224" t="s">
        <v>2740</v>
      </c>
      <c r="G191" s="203"/>
      <c r="H191" s="200" t="s">
        <v>2832</v>
      </c>
      <c r="I191" s="203" t="s">
        <v>2833</v>
      </c>
      <c r="J191" s="203"/>
      <c r="K191" s="247"/>
    </row>
    <row r="192" spans="2:11" customFormat="1" ht="15" customHeight="1" x14ac:dyDescent="0.2">
      <c r="B192" s="226"/>
      <c r="C192" s="260" t="s">
        <v>2834</v>
      </c>
      <c r="D192" s="203"/>
      <c r="E192" s="203"/>
      <c r="F192" s="224" t="s">
        <v>2740</v>
      </c>
      <c r="G192" s="203"/>
      <c r="H192" s="203" t="s">
        <v>2835</v>
      </c>
      <c r="I192" s="203" t="s">
        <v>2775</v>
      </c>
      <c r="J192" s="203"/>
      <c r="K192" s="247"/>
    </row>
    <row r="193" spans="2:11" customFormat="1" ht="15" customHeight="1" x14ac:dyDescent="0.2">
      <c r="B193" s="226"/>
      <c r="C193" s="260" t="s">
        <v>2836</v>
      </c>
      <c r="D193" s="203"/>
      <c r="E193" s="203"/>
      <c r="F193" s="224" t="s">
        <v>2740</v>
      </c>
      <c r="G193" s="203"/>
      <c r="H193" s="203" t="s">
        <v>2837</v>
      </c>
      <c r="I193" s="203" t="s">
        <v>2775</v>
      </c>
      <c r="J193" s="203"/>
      <c r="K193" s="247"/>
    </row>
    <row r="194" spans="2:11" customFormat="1" ht="15" customHeight="1" x14ac:dyDescent="0.2">
      <c r="B194" s="226"/>
      <c r="C194" s="260" t="s">
        <v>2838</v>
      </c>
      <c r="D194" s="203"/>
      <c r="E194" s="203"/>
      <c r="F194" s="224" t="s">
        <v>2746</v>
      </c>
      <c r="G194" s="203"/>
      <c r="H194" s="203" t="s">
        <v>2839</v>
      </c>
      <c r="I194" s="203" t="s">
        <v>2775</v>
      </c>
      <c r="J194" s="203"/>
      <c r="K194" s="247"/>
    </row>
    <row r="195" spans="2:11" customFormat="1" ht="15" customHeight="1" x14ac:dyDescent="0.2">
      <c r="B195" s="253"/>
      <c r="C195" s="268"/>
      <c r="D195" s="233"/>
      <c r="E195" s="233"/>
      <c r="F195" s="233"/>
      <c r="G195" s="233"/>
      <c r="H195" s="233"/>
      <c r="I195" s="233"/>
      <c r="J195" s="233"/>
      <c r="K195" s="254"/>
    </row>
    <row r="196" spans="2:11" customFormat="1" ht="18.75" customHeight="1" x14ac:dyDescent="0.2">
      <c r="B196" s="235"/>
      <c r="C196" s="245"/>
      <c r="D196" s="245"/>
      <c r="E196" s="245"/>
      <c r="F196" s="255"/>
      <c r="G196" s="245"/>
      <c r="H196" s="245"/>
      <c r="I196" s="245"/>
      <c r="J196" s="245"/>
      <c r="K196" s="235"/>
    </row>
    <row r="197" spans="2:11" customFormat="1" ht="18.75" customHeight="1" x14ac:dyDescent="0.2">
      <c r="B197" s="235"/>
      <c r="C197" s="245"/>
      <c r="D197" s="245"/>
      <c r="E197" s="245"/>
      <c r="F197" s="255"/>
      <c r="G197" s="245"/>
      <c r="H197" s="245"/>
      <c r="I197" s="245"/>
      <c r="J197" s="245"/>
      <c r="K197" s="235"/>
    </row>
    <row r="198" spans="2:11" customFormat="1" ht="18.75" customHeight="1" x14ac:dyDescent="0.2">
      <c r="B198" s="210"/>
      <c r="C198" s="210"/>
      <c r="D198" s="210"/>
      <c r="E198" s="210"/>
      <c r="F198" s="210"/>
      <c r="G198" s="210"/>
      <c r="H198" s="210"/>
      <c r="I198" s="210"/>
      <c r="J198" s="210"/>
      <c r="K198" s="210"/>
    </row>
    <row r="199" spans="2:11" customFormat="1" ht="13.5" x14ac:dyDescent="0.2">
      <c r="B199" s="192"/>
      <c r="C199" s="193"/>
      <c r="D199" s="193"/>
      <c r="E199" s="193"/>
      <c r="F199" s="193"/>
      <c r="G199" s="193"/>
      <c r="H199" s="193"/>
      <c r="I199" s="193"/>
      <c r="J199" s="193"/>
      <c r="K199" s="194"/>
    </row>
    <row r="200" spans="2:11" customFormat="1" ht="21" x14ac:dyDescent="0.2">
      <c r="B200" s="195"/>
      <c r="C200" s="319" t="s">
        <v>2840</v>
      </c>
      <c r="D200" s="319"/>
      <c r="E200" s="319"/>
      <c r="F200" s="319"/>
      <c r="G200" s="319"/>
      <c r="H200" s="319"/>
      <c r="I200" s="319"/>
      <c r="J200" s="319"/>
      <c r="K200" s="196"/>
    </row>
    <row r="201" spans="2:11" customFormat="1" ht="25.5" customHeight="1" x14ac:dyDescent="0.3">
      <c r="B201" s="195"/>
      <c r="C201" s="269" t="s">
        <v>2841</v>
      </c>
      <c r="D201" s="269"/>
      <c r="E201" s="269"/>
      <c r="F201" s="269" t="s">
        <v>2842</v>
      </c>
      <c r="G201" s="270"/>
      <c r="H201" s="322" t="s">
        <v>2843</v>
      </c>
      <c r="I201" s="322"/>
      <c r="J201" s="322"/>
      <c r="K201" s="196"/>
    </row>
    <row r="202" spans="2:11" customFormat="1" ht="5.25" customHeight="1" x14ac:dyDescent="0.2">
      <c r="B202" s="226"/>
      <c r="C202" s="221"/>
      <c r="D202" s="221"/>
      <c r="E202" s="221"/>
      <c r="F202" s="221"/>
      <c r="G202" s="245"/>
      <c r="H202" s="221"/>
      <c r="I202" s="221"/>
      <c r="J202" s="221"/>
      <c r="K202" s="247"/>
    </row>
    <row r="203" spans="2:11" customFormat="1" ht="15" customHeight="1" x14ac:dyDescent="0.2">
      <c r="B203" s="226"/>
      <c r="C203" s="203" t="s">
        <v>2833</v>
      </c>
      <c r="D203" s="203"/>
      <c r="E203" s="203"/>
      <c r="F203" s="224" t="s">
        <v>42</v>
      </c>
      <c r="G203" s="203"/>
      <c r="H203" s="323" t="s">
        <v>2844</v>
      </c>
      <c r="I203" s="323"/>
      <c r="J203" s="323"/>
      <c r="K203" s="247"/>
    </row>
    <row r="204" spans="2:11" customFormat="1" ht="15" customHeight="1" x14ac:dyDescent="0.2">
      <c r="B204" s="226"/>
      <c r="C204" s="203"/>
      <c r="D204" s="203"/>
      <c r="E204" s="203"/>
      <c r="F204" s="224" t="s">
        <v>43</v>
      </c>
      <c r="G204" s="203"/>
      <c r="H204" s="323" t="s">
        <v>2845</v>
      </c>
      <c r="I204" s="323"/>
      <c r="J204" s="323"/>
      <c r="K204" s="247"/>
    </row>
    <row r="205" spans="2:11" customFormat="1" ht="15" customHeight="1" x14ac:dyDescent="0.2">
      <c r="B205" s="226"/>
      <c r="C205" s="203"/>
      <c r="D205" s="203"/>
      <c r="E205" s="203"/>
      <c r="F205" s="224" t="s">
        <v>46</v>
      </c>
      <c r="G205" s="203"/>
      <c r="H205" s="323" t="s">
        <v>2846</v>
      </c>
      <c r="I205" s="323"/>
      <c r="J205" s="323"/>
      <c r="K205" s="247"/>
    </row>
    <row r="206" spans="2:11" customFormat="1" ht="15" customHeight="1" x14ac:dyDescent="0.2">
      <c r="B206" s="226"/>
      <c r="C206" s="203"/>
      <c r="D206" s="203"/>
      <c r="E206" s="203"/>
      <c r="F206" s="224" t="s">
        <v>44</v>
      </c>
      <c r="G206" s="203"/>
      <c r="H206" s="323" t="s">
        <v>2847</v>
      </c>
      <c r="I206" s="323"/>
      <c r="J206" s="323"/>
      <c r="K206" s="247"/>
    </row>
    <row r="207" spans="2:11" customFormat="1" ht="15" customHeight="1" x14ac:dyDescent="0.2">
      <c r="B207" s="226"/>
      <c r="C207" s="203"/>
      <c r="D207" s="203"/>
      <c r="E207" s="203"/>
      <c r="F207" s="224" t="s">
        <v>45</v>
      </c>
      <c r="G207" s="203"/>
      <c r="H207" s="323" t="s">
        <v>2848</v>
      </c>
      <c r="I207" s="323"/>
      <c r="J207" s="323"/>
      <c r="K207" s="247"/>
    </row>
    <row r="208" spans="2:11" customFormat="1" ht="15" customHeight="1" x14ac:dyDescent="0.2">
      <c r="B208" s="226"/>
      <c r="C208" s="203"/>
      <c r="D208" s="203"/>
      <c r="E208" s="203"/>
      <c r="F208" s="224"/>
      <c r="G208" s="203"/>
      <c r="H208" s="203"/>
      <c r="I208" s="203"/>
      <c r="J208" s="203"/>
      <c r="K208" s="247"/>
    </row>
    <row r="209" spans="2:11" customFormat="1" ht="15" customHeight="1" x14ac:dyDescent="0.2">
      <c r="B209" s="226"/>
      <c r="C209" s="203" t="s">
        <v>2787</v>
      </c>
      <c r="D209" s="203"/>
      <c r="E209" s="203"/>
      <c r="F209" s="224" t="s">
        <v>78</v>
      </c>
      <c r="G209" s="203"/>
      <c r="H209" s="323" t="s">
        <v>2849</v>
      </c>
      <c r="I209" s="323"/>
      <c r="J209" s="323"/>
      <c r="K209" s="247"/>
    </row>
    <row r="210" spans="2:11" customFormat="1" ht="15" customHeight="1" x14ac:dyDescent="0.2">
      <c r="B210" s="226"/>
      <c r="C210" s="203"/>
      <c r="D210" s="203"/>
      <c r="E210" s="203"/>
      <c r="F210" s="224" t="s">
        <v>2683</v>
      </c>
      <c r="G210" s="203"/>
      <c r="H210" s="323" t="s">
        <v>2684</v>
      </c>
      <c r="I210" s="323"/>
      <c r="J210" s="323"/>
      <c r="K210" s="247"/>
    </row>
    <row r="211" spans="2:11" customFormat="1" ht="15" customHeight="1" x14ac:dyDescent="0.2">
      <c r="B211" s="226"/>
      <c r="C211" s="203"/>
      <c r="D211" s="203"/>
      <c r="E211" s="203"/>
      <c r="F211" s="224" t="s">
        <v>2681</v>
      </c>
      <c r="G211" s="203"/>
      <c r="H211" s="323" t="s">
        <v>2850</v>
      </c>
      <c r="I211" s="323"/>
      <c r="J211" s="323"/>
      <c r="K211" s="247"/>
    </row>
    <row r="212" spans="2:11" customFormat="1" ht="15" customHeight="1" x14ac:dyDescent="0.2">
      <c r="B212" s="271"/>
      <c r="C212" s="203"/>
      <c r="D212" s="203"/>
      <c r="E212" s="203"/>
      <c r="F212" s="224" t="s">
        <v>2685</v>
      </c>
      <c r="G212" s="260"/>
      <c r="H212" s="324" t="s">
        <v>2686</v>
      </c>
      <c r="I212" s="324"/>
      <c r="J212" s="324"/>
      <c r="K212" s="272"/>
    </row>
    <row r="213" spans="2:11" customFormat="1" ht="15" customHeight="1" x14ac:dyDescent="0.2">
      <c r="B213" s="271"/>
      <c r="C213" s="203"/>
      <c r="D213" s="203"/>
      <c r="E213" s="203"/>
      <c r="F213" s="224" t="s">
        <v>2595</v>
      </c>
      <c r="G213" s="260"/>
      <c r="H213" s="324" t="s">
        <v>2596</v>
      </c>
      <c r="I213" s="324"/>
      <c r="J213" s="324"/>
      <c r="K213" s="272"/>
    </row>
    <row r="214" spans="2:11" customFormat="1" ht="15" customHeight="1" x14ac:dyDescent="0.2">
      <c r="B214" s="271"/>
      <c r="C214" s="203"/>
      <c r="D214" s="203"/>
      <c r="E214" s="203"/>
      <c r="F214" s="224"/>
      <c r="G214" s="260"/>
      <c r="H214" s="251"/>
      <c r="I214" s="251"/>
      <c r="J214" s="251"/>
      <c r="K214" s="272"/>
    </row>
    <row r="215" spans="2:11" customFormat="1" ht="15" customHeight="1" x14ac:dyDescent="0.2">
      <c r="B215" s="271"/>
      <c r="C215" s="203" t="s">
        <v>2811</v>
      </c>
      <c r="D215" s="203"/>
      <c r="E215" s="203"/>
      <c r="F215" s="224">
        <v>1</v>
      </c>
      <c r="G215" s="260"/>
      <c r="H215" s="324" t="s">
        <v>2851</v>
      </c>
      <c r="I215" s="324"/>
      <c r="J215" s="324"/>
      <c r="K215" s="272"/>
    </row>
    <row r="216" spans="2:11" customFormat="1" ht="15" customHeight="1" x14ac:dyDescent="0.2">
      <c r="B216" s="271"/>
      <c r="C216" s="203"/>
      <c r="D216" s="203"/>
      <c r="E216" s="203"/>
      <c r="F216" s="224">
        <v>2</v>
      </c>
      <c r="G216" s="260"/>
      <c r="H216" s="324" t="s">
        <v>2852</v>
      </c>
      <c r="I216" s="324"/>
      <c r="J216" s="324"/>
      <c r="K216" s="272"/>
    </row>
    <row r="217" spans="2:11" customFormat="1" ht="15" customHeight="1" x14ac:dyDescent="0.2">
      <c r="B217" s="271"/>
      <c r="C217" s="203"/>
      <c r="D217" s="203"/>
      <c r="E217" s="203"/>
      <c r="F217" s="224">
        <v>3</v>
      </c>
      <c r="G217" s="260"/>
      <c r="H217" s="324" t="s">
        <v>2853</v>
      </c>
      <c r="I217" s="324"/>
      <c r="J217" s="324"/>
      <c r="K217" s="272"/>
    </row>
    <row r="218" spans="2:11" customFormat="1" ht="15" customHeight="1" x14ac:dyDescent="0.2">
      <c r="B218" s="271"/>
      <c r="C218" s="203"/>
      <c r="D218" s="203"/>
      <c r="E218" s="203"/>
      <c r="F218" s="224">
        <v>4</v>
      </c>
      <c r="G218" s="260"/>
      <c r="H218" s="324" t="s">
        <v>2854</v>
      </c>
      <c r="I218" s="324"/>
      <c r="J218" s="324"/>
      <c r="K218" s="272"/>
    </row>
    <row r="219" spans="2:11" customFormat="1" ht="12.75" customHeight="1" x14ac:dyDescent="0.2">
      <c r="B219" s="273"/>
      <c r="C219" s="274"/>
      <c r="D219" s="274"/>
      <c r="E219" s="274"/>
      <c r="F219" s="274"/>
      <c r="G219" s="274"/>
      <c r="H219" s="274"/>
      <c r="I219" s="274"/>
      <c r="J219" s="274"/>
      <c r="K219" s="275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 01 - Blok G - gastroen...</vt:lpstr>
      <vt:lpstr>VN a ON - Vedlejší a osta...</vt:lpstr>
      <vt:lpstr>Pokyny pro vyplnění</vt:lpstr>
      <vt:lpstr>'Rekapitulace stavby'!Názvy_tisku</vt:lpstr>
      <vt:lpstr>'SO 01 - Blok G - gastroen...'!Názvy_tisku</vt:lpstr>
      <vt:lpstr>'VN a ON - Vedlejší a osta...'!Názvy_tisku</vt:lpstr>
      <vt:lpstr>'Pokyny pro vyplnění'!Oblast_tisku</vt:lpstr>
      <vt:lpstr>'Rekapitulace stavby'!Oblast_tisku</vt:lpstr>
      <vt:lpstr>'SO 01 - Blok G - gastroen...'!Oblast_tisku</vt:lpstr>
      <vt:lpstr>'VN a ON - Vedlejší a osta...'!Oblast_tisku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Radek Hlaváček</cp:lastModifiedBy>
  <dcterms:created xsi:type="dcterms:W3CDTF">2024-02-12T12:35:52Z</dcterms:created>
  <dcterms:modified xsi:type="dcterms:W3CDTF">2024-02-21T12:49:21Z</dcterms:modified>
</cp:coreProperties>
</file>