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\\ROZPOCTYPC\rozpočty\_aaa-převody\SNO Opava 23.08.2024 V RDG\23.08\"/>
    </mc:Choice>
  </mc:AlternateContent>
  <xr:revisionPtr revIDLastSave="0" documentId="13_ncr:1_{188337E1-4195-4253-92DE-AFD1EE16C787}" xr6:coauthVersionLast="47" xr6:coauthVersionMax="47" xr10:uidLastSave="{00000000-0000-0000-0000-000000000000}"/>
  <workbookProtection workbookAlgorithmName="SHA-512" workbookHashValue="x7SZicasydywtH3+w6G5hBD/3Y+ARwoW4QgGrGrNt2nIjVhwGpTlDxgQ4j2KE54yWvZCmHxPzCVe+vCnRTG1ng==" workbookSaltValue="d7lFnVgfgQQIEw8RRABf3w==" workbookSpinCount="100000" lockStructure="1"/>
  <bookViews>
    <workbookView xWindow="7320" yWindow="1380" windowWidth="18045" windowHeight="11355" activeTab="1" xr2:uid="{00000000-000D-0000-FFFF-FFFF00000000}"/>
  </bookViews>
  <sheets>
    <sheet name="Rekapitulace stavby" sheetId="1" r:id="rId1"/>
    <sheet name="SO 01 - Pavilon V část A ..." sheetId="2" r:id="rId2"/>
    <sheet name="VN a ON - Vedlejší a osta..." sheetId="3" r:id="rId3"/>
    <sheet name="Pokyny pro vyplnění" sheetId="4" r:id="rId4"/>
  </sheets>
  <definedNames>
    <definedName name="_xlnm._FilterDatabase" localSheetId="1" hidden="1">'SO 01 - Pavilon V část A ...'!$C$104:$K$1202</definedName>
    <definedName name="_xlnm._FilterDatabase" localSheetId="2" hidden="1">'VN a ON - Vedlejší a osta...'!$C$80:$K$121</definedName>
    <definedName name="_xlnm.Print_Titles" localSheetId="0">'Rekapitulace stavby'!$52:$52</definedName>
    <definedName name="_xlnm.Print_Titles" localSheetId="1">'SO 01 - Pavilon V část A ...'!$104:$104</definedName>
    <definedName name="_xlnm.Print_Titles" localSheetId="2">'VN a ON - Vedlejší a osta...'!$80:$80</definedName>
    <definedName name="_xlnm.Print_Area" localSheetId="3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stavby'!$C$42:$AQ$57</definedName>
    <definedName name="_xlnm.Print_Area" localSheetId="1">'SO 01 - Pavilon V část A ...'!$C$4:$J$39,'SO 01 - Pavilon V část A ...'!$C$45:$J$86,'SO 01 - Pavilon V část A ...'!$C$92:$K$1202</definedName>
    <definedName name="_xlnm.Print_Area" localSheetId="2">'VN a ON - Vedlejší a osta...'!$C$4:$J$39,'VN a ON - Vedlejší a osta...'!$C$45:$J$62,'VN a ON - Vedlejší a osta...'!$C$68:$K$121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3" l="1"/>
  <c r="J36" i="3"/>
  <c r="AY56" i="1" s="1"/>
  <c r="J35" i="3"/>
  <c r="AX56" i="1"/>
  <c r="BI120" i="3"/>
  <c r="BH120" i="3"/>
  <c r="BG120" i="3"/>
  <c r="BF120" i="3"/>
  <c r="T120" i="3"/>
  <c r="R120" i="3"/>
  <c r="P120" i="3"/>
  <c r="BI118" i="3"/>
  <c r="BH118" i="3"/>
  <c r="BG118" i="3"/>
  <c r="BF118" i="3"/>
  <c r="T118" i="3"/>
  <c r="R118" i="3"/>
  <c r="P118" i="3"/>
  <c r="BI114" i="3"/>
  <c r="BH114" i="3"/>
  <c r="BG114" i="3"/>
  <c r="BF114" i="3"/>
  <c r="T114" i="3"/>
  <c r="R114" i="3"/>
  <c r="P114" i="3"/>
  <c r="BI112" i="3"/>
  <c r="BH112" i="3"/>
  <c r="BG112" i="3"/>
  <c r="BF112" i="3"/>
  <c r="T112" i="3"/>
  <c r="R112" i="3"/>
  <c r="P112" i="3"/>
  <c r="BI106" i="3"/>
  <c r="BH106" i="3"/>
  <c r="BG106" i="3"/>
  <c r="BF106" i="3"/>
  <c r="T106" i="3"/>
  <c r="R106" i="3"/>
  <c r="P106" i="3"/>
  <c r="BI100" i="3"/>
  <c r="BH100" i="3"/>
  <c r="BG100" i="3"/>
  <c r="BF100" i="3"/>
  <c r="T100" i="3"/>
  <c r="R100" i="3"/>
  <c r="P100" i="3"/>
  <c r="BI90" i="3"/>
  <c r="BH90" i="3"/>
  <c r="BG90" i="3"/>
  <c r="BF90" i="3"/>
  <c r="T90" i="3"/>
  <c r="R90" i="3"/>
  <c r="P90" i="3"/>
  <c r="BI87" i="3"/>
  <c r="BH87" i="3"/>
  <c r="BG87" i="3"/>
  <c r="BF87" i="3"/>
  <c r="T87" i="3"/>
  <c r="R87" i="3"/>
  <c r="P87" i="3"/>
  <c r="BI85" i="3"/>
  <c r="BH85" i="3"/>
  <c r="BG85" i="3"/>
  <c r="BF85" i="3"/>
  <c r="T85" i="3"/>
  <c r="R85" i="3"/>
  <c r="P85" i="3"/>
  <c r="BI83" i="3"/>
  <c r="BH83" i="3"/>
  <c r="BG83" i="3"/>
  <c r="BF83" i="3"/>
  <c r="T83" i="3"/>
  <c r="R83" i="3"/>
  <c r="P83" i="3"/>
  <c r="J78" i="3"/>
  <c r="J77" i="3"/>
  <c r="F77" i="3"/>
  <c r="F75" i="3"/>
  <c r="E73" i="3"/>
  <c r="J55" i="3"/>
  <c r="J54" i="3"/>
  <c r="F54" i="3"/>
  <c r="F52" i="3"/>
  <c r="E50" i="3"/>
  <c r="J18" i="3"/>
  <c r="E18" i="3"/>
  <c r="F55" i="3"/>
  <c r="J17" i="3"/>
  <c r="J12" i="3"/>
  <c r="J75" i="3" s="1"/>
  <c r="E7" i="3"/>
  <c r="E71" i="3"/>
  <c r="J37" i="2"/>
  <c r="J36" i="2"/>
  <c r="AY55" i="1"/>
  <c r="J35" i="2"/>
  <c r="AX55" i="1"/>
  <c r="BI1192" i="2"/>
  <c r="BH1192" i="2"/>
  <c r="BG1192" i="2"/>
  <c r="BF1192" i="2"/>
  <c r="T1192" i="2"/>
  <c r="R1192" i="2"/>
  <c r="P1192" i="2"/>
  <c r="BI1187" i="2"/>
  <c r="BH1187" i="2"/>
  <c r="BG1187" i="2"/>
  <c r="BF1187" i="2"/>
  <c r="T1187" i="2"/>
  <c r="R1187" i="2"/>
  <c r="P1187" i="2"/>
  <c r="BI1174" i="2"/>
  <c r="BH1174" i="2"/>
  <c r="BG1174" i="2"/>
  <c r="BF1174" i="2"/>
  <c r="T1174" i="2"/>
  <c r="R1174" i="2"/>
  <c r="P1174" i="2"/>
  <c r="BI1161" i="2"/>
  <c r="BH1161" i="2"/>
  <c r="BG1161" i="2"/>
  <c r="BF1161" i="2"/>
  <c r="T1161" i="2"/>
  <c r="R1161" i="2"/>
  <c r="P1161" i="2"/>
  <c r="BI1157" i="2"/>
  <c r="BH1157" i="2"/>
  <c r="BG1157" i="2"/>
  <c r="BF1157" i="2"/>
  <c r="T1157" i="2"/>
  <c r="R1157" i="2"/>
  <c r="P1157" i="2"/>
  <c r="BI1152" i="2"/>
  <c r="BH1152" i="2"/>
  <c r="BG1152" i="2"/>
  <c r="BF1152" i="2"/>
  <c r="T1152" i="2"/>
  <c r="R1152" i="2"/>
  <c r="P1152" i="2"/>
  <c r="BI1147" i="2"/>
  <c r="BH1147" i="2"/>
  <c r="BG1147" i="2"/>
  <c r="BF1147" i="2"/>
  <c r="T1147" i="2"/>
  <c r="R1147" i="2"/>
  <c r="P1147" i="2"/>
  <c r="BI1141" i="2"/>
  <c r="BH1141" i="2"/>
  <c r="BG1141" i="2"/>
  <c r="BF1141" i="2"/>
  <c r="T1141" i="2"/>
  <c r="R1141" i="2"/>
  <c r="P1141" i="2"/>
  <c r="BI1125" i="2"/>
  <c r="BH1125" i="2"/>
  <c r="BG1125" i="2"/>
  <c r="BF1125" i="2"/>
  <c r="T1125" i="2"/>
  <c r="R1125" i="2"/>
  <c r="P1125" i="2"/>
  <c r="BI1109" i="2"/>
  <c r="BH1109" i="2"/>
  <c r="BG1109" i="2"/>
  <c r="BF1109" i="2"/>
  <c r="T1109" i="2"/>
  <c r="R1109" i="2"/>
  <c r="P1109" i="2"/>
  <c r="BI1093" i="2"/>
  <c r="BH1093" i="2"/>
  <c r="BG1093" i="2"/>
  <c r="BF1093" i="2"/>
  <c r="T1093" i="2"/>
  <c r="R1093" i="2"/>
  <c r="P1093" i="2"/>
  <c r="BI1086" i="2"/>
  <c r="BH1086" i="2"/>
  <c r="BG1086" i="2"/>
  <c r="BF1086" i="2"/>
  <c r="T1086" i="2"/>
  <c r="R1086" i="2"/>
  <c r="P1086" i="2"/>
  <c r="BI1076" i="2"/>
  <c r="BH1076" i="2"/>
  <c r="BG1076" i="2"/>
  <c r="BF1076" i="2"/>
  <c r="T1076" i="2"/>
  <c r="R1076" i="2"/>
  <c r="P1076" i="2"/>
  <c r="BI1066" i="2"/>
  <c r="BH1066" i="2"/>
  <c r="BG1066" i="2"/>
  <c r="BF1066" i="2"/>
  <c r="T1066" i="2"/>
  <c r="R1066" i="2"/>
  <c r="P1066" i="2"/>
  <c r="BI1056" i="2"/>
  <c r="BH1056" i="2"/>
  <c r="BG1056" i="2"/>
  <c r="BF1056" i="2"/>
  <c r="T1056" i="2"/>
  <c r="R1056" i="2"/>
  <c r="P1056" i="2"/>
  <c r="BI1046" i="2"/>
  <c r="BH1046" i="2"/>
  <c r="BG1046" i="2"/>
  <c r="BF1046" i="2"/>
  <c r="T1046" i="2"/>
  <c r="R1046" i="2"/>
  <c r="P1046" i="2"/>
  <c r="BI1042" i="2"/>
  <c r="BH1042" i="2"/>
  <c r="BG1042" i="2"/>
  <c r="BF1042" i="2"/>
  <c r="T1042" i="2"/>
  <c r="R1042" i="2"/>
  <c r="P1042" i="2"/>
  <c r="BI1038" i="2"/>
  <c r="BH1038" i="2"/>
  <c r="BG1038" i="2"/>
  <c r="BF1038" i="2"/>
  <c r="T1038" i="2"/>
  <c r="R1038" i="2"/>
  <c r="P1038" i="2"/>
  <c r="BI1035" i="2"/>
  <c r="BH1035" i="2"/>
  <c r="BG1035" i="2"/>
  <c r="BF1035" i="2"/>
  <c r="T1035" i="2"/>
  <c r="R1035" i="2"/>
  <c r="P1035" i="2"/>
  <c r="BI1031" i="2"/>
  <c r="BH1031" i="2"/>
  <c r="BG1031" i="2"/>
  <c r="BF1031" i="2"/>
  <c r="T1031" i="2"/>
  <c r="R1031" i="2"/>
  <c r="P1031" i="2"/>
  <c r="BI1022" i="2"/>
  <c r="BH1022" i="2"/>
  <c r="BG1022" i="2"/>
  <c r="BF1022" i="2"/>
  <c r="T1022" i="2"/>
  <c r="R1022" i="2"/>
  <c r="P1022" i="2"/>
  <c r="BI1018" i="2"/>
  <c r="BH1018" i="2"/>
  <c r="BG1018" i="2"/>
  <c r="BF1018" i="2"/>
  <c r="T1018" i="2"/>
  <c r="R1018" i="2"/>
  <c r="P1018" i="2"/>
  <c r="BI1013" i="2"/>
  <c r="BH1013" i="2"/>
  <c r="BG1013" i="2"/>
  <c r="BF1013" i="2"/>
  <c r="T1013" i="2"/>
  <c r="R1013" i="2"/>
  <c r="P1013" i="2"/>
  <c r="BI1008" i="2"/>
  <c r="BH1008" i="2"/>
  <c r="BG1008" i="2"/>
  <c r="BF1008" i="2"/>
  <c r="T1008" i="2"/>
  <c r="R1008" i="2"/>
  <c r="P1008" i="2"/>
  <c r="BI1000" i="2"/>
  <c r="BH1000" i="2"/>
  <c r="BG1000" i="2"/>
  <c r="BF1000" i="2"/>
  <c r="T1000" i="2"/>
  <c r="R1000" i="2"/>
  <c r="P1000" i="2"/>
  <c r="BI992" i="2"/>
  <c r="BH992" i="2"/>
  <c r="BG992" i="2"/>
  <c r="BF992" i="2"/>
  <c r="T992" i="2"/>
  <c r="R992" i="2"/>
  <c r="P992" i="2"/>
  <c r="BI984" i="2"/>
  <c r="BH984" i="2"/>
  <c r="BG984" i="2"/>
  <c r="BF984" i="2"/>
  <c r="T984" i="2"/>
  <c r="R984" i="2"/>
  <c r="P984" i="2"/>
  <c r="BI980" i="2"/>
  <c r="BH980" i="2"/>
  <c r="BG980" i="2"/>
  <c r="BF980" i="2"/>
  <c r="T980" i="2"/>
  <c r="R980" i="2"/>
  <c r="P980" i="2"/>
  <c r="BI967" i="2"/>
  <c r="BH967" i="2"/>
  <c r="BG967" i="2"/>
  <c r="BF967" i="2"/>
  <c r="T967" i="2"/>
  <c r="R967" i="2"/>
  <c r="P967" i="2"/>
  <c r="BI963" i="2"/>
  <c r="BH963" i="2"/>
  <c r="BG963" i="2"/>
  <c r="BF963" i="2"/>
  <c r="T963" i="2"/>
  <c r="R963" i="2"/>
  <c r="P963" i="2"/>
  <c r="BI958" i="2"/>
  <c r="BH958" i="2"/>
  <c r="BG958" i="2"/>
  <c r="BF958" i="2"/>
  <c r="T958" i="2"/>
  <c r="R958" i="2"/>
  <c r="P958" i="2"/>
  <c r="BI954" i="2"/>
  <c r="BH954" i="2"/>
  <c r="BG954" i="2"/>
  <c r="BF954" i="2"/>
  <c r="T954" i="2"/>
  <c r="R954" i="2"/>
  <c r="P954" i="2"/>
  <c r="BI945" i="2"/>
  <c r="BH945" i="2"/>
  <c r="BG945" i="2"/>
  <c r="BF945" i="2"/>
  <c r="T945" i="2"/>
  <c r="R945" i="2"/>
  <c r="P945" i="2"/>
  <c r="BI937" i="2"/>
  <c r="BH937" i="2"/>
  <c r="BG937" i="2"/>
  <c r="BF937" i="2"/>
  <c r="T937" i="2"/>
  <c r="R937" i="2"/>
  <c r="P937" i="2"/>
  <c r="BI928" i="2"/>
  <c r="BH928" i="2"/>
  <c r="BG928" i="2"/>
  <c r="BF928" i="2"/>
  <c r="T928" i="2"/>
  <c r="R928" i="2"/>
  <c r="P928" i="2"/>
  <c r="BI917" i="2"/>
  <c r="BH917" i="2"/>
  <c r="BG917" i="2"/>
  <c r="BF917" i="2"/>
  <c r="T917" i="2"/>
  <c r="R917" i="2"/>
  <c r="P917" i="2"/>
  <c r="BI905" i="2"/>
  <c r="BH905" i="2"/>
  <c r="BG905" i="2"/>
  <c r="BF905" i="2"/>
  <c r="T905" i="2"/>
  <c r="R905" i="2"/>
  <c r="P905" i="2"/>
  <c r="BI897" i="2"/>
  <c r="BH897" i="2"/>
  <c r="BG897" i="2"/>
  <c r="BF897" i="2"/>
  <c r="T897" i="2"/>
  <c r="R897" i="2"/>
  <c r="P897" i="2"/>
  <c r="BI893" i="2"/>
  <c r="BH893" i="2"/>
  <c r="BG893" i="2"/>
  <c r="BF893" i="2"/>
  <c r="T893" i="2"/>
  <c r="R893" i="2"/>
  <c r="P893" i="2"/>
  <c r="BI884" i="2"/>
  <c r="BH884" i="2"/>
  <c r="BG884" i="2"/>
  <c r="BF884" i="2"/>
  <c r="T884" i="2"/>
  <c r="R884" i="2"/>
  <c r="P884" i="2"/>
  <c r="BI880" i="2"/>
  <c r="BH880" i="2"/>
  <c r="BG880" i="2"/>
  <c r="BF880" i="2"/>
  <c r="T880" i="2"/>
  <c r="R880" i="2"/>
  <c r="P880" i="2"/>
  <c r="BI871" i="2"/>
  <c r="BH871" i="2"/>
  <c r="BG871" i="2"/>
  <c r="BF871" i="2"/>
  <c r="T871" i="2"/>
  <c r="R871" i="2"/>
  <c r="P871" i="2"/>
  <c r="BI869" i="2"/>
  <c r="BH869" i="2"/>
  <c r="BG869" i="2"/>
  <c r="BF869" i="2"/>
  <c r="T869" i="2"/>
  <c r="R869" i="2"/>
  <c r="P869" i="2"/>
  <c r="BI865" i="2"/>
  <c r="BH865" i="2"/>
  <c r="BG865" i="2"/>
  <c r="BF865" i="2"/>
  <c r="T865" i="2"/>
  <c r="R865" i="2"/>
  <c r="P865" i="2"/>
  <c r="BI854" i="2"/>
  <c r="BH854" i="2"/>
  <c r="BG854" i="2"/>
  <c r="BF854" i="2"/>
  <c r="T854" i="2"/>
  <c r="R854" i="2"/>
  <c r="P854" i="2"/>
  <c r="BI842" i="2"/>
  <c r="BH842" i="2"/>
  <c r="BG842" i="2"/>
  <c r="BF842" i="2"/>
  <c r="T842" i="2"/>
  <c r="R842" i="2"/>
  <c r="P842" i="2"/>
  <c r="BI831" i="2"/>
  <c r="BH831" i="2"/>
  <c r="BG831" i="2"/>
  <c r="BF831" i="2"/>
  <c r="T831" i="2"/>
  <c r="R831" i="2"/>
  <c r="P831" i="2"/>
  <c r="BI819" i="2"/>
  <c r="BH819" i="2"/>
  <c r="BG819" i="2"/>
  <c r="BF819" i="2"/>
  <c r="T819" i="2"/>
  <c r="R819" i="2"/>
  <c r="P819" i="2"/>
  <c r="BI808" i="2"/>
  <c r="BH808" i="2"/>
  <c r="BG808" i="2"/>
  <c r="BF808" i="2"/>
  <c r="T808" i="2"/>
  <c r="R808" i="2"/>
  <c r="P808" i="2"/>
  <c r="BI801" i="2"/>
  <c r="BH801" i="2"/>
  <c r="BG801" i="2"/>
  <c r="BF801" i="2"/>
  <c r="T801" i="2"/>
  <c r="T800" i="2"/>
  <c r="R801" i="2"/>
  <c r="R800" i="2" s="1"/>
  <c r="P801" i="2"/>
  <c r="P800" i="2" s="1"/>
  <c r="BI797" i="2"/>
  <c r="BH797" i="2"/>
  <c r="BG797" i="2"/>
  <c r="BF797" i="2"/>
  <c r="T797" i="2"/>
  <c r="R797" i="2"/>
  <c r="P797" i="2"/>
  <c r="BI792" i="2"/>
  <c r="BH792" i="2"/>
  <c r="BG792" i="2"/>
  <c r="BF792" i="2"/>
  <c r="T792" i="2"/>
  <c r="R792" i="2"/>
  <c r="P792" i="2"/>
  <c r="BI785" i="2"/>
  <c r="BH785" i="2"/>
  <c r="BG785" i="2"/>
  <c r="BF785" i="2"/>
  <c r="T785" i="2"/>
  <c r="R785" i="2"/>
  <c r="P785" i="2"/>
  <c r="BI778" i="2"/>
  <c r="BH778" i="2"/>
  <c r="BG778" i="2"/>
  <c r="BF778" i="2"/>
  <c r="T778" i="2"/>
  <c r="R778" i="2"/>
  <c r="P778" i="2"/>
  <c r="BI775" i="2"/>
  <c r="BH775" i="2"/>
  <c r="BG775" i="2"/>
  <c r="BF775" i="2"/>
  <c r="T775" i="2"/>
  <c r="R775" i="2"/>
  <c r="P775" i="2"/>
  <c r="BI771" i="2"/>
  <c r="BH771" i="2"/>
  <c r="BG771" i="2"/>
  <c r="BF771" i="2"/>
  <c r="T771" i="2"/>
  <c r="R771" i="2"/>
  <c r="P771" i="2"/>
  <c r="BI767" i="2"/>
  <c r="BH767" i="2"/>
  <c r="BG767" i="2"/>
  <c r="BF767" i="2"/>
  <c r="T767" i="2"/>
  <c r="R767" i="2"/>
  <c r="P767" i="2"/>
  <c r="BI762" i="2"/>
  <c r="BH762" i="2"/>
  <c r="BG762" i="2"/>
  <c r="BF762" i="2"/>
  <c r="T762" i="2"/>
  <c r="R762" i="2"/>
  <c r="P762" i="2"/>
  <c r="BI758" i="2"/>
  <c r="BH758" i="2"/>
  <c r="BG758" i="2"/>
  <c r="BF758" i="2"/>
  <c r="T758" i="2"/>
  <c r="R758" i="2"/>
  <c r="P758" i="2"/>
  <c r="BI754" i="2"/>
  <c r="BH754" i="2"/>
  <c r="BG754" i="2"/>
  <c r="BF754" i="2"/>
  <c r="T754" i="2"/>
  <c r="R754" i="2"/>
  <c r="P754" i="2"/>
  <c r="BI746" i="2"/>
  <c r="BH746" i="2"/>
  <c r="BG746" i="2"/>
  <c r="BF746" i="2"/>
  <c r="T746" i="2"/>
  <c r="R746" i="2"/>
  <c r="P746" i="2"/>
  <c r="BI742" i="2"/>
  <c r="BH742" i="2"/>
  <c r="BG742" i="2"/>
  <c r="BF742" i="2"/>
  <c r="T742" i="2"/>
  <c r="R742" i="2"/>
  <c r="P742" i="2"/>
  <c r="BI738" i="2"/>
  <c r="BH738" i="2"/>
  <c r="BG738" i="2"/>
  <c r="BF738" i="2"/>
  <c r="T738" i="2"/>
  <c r="R738" i="2"/>
  <c r="P738" i="2"/>
  <c r="BI730" i="2"/>
  <c r="BH730" i="2"/>
  <c r="BG730" i="2"/>
  <c r="BF730" i="2"/>
  <c r="T730" i="2"/>
  <c r="R730" i="2"/>
  <c r="P730" i="2"/>
  <c r="BI726" i="2"/>
  <c r="BH726" i="2"/>
  <c r="BG726" i="2"/>
  <c r="BF726" i="2"/>
  <c r="T726" i="2"/>
  <c r="R726" i="2"/>
  <c r="P726" i="2"/>
  <c r="BI721" i="2"/>
  <c r="BH721" i="2"/>
  <c r="BG721" i="2"/>
  <c r="BF721" i="2"/>
  <c r="T721" i="2"/>
  <c r="R721" i="2"/>
  <c r="P721" i="2"/>
  <c r="BI716" i="2"/>
  <c r="BH716" i="2"/>
  <c r="BG716" i="2"/>
  <c r="BF716" i="2"/>
  <c r="T716" i="2"/>
  <c r="R716" i="2"/>
  <c r="P716" i="2"/>
  <c r="BI705" i="2"/>
  <c r="BH705" i="2"/>
  <c r="BG705" i="2"/>
  <c r="BF705" i="2"/>
  <c r="T705" i="2"/>
  <c r="R705" i="2"/>
  <c r="P705" i="2"/>
  <c r="BI699" i="2"/>
  <c r="BH699" i="2"/>
  <c r="BG699" i="2"/>
  <c r="BF699" i="2"/>
  <c r="T699" i="2"/>
  <c r="R699" i="2"/>
  <c r="P699" i="2"/>
  <c r="BI695" i="2"/>
  <c r="BH695" i="2"/>
  <c r="BG695" i="2"/>
  <c r="BF695" i="2"/>
  <c r="T695" i="2"/>
  <c r="R695" i="2"/>
  <c r="P695" i="2"/>
  <c r="BI685" i="2"/>
  <c r="BH685" i="2"/>
  <c r="BG685" i="2"/>
  <c r="BF685" i="2"/>
  <c r="T685" i="2"/>
  <c r="R685" i="2"/>
  <c r="P685" i="2"/>
  <c r="BI680" i="2"/>
  <c r="BH680" i="2"/>
  <c r="BG680" i="2"/>
  <c r="BF680" i="2"/>
  <c r="T680" i="2"/>
  <c r="R680" i="2"/>
  <c r="P680" i="2"/>
  <c r="BI675" i="2"/>
  <c r="BH675" i="2"/>
  <c r="BG675" i="2"/>
  <c r="BF675" i="2"/>
  <c r="T675" i="2"/>
  <c r="R675" i="2"/>
  <c r="P675" i="2"/>
  <c r="BI671" i="2"/>
  <c r="BH671" i="2"/>
  <c r="BG671" i="2"/>
  <c r="BF671" i="2"/>
  <c r="T671" i="2"/>
  <c r="R671" i="2"/>
  <c r="P671" i="2"/>
  <c r="BI668" i="2"/>
  <c r="BH668" i="2"/>
  <c r="BG668" i="2"/>
  <c r="BF668" i="2"/>
  <c r="T668" i="2"/>
  <c r="R668" i="2"/>
  <c r="P668" i="2"/>
  <c r="BI664" i="2"/>
  <c r="BH664" i="2"/>
  <c r="BG664" i="2"/>
  <c r="BF664" i="2"/>
  <c r="T664" i="2"/>
  <c r="R664" i="2"/>
  <c r="P664" i="2"/>
  <c r="BI661" i="2"/>
  <c r="BH661" i="2"/>
  <c r="BG661" i="2"/>
  <c r="BF661" i="2"/>
  <c r="T661" i="2"/>
  <c r="R661" i="2"/>
  <c r="P661" i="2"/>
  <c r="BI657" i="2"/>
  <c r="BH657" i="2"/>
  <c r="BG657" i="2"/>
  <c r="BF657" i="2"/>
  <c r="T657" i="2"/>
  <c r="R657" i="2"/>
  <c r="P657" i="2"/>
  <c r="BI654" i="2"/>
  <c r="BH654" i="2"/>
  <c r="BG654" i="2"/>
  <c r="BF654" i="2"/>
  <c r="T654" i="2"/>
  <c r="R654" i="2"/>
  <c r="P654" i="2"/>
  <c r="BI650" i="2"/>
  <c r="BH650" i="2"/>
  <c r="BG650" i="2"/>
  <c r="BF650" i="2"/>
  <c r="T650" i="2"/>
  <c r="R650" i="2"/>
  <c r="P650" i="2"/>
  <c r="BI647" i="2"/>
  <c r="BH647" i="2"/>
  <c r="BG647" i="2"/>
  <c r="BF647" i="2"/>
  <c r="T647" i="2"/>
  <c r="R647" i="2"/>
  <c r="P647" i="2"/>
  <c r="BI644" i="2"/>
  <c r="BH644" i="2"/>
  <c r="BG644" i="2"/>
  <c r="BF644" i="2"/>
  <c r="T644" i="2"/>
  <c r="R644" i="2"/>
  <c r="P644" i="2"/>
  <c r="BI641" i="2"/>
  <c r="BH641" i="2"/>
  <c r="BG641" i="2"/>
  <c r="BF641" i="2"/>
  <c r="T641" i="2"/>
  <c r="R641" i="2"/>
  <c r="P641" i="2"/>
  <c r="BI638" i="2"/>
  <c r="BH638" i="2"/>
  <c r="BG638" i="2"/>
  <c r="BF638" i="2"/>
  <c r="T638" i="2"/>
  <c r="R638" i="2"/>
  <c r="P638" i="2"/>
  <c r="BI635" i="2"/>
  <c r="BH635" i="2"/>
  <c r="BG635" i="2"/>
  <c r="BF635" i="2"/>
  <c r="T635" i="2"/>
  <c r="R635" i="2"/>
  <c r="P635" i="2"/>
  <c r="BI631" i="2"/>
  <c r="BH631" i="2"/>
  <c r="BG631" i="2"/>
  <c r="BF631" i="2"/>
  <c r="T631" i="2"/>
  <c r="R631" i="2"/>
  <c r="P631" i="2"/>
  <c r="BI628" i="2"/>
  <c r="BH628" i="2"/>
  <c r="BG628" i="2"/>
  <c r="BF628" i="2"/>
  <c r="T628" i="2"/>
  <c r="R628" i="2"/>
  <c r="P628" i="2"/>
  <c r="BI624" i="2"/>
  <c r="BH624" i="2"/>
  <c r="BG624" i="2"/>
  <c r="BF624" i="2"/>
  <c r="T624" i="2"/>
  <c r="R624" i="2"/>
  <c r="P624" i="2"/>
  <c r="BI620" i="2"/>
  <c r="BH620" i="2"/>
  <c r="BG620" i="2"/>
  <c r="BF620" i="2"/>
  <c r="T620" i="2"/>
  <c r="R620" i="2"/>
  <c r="P620" i="2"/>
  <c r="BI615" i="2"/>
  <c r="BH615" i="2"/>
  <c r="BG615" i="2"/>
  <c r="BF615" i="2"/>
  <c r="T615" i="2"/>
  <c r="R615" i="2"/>
  <c r="P615" i="2"/>
  <c r="BI610" i="2"/>
  <c r="BH610" i="2"/>
  <c r="BG610" i="2"/>
  <c r="BF610" i="2"/>
  <c r="T610" i="2"/>
  <c r="R610" i="2"/>
  <c r="P610" i="2"/>
  <c r="BI602" i="2"/>
  <c r="BH602" i="2"/>
  <c r="F36" i="2" s="1"/>
  <c r="BG602" i="2"/>
  <c r="BF602" i="2"/>
  <c r="T602" i="2"/>
  <c r="R602" i="2"/>
  <c r="P602" i="2"/>
  <c r="BI599" i="2"/>
  <c r="BH599" i="2"/>
  <c r="BG599" i="2"/>
  <c r="BF599" i="2"/>
  <c r="T599" i="2"/>
  <c r="R599" i="2"/>
  <c r="P599" i="2"/>
  <c r="BI593" i="2"/>
  <c r="BH593" i="2"/>
  <c r="BG593" i="2"/>
  <c r="BF593" i="2"/>
  <c r="T593" i="2"/>
  <c r="R593" i="2"/>
  <c r="P593" i="2"/>
  <c r="BI588" i="2"/>
  <c r="BH588" i="2"/>
  <c r="BG588" i="2"/>
  <c r="BF588" i="2"/>
  <c r="T588" i="2"/>
  <c r="R588" i="2"/>
  <c r="P588" i="2"/>
  <c r="BI582" i="2"/>
  <c r="BH582" i="2"/>
  <c r="BG582" i="2"/>
  <c r="BF582" i="2"/>
  <c r="T582" i="2"/>
  <c r="R582" i="2"/>
  <c r="P582" i="2"/>
  <c r="BI578" i="2"/>
  <c r="BH578" i="2"/>
  <c r="BG578" i="2"/>
  <c r="BF578" i="2"/>
  <c r="T578" i="2"/>
  <c r="R578" i="2"/>
  <c r="P578" i="2"/>
  <c r="BI573" i="2"/>
  <c r="BH573" i="2"/>
  <c r="BG573" i="2"/>
  <c r="BF573" i="2"/>
  <c r="T573" i="2"/>
  <c r="R573" i="2"/>
  <c r="P573" i="2"/>
  <c r="BI566" i="2"/>
  <c r="BH566" i="2"/>
  <c r="BG566" i="2"/>
  <c r="BF566" i="2"/>
  <c r="T566" i="2"/>
  <c r="R566" i="2"/>
  <c r="P566" i="2"/>
  <c r="BI562" i="2"/>
  <c r="BH562" i="2"/>
  <c r="BG562" i="2"/>
  <c r="BF562" i="2"/>
  <c r="T562" i="2"/>
  <c r="R562" i="2"/>
  <c r="P562" i="2"/>
  <c r="BI557" i="2"/>
  <c r="BH557" i="2"/>
  <c r="BG557" i="2"/>
  <c r="BF557" i="2"/>
  <c r="T557" i="2"/>
  <c r="R557" i="2"/>
  <c r="P557" i="2"/>
  <c r="BI553" i="2"/>
  <c r="BH553" i="2"/>
  <c r="BG553" i="2"/>
  <c r="BF553" i="2"/>
  <c r="T553" i="2"/>
  <c r="R553" i="2"/>
  <c r="P553" i="2"/>
  <c r="BI548" i="2"/>
  <c r="BH548" i="2"/>
  <c r="BG548" i="2"/>
  <c r="BF548" i="2"/>
  <c r="T548" i="2"/>
  <c r="R548" i="2"/>
  <c r="P548" i="2"/>
  <c r="BI543" i="2"/>
  <c r="BH543" i="2"/>
  <c r="BG543" i="2"/>
  <c r="BF543" i="2"/>
  <c r="T543" i="2"/>
  <c r="R543" i="2"/>
  <c r="P543" i="2"/>
  <c r="BI538" i="2"/>
  <c r="BH538" i="2"/>
  <c r="BG538" i="2"/>
  <c r="BF538" i="2"/>
  <c r="T538" i="2"/>
  <c r="R538" i="2"/>
  <c r="P538" i="2"/>
  <c r="BI533" i="2"/>
  <c r="BH533" i="2"/>
  <c r="BG533" i="2"/>
  <c r="BF533" i="2"/>
  <c r="T533" i="2"/>
  <c r="R533" i="2"/>
  <c r="P533" i="2"/>
  <c r="BI529" i="2"/>
  <c r="BH529" i="2"/>
  <c r="BG529" i="2"/>
  <c r="BF529" i="2"/>
  <c r="T529" i="2"/>
  <c r="R529" i="2"/>
  <c r="P529" i="2"/>
  <c r="BI524" i="2"/>
  <c r="BH524" i="2"/>
  <c r="BG524" i="2"/>
  <c r="BF524" i="2"/>
  <c r="T524" i="2"/>
  <c r="R524" i="2"/>
  <c r="P524" i="2"/>
  <c r="BI519" i="2"/>
  <c r="BH519" i="2"/>
  <c r="BG519" i="2"/>
  <c r="BF519" i="2"/>
  <c r="T519" i="2"/>
  <c r="R519" i="2"/>
  <c r="P519" i="2"/>
  <c r="BI514" i="2"/>
  <c r="BH514" i="2"/>
  <c r="BG514" i="2"/>
  <c r="BF514" i="2"/>
  <c r="T514" i="2"/>
  <c r="R514" i="2"/>
  <c r="P514" i="2"/>
  <c r="BI509" i="2"/>
  <c r="BH509" i="2"/>
  <c r="BG509" i="2"/>
  <c r="BF509" i="2"/>
  <c r="T509" i="2"/>
  <c r="R509" i="2"/>
  <c r="P509" i="2"/>
  <c r="BI504" i="2"/>
  <c r="BH504" i="2"/>
  <c r="BG504" i="2"/>
  <c r="BF504" i="2"/>
  <c r="T504" i="2"/>
  <c r="R504" i="2"/>
  <c r="P504" i="2"/>
  <c r="BI499" i="2"/>
  <c r="BH499" i="2"/>
  <c r="BG499" i="2"/>
  <c r="BF499" i="2"/>
  <c r="T499" i="2"/>
  <c r="R499" i="2"/>
  <c r="P499" i="2"/>
  <c r="BI494" i="2"/>
  <c r="BH494" i="2"/>
  <c r="BG494" i="2"/>
  <c r="BF494" i="2"/>
  <c r="T494" i="2"/>
  <c r="R494" i="2"/>
  <c r="P494" i="2"/>
  <c r="BI489" i="2"/>
  <c r="BH489" i="2"/>
  <c r="BG489" i="2"/>
  <c r="BF489" i="2"/>
  <c r="T489" i="2"/>
  <c r="R489" i="2"/>
  <c r="P489" i="2"/>
  <c r="BI484" i="2"/>
  <c r="BH484" i="2"/>
  <c r="BG484" i="2"/>
  <c r="BF484" i="2"/>
  <c r="T484" i="2"/>
  <c r="R484" i="2"/>
  <c r="P484" i="2"/>
  <c r="BI479" i="2"/>
  <c r="BH479" i="2"/>
  <c r="BG479" i="2"/>
  <c r="BF479" i="2"/>
  <c r="T479" i="2"/>
  <c r="R479" i="2"/>
  <c r="P479" i="2"/>
  <c r="BI475" i="2"/>
  <c r="BH475" i="2"/>
  <c r="BG475" i="2"/>
  <c r="BF475" i="2"/>
  <c r="T475" i="2"/>
  <c r="R475" i="2"/>
  <c r="P475" i="2"/>
  <c r="BI471" i="2"/>
  <c r="BH471" i="2"/>
  <c r="BG471" i="2"/>
  <c r="BF471" i="2"/>
  <c r="T471" i="2"/>
  <c r="R471" i="2"/>
  <c r="P471" i="2"/>
  <c r="BI464" i="2"/>
  <c r="BH464" i="2"/>
  <c r="BG464" i="2"/>
  <c r="BF464" i="2"/>
  <c r="T464" i="2"/>
  <c r="R464" i="2"/>
  <c r="P464" i="2"/>
  <c r="BI460" i="2"/>
  <c r="BH460" i="2"/>
  <c r="BG460" i="2"/>
  <c r="BF460" i="2"/>
  <c r="T460" i="2"/>
  <c r="R460" i="2"/>
  <c r="P460" i="2"/>
  <c r="BI456" i="2"/>
  <c r="BH456" i="2"/>
  <c r="BG456" i="2"/>
  <c r="BF456" i="2"/>
  <c r="T456" i="2"/>
  <c r="R456" i="2"/>
  <c r="P456" i="2"/>
  <c r="BI452" i="2"/>
  <c r="BH452" i="2"/>
  <c r="BG452" i="2"/>
  <c r="BF452" i="2"/>
  <c r="T452" i="2"/>
  <c r="R452" i="2"/>
  <c r="P452" i="2"/>
  <c r="BI448" i="2"/>
  <c r="BH448" i="2"/>
  <c r="BG448" i="2"/>
  <c r="BF448" i="2"/>
  <c r="T448" i="2"/>
  <c r="R448" i="2"/>
  <c r="P448" i="2"/>
  <c r="BI444" i="2"/>
  <c r="BH444" i="2"/>
  <c r="BG444" i="2"/>
  <c r="BF444" i="2"/>
  <c r="T444" i="2"/>
  <c r="R444" i="2"/>
  <c r="P444" i="2"/>
  <c r="BI439" i="2"/>
  <c r="BH439" i="2"/>
  <c r="BG439" i="2"/>
  <c r="BF439" i="2"/>
  <c r="T439" i="2"/>
  <c r="R439" i="2"/>
  <c r="P439" i="2"/>
  <c r="BI432" i="2"/>
  <c r="BH432" i="2"/>
  <c r="BG432" i="2"/>
  <c r="BF432" i="2"/>
  <c r="T432" i="2"/>
  <c r="R432" i="2"/>
  <c r="P432" i="2"/>
  <c r="BI428" i="2"/>
  <c r="BH428" i="2"/>
  <c r="BG428" i="2"/>
  <c r="BF428" i="2"/>
  <c r="T428" i="2"/>
  <c r="R428" i="2"/>
  <c r="P428" i="2"/>
  <c r="BI424" i="2"/>
  <c r="BH424" i="2"/>
  <c r="BG424" i="2"/>
  <c r="BF424" i="2"/>
  <c r="T424" i="2"/>
  <c r="R424" i="2"/>
  <c r="P424" i="2"/>
  <c r="BI418" i="2"/>
  <c r="BH418" i="2"/>
  <c r="BG418" i="2"/>
  <c r="BF418" i="2"/>
  <c r="T418" i="2"/>
  <c r="R418" i="2"/>
  <c r="P418" i="2"/>
  <c r="BI412" i="2"/>
  <c r="BH412" i="2"/>
  <c r="BG412" i="2"/>
  <c r="BF412" i="2"/>
  <c r="T412" i="2"/>
  <c r="R412" i="2"/>
  <c r="P412" i="2"/>
  <c r="BI407" i="2"/>
  <c r="BH407" i="2"/>
  <c r="BG407" i="2"/>
  <c r="BF407" i="2"/>
  <c r="T407" i="2"/>
  <c r="T406" i="2"/>
  <c r="R407" i="2"/>
  <c r="R406" i="2"/>
  <c r="P407" i="2"/>
  <c r="P406" i="2"/>
  <c r="BI403" i="2"/>
  <c r="BH403" i="2"/>
  <c r="BG403" i="2"/>
  <c r="BF403" i="2"/>
  <c r="T403" i="2"/>
  <c r="R403" i="2"/>
  <c r="P403" i="2"/>
  <c r="BI399" i="2"/>
  <c r="BH399" i="2"/>
  <c r="BG399" i="2"/>
  <c r="BF399" i="2"/>
  <c r="T399" i="2"/>
  <c r="R399" i="2"/>
  <c r="P399" i="2"/>
  <c r="BI396" i="2"/>
  <c r="BH396" i="2"/>
  <c r="BG396" i="2"/>
  <c r="BF396" i="2"/>
  <c r="T396" i="2"/>
  <c r="R396" i="2"/>
  <c r="P396" i="2"/>
  <c r="BI393" i="2"/>
  <c r="BH393" i="2"/>
  <c r="BG393" i="2"/>
  <c r="BF393" i="2"/>
  <c r="T393" i="2"/>
  <c r="R393" i="2"/>
  <c r="P393" i="2"/>
  <c r="BI387" i="2"/>
  <c r="BH387" i="2"/>
  <c r="BG387" i="2"/>
  <c r="BF387" i="2"/>
  <c r="T387" i="2"/>
  <c r="R387" i="2"/>
  <c r="P387" i="2"/>
  <c r="BI383" i="2"/>
  <c r="BH383" i="2"/>
  <c r="BG383" i="2"/>
  <c r="BF383" i="2"/>
  <c r="T383" i="2"/>
  <c r="R383" i="2"/>
  <c r="P383" i="2"/>
  <c r="BI378" i="2"/>
  <c r="BH378" i="2"/>
  <c r="BG378" i="2"/>
  <c r="BF378" i="2"/>
  <c r="T378" i="2"/>
  <c r="R378" i="2"/>
  <c r="P378" i="2"/>
  <c r="BI373" i="2"/>
  <c r="BH373" i="2"/>
  <c r="BG373" i="2"/>
  <c r="BF373" i="2"/>
  <c r="T373" i="2"/>
  <c r="R373" i="2"/>
  <c r="P373" i="2"/>
  <c r="BI367" i="2"/>
  <c r="BH367" i="2"/>
  <c r="BG367" i="2"/>
  <c r="BF367" i="2"/>
  <c r="T367" i="2"/>
  <c r="R367" i="2"/>
  <c r="P367" i="2"/>
  <c r="BI355" i="2"/>
  <c r="BH355" i="2"/>
  <c r="BG355" i="2"/>
  <c r="BF355" i="2"/>
  <c r="T355" i="2"/>
  <c r="R355" i="2"/>
  <c r="P355" i="2"/>
  <c r="BI343" i="2"/>
  <c r="BH343" i="2"/>
  <c r="BG343" i="2"/>
  <c r="BF343" i="2"/>
  <c r="T343" i="2"/>
  <c r="R343" i="2"/>
  <c r="P343" i="2"/>
  <c r="BI338" i="2"/>
  <c r="BH338" i="2"/>
  <c r="BG338" i="2"/>
  <c r="BF338" i="2"/>
  <c r="T338" i="2"/>
  <c r="R338" i="2"/>
  <c r="P338" i="2"/>
  <c r="BI333" i="2"/>
  <c r="BH333" i="2"/>
  <c r="BG333" i="2"/>
  <c r="BF333" i="2"/>
  <c r="T333" i="2"/>
  <c r="R333" i="2"/>
  <c r="P333" i="2"/>
  <c r="BI328" i="2"/>
  <c r="BH328" i="2"/>
  <c r="BG328" i="2"/>
  <c r="BF328" i="2"/>
  <c r="T328" i="2"/>
  <c r="R328" i="2"/>
  <c r="P328" i="2"/>
  <c r="BI321" i="2"/>
  <c r="BH321" i="2"/>
  <c r="BG321" i="2"/>
  <c r="BF321" i="2"/>
  <c r="T321" i="2"/>
  <c r="R321" i="2"/>
  <c r="P321" i="2"/>
  <c r="BI315" i="2"/>
  <c r="BH315" i="2"/>
  <c r="BG315" i="2"/>
  <c r="BF315" i="2"/>
  <c r="T315" i="2"/>
  <c r="R315" i="2"/>
  <c r="P315" i="2"/>
  <c r="BI301" i="2"/>
  <c r="BH301" i="2"/>
  <c r="BG301" i="2"/>
  <c r="BF301" i="2"/>
  <c r="T301" i="2"/>
  <c r="R301" i="2"/>
  <c r="P301" i="2"/>
  <c r="BI289" i="2"/>
  <c r="BH289" i="2"/>
  <c r="BG289" i="2"/>
  <c r="BF289" i="2"/>
  <c r="T289" i="2"/>
  <c r="R289" i="2"/>
  <c r="P289" i="2"/>
  <c r="BI282" i="2"/>
  <c r="BH282" i="2"/>
  <c r="BG282" i="2"/>
  <c r="BF282" i="2"/>
  <c r="T282" i="2"/>
  <c r="R282" i="2"/>
  <c r="P282" i="2"/>
  <c r="BI276" i="2"/>
  <c r="BH276" i="2"/>
  <c r="BG276" i="2"/>
  <c r="BF276" i="2"/>
  <c r="T276" i="2"/>
  <c r="T275" i="2"/>
  <c r="R276" i="2"/>
  <c r="R275" i="2" s="1"/>
  <c r="P276" i="2"/>
  <c r="P275" i="2" s="1"/>
  <c r="BI270" i="2"/>
  <c r="BH270" i="2"/>
  <c r="BG270" i="2"/>
  <c r="BF270" i="2"/>
  <c r="T270" i="2"/>
  <c r="T269" i="2" s="1"/>
  <c r="R270" i="2"/>
  <c r="R269" i="2" s="1"/>
  <c r="P270" i="2"/>
  <c r="P269" i="2"/>
  <c r="BI266" i="2"/>
  <c r="BH266" i="2"/>
  <c r="BG266" i="2"/>
  <c r="BF266" i="2"/>
  <c r="T266" i="2"/>
  <c r="R266" i="2"/>
  <c r="P266" i="2"/>
  <c r="BI263" i="2"/>
  <c r="BH263" i="2"/>
  <c r="BG263" i="2"/>
  <c r="BF263" i="2"/>
  <c r="T263" i="2"/>
  <c r="R263" i="2"/>
  <c r="P263" i="2"/>
  <c r="BI260" i="2"/>
  <c r="BH260" i="2"/>
  <c r="BG260" i="2"/>
  <c r="BF260" i="2"/>
  <c r="T260" i="2"/>
  <c r="R260" i="2"/>
  <c r="P260" i="2"/>
  <c r="BI257" i="2"/>
  <c r="BH257" i="2"/>
  <c r="BG257" i="2"/>
  <c r="BF257" i="2"/>
  <c r="T257" i="2"/>
  <c r="R257" i="2"/>
  <c r="P257" i="2"/>
  <c r="BI247" i="2"/>
  <c r="BH247" i="2"/>
  <c r="BG247" i="2"/>
  <c r="BF247" i="2"/>
  <c r="T247" i="2"/>
  <c r="R247" i="2"/>
  <c r="P247" i="2"/>
  <c r="BI241" i="2"/>
  <c r="BH241" i="2"/>
  <c r="BG241" i="2"/>
  <c r="BF241" i="2"/>
  <c r="T241" i="2"/>
  <c r="R241" i="2"/>
  <c r="P241" i="2"/>
  <c r="BI235" i="2"/>
  <c r="BH235" i="2"/>
  <c r="BG235" i="2"/>
  <c r="BF235" i="2"/>
  <c r="T235" i="2"/>
  <c r="R235" i="2"/>
  <c r="P235" i="2"/>
  <c r="BI229" i="2"/>
  <c r="BH229" i="2"/>
  <c r="BG229" i="2"/>
  <c r="BF229" i="2"/>
  <c r="T229" i="2"/>
  <c r="R229" i="2"/>
  <c r="P229" i="2"/>
  <c r="BI216" i="2"/>
  <c r="BH216" i="2"/>
  <c r="BG216" i="2"/>
  <c r="BF216" i="2"/>
  <c r="T216" i="2"/>
  <c r="R216" i="2"/>
  <c r="P216" i="2"/>
  <c r="BI212" i="2"/>
  <c r="BH212" i="2"/>
  <c r="BG212" i="2"/>
  <c r="BF212" i="2"/>
  <c r="T212" i="2"/>
  <c r="R212" i="2"/>
  <c r="P212" i="2"/>
  <c r="BI200" i="2"/>
  <c r="BH200" i="2"/>
  <c r="BG200" i="2"/>
  <c r="BF200" i="2"/>
  <c r="T200" i="2"/>
  <c r="R200" i="2"/>
  <c r="P200" i="2"/>
  <c r="BI189" i="2"/>
  <c r="BH189" i="2"/>
  <c r="BG189" i="2"/>
  <c r="BF189" i="2"/>
  <c r="T189" i="2"/>
  <c r="R189" i="2"/>
  <c r="P189" i="2"/>
  <c r="BI181" i="2"/>
  <c r="BH181" i="2"/>
  <c r="BG181" i="2"/>
  <c r="BF181" i="2"/>
  <c r="T181" i="2"/>
  <c r="R181" i="2"/>
  <c r="P181" i="2"/>
  <c r="BI170" i="2"/>
  <c r="BH170" i="2"/>
  <c r="BG170" i="2"/>
  <c r="BF170" i="2"/>
  <c r="T170" i="2"/>
  <c r="R170" i="2"/>
  <c r="P170" i="2"/>
  <c r="BI164" i="2"/>
  <c r="BH164" i="2"/>
  <c r="BG164" i="2"/>
  <c r="BF164" i="2"/>
  <c r="T164" i="2"/>
  <c r="T158" i="2"/>
  <c r="R164" i="2"/>
  <c r="P164" i="2"/>
  <c r="BI159" i="2"/>
  <c r="BH159" i="2"/>
  <c r="BG159" i="2"/>
  <c r="BF159" i="2"/>
  <c r="T159" i="2"/>
  <c r="R159" i="2"/>
  <c r="R158" i="2" s="1"/>
  <c r="P159" i="2"/>
  <c r="P158" i="2" s="1"/>
  <c r="BI153" i="2"/>
  <c r="BH153" i="2"/>
  <c r="BG153" i="2"/>
  <c r="BF153" i="2"/>
  <c r="T153" i="2"/>
  <c r="R153" i="2"/>
  <c r="P153" i="2"/>
  <c r="BI148" i="2"/>
  <c r="BH148" i="2"/>
  <c r="BG148" i="2"/>
  <c r="BF148" i="2"/>
  <c r="T148" i="2"/>
  <c r="R148" i="2"/>
  <c r="P148" i="2"/>
  <c r="BI143" i="2"/>
  <c r="BH143" i="2"/>
  <c r="BG143" i="2"/>
  <c r="BF143" i="2"/>
  <c r="T143" i="2"/>
  <c r="R143" i="2"/>
  <c r="P143" i="2"/>
  <c r="BI136" i="2"/>
  <c r="BH136" i="2"/>
  <c r="BG136" i="2"/>
  <c r="BF136" i="2"/>
  <c r="T136" i="2"/>
  <c r="R136" i="2"/>
  <c r="P136" i="2"/>
  <c r="BI131" i="2"/>
  <c r="BH131" i="2"/>
  <c r="BG131" i="2"/>
  <c r="BF131" i="2"/>
  <c r="T131" i="2"/>
  <c r="R131" i="2"/>
  <c r="P131" i="2"/>
  <c r="BI124" i="2"/>
  <c r="BH124" i="2"/>
  <c r="BG124" i="2"/>
  <c r="BF124" i="2"/>
  <c r="T124" i="2"/>
  <c r="R124" i="2"/>
  <c r="P124" i="2"/>
  <c r="BI118" i="2"/>
  <c r="BH118" i="2"/>
  <c r="BG118" i="2"/>
  <c r="BF118" i="2"/>
  <c r="T118" i="2"/>
  <c r="R118" i="2"/>
  <c r="P118" i="2"/>
  <c r="BI113" i="2"/>
  <c r="F37" i="2" s="1"/>
  <c r="BH113" i="2"/>
  <c r="BG113" i="2"/>
  <c r="BF113" i="2"/>
  <c r="T113" i="2"/>
  <c r="R113" i="2"/>
  <c r="P113" i="2"/>
  <c r="BI108" i="2"/>
  <c r="BH108" i="2"/>
  <c r="BG108" i="2"/>
  <c r="BF108" i="2"/>
  <c r="T108" i="2"/>
  <c r="R108" i="2"/>
  <c r="P108" i="2"/>
  <c r="J102" i="2"/>
  <c r="J101" i="2"/>
  <c r="F101" i="2"/>
  <c r="F99" i="2"/>
  <c r="E97" i="2"/>
  <c r="J55" i="2"/>
  <c r="J54" i="2"/>
  <c r="F54" i="2"/>
  <c r="F52" i="2"/>
  <c r="E50" i="2"/>
  <c r="J18" i="2"/>
  <c r="E18" i="2"/>
  <c r="F102" i="2" s="1"/>
  <c r="J17" i="2"/>
  <c r="J12" i="2"/>
  <c r="J99" i="2" s="1"/>
  <c r="E7" i="2"/>
  <c r="E48" i="2" s="1"/>
  <c r="L50" i="1"/>
  <c r="AM50" i="1"/>
  <c r="AM49" i="1"/>
  <c r="L49" i="1"/>
  <c r="AM47" i="1"/>
  <c r="L47" i="1"/>
  <c r="L45" i="1"/>
  <c r="L44" i="1"/>
  <c r="BK1141" i="2"/>
  <c r="BK771" i="2"/>
  <c r="J412" i="2"/>
  <c r="BK730" i="2"/>
  <c r="J113" i="2"/>
  <c r="BK593" i="2"/>
  <c r="BK114" i="3"/>
  <c r="BK1013" i="2"/>
  <c r="BK871" i="2"/>
  <c r="BK460" i="2"/>
  <c r="J675" i="2"/>
  <c r="BK403" i="2"/>
  <c r="J758" i="2"/>
  <c r="J588" i="2"/>
  <c r="BK257" i="2"/>
  <c r="BK775" i="2"/>
  <c r="BK247" i="2"/>
  <c r="BK1066" i="2"/>
  <c r="J967" i="2"/>
  <c r="BK869" i="2"/>
  <c r="BK553" i="2"/>
  <c r="BK654" i="2"/>
  <c r="BK573" i="2"/>
  <c r="J778" i="2"/>
  <c r="J664" i="2"/>
  <c r="BK432" i="2"/>
  <c r="J628" i="2"/>
  <c r="BK448" i="2"/>
  <c r="J333" i="2"/>
  <c r="BK1152" i="2"/>
  <c r="J1125" i="2"/>
  <c r="BK1076" i="2"/>
  <c r="BK1008" i="2"/>
  <c r="J869" i="2"/>
  <c r="J471" i="2"/>
  <c r="BK644" i="2"/>
  <c r="BK762" i="2"/>
  <c r="BK726" i="2"/>
  <c r="J695" i="2"/>
  <c r="BK638" i="2"/>
  <c r="J573" i="2"/>
  <c r="J538" i="2"/>
  <c r="BK321" i="2"/>
  <c r="J143" i="2"/>
  <c r="BK87" i="3"/>
  <c r="J1157" i="2"/>
  <c r="BK945" i="2"/>
  <c r="BK797" i="2"/>
  <c r="J260" i="2"/>
  <c r="BK671" i="2"/>
  <c r="J533" i="2"/>
  <c r="BK124" i="2"/>
  <c r="BK479" i="2"/>
  <c r="J1076" i="2"/>
  <c r="BK963" i="2"/>
  <c r="J880" i="2"/>
  <c r="J566" i="2"/>
  <c r="J257" i="2"/>
  <c r="BK519" i="2"/>
  <c r="J654" i="2"/>
  <c r="BK118" i="2"/>
  <c r="BK631" i="2"/>
  <c r="BK367" i="2"/>
  <c r="BK112" i="3"/>
  <c r="BK1187" i="2"/>
  <c r="BK884" i="2"/>
  <c r="J136" i="2"/>
  <c r="BK543" i="2"/>
  <c r="J229" i="2"/>
  <c r="J705" i="2"/>
  <c r="BK396" i="2"/>
  <c r="BK1192" i="2"/>
  <c r="BK216" i="2"/>
  <c r="BK984" i="2"/>
  <c r="BK831" i="2"/>
  <c r="J524" i="2"/>
  <c r="J159" i="2"/>
  <c r="BK471" i="2"/>
  <c r="J212" i="2"/>
  <c r="J383" i="2"/>
  <c r="J650" i="2"/>
  <c r="J562" i="2"/>
  <c r="BK378" i="2"/>
  <c r="BK189" i="2"/>
  <c r="BK106" i="3"/>
  <c r="BK1086" i="2"/>
  <c r="BK1000" i="2"/>
  <c r="BK893" i="2"/>
  <c r="BK778" i="2"/>
  <c r="J407" i="2"/>
  <c r="BK108" i="2"/>
  <c r="J235" i="2"/>
  <c r="J716" i="2"/>
  <c r="BK599" i="2"/>
  <c r="BK260" i="2"/>
  <c r="J1109" i="2"/>
  <c r="J992" i="2"/>
  <c r="BK153" i="2"/>
  <c r="BK444" i="2"/>
  <c r="J746" i="2"/>
  <c r="BK602" i="2"/>
  <c r="BK514" i="2"/>
  <c r="J444" i="2"/>
  <c r="J112" i="3"/>
  <c r="J1000" i="2"/>
  <c r="J842" i="2"/>
  <c r="AS54" i="1"/>
  <c r="J456" i="2"/>
  <c r="J514" i="2"/>
  <c r="J114" i="3"/>
  <c r="J1042" i="2"/>
  <c r="J893" i="2"/>
  <c r="J529" i="2"/>
  <c r="BK212" i="2"/>
  <c r="BK524" i="2"/>
  <c r="BK241" i="2"/>
  <c r="J620" i="2"/>
  <c r="BK143" i="2"/>
  <c r="J428" i="2"/>
  <c r="BK1157" i="2"/>
  <c r="J1022" i="2"/>
  <c r="J928" i="2"/>
  <c r="BK819" i="2"/>
  <c r="BK484" i="2"/>
  <c r="BK675" i="2"/>
  <c r="BK399" i="2"/>
  <c r="BK758" i="2"/>
  <c r="BK624" i="2"/>
  <c r="BK338" i="2"/>
  <c r="J680" i="2"/>
  <c r="BK489" i="2"/>
  <c r="J247" i="2"/>
  <c r="BK118" i="3"/>
  <c r="BK1046" i="2"/>
  <c r="J963" i="2"/>
  <c r="BK880" i="2"/>
  <c r="J378" i="2"/>
  <c r="BK668" i="2"/>
  <c r="J418" i="2"/>
  <c r="BK705" i="2"/>
  <c r="BK661" i="2"/>
  <c r="BK615" i="2"/>
  <c r="BK328" i="2"/>
  <c r="J638" i="2"/>
  <c r="BK131" i="2"/>
  <c r="BK85" i="3"/>
  <c r="BK1174" i="2"/>
  <c r="BK1042" i="2"/>
  <c r="BK958" i="2"/>
  <c r="J831" i="2"/>
  <c r="J479" i="2"/>
  <c r="J771" i="2"/>
  <c r="J661" i="2"/>
  <c r="J373" i="2"/>
  <c r="BK1031" i="2"/>
  <c r="J897" i="2"/>
  <c r="BK588" i="2"/>
  <c r="BK263" i="2"/>
  <c r="J726" i="2"/>
  <c r="BK266" i="2"/>
  <c r="J519" i="2"/>
  <c r="BK200" i="2"/>
  <c r="J657" i="2"/>
  <c r="BK499" i="2"/>
  <c r="BK967" i="2"/>
  <c r="J266" i="2"/>
  <c r="BK754" i="2"/>
  <c r="BK509" i="2"/>
  <c r="BK383" i="2"/>
  <c r="J1174" i="2"/>
  <c r="J958" i="2"/>
  <c r="BK767" i="2"/>
  <c r="J668" i="2"/>
  <c r="BK439" i="2"/>
  <c r="BK716" i="2"/>
  <c r="J494" i="2"/>
  <c r="BK276" i="2"/>
  <c r="J1093" i="2"/>
  <c r="J1008" i="2"/>
  <c r="J854" i="2"/>
  <c r="J263" i="2"/>
  <c r="J448" i="2"/>
  <c r="J721" i="2"/>
  <c r="J484" i="2"/>
  <c r="BK566" i="2"/>
  <c r="BK373" i="2"/>
  <c r="BK148" i="2"/>
  <c r="J1038" i="2"/>
  <c r="BK954" i="2"/>
  <c r="J808" i="2"/>
  <c r="J424" i="2"/>
  <c r="J1192" i="2"/>
  <c r="J396" i="2"/>
  <c r="BK418" i="2"/>
  <c r="J108" i="2"/>
  <c r="J599" i="2"/>
  <c r="J439" i="2"/>
  <c r="BK235" i="2"/>
  <c r="J120" i="3"/>
  <c r="BK1056" i="2"/>
  <c r="BK980" i="2"/>
  <c r="J865" i="2"/>
  <c r="BK475" i="2"/>
  <c r="J200" i="2"/>
  <c r="J432" i="2"/>
  <c r="BK721" i="2"/>
  <c r="BK533" i="2"/>
  <c r="J945" i="2"/>
  <c r="BK557" i="2"/>
  <c r="BK657" i="2"/>
  <c r="J685" i="2"/>
  <c r="J460" i="2"/>
  <c r="BK1109" i="2"/>
  <c r="BK992" i="2"/>
  <c r="J819" i="2"/>
  <c r="J403" i="2"/>
  <c r="J615" i="2"/>
  <c r="J742" i="2"/>
  <c r="J557" i="2"/>
  <c r="J1056" i="2"/>
  <c r="J884" i="2"/>
  <c r="J321" i="2"/>
  <c r="J699" i="2"/>
  <c r="J647" i="2"/>
  <c r="J338" i="2"/>
  <c r="J85" i="3"/>
  <c r="J1066" i="2"/>
  <c r="BK928" i="2"/>
  <c r="J792" i="2"/>
  <c r="J282" i="2"/>
  <c r="J553" i="2"/>
  <c r="J148" i="2"/>
  <c r="BK699" i="2"/>
  <c r="J343" i="2"/>
  <c r="J801" i="2"/>
  <c r="J1161" i="2"/>
  <c r="BK1035" i="2"/>
  <c r="BK905" i="2"/>
  <c r="J762" i="2"/>
  <c r="BK181" i="2"/>
  <c r="J641" i="2"/>
  <c r="J367" i="2"/>
  <c r="BK746" i="2"/>
  <c r="J644" i="2"/>
  <c r="BK229" i="2"/>
  <c r="BK641" i="2"/>
  <c r="J509" i="2"/>
  <c r="J289" i="2"/>
  <c r="BK83" i="3"/>
  <c r="J118" i="3"/>
  <c r="BK1022" i="2"/>
  <c r="BK897" i="2"/>
  <c r="BK792" i="2"/>
  <c r="J270" i="2"/>
  <c r="J548" i="2"/>
  <c r="J301" i="2"/>
  <c r="BK742" i="2"/>
  <c r="BK529" i="2"/>
  <c r="J216" i="2"/>
  <c r="J610" i="2"/>
  <c r="J452" i="2"/>
  <c r="BK270" i="2"/>
  <c r="BK120" i="3"/>
  <c r="J83" i="3"/>
  <c r="BK1125" i="2"/>
  <c r="J1018" i="2"/>
  <c r="BK917" i="2"/>
  <c r="BK650" i="2"/>
  <c r="J631" i="2"/>
  <c r="BK387" i="2"/>
  <c r="J754" i="2"/>
  <c r="BK695" i="2"/>
  <c r="BK1161" i="2"/>
  <c r="BK937" i="2"/>
  <c r="BK854" i="2"/>
  <c r="J464" i="2"/>
  <c r="J671" i="2"/>
  <c r="BK393" i="2"/>
  <c r="J767" i="2"/>
  <c r="BK452" i="2"/>
  <c r="BK680" i="2"/>
  <c r="J578" i="2"/>
  <c r="BK315" i="2"/>
  <c r="J90" i="3"/>
  <c r="BK1018" i="2"/>
  <c r="J905" i="2"/>
  <c r="J399" i="2"/>
  <c r="J189" i="2"/>
  <c r="BK628" i="2"/>
  <c r="J624" i="2"/>
  <c r="BK170" i="2"/>
  <c r="J1147" i="2"/>
  <c r="J1031" i="2"/>
  <c r="J917" i="2"/>
  <c r="BK842" i="2"/>
  <c r="BK164" i="2"/>
  <c r="J489" i="2"/>
  <c r="J775" i="2"/>
  <c r="BK664" i="2"/>
  <c r="BK464" i="2"/>
  <c r="BK562" i="2"/>
  <c r="J170" i="2"/>
  <c r="J1046" i="2"/>
  <c r="J954" i="2"/>
  <c r="J797" i="2"/>
  <c r="BK412" i="2"/>
  <c r="BK620" i="2"/>
  <c r="J276" i="2"/>
  <c r="J738" i="2"/>
  <c r="J593" i="2"/>
  <c r="J131" i="2"/>
  <c r="J543" i="2"/>
  <c r="J124" i="2"/>
  <c r="J100" i="3"/>
  <c r="BK90" i="3"/>
  <c r="BK1093" i="2"/>
  <c r="J504" i="2"/>
  <c r="J785" i="2"/>
  <c r="BK582" i="2"/>
  <c r="BK282" i="2"/>
  <c r="BK1038" i="2"/>
  <c r="BK801" i="2"/>
  <c r="BK456" i="2"/>
  <c r="BK355" i="2"/>
  <c r="BK136" i="2"/>
  <c r="J1086" i="2"/>
  <c r="J980" i="2"/>
  <c r="BK865" i="2"/>
  <c r="BK647" i="2"/>
  <c r="J328" i="2"/>
  <c r="J730" i="2"/>
  <c r="BK407" i="2"/>
  <c r="J393" i="2"/>
  <c r="J1141" i="2"/>
  <c r="J984" i="2"/>
  <c r="BK785" i="2"/>
  <c r="BK289" i="2"/>
  <c r="BK504" i="2"/>
  <c r="J118" i="2"/>
  <c r="BK538" i="2"/>
  <c r="J602" i="2"/>
  <c r="BK428" i="2"/>
  <c r="J164" i="2"/>
  <c r="J106" i="3"/>
  <c r="J87" i="3"/>
  <c r="J1187" i="2"/>
  <c r="J937" i="2"/>
  <c r="J582" i="2"/>
  <c r="J241" i="2"/>
  <c r="BK610" i="2"/>
  <c r="J355" i="2"/>
  <c r="BK113" i="2"/>
  <c r="J475" i="2"/>
  <c r="J1152" i="2"/>
  <c r="J499" i="2"/>
  <c r="BK343" i="2"/>
  <c r="BK159" i="2"/>
  <c r="BK100" i="3"/>
  <c r="J1035" i="2"/>
  <c r="J871" i="2"/>
  <c r="BK548" i="2"/>
  <c r="BK301" i="2"/>
  <c r="BK578" i="2"/>
  <c r="J315" i="2"/>
  <c r="BK738" i="2"/>
  <c r="BK635" i="2"/>
  <c r="BK424" i="2"/>
  <c r="BK1147" i="2"/>
  <c r="J1013" i="2"/>
  <c r="BK808" i="2"/>
  <c r="BK333" i="2"/>
  <c r="J635" i="2"/>
  <c r="J181" i="2"/>
  <c r="BK685" i="2"/>
  <c r="J387" i="2"/>
  <c r="BK494" i="2"/>
  <c r="J153" i="2"/>
  <c r="J34" i="2" l="1"/>
  <c r="AW55" i="1" s="1"/>
  <c r="F34" i="2"/>
  <c r="BA55" i="1" s="1"/>
  <c r="F35" i="2"/>
  <c r="BB55" i="1" s="1"/>
  <c r="R169" i="2"/>
  <c r="BK392" i="2"/>
  <c r="J392" i="2"/>
  <c r="J69" i="2"/>
  <c r="T427" i="2"/>
  <c r="BK565" i="2"/>
  <c r="J565" i="2" s="1"/>
  <c r="J77" i="2" s="1"/>
  <c r="T807" i="2"/>
  <c r="T1045" i="2"/>
  <c r="T246" i="2"/>
  <c r="P281" i="2"/>
  <c r="R392" i="2"/>
  <c r="R478" i="2"/>
  <c r="T623" i="2"/>
  <c r="R729" i="2"/>
  <c r="R1092" i="2"/>
  <c r="P169" i="2"/>
  <c r="R327" i="2"/>
  <c r="R427" i="2"/>
  <c r="P463" i="2"/>
  <c r="R463" i="2"/>
  <c r="BK556" i="2"/>
  <c r="J556" i="2"/>
  <c r="J76" i="2" s="1"/>
  <c r="R556" i="2"/>
  <c r="BK807" i="2"/>
  <c r="J807" i="2" s="1"/>
  <c r="J82" i="2" s="1"/>
  <c r="P983" i="2"/>
  <c r="R1045" i="2"/>
  <c r="T169" i="2"/>
  <c r="T392" i="2"/>
  <c r="BK427" i="2"/>
  <c r="J427" i="2"/>
  <c r="J73" i="2" s="1"/>
  <c r="P565" i="2"/>
  <c r="P807" i="2"/>
  <c r="T983" i="2"/>
  <c r="R107" i="2"/>
  <c r="R246" i="2"/>
  <c r="T281" i="2"/>
  <c r="P427" i="2"/>
  <c r="R565" i="2"/>
  <c r="BK674" i="2"/>
  <c r="J674" i="2"/>
  <c r="J79" i="2"/>
  <c r="R674" i="2"/>
  <c r="BK983" i="2"/>
  <c r="J983" i="2" s="1"/>
  <c r="J83" i="2" s="1"/>
  <c r="BK1045" i="2"/>
  <c r="J1045" i="2"/>
  <c r="J84" i="2"/>
  <c r="R82" i="3"/>
  <c r="T107" i="2"/>
  <c r="P246" i="2"/>
  <c r="R281" i="2"/>
  <c r="BK478" i="2"/>
  <c r="J478" i="2" s="1"/>
  <c r="J75" i="2" s="1"/>
  <c r="R623" i="2"/>
  <c r="P729" i="2"/>
  <c r="P1092" i="2"/>
  <c r="BK89" i="3"/>
  <c r="J89" i="3" s="1"/>
  <c r="J61" i="3" s="1"/>
  <c r="P107" i="2"/>
  <c r="T327" i="2"/>
  <c r="BK411" i="2"/>
  <c r="R411" i="2"/>
  <c r="BK463" i="2"/>
  <c r="J463" i="2" s="1"/>
  <c r="J74" i="2" s="1"/>
  <c r="T463" i="2"/>
  <c r="P623" i="2"/>
  <c r="T729" i="2"/>
  <c r="T1092" i="2"/>
  <c r="P82" i="3"/>
  <c r="T82" i="3"/>
  <c r="BK169" i="2"/>
  <c r="J169" i="2" s="1"/>
  <c r="J63" i="2" s="1"/>
  <c r="BK327" i="2"/>
  <c r="J327" i="2"/>
  <c r="J68" i="2"/>
  <c r="T478" i="2"/>
  <c r="BK623" i="2"/>
  <c r="J623" i="2" s="1"/>
  <c r="J78" i="2" s="1"/>
  <c r="BK729" i="2"/>
  <c r="J729" i="2" s="1"/>
  <c r="J80" i="2" s="1"/>
  <c r="R983" i="2"/>
  <c r="P1045" i="2"/>
  <c r="BK82" i="3"/>
  <c r="J82" i="3" s="1"/>
  <c r="J60" i="3" s="1"/>
  <c r="P89" i="3"/>
  <c r="BK246" i="2"/>
  <c r="J246" i="2" s="1"/>
  <c r="J64" i="2" s="1"/>
  <c r="BK281" i="2"/>
  <c r="J281" i="2"/>
  <c r="J67" i="2" s="1"/>
  <c r="P392" i="2"/>
  <c r="P478" i="2"/>
  <c r="P556" i="2"/>
  <c r="T556" i="2"/>
  <c r="R807" i="2"/>
  <c r="R89" i="3"/>
  <c r="BK107" i="2"/>
  <c r="J107" i="2" s="1"/>
  <c r="J61" i="2" s="1"/>
  <c r="P327" i="2"/>
  <c r="P411" i="2"/>
  <c r="T411" i="2"/>
  <c r="T565" i="2"/>
  <c r="P674" i="2"/>
  <c r="T674" i="2"/>
  <c r="BK1092" i="2"/>
  <c r="J1092" i="2" s="1"/>
  <c r="J85" i="2" s="1"/>
  <c r="T89" i="3"/>
  <c r="BK269" i="2"/>
  <c r="J269" i="2"/>
  <c r="J65" i="2"/>
  <c r="BK158" i="2"/>
  <c r="J158" i="2" s="1"/>
  <c r="J62" i="2" s="1"/>
  <c r="BK275" i="2"/>
  <c r="J275" i="2" s="1"/>
  <c r="J66" i="2" s="1"/>
  <c r="BK406" i="2"/>
  <c r="J406" i="2"/>
  <c r="J70" i="2"/>
  <c r="BK800" i="2"/>
  <c r="J800" i="2" s="1"/>
  <c r="J81" i="2" s="1"/>
  <c r="J411" i="2"/>
  <c r="J72" i="2" s="1"/>
  <c r="E48" i="3"/>
  <c r="F78" i="3"/>
  <c r="BK106" i="2"/>
  <c r="J106" i="2" s="1"/>
  <c r="J60" i="2" s="1"/>
  <c r="J52" i="3"/>
  <c r="BE83" i="3"/>
  <c r="BE90" i="3"/>
  <c r="BE114" i="3"/>
  <c r="BE118" i="3"/>
  <c r="BE106" i="3"/>
  <c r="BE85" i="3"/>
  <c r="BE112" i="3"/>
  <c r="BE120" i="3"/>
  <c r="BE100" i="3"/>
  <c r="BE87" i="3"/>
  <c r="J52" i="2"/>
  <c r="BE164" i="2"/>
  <c r="BE216" i="2"/>
  <c r="BE235" i="2"/>
  <c r="BE247" i="2"/>
  <c r="BE263" i="2"/>
  <c r="BE270" i="2"/>
  <c r="BE289" i="2"/>
  <c r="BE383" i="2"/>
  <c r="BE387" i="2"/>
  <c r="BE396" i="2"/>
  <c r="BE399" i="2"/>
  <c r="BE403" i="2"/>
  <c r="BE412" i="2"/>
  <c r="BE418" i="2"/>
  <c r="BE424" i="2"/>
  <c r="BE452" i="2"/>
  <c r="BE464" i="2"/>
  <c r="BE499" i="2"/>
  <c r="BE509" i="2"/>
  <c r="BE519" i="2"/>
  <c r="BE524" i="2"/>
  <c r="BE529" i="2"/>
  <c r="BE548" i="2"/>
  <c r="BE553" i="2"/>
  <c r="BE578" i="2"/>
  <c r="BE599" i="2"/>
  <c r="BE624" i="2"/>
  <c r="BE628" i="2"/>
  <c r="BE635" i="2"/>
  <c r="BE1192" i="2"/>
  <c r="E95" i="2"/>
  <c r="BE113" i="2"/>
  <c r="BE153" i="2"/>
  <c r="BE170" i="2"/>
  <c r="BE181" i="2"/>
  <c r="BE200" i="2"/>
  <c r="BE212" i="2"/>
  <c r="BE241" i="2"/>
  <c r="BE276" i="2"/>
  <c r="BE301" i="2"/>
  <c r="BE321" i="2"/>
  <c r="BE333" i="2"/>
  <c r="BE428" i="2"/>
  <c r="BE439" i="2"/>
  <c r="BE543" i="2"/>
  <c r="BE588" i="2"/>
  <c r="BE644" i="2"/>
  <c r="BE647" i="2"/>
  <c r="BE650" i="2"/>
  <c r="BE657" i="2"/>
  <c r="BE661" i="2"/>
  <c r="BE680" i="2"/>
  <c r="BE685" i="2"/>
  <c r="BE695" i="2"/>
  <c r="BE699" i="2"/>
  <c r="BE705" i="2"/>
  <c r="BE716" i="2"/>
  <c r="BE721" i="2"/>
  <c r="BE726" i="2"/>
  <c r="BE730" i="2"/>
  <c r="BE738" i="2"/>
  <c r="BE742" i="2"/>
  <c r="BE746" i="2"/>
  <c r="BE754" i="2"/>
  <c r="BE758" i="2"/>
  <c r="BE771" i="2"/>
  <c r="BE778" i="2"/>
  <c r="BE785" i="2"/>
  <c r="BE792" i="2"/>
  <c r="F55" i="2"/>
  <c r="BE131" i="2"/>
  <c r="BE136" i="2"/>
  <c r="BE148" i="2"/>
  <c r="BE159" i="2"/>
  <c r="BE189" i="2"/>
  <c r="BE257" i="2"/>
  <c r="BE260" i="2"/>
  <c r="BE266" i="2"/>
  <c r="BE282" i="2"/>
  <c r="BE328" i="2"/>
  <c r="BE373" i="2"/>
  <c r="BE407" i="2"/>
  <c r="BE456" i="2"/>
  <c r="BE460" i="2"/>
  <c r="BE471" i="2"/>
  <c r="BE479" i="2"/>
  <c r="BE494" i="2"/>
  <c r="BE504" i="2"/>
  <c r="BE557" i="2"/>
  <c r="BE562" i="2"/>
  <c r="BE582" i="2"/>
  <c r="BE602" i="2"/>
  <c r="BE610" i="2"/>
  <c r="BE615" i="2"/>
  <c r="BE620" i="2"/>
  <c r="BE631" i="2"/>
  <c r="BE638" i="2"/>
  <c r="BE641" i="2"/>
  <c r="BE654" i="2"/>
  <c r="BE664" i="2"/>
  <c r="BE668" i="2"/>
  <c r="BE671" i="2"/>
  <c r="BE675" i="2"/>
  <c r="BE108" i="2"/>
  <c r="BE118" i="2"/>
  <c r="BE124" i="2"/>
  <c r="BE143" i="2"/>
  <c r="BE229" i="2"/>
  <c r="BE315" i="2"/>
  <c r="BE338" i="2"/>
  <c r="BE343" i="2"/>
  <c r="BE355" i="2"/>
  <c r="BE367" i="2"/>
  <c r="BE378" i="2"/>
  <c r="BE393" i="2"/>
  <c r="BE432" i="2"/>
  <c r="BE444" i="2"/>
  <c r="BE448" i="2"/>
  <c r="BE475" i="2"/>
  <c r="BE484" i="2"/>
  <c r="BE489" i="2"/>
  <c r="BE514" i="2"/>
  <c r="BE533" i="2"/>
  <c r="BE538" i="2"/>
  <c r="BE566" i="2"/>
  <c r="BE573" i="2"/>
  <c r="BE593" i="2"/>
  <c r="BE762" i="2"/>
  <c r="BE767" i="2"/>
  <c r="BE775" i="2"/>
  <c r="BE797" i="2"/>
  <c r="BE801" i="2"/>
  <c r="BE808" i="2"/>
  <c r="BE819" i="2"/>
  <c r="BE831" i="2"/>
  <c r="BE842" i="2"/>
  <c r="BE854" i="2"/>
  <c r="BE865" i="2"/>
  <c r="BE869" i="2"/>
  <c r="BE871" i="2"/>
  <c r="BE880" i="2"/>
  <c r="BE884" i="2"/>
  <c r="BE893" i="2"/>
  <c r="BE897" i="2"/>
  <c r="BE905" i="2"/>
  <c r="BE917" i="2"/>
  <c r="BE928" i="2"/>
  <c r="BE937" i="2"/>
  <c r="BE945" i="2"/>
  <c r="BE954" i="2"/>
  <c r="BE958" i="2"/>
  <c r="BE963" i="2"/>
  <c r="BE967" i="2"/>
  <c r="BE980" i="2"/>
  <c r="BE984" i="2"/>
  <c r="BE992" i="2"/>
  <c r="BE1000" i="2"/>
  <c r="BE1008" i="2"/>
  <c r="BE1013" i="2"/>
  <c r="BE1018" i="2"/>
  <c r="BE1022" i="2"/>
  <c r="BE1031" i="2"/>
  <c r="BE1035" i="2"/>
  <c r="BE1038" i="2"/>
  <c r="BE1042" i="2"/>
  <c r="BE1046" i="2"/>
  <c r="BE1056" i="2"/>
  <c r="BE1066" i="2"/>
  <c r="BE1076" i="2"/>
  <c r="BE1086" i="2"/>
  <c r="BE1093" i="2"/>
  <c r="BE1109" i="2"/>
  <c r="BE1125" i="2"/>
  <c r="BE1141" i="2"/>
  <c r="BE1147" i="2"/>
  <c r="BE1152" i="2"/>
  <c r="BE1157" i="2"/>
  <c r="BE1161" i="2"/>
  <c r="BE1174" i="2"/>
  <c r="BE1187" i="2"/>
  <c r="BC55" i="1"/>
  <c r="BC54" i="1" s="1"/>
  <c r="W32" i="1" s="1"/>
  <c r="BD55" i="1"/>
  <c r="J34" i="3"/>
  <c r="AW56" i="1" s="1"/>
  <c r="F34" i="3"/>
  <c r="BA56" i="1"/>
  <c r="F35" i="3"/>
  <c r="BB56" i="1" s="1"/>
  <c r="F36" i="3"/>
  <c r="BC56" i="1"/>
  <c r="F37" i="3"/>
  <c r="BD56" i="1" s="1"/>
  <c r="BA54" i="1" l="1"/>
  <c r="W30" i="1" s="1"/>
  <c r="BB54" i="1"/>
  <c r="AX54" i="1" s="1"/>
  <c r="BD54" i="1"/>
  <c r="W33" i="1" s="1"/>
  <c r="P81" i="3"/>
  <c r="AU56" i="1"/>
  <c r="R410" i="2"/>
  <c r="R105" i="2" s="1"/>
  <c r="T410" i="2"/>
  <c r="T81" i="3"/>
  <c r="P106" i="2"/>
  <c r="R106" i="2"/>
  <c r="T106" i="2"/>
  <c r="P410" i="2"/>
  <c r="BK410" i="2"/>
  <c r="BK105" i="2" s="1"/>
  <c r="J105" i="2" s="1"/>
  <c r="J30" i="2" s="1"/>
  <c r="AG55" i="1" s="1"/>
  <c r="R81" i="3"/>
  <c r="BK81" i="3"/>
  <c r="J81" i="3" s="1"/>
  <c r="J59" i="3" s="1"/>
  <c r="AY54" i="1"/>
  <c r="F33" i="2"/>
  <c r="AZ55" i="1" s="1"/>
  <c r="J33" i="3"/>
  <c r="AV56" i="1" s="1"/>
  <c r="AT56" i="1" s="1"/>
  <c r="J33" i="2"/>
  <c r="AV55" i="1" s="1"/>
  <c r="AT55" i="1" s="1"/>
  <c r="W31" i="1"/>
  <c r="F33" i="3"/>
  <c r="AZ56" i="1"/>
  <c r="AW54" i="1" l="1"/>
  <c r="AK30" i="1" s="1"/>
  <c r="T105" i="2"/>
  <c r="J410" i="2"/>
  <c r="J71" i="2" s="1"/>
  <c r="P105" i="2"/>
  <c r="AU55" i="1" s="1"/>
  <c r="AU54" i="1" s="1"/>
  <c r="AN55" i="1"/>
  <c r="J59" i="2"/>
  <c r="J39" i="2"/>
  <c r="AZ54" i="1"/>
  <c r="W29" i="1" s="1"/>
  <c r="J30" i="3"/>
  <c r="AG56" i="1"/>
  <c r="J39" i="3" l="1"/>
  <c r="AN56" i="1"/>
  <c r="AG54" i="1"/>
  <c r="AK26" i="1" s="1"/>
  <c r="AV54" i="1"/>
  <c r="AK29" i="1" s="1"/>
  <c r="AK35" i="1" l="1"/>
  <c r="AT54" i="1"/>
  <c r="AN54" i="1" s="1"/>
</calcChain>
</file>

<file path=xl/sharedStrings.xml><?xml version="1.0" encoding="utf-8"?>
<sst xmlns="http://schemas.openxmlformats.org/spreadsheetml/2006/main" count="10743" uniqueCount="1676">
  <si>
    <t>Export Komplet</t>
  </si>
  <si>
    <t>VZ</t>
  </si>
  <si>
    <t>2.0</t>
  </si>
  <si>
    <t>ZAMOK</t>
  </si>
  <si>
    <t>False</t>
  </si>
  <si>
    <t>{2c6e0c0f-fae6-45d2-aeba-c06b24f5a703}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</si>
  <si>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</si>
  <si>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</si>
  <si>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</si>
  <si>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</si>
  <si>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</si>
  <si>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</si>
  <si>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</si>
  <si>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</si>
  <si>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EM2024-233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</si>
  <si>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</si>
  <si>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</si>
  <si>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Slezská nemocnice v Opavě p.o., stavební úpravy 1.NP pavilonu V/A</t>
  </si>
  <si>
    <t>KSO:</t>
  </si>
  <si>
    <t/>
  </si>
  <si>
    <t>CC-CZ:</t>
  </si>
  <si>
    <t>Místo:</t>
  </si>
  <si>
    <t>Opava, Olomoucká 470/86</t>
  </si>
  <si>
    <t>Datum:</t>
  </si>
  <si>
    <t>9. 5. 2024</t>
  </si>
  <si>
    <t>Zadavatel:</t>
  </si>
  <si>
    <t>IČ:</t>
  </si>
  <si>
    <t>Slezská nemocnice v Opavě</t>
  </si>
  <si>
    <t>DIČ:</t>
  </si>
  <si>
    <t>Uchazeč:</t>
  </si>
  <si>
    <t>Vyplň údaj</t>
  </si>
  <si>
    <t>Projektant:</t>
  </si>
  <si>
    <t>Ateliér EMMEt s.r.o.</t>
  </si>
  <si>
    <t>True</t>
  </si>
  <si>
    <t>Zpracovatel:</t>
  </si>
  <si>
    <t>Ateliér EMMET s.r.o.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</si>
  <si>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</si>
  <si>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</si>
  <si>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</si>
  <si>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</si>
  <si>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</si>
  <si>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</si>
  <si>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</si>
  <si>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</si>
  <si>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</si>
  <si>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</si>
  <si>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</si>
  <si>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</si>
  <si>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</si>
  <si>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</si>
  <si>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</si>
  <si>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</si>
  <si>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</si>
  <si>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</si>
  <si>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</si>
  <si>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</si>
  <si>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</si>
  <si>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</si>
  <si>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</si>
  <si>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</si>
  <si>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</si>
  <si>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</si>
  <si>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</si>
  <si>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</si>
  <si>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</si>
  <si>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</si>
  <si>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</si>
  <si>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</si>
  <si>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</si>
  <si>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</si>
  <si>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</si>
  <si>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</si>
  <si>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</si>
  <si>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</si>
  <si>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</si>
  <si>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</si>
  <si>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</si>
  <si>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</si>
  <si>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Pavilon V část A (RDG oddělení)</t>
  </si>
  <si>
    <t>STA</t>
  </si>
  <si>
    <t>1</t>
  </si>
  <si>
    <t>{140d1ef5-9267-4a76-8cc4-8a8612e3a48c}</t>
  </si>
  <si>
    <t>2</t>
  </si>
  <si>
    <t>VN a ON</t>
  </si>
  <si>
    <t>Vedlejší a ostatní náklady</t>
  </si>
  <si>
    <t>{c552f7b9-8856-4b4e-b253-db1b95e4d8a0}</t>
  </si>
  <si>
    <t>KRYCÍ LIST SOUPISU PRACÍ</t>
  </si>
  <si>
    <t>Objekt:</t>
  </si>
  <si>
    <t>SO 01 - Pavilon V část A (RDG oddělení)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</si>
  <si>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</si>
  <si>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</si>
  <si>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</si>
  <si>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</si>
  <si>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</si>
  <si>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</si>
  <si>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62 - Úprava povrchů vnějších</t>
  </si>
  <si>
    <t xml:space="preserve">    61 - Úprava povrchů vnitřních</t>
  </si>
  <si>
    <t xml:space="preserve">    64 - Osazování výplní otvorů</t>
  </si>
  <si>
    <t xml:space="preserve">    95 - Různé dokončovací konstrukce a práce pozemních staveb</t>
  </si>
  <si>
    <t xml:space="preserve">    94 - Lešení a stavební výtahy</t>
  </si>
  <si>
    <t xml:space="preserve">    96 - Bourání konstrukcí</t>
  </si>
  <si>
    <t xml:space="preserve">    97 - Prorážení otvorů a ostatní bourací práce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</si>
  <si>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</si>
  <si>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</si>
  <si>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</si>
  <si>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</si>
  <si>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</si>
  <si>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</si>
  <si>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</si>
  <si>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</si>
  <si>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</si>
  <si>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</si>
  <si>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</si>
  <si>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</si>
  <si>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</si>
  <si>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</si>
  <si>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</si>
  <si>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</si>
  <si>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</si>
  <si>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</si>
  <si>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</si>
  <si>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</si>
  <si>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</si>
  <si>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</si>
  <si>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</si>
  <si>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</si>
  <si>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</si>
  <si>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</si>
  <si>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</si>
  <si>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</si>
  <si>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</si>
  <si>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</si>
  <si>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</si>
  <si>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</si>
  <si>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</si>
  <si>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</si>
  <si>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</si>
  <si>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</si>
  <si>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317168021</t>
  </si>
  <si>
    <t>Překlad keramický plochý š 145 mm dl 1000 mm</t>
  </si>
  <si>
    <t>kus</t>
  </si>
  <si>
    <t>CS ÚRS 2024 01</t>
  </si>
  <si>
    <t>4</t>
  </si>
  <si>
    <t>294121963</t>
  </si>
  <si>
    <t>PP</t>
  </si>
  <si>
    <t>Překlady keramické ploché osazené do maltového lože, výšky překladu 71 mm šířky 145 mm, délky 1000 mm</t>
  </si>
  <si>
    <t>Online PSC</t>
  </si>
  <si>
    <t>https://podminky.urs.cz/item/CS_URS_2024_01/317168021</t>
  </si>
  <si>
    <t>VV</t>
  </si>
  <si>
    <t>" viz. půdorys 1.NP nový stav"</t>
  </si>
  <si>
    <t>" nové překlady" 1</t>
  </si>
  <si>
    <t>317168022</t>
  </si>
  <si>
    <t>Překlad keramický plochý š 145 mm dl 1250 mm</t>
  </si>
  <si>
    <t>-1289668830</t>
  </si>
  <si>
    <t>Překlady keramické ploché osazené do maltového lože, výšky překladu 71 mm šířky 145 mm, délky 1250 mm</t>
  </si>
  <si>
    <t>https://podminky.urs.cz/item/CS_URS_2024_01/317168022</t>
  </si>
  <si>
    <t>" nové překlady" 2+1</t>
  </si>
  <si>
    <t>317944321</t>
  </si>
  <si>
    <t>Válcované nosníky do č.12 dodatečně osazované do připravených otvorů</t>
  </si>
  <si>
    <t>t</t>
  </si>
  <si>
    <t>-870298915</t>
  </si>
  <si>
    <t>Válcované nosníky dodatečně osazované do připravených otvorů bez zazdění hlav do č. 12</t>
  </si>
  <si>
    <t>https://podminky.urs.cz/item/CS_URS_2024_01/317944321</t>
  </si>
  <si>
    <t xml:space="preserve">" viz. půdorys bouracích prací" </t>
  </si>
  <si>
    <t xml:space="preserve">"včetně základního nátěru" </t>
  </si>
  <si>
    <t>" I  č. 120" 11,1*(1,1+1,1+1,4+1,3)*1,08*0,001</t>
  </si>
  <si>
    <t>340239212</t>
  </si>
  <si>
    <t>Zazdívka otvorů v příčkách nebo stěnách pl přes 1 do 4 m2 cihlami plnými tl přes 100 mm</t>
  </si>
  <si>
    <t>m2</t>
  </si>
  <si>
    <t>-1457376781</t>
  </si>
  <si>
    <t>Zazdívka otvorů v příčkách nebo stěnách cihlami pálenými plnými plochy přes 1 m2 do 4 m2, tloušťky přes 100 mm</t>
  </si>
  <si>
    <t>https://podminky.urs.cz/item/CS_URS_2024_01/340239212</t>
  </si>
  <si>
    <t>0,205*2,1+0,9*2,1+0,9*2,1+0,395*2,1</t>
  </si>
  <si>
    <t>"otevření jader po napojení ZTI" 3,55*0,4*2</t>
  </si>
  <si>
    <t>Součet</t>
  </si>
  <si>
    <t>5</t>
  </si>
  <si>
    <t>342244201</t>
  </si>
  <si>
    <t>Příčka z cihel broušených na tenkovrstvou maltu tloušťky 80 mm</t>
  </si>
  <si>
    <t>521134835</t>
  </si>
  <si>
    <t>Příčky jednoduché z cihel děrovaných broušených, na tenkovrstvou maltu, pevnost cihel do P15, tl. příčky 80 mm</t>
  </si>
  <si>
    <t>https://podminky.urs.cz/item/CS_URS_2024_01/342244201</t>
  </si>
  <si>
    <t>" nové příčky" 3,32*3,55-0,8*1,97+1,6*3,55-0,7*1,97+0,15*3,55*2</t>
  </si>
  <si>
    <t>6</t>
  </si>
  <si>
    <t>342244221</t>
  </si>
  <si>
    <t>Příčka z cihel broušených na tenkovrstvou maltu tloušťky 140 mm</t>
  </si>
  <si>
    <t>2032626108</t>
  </si>
  <si>
    <t>Příčky jednoduché z cihel děrovaných broušených, na tenkovrstvou maltu, pevnost cihel do P15, tl. příčky 140 mm</t>
  </si>
  <si>
    <t>https://podminky.urs.cz/item/CS_URS_2024_01/342244221</t>
  </si>
  <si>
    <t>" nové příčky" (1,75+0,65+3,125+0,15*2)*3,55+1,85*3,55-0,9*1,97+0,15*2*3,55</t>
  </si>
  <si>
    <t>3,125*3,55-0,8*1,97</t>
  </si>
  <si>
    <t>7</t>
  </si>
  <si>
    <t>342291121</t>
  </si>
  <si>
    <t>Ukotvení příček k cihelným konstrukcím plochými kotvami</t>
  </si>
  <si>
    <t>m</t>
  </si>
  <si>
    <t>392630816</t>
  </si>
  <si>
    <t>Ukotvení příček plochými kotvami, do konstrukce cihelné</t>
  </si>
  <si>
    <t>https://podminky.urs.cz/item/CS_URS_2024_01/342291121</t>
  </si>
  <si>
    <t>2,1*8+3,55*2</t>
  </si>
  <si>
    <t>8</t>
  </si>
  <si>
    <t>346244381</t>
  </si>
  <si>
    <t>Plentování jednostranné v do 200 mm válcovaných nosníků cihlami</t>
  </si>
  <si>
    <t>986054225</t>
  </si>
  <si>
    <t>Plentování ocelových válcovaných nosníků jednostranné cihlami na maltu, výška stojiny do 200 mm</t>
  </si>
  <si>
    <t>https://podminky.urs.cz/item/CS_URS_2024_01/346244381</t>
  </si>
  <si>
    <t>1,5*0,2*2+1,2*0,2*2*2+0,2*0,5*2</t>
  </si>
  <si>
    <t>9</t>
  </si>
  <si>
    <t>346272256</t>
  </si>
  <si>
    <t>Přizdívka z pórobetonových tvárnic tl 150 mm</t>
  </si>
  <si>
    <t>91873202</t>
  </si>
  <si>
    <t>Přizdívky z pórobetonových tvárnic objemová hmotnost do 500 kg/m3, na tenké maltové lože, tloušťka přizdívky 150 mm</t>
  </si>
  <si>
    <t>https://podminky.urs.cz/item/CS_URS_2024_01/346272256</t>
  </si>
  <si>
    <t>"instalační předstěna m.č. 1.40d" 1,7*3,55+(1,6+0,25)*3,55</t>
  </si>
  <si>
    <t>62</t>
  </si>
  <si>
    <t>Úprava povrchů vnějších</t>
  </si>
  <si>
    <t>10</t>
  </si>
  <si>
    <t>622225134</t>
  </si>
  <si>
    <t>Oprava kontaktního zateplení stěn z desek z minerální vlny tl přes 120 do 160 mm pl přes 0,5 do 1,0 m2</t>
  </si>
  <si>
    <t>785144488</t>
  </si>
  <si>
    <t>Oprava kontaktního zateplení z desek z minerální vlny jednotlivých malých ploch tloušťky přes 120 do 160 mm stěn, plochy jednotlivě přes 0,5 do 1,0 m2</t>
  </si>
  <si>
    <t>https://podminky.urs.cz/item/CS_URS_2024_01/622225134</t>
  </si>
  <si>
    <t xml:space="preserve">" viz. půdorys 1.NP nový stav" </t>
  </si>
  <si>
    <t>" pro potřeby VZT" 1</t>
  </si>
  <si>
    <t>11</t>
  </si>
  <si>
    <t>622525104</t>
  </si>
  <si>
    <t>Tenkovrstvá omítka malých ploch přes 0,5 do 1 m2 na stěnách</t>
  </si>
  <si>
    <t>-1294864484</t>
  </si>
  <si>
    <t>Omítka tenkovrstvá jednotlivých malých ploch silikátová, akrylátová, silikonová nebo silikonsilikátová stěn, plochy jednotlivě přes 0,5 do 1,0 m2</t>
  </si>
  <si>
    <t>https://podminky.urs.cz/item/CS_URS_2024_01/622525104</t>
  </si>
  <si>
    <t>61</t>
  </si>
  <si>
    <t>Úprava povrchů vnitřních</t>
  </si>
  <si>
    <t>612131121</t>
  </si>
  <si>
    <t>Penetrační disperzní nátěr vnitřních stěn nanášený ručně</t>
  </si>
  <si>
    <t>903102816</t>
  </si>
  <si>
    <t>Podkladní a spojovací vrstva vnitřních omítaných ploch penetrace disperzní nanášená ručně stěn</t>
  </si>
  <si>
    <t>https://podminky.urs.cz/item/CS_URS_2024_01/612131121</t>
  </si>
  <si>
    <t xml:space="preserve">"nové  příčky" </t>
  </si>
  <si>
    <t>1,85*2*3,55-0,9*1,97*2</t>
  </si>
  <si>
    <t>(4,875+0,65+1,6+0,65+3,275+3,375*2+1,6*2+1,6*2)*3,55-(0,8*1,97*2+0,7*1,97*2)</t>
  </si>
  <si>
    <t>(3,125*3,55-0,8*1,97)*2</t>
  </si>
  <si>
    <t xml:space="preserve">"stávající příčky dozdívky " </t>
  </si>
  <si>
    <t>0,4*2,1*2+0,3*2,1*2+0,9*2,1*2+0,9*2,1*2+(1,5*3,55-0,8*1,97)*2+3,55*0,15*2</t>
  </si>
  <si>
    <t>13</t>
  </si>
  <si>
    <t>612142001</t>
  </si>
  <si>
    <t>Pletivo sklovláknité vnitřních stěn vtlačené do tmelu</t>
  </si>
  <si>
    <t>792301802</t>
  </si>
  <si>
    <t>Pletivo vnitřních ploch v ploše nebo pruzích, na plném podkladu sklovláknité vtlačené do tmelu včetně tmelu stěn</t>
  </si>
  <si>
    <t>https://podminky.urs.cz/item/CS_URS_2024_01/612142001</t>
  </si>
  <si>
    <t>0,4*2,1*2+0,3*2,1*2+0,9*2,1*2+0,9*2,1*2</t>
  </si>
  <si>
    <t>10,5*1,3 'Přepočtené koeficientem množství</t>
  </si>
  <si>
    <t>14</t>
  </si>
  <si>
    <t>612321141</t>
  </si>
  <si>
    <t>Vápenocementová omítka štuková dvouvrstvá vnitřních stěn nanášená ručně</t>
  </si>
  <si>
    <t>930193844</t>
  </si>
  <si>
    <t>Omítka vápenocementová vnitřních ploch nanášená ručně dvouvrstvá, tloušťky jádrové omítky do 10 mm a tloušťky štuku do 3 mm štuková svislých konstrukcí stěn</t>
  </si>
  <si>
    <t>https://podminky.urs.cz/item/CS_URS_2024_01/612321141</t>
  </si>
  <si>
    <t>15</t>
  </si>
  <si>
    <t>612325421</t>
  </si>
  <si>
    <t>Oprava vnitřní vápenocementové štukové omítky stěn v rozsahu plochy do 10 %</t>
  </si>
  <si>
    <t>424387783</t>
  </si>
  <si>
    <t>Oprava vápenocementové omítky vnitřních ploch štukové dvouvrstvé, tloušťky do 20 mm a tloušťky štuku do 3 mm stěn, v rozsahu opravované plochy do 10%</t>
  </si>
  <si>
    <t>https://podminky.urs.cz/item/CS_URS_2024_01/612325421</t>
  </si>
  <si>
    <t>"1.46" 15,65*3,55-(0,8*1,97+2,0*2,1)</t>
  </si>
  <si>
    <t>"1.09"  20,75*3,55-(1,1*1,97+0,8*1,97+2,0*2,1*2+4,875*3,55)</t>
  </si>
  <si>
    <t>"1.40b" 13,1*3,55-(3,375*3,55+3,275*3,55+2,0*2,1)</t>
  </si>
  <si>
    <t>"1.40c" 2,175*3,55-0,8*1,97</t>
  </si>
  <si>
    <t>"1.33b" 22,1*3,55-(0,8*1,97*4+0,9*1,97+1,85*3,55)</t>
  </si>
  <si>
    <t>"1.56c" (3,125+1,5*2+2,0)*3,55-0,8*1,97</t>
  </si>
  <si>
    <t>"1.75" (1,5*3,55)-0,8*1,97</t>
  </si>
  <si>
    <t>16</t>
  </si>
  <si>
    <t>619991RO22</t>
  </si>
  <si>
    <t>Zakrytí podlahy geitextilií</t>
  </si>
  <si>
    <t>VLASTNÍ</t>
  </si>
  <si>
    <t>1581063163</t>
  </si>
  <si>
    <t>Zakrytí vnitřních ploch před znečištěním geotextilií včetně pozdějšího odkrytí podlah</t>
  </si>
  <si>
    <t xml:space="preserve">" viz. půdorys 1.Np nový stav" </t>
  </si>
  <si>
    <t>67,90+15,0+3,77+6,0+5,0</t>
  </si>
  <si>
    <t>17</t>
  </si>
  <si>
    <t>612321131</t>
  </si>
  <si>
    <t>Vápenocementový štuk vnitřních stěn tloušťky do 3 mm</t>
  </si>
  <si>
    <t>449245675</t>
  </si>
  <si>
    <t>Vápenocementový štuk vnitřních ploch tloušťky do 3 mm svislých konstrukcí stěn</t>
  </si>
  <si>
    <t>https://podminky.urs.cz/item/CS_URS_2024_01/612321131</t>
  </si>
  <si>
    <t>Mezisoučet</t>
  </si>
  <si>
    <t>"oprava štuku v rozsahu 50 % plochy" 213,666*2</t>
  </si>
  <si>
    <t>18</t>
  </si>
  <si>
    <t>619991005</t>
  </si>
  <si>
    <t>Zakrytí stěny fólií</t>
  </si>
  <si>
    <t>906307933</t>
  </si>
  <si>
    <t>Zakrytí vnitřních ploch před znečištěním fólií včetně pozdějšího odkrytí stěn nebo svislých ploch</t>
  </si>
  <si>
    <t>https://podminky.urs.cz/item/CS_URS_2024_01/619991005</t>
  </si>
  <si>
    <t xml:space="preserve">"ochrana oken a dveří" </t>
  </si>
  <si>
    <t>2,0*2,1*4+1,0*2,0*2*6+1,1*2,0*2+1,0*2,0*2*3+2,0*2,1</t>
  </si>
  <si>
    <t>19</t>
  </si>
  <si>
    <t>619991011</t>
  </si>
  <si>
    <t>Obalení samostatných konstrukcí a prvků fólií</t>
  </si>
  <si>
    <t>666181489</t>
  </si>
  <si>
    <t>Zakrytí vnitřních ploch před znečištěním fólií včetně pozdějšího odkrytí samostatných konstrukcí a prvků</t>
  </si>
  <si>
    <t>https://podminky.urs.cz/item/CS_URS_2024_01/619991011</t>
  </si>
  <si>
    <t>" např. radiátorů a pod."</t>
  </si>
  <si>
    <t>2,0*1,0*5+5,0*4</t>
  </si>
  <si>
    <t>20</t>
  </si>
  <si>
    <t>619995001</t>
  </si>
  <si>
    <t>Začištění omítek kolem oken, dveří, podlah nebo obkladů</t>
  </si>
  <si>
    <t>1796004749</t>
  </si>
  <si>
    <t>Začištění omítek (s dodáním hmot) kolem oken, dveří, podlah, obkladů apod.</t>
  </si>
  <si>
    <t>https://podminky.urs.cz/item/CS_URS_2024_01/619995001</t>
  </si>
  <si>
    <t>0,4+2,12+0,3+2,1*2+0,9+2,1*2+0,9*2,1*2+3,55*10+3,55*2*2+1,0+2,0*2</t>
  </si>
  <si>
    <t>64</t>
  </si>
  <si>
    <t>Osazování výplní otvorů</t>
  </si>
  <si>
    <t>642944121</t>
  </si>
  <si>
    <t>Osazování ocelových zárubní dodatečné pl do 2,5 m2</t>
  </si>
  <si>
    <t>1717119269</t>
  </si>
  <si>
    <t>Osazení ocelových dveřních zárubní lisovaných nebo z úhelníků dodatečně s vybetonováním prahu, plochy do 2,5 m2</t>
  </si>
  <si>
    <t>https://podminky.urs.cz/item/CS_URS_2024_01/642944121</t>
  </si>
  <si>
    <t xml:space="preserve">" dvoudílná ocelová zárubeň" </t>
  </si>
  <si>
    <t>"700/1970" 1</t>
  </si>
  <si>
    <t>"800/1970" 4+2</t>
  </si>
  <si>
    <t>"900/1970" 1</t>
  </si>
  <si>
    <t>"1100/1970" 1</t>
  </si>
  <si>
    <t>22</t>
  </si>
  <si>
    <t>M</t>
  </si>
  <si>
    <t>55331436</t>
  </si>
  <si>
    <t>zárubeň jednokřídlá ocelová pro dodatečnou montáž tl stěny 110-150mm rozměru 700/1970, 2100mm</t>
  </si>
  <si>
    <t>529732624</t>
  </si>
  <si>
    <t>" viz. montáž" 1</t>
  </si>
  <si>
    <t>23</t>
  </si>
  <si>
    <t>55331437</t>
  </si>
  <si>
    <t>zárubeň jednokřídlá ocelová pro dodatečnou montáž tl stěny 110-150mm rozměru 800/1970, 2100mm</t>
  </si>
  <si>
    <t>-915128989</t>
  </si>
  <si>
    <t>" viz. montáž" 4+2</t>
  </si>
  <si>
    <t>24</t>
  </si>
  <si>
    <t>55331438</t>
  </si>
  <si>
    <t>zárubeň jednokřídlá ocelová pro dodatečnou montáž tl stěny 110-150mm rozměru 900/1970, 2100mm</t>
  </si>
  <si>
    <t>1907609870</t>
  </si>
  <si>
    <t>25</t>
  </si>
  <si>
    <t>55331439</t>
  </si>
  <si>
    <t>zárubeň jednokřídlá ocelová pro dodatečnou montáž tl stěny 110-150mm rozměru 1100/1970, 2100mm</t>
  </si>
  <si>
    <t>340690431</t>
  </si>
  <si>
    <t>95</t>
  </si>
  <si>
    <t>Různé dokončovací konstrukce a práce pozemních staveb</t>
  </si>
  <si>
    <t>26</t>
  </si>
  <si>
    <t>952901111</t>
  </si>
  <si>
    <t>Vyčištění budov bytové a občanské výstavby při výšce podlaží do 4 m</t>
  </si>
  <si>
    <t>492315247</t>
  </si>
  <si>
    <t>Vyčištění budov nebo objektů před předáním do užívání budov bytové nebo občanské výstavby, světlé výšky podlaží do 4 m</t>
  </si>
  <si>
    <t>https://podminky.urs.cz/item/CS_URS_2024_01/952901111</t>
  </si>
  <si>
    <t>13,48+15,5+14,63+12,67+12,18+15,0+3,77+11,09+13,23</t>
  </si>
  <si>
    <t>94</t>
  </si>
  <si>
    <t>Lešení a stavební výtahy</t>
  </si>
  <si>
    <t>27</t>
  </si>
  <si>
    <t>949101111</t>
  </si>
  <si>
    <t>Lešení pomocné pro objekty pozemních staveb s lešeňovou podlahou v do 1,9 m zatížení do 150 kg/m2</t>
  </si>
  <si>
    <t>340422651</t>
  </si>
  <si>
    <t>Lešení pomocné pracovní pro objekty pozemních staveb pro zatížení do 150 kg/m2, o výšce lešeňové podlahy do 1,9 m</t>
  </si>
  <si>
    <t>https://podminky.urs.cz/item/CS_URS_2024_01/949101111</t>
  </si>
  <si>
    <t>13,48+15,5+14,63+12,67+12,18+15,0+3,77+11,09+5,0</t>
  </si>
  <si>
    <t>96</t>
  </si>
  <si>
    <t>Bourání konstrukcí</t>
  </si>
  <si>
    <t>28</t>
  </si>
  <si>
    <t>962031133</t>
  </si>
  <si>
    <t>Bourání příček nebo přizdívek z cihel pálených tl přes 100 do 150 mm</t>
  </si>
  <si>
    <t>858212203</t>
  </si>
  <si>
    <t>Bourání příček nebo přizdívek z cihel pálených plných nebo dutých, tl. přes 100 do 150 mm</t>
  </si>
  <si>
    <t>https://podminky.urs.cz/item/CS_URS_2024_01/962031133</t>
  </si>
  <si>
    <t xml:space="preserve">4,875*3,55*2+1,85*3,55-0,9*1,97 </t>
  </si>
  <si>
    <t>1,5*3,55-0,8*1,97</t>
  </si>
  <si>
    <t>29</t>
  </si>
  <si>
    <t>965046111</t>
  </si>
  <si>
    <t>Broušení stávajících betonových podlah úběr do 3 mm</t>
  </si>
  <si>
    <t>-803903628</t>
  </si>
  <si>
    <t>https://podminky.urs.cz/item/CS_URS_2024_01/965046111</t>
  </si>
  <si>
    <t xml:space="preserve">"předpokládaný úběr 5,0 mm" </t>
  </si>
  <si>
    <t>"109" 13,48</t>
  </si>
  <si>
    <t>"133" 15,50</t>
  </si>
  <si>
    <t>"140a" 14,63</t>
  </si>
  <si>
    <t>"140b" 12,67</t>
  </si>
  <si>
    <t>"146" 12,18</t>
  </si>
  <si>
    <t>"ostatní" 3,77+11,09</t>
  </si>
  <si>
    <t>30</t>
  </si>
  <si>
    <t>965046119</t>
  </si>
  <si>
    <t>Příplatek k broušení stávajících betonových podlah za každý další 1 mm úběru</t>
  </si>
  <si>
    <t>-1905369740</t>
  </si>
  <si>
    <t>Broušení stávajících betonových podlah Příplatek k ceně za každý další 1 mm úběru</t>
  </si>
  <si>
    <t>https://podminky.urs.cz/item/CS_URS_2024_01/965046119</t>
  </si>
  <si>
    <t xml:space="preserve">"předpokládaný úběr 5,0  mm" </t>
  </si>
  <si>
    <t>"předpokládaný úběr 5,0 mm"  83,32</t>
  </si>
  <si>
    <t>31</t>
  </si>
  <si>
    <t>968072455</t>
  </si>
  <si>
    <t>Vybourání kovových dveřních zárubní pl do 2 m2</t>
  </si>
  <si>
    <t>-1952269794</t>
  </si>
  <si>
    <t>Vybourání kovových rámů oken s křídly, dveřních zárubní, vrat, stěn, ostění nebo obkladů dveřních zárubní, plochy do 2 m2</t>
  </si>
  <si>
    <t>https://podminky.urs.cz/item/CS_URS_2024_01/968072455</t>
  </si>
  <si>
    <t xml:space="preserve">" viz. půdorys 1.NP bourací práce" </t>
  </si>
  <si>
    <t xml:space="preserve">"vybourání stávajících dveří" </t>
  </si>
  <si>
    <t>0,8*1,97*3+0,9*1,97*2</t>
  </si>
  <si>
    <t>32</t>
  </si>
  <si>
    <t>968072456</t>
  </si>
  <si>
    <t>Vybourání kovových dveřních zárubní pl přes 2 m2</t>
  </si>
  <si>
    <t>80729308</t>
  </si>
  <si>
    <t>Vybourání kovových rámů oken s křídly, dveřních zárubní, vrat, stěn, ostění nebo obkladů dveřních zárubní, plochy přes 2 m2</t>
  </si>
  <si>
    <t>https://podminky.urs.cz/item/CS_URS_2024_01/968072456</t>
  </si>
  <si>
    <t>1,1*1,97*1</t>
  </si>
  <si>
    <t>97</t>
  </si>
  <si>
    <t>Prorážení otvorů a ostatní bourací práce</t>
  </si>
  <si>
    <t>33</t>
  </si>
  <si>
    <t>971033631</t>
  </si>
  <si>
    <t>Vybourání otvorů ve zdivu cihelném pl do 4 m2 na MVC nebo MV tl do 150 mm</t>
  </si>
  <si>
    <t>-408487319</t>
  </si>
  <si>
    <t>Vybourání otvorů ve zdivu základovém nebo nadzákladovém z cihel, tvárnic, příčkovek z cihel pálených na maltu vápennou nebo vápenocementovou plochy do 4 m2, tl. do 150 mm</t>
  </si>
  <si>
    <t>https://podminky.urs.cz/item/CS_URS_2024_01/971033631</t>
  </si>
  <si>
    <t xml:space="preserve">" viz.půdorys 1.NP bourací práce" </t>
  </si>
  <si>
    <t>0,85*2,02+0,85*2,02+1,15*2,02+0,9*2,05</t>
  </si>
  <si>
    <t>34</t>
  </si>
  <si>
    <t>973032863</t>
  </si>
  <si>
    <t>Vysekání kapes pro zavázání příček nebo zdí ve zdivu z dutých cihel nebo tvárnic tl do 150 mm</t>
  </si>
  <si>
    <t>-1136401841</t>
  </si>
  <si>
    <t>Vysekání kapes ve zdivu z dutých cihel nebo tvárnic pro zavázání nových příček a zdí, tl. do 150 mm</t>
  </si>
  <si>
    <t>https://podminky.urs.cz/item/CS_URS_2024_01/973032863</t>
  </si>
  <si>
    <t xml:space="preserve">"viz. půdorys 1.NP bourací páce" </t>
  </si>
  <si>
    <t>" vysekání kapes pro zavázání nových příček" 3,55*7</t>
  </si>
  <si>
    <t>35</t>
  </si>
  <si>
    <t>974032164</t>
  </si>
  <si>
    <t>Vysekání rýh ve stěnách nebo příčkách z dutých cihel nebo tvárnic hl do 150 mm š do 150 mm</t>
  </si>
  <si>
    <t>-21193841</t>
  </si>
  <si>
    <t>Vysekání rýh ve stěnách nebo příčkách z dutých cihel, tvárnic, desek z dutých cihel nebo tvárnic do hl. 150 mm a šířky do 150 mm</t>
  </si>
  <si>
    <t>https://podminky.urs.cz/item/CS_URS_2024_01/974032164</t>
  </si>
  <si>
    <t>" pro nové překlady" 1,4+1,1+1,1+1,3</t>
  </si>
  <si>
    <t>36</t>
  </si>
  <si>
    <t>978013121</t>
  </si>
  <si>
    <t>Otlučení (osekání) vnitřní vápenné nebo vápenocementové omítky stěn v rozsahu přes 5 do 10 %</t>
  </si>
  <si>
    <t>2131861886</t>
  </si>
  <si>
    <t>Otlučení vápenných nebo vápenocementových omítek vnitřních ploch stěn s vyškrabáním spar, s očištěním zdiva, v rozsahu přes 5 do 10 %</t>
  </si>
  <si>
    <t>https://podminky.urs.cz/item/CS_URS_2024_01/978013121</t>
  </si>
  <si>
    <t>37</t>
  </si>
  <si>
    <t>978035115</t>
  </si>
  <si>
    <t>Odstranění tenkovrstvé omítky tl do 2 mm obroušením v rozsahu přes 30 do 50 %</t>
  </si>
  <si>
    <t>-839048304</t>
  </si>
  <si>
    <t>Odstranění tenkovrstvých omítek nebo štuku tloušťky do 2 mm obroušením, rozsahu přes 30 do 50%</t>
  </si>
  <si>
    <t>https://podminky.urs.cz/item/CS_URS_2024_01/978035115</t>
  </si>
  <si>
    <t>38</t>
  </si>
  <si>
    <t>978059541</t>
  </si>
  <si>
    <t>Odsekání a odebrání obkladů stěn z vnitřních obkládaček plochy přes 1 m2</t>
  </si>
  <si>
    <t>-1396877805</t>
  </si>
  <si>
    <t>Odsekání obkladů stěn včetně otlučení podkladní omítky až na zdivo z obkládaček vnitřních, z jakýchkoliv materiálů, plochy přes 1 m2</t>
  </si>
  <si>
    <t>https://podminky.urs.cz/item/CS_URS_2024_01/978059541</t>
  </si>
  <si>
    <t xml:space="preserve">"odstranění stávajícího obkladu" </t>
  </si>
  <si>
    <t>(0,6+2,3)*1,5+(0,6+1,3)*1,5*1</t>
  </si>
  <si>
    <t>39</t>
  </si>
  <si>
    <t>977151121</t>
  </si>
  <si>
    <t>Jádrové vrty diamantovými korunkami do stavebních materiálů D přes 110 do 120 mm</t>
  </si>
  <si>
    <t>-863552648</t>
  </si>
  <si>
    <t>Jádrové vrty diamantovými korunkami do stavebních materiálů (železobetonu, betonu, cihel, obkladů, dlažeb, kamene) průměru přes 110 do 120 mm</t>
  </si>
  <si>
    <t>https://podminky.urs.cz/item/CS_URS_2024_01/977151121</t>
  </si>
  <si>
    <t xml:space="preserve">" viz. půdorys 1.NP nový stav " </t>
  </si>
  <si>
    <t>"pro potřeby VZT " 0,45*2+0,15*2+0,1</t>
  </si>
  <si>
    <t>40</t>
  </si>
  <si>
    <t>971033431</t>
  </si>
  <si>
    <t>Vybourání otvorů ve zdivu cihelném pl do 0,25 m2 na MVC nebo MV tl do 150 mm</t>
  </si>
  <si>
    <t>-1771081141</t>
  </si>
  <si>
    <t>Vybourání otvorů ve zdivu základovém nebo nadzákladovém z cihel, tvárnic, příčkovek z cihel pálených na maltu vápennou nebo vápenocementovou plochy do 0,25 m2, tl. do 150 mm</t>
  </si>
  <si>
    <t>https://podminky.urs.cz/item/CS_URS_2024_01/971033431</t>
  </si>
  <si>
    <t xml:space="preserve">"viz. půdorys 1.NP nový stav" </t>
  </si>
  <si>
    <t>"pro potřeby VZT"  1</t>
  </si>
  <si>
    <t>41</t>
  </si>
  <si>
    <t>971033621</t>
  </si>
  <si>
    <t>Vybourání otvorů ve zdivu cihelném pl do 4 m2 na MVC nebo MV tl do 100 mm</t>
  </si>
  <si>
    <t>356131984</t>
  </si>
  <si>
    <t>Vybourání otvorů ve zdivu základovém nebo nadzákladovém z cihel, tvárnic, příčkovek z cihel pálených na maltu vápennou nebo vápenocementovou plochy do 4 m2, tl. do 100 mm</t>
  </si>
  <si>
    <t>https://podminky.urs.cz/item/CS_URS_2024_01/971033621</t>
  </si>
  <si>
    <t>42</t>
  </si>
  <si>
    <t>977151223</t>
  </si>
  <si>
    <t>Jádrové vrty dovrchní diamantovými korunkami do stavebních materiálů D přes 130 do 150 mm</t>
  </si>
  <si>
    <t>-1214622006</t>
  </si>
  <si>
    <t>Jádrové vrty diamantovými korunkami do stavebních materiálů (železobetonu, betonu, cihel, obkladů, dlažeb, kamene) dovrchní (směrem vzhůru), průměru přes 130 do 150 mm</t>
  </si>
  <si>
    <t>https://podminky.urs.cz/item/CS_URS_2024_01/977151223</t>
  </si>
  <si>
    <t>"pro potřeby ZTI"  0,4*2</t>
  </si>
  <si>
    <t>997</t>
  </si>
  <si>
    <t>Přesun sutě</t>
  </si>
  <si>
    <t>43</t>
  </si>
  <si>
    <t>997013211</t>
  </si>
  <si>
    <t>Vnitrostaveništní doprava suti a vybouraných hmot pro budovy v do 6 m ručně</t>
  </si>
  <si>
    <t>-1130228948</t>
  </si>
  <si>
    <t>Vnitrostaveništní doprava suti a vybouraných hmot vodorovně do 50 m s naložením ručně pro budovy a haly výšky do 6 m</t>
  </si>
  <si>
    <t>https://podminky.urs.cz/item/CS_URS_2024_01/997013211</t>
  </si>
  <si>
    <t>44</t>
  </si>
  <si>
    <t>997013501</t>
  </si>
  <si>
    <t>Odvoz suti a vybouraných hmot na skládku nebo meziskládku do 1 km se složením</t>
  </si>
  <si>
    <t>-1058333457</t>
  </si>
  <si>
    <t>Odvoz suti a vybouraných hmot na skládku nebo meziskládku se složením, na vzdálenost do 1 km</t>
  </si>
  <si>
    <t>https://podminky.urs.cz/item/CS_URS_2024_01/997013501</t>
  </si>
  <si>
    <t>45</t>
  </si>
  <si>
    <t>997013509</t>
  </si>
  <si>
    <t>Příplatek k odvozu suti a vybouraných hmot na skládku ZKD 1 km přes 1 km</t>
  </si>
  <si>
    <t>1298468257</t>
  </si>
  <si>
    <t>Odvoz suti a vybouraných hmot na skládku nebo meziskládku se složením, na vzdálenost Příplatek k ceně za každý další započatý 1 km přes 1 km</t>
  </si>
  <si>
    <t>https://podminky.urs.cz/item/CS_URS_2024_01/997013509</t>
  </si>
  <si>
    <t>"předpoklad skládka Holasovice" 14,0*19,068</t>
  </si>
  <si>
    <t>46</t>
  </si>
  <si>
    <t>997013871</t>
  </si>
  <si>
    <t>Poplatek za uložení stavebního odpadu na recyklační skládce (skládkovné) směsného stavebního a demoličního kód odpadu 17 09 04</t>
  </si>
  <si>
    <t>-75995452</t>
  </si>
  <si>
    <t>Poplatek za uložení stavebního odpadu na recyklační skládce (skládkovné) směsného stavebního a demoličního zatříděného do Katalogu odpadů pod kódem 17 09 04</t>
  </si>
  <si>
    <t>https://podminky.urs.cz/item/CS_URS_2024_01/997013871</t>
  </si>
  <si>
    <t>998</t>
  </si>
  <si>
    <t>Přesun hmot</t>
  </si>
  <si>
    <t>47</t>
  </si>
  <si>
    <t>998018001</t>
  </si>
  <si>
    <t>Přesun hmot pro budovy ruční pro budovy v do 6 m</t>
  </si>
  <si>
    <t>-1490690954</t>
  </si>
  <si>
    <t>Přesun hmot pro budovy občanské výstavby, bydlení, výrobu a služby ruční (bez užití mechanizace) vodorovná dopravní vzdálenost do 100 m pro budovy s jakoukoliv nosnou konstrukcí výšky do 6 m</t>
  </si>
  <si>
    <t>https://podminky.urs.cz/item/CS_URS_2024_01/998018001</t>
  </si>
  <si>
    <t>PSV</t>
  </si>
  <si>
    <t>Práce a dodávky PSV</t>
  </si>
  <si>
    <t>711</t>
  </si>
  <si>
    <t>Izolace proti vodě, vlhkosti a plynům</t>
  </si>
  <si>
    <t>48</t>
  </si>
  <si>
    <t>711493111</t>
  </si>
  <si>
    <t>Izolace proti podpovrchové a tlakové vodě vodorovná těsnicí hmotou dvousložkovou na bázi cementu</t>
  </si>
  <si>
    <t>-210789109</t>
  </si>
  <si>
    <t>Izolace proti podpovrchové a tlakové vodě - ostatní na ploše vodorovné V dvousložkovou na bázi cementu</t>
  </si>
  <si>
    <t>https://podminky.urs.cz/item/CS_URS_2024_01/711493111</t>
  </si>
  <si>
    <t xml:space="preserve">" cena položky zohlední kompletní systémové řešení včetně detailů" </t>
  </si>
  <si>
    <t>" m.č. 1.40d" 2,56</t>
  </si>
  <si>
    <t>49</t>
  </si>
  <si>
    <t>711493121</t>
  </si>
  <si>
    <t>Izolace proti podpovrchové a tlakové vodě svislá těsnicí hmotou dvousložkovou na bázi cementu</t>
  </si>
  <si>
    <t>1231535521</t>
  </si>
  <si>
    <t>Izolace proti podpovrchové a tlakové vodě - ostatní na ploše svislé S dvousložkovou na bázi cementu</t>
  </si>
  <si>
    <t>https://podminky.urs.cz/item/CS_URS_2024_01/711493121</t>
  </si>
  <si>
    <t>" m.č. 1.40d" 7,55*2,0-0,7*2,0</t>
  </si>
  <si>
    <t>50</t>
  </si>
  <si>
    <t>998711311</t>
  </si>
  <si>
    <t>Přesun hmot procentní pro izolace proti vodě, vlhkosti a plynům ruční v objektech v do 6 m</t>
  </si>
  <si>
    <t>%</t>
  </si>
  <si>
    <t>385499269</t>
  </si>
  <si>
    <t>Přesun hmot pro izolace proti vodě, vlhkosti a plynům stanovený procentní sazbou (%) z ceny vodorovná dopravní vzdálenost do 50 m ruční (bez užití mechanizace) v objektech výšky do 6 m</t>
  </si>
  <si>
    <t>https://podminky.urs.cz/item/CS_URS_2024_01/998711311</t>
  </si>
  <si>
    <t>721</t>
  </si>
  <si>
    <t>Zdravotechnika - vnitřní kanalizace</t>
  </si>
  <si>
    <t>51</t>
  </si>
  <si>
    <t>721171808</t>
  </si>
  <si>
    <t>Demontáž potrubí z PVC D přes 75 do 114</t>
  </si>
  <si>
    <t>-84878580</t>
  </si>
  <si>
    <t>Demontáž potrubí z novodurových trub odpadních nebo připojovacích přes 75 do D 114</t>
  </si>
  <si>
    <t>https://podminky.urs.cz/item/CS_URS_2024_01/721171808</t>
  </si>
  <si>
    <t>"demontáž stávajícího potrubí" 2,5+3,5+1,0+4,0+6,0+1,0+5,0+5,0</t>
  </si>
  <si>
    <t>52</t>
  </si>
  <si>
    <t>721173RP1</t>
  </si>
  <si>
    <t>Dodávka a montáž potrubí a armatur pro napojení nových zařizovacích předmětů  na stávající vedení kanalizace</t>
  </si>
  <si>
    <t>soubor</t>
  </si>
  <si>
    <t>1685988376</t>
  </si>
  <si>
    <t>Dodávka a montáž potrubí a armatur pro napojení nových zařizovacích předmětů na stávající vedení kanalizace</t>
  </si>
  <si>
    <t>" ředpokládaný rozsah prací" 1</t>
  </si>
  <si>
    <t>" vysekání rýhy ve stěně pro nové vedení kanalizace cca  8,0+5,0 m</t>
  </si>
  <si>
    <t xml:space="preserve">" provedení potrubí kanalizace pro umyvadla, dřezy, sprchu a WC  včetně napojení na stávající vedení kanalizace" </t>
  </si>
  <si>
    <t>" včetně armatur, syfonu a pod."</t>
  </si>
  <si>
    <t xml:space="preserve">"zához a úprava stěn, omítky po provedené kanalizaci do původního stavu" </t>
  </si>
  <si>
    <t>53</t>
  </si>
  <si>
    <t>721174005</t>
  </si>
  <si>
    <t>Potrubí kanalizační z PP svodné DN 110</t>
  </si>
  <si>
    <t>-1621510901</t>
  </si>
  <si>
    <t>Potrubí z trub polypropylenových svodné (ležaté) DN 110</t>
  </si>
  <si>
    <t>https://podminky.urs.cz/item/CS_URS_2024_01/721174005</t>
  </si>
  <si>
    <t>" pro potřeby  kanalizace"  5,0</t>
  </si>
  <si>
    <t>54</t>
  </si>
  <si>
    <t>721174025</t>
  </si>
  <si>
    <t>Potrubí kanalizační z PP odpadní DN 110</t>
  </si>
  <si>
    <t>-1573252194</t>
  </si>
  <si>
    <t>Potrubí z trub polypropylenových odpadní (svislé) DN 110</t>
  </si>
  <si>
    <t>https://podminky.urs.cz/item/CS_URS_2024_01/721174025</t>
  </si>
  <si>
    <t>" výměna stoupačky kanalizace" 4,0</t>
  </si>
  <si>
    <t>55</t>
  </si>
  <si>
    <t>721174044</t>
  </si>
  <si>
    <t>Potrubí kanalizační z PP připojovací DN 75</t>
  </si>
  <si>
    <t>-521924415</t>
  </si>
  <si>
    <t>Potrubí z trub polypropylenových připojovací DN 75</t>
  </si>
  <si>
    <t>https://podminky.urs.cz/item/CS_URS_2024_01/721174044</t>
  </si>
  <si>
    <t>"kanalizační protubí pro nové zařizovací předměty" 2,5+6,0+1,0</t>
  </si>
  <si>
    <t>56</t>
  </si>
  <si>
    <t>721174045</t>
  </si>
  <si>
    <t>Potrubí kanalizační z PP připojovací DN 110</t>
  </si>
  <si>
    <t>-2018543457</t>
  </si>
  <si>
    <t>Potrubí z trub polypropylenových připojovací DN 110</t>
  </si>
  <si>
    <t>https://podminky.urs.cz/item/CS_URS_2024_01/721174045</t>
  </si>
  <si>
    <t>"kanalizační protubí pro nové zařizovací předměty" 3,5+1,0</t>
  </si>
  <si>
    <t>57</t>
  </si>
  <si>
    <t>721290111</t>
  </si>
  <si>
    <t>Zkouška těsnosti potrubí kanalizace vodou DN do 125</t>
  </si>
  <si>
    <t>693438964</t>
  </si>
  <si>
    <t>Zkouška těsnosti kanalizace v objektech vodou do DN 125</t>
  </si>
  <si>
    <t>https://podminky.urs.cz/item/CS_URS_2024_01/721290111</t>
  </si>
  <si>
    <t>"kanalizační protubí pro nové zařizovací předměty" 25,0</t>
  </si>
  <si>
    <t>58</t>
  </si>
  <si>
    <t>998721311</t>
  </si>
  <si>
    <t>Přesun hmot procentní pro vnitřní kanalizaci ruční v objektech v do 6 m</t>
  </si>
  <si>
    <t>-2102323849</t>
  </si>
  <si>
    <t>Přesun hmot pro vnitřní kanalizaci stanovený procentní sazbou (%) z ceny vodorovná dopravní vzdálenost do 50 m ruční (bez užití mechanizace) v objektech výšky do 6 m</t>
  </si>
  <si>
    <t>https://podminky.urs.cz/item/CS_URS_2024_01/998721311</t>
  </si>
  <si>
    <t>722</t>
  </si>
  <si>
    <t>Zdravotechnika - vnitřní vodovod</t>
  </si>
  <si>
    <t>59</t>
  </si>
  <si>
    <t>722176RP2</t>
  </si>
  <si>
    <t>Dodávka a montáž potrubí a armatur pro napojení nových zařizovacích předmětů na stávající vedení vodovodu</t>
  </si>
  <si>
    <t>-2077553011</t>
  </si>
  <si>
    <t xml:space="preserve">" vysekání rýhy ve stěně pro nové vedení vodovodu cca  8,0 +5,0m" </t>
  </si>
  <si>
    <t xml:space="preserve">" provedení potrubí vodovodu pro umyvadla, dřezy, sprchu a WC včetně napojení na stávající vedení vodovodu" </t>
  </si>
  <si>
    <t>" včetně armatur a pod."</t>
  </si>
  <si>
    <t xml:space="preserve">"zához a úprava stěn, omítky po provedeném vodovodním potrubí do původního stavu" </t>
  </si>
  <si>
    <t>60</t>
  </si>
  <si>
    <t>722290246</t>
  </si>
  <si>
    <t>Zkouška těsnosti vodovodního potrubí plastového DN do 40</t>
  </si>
  <si>
    <t>-1370559857</t>
  </si>
  <si>
    <t>Zkoušky, proplach a desinfekce vodovodního potrubí zkoušky těsnosti vodovodního potrubí plastového do DN 40</t>
  </si>
  <si>
    <t>https://podminky.urs.cz/item/CS_URS_2024_01/722290246</t>
  </si>
  <si>
    <t>" předpoklad " 30,0</t>
  </si>
  <si>
    <t>998722311</t>
  </si>
  <si>
    <t>Přesun hmot procentní pro vnitřní vodovod ruční v objektech v do 6 m</t>
  </si>
  <si>
    <t>1978086718</t>
  </si>
  <si>
    <t>Přesun hmot pro vnitřní vodovod stanovený procentní sazbou (%) z ceny vodorovná dopravní vzdálenost do 50 m ruční (bez užití mechanizace) v objektech výšky do 6 m</t>
  </si>
  <si>
    <t>https://podminky.urs.cz/item/CS_URS_2024_01/998722311</t>
  </si>
  <si>
    <t>725</t>
  </si>
  <si>
    <t>Zdravotechnika - zařizovací předměty</t>
  </si>
  <si>
    <t>725112022</t>
  </si>
  <si>
    <t>Klozet keramický závěsný na nosné stěny s hlubokým splachováním odpad vodorovný</t>
  </si>
  <si>
    <t>350368585</t>
  </si>
  <si>
    <t>Zařízení záchodů klozety keramické závěsné na nosné stěny s hlubokým splachováním odpad vodorovný</t>
  </si>
  <si>
    <t>https://podminky.urs.cz/item/CS_URS_2024_01/725112022</t>
  </si>
  <si>
    <t>" nové zařizovací předměty" 1</t>
  </si>
  <si>
    <t>63</t>
  </si>
  <si>
    <t>725210821</t>
  </si>
  <si>
    <t>Demontáž umyvadel bez výtokových armatur</t>
  </si>
  <si>
    <t>2020053147</t>
  </si>
  <si>
    <t>Demontáž umyvadel bez výtokových armatur umyvadel</t>
  </si>
  <si>
    <t>https://podminky.urs.cz/item/CS_URS_2024_01/725210821</t>
  </si>
  <si>
    <t>"demontáž stávajících zařizovacích předmětů" 1</t>
  </si>
  <si>
    <t>725211615</t>
  </si>
  <si>
    <t>Umyvadlo keramické bílé šířky 500 mm s krytem na sifon připevněné na stěnu šrouby</t>
  </si>
  <si>
    <t>1482108508</t>
  </si>
  <si>
    <t>Umyvadla keramická bílá bez výtokových armatur připevněná na stěnu šrouby s krytem na sifon (polosloupem), šířka umyvadla 500 mm</t>
  </si>
  <si>
    <t>https://podminky.urs.cz/item/CS_URS_2024_01/725211615</t>
  </si>
  <si>
    <t>" nové zařizovací předměty" 3</t>
  </si>
  <si>
    <t>65</t>
  </si>
  <si>
    <t>725241142</t>
  </si>
  <si>
    <t>Vanička sprchová akrylátová čtvrtkruhová 900x900 mm</t>
  </si>
  <si>
    <t>-1613987711</t>
  </si>
  <si>
    <t>Sprchové vaničky akrylátové čtvrtkruhové 900x900 mm</t>
  </si>
  <si>
    <t>https://podminky.urs.cz/item/CS_URS_2024_01/725241142</t>
  </si>
  <si>
    <t>66</t>
  </si>
  <si>
    <t>725244813</t>
  </si>
  <si>
    <t>Zástěna sprchová rohová rámová se skleněnou výplní tl. 4 a 5 mm dveře posuvné dvoudílné na čtvrtkruhovou vaničku 900x900 mm</t>
  </si>
  <si>
    <t>-432834235</t>
  </si>
  <si>
    <t>Sprchové dveře a zástěny zástěny sprchové rohové čtvrtkruhové rámové se skleněnou výplní tl. 4 a 5 mm dveře posuvné dvoudílné, vstup z oblouku, na vaničku 900x900 mm</t>
  </si>
  <si>
    <t>https://podminky.urs.cz/item/CS_URS_2024_01/725244813</t>
  </si>
  <si>
    <t>67</t>
  </si>
  <si>
    <t>725310823</t>
  </si>
  <si>
    <t>Demontáž dřez jednoduchý vestavěný v kuchyňských sestavách bez výtokových armatur</t>
  </si>
  <si>
    <t>-1365419945</t>
  </si>
  <si>
    <t>Demontáž dřezů jednodílných bez výtokových armatur vestavěných v kuchyňských sestavách</t>
  </si>
  <si>
    <t>https://podminky.urs.cz/item/CS_URS_2024_01/725310823</t>
  </si>
  <si>
    <t>"demontáž stávajících zařizovacích předmětů" 4</t>
  </si>
  <si>
    <t>68</t>
  </si>
  <si>
    <t>725820801</t>
  </si>
  <si>
    <t>Demontáž baterie nástěnné do G 3 / 4</t>
  </si>
  <si>
    <t>-351764087</t>
  </si>
  <si>
    <t>Demontáž baterií nástěnných do G 3/4</t>
  </si>
  <si>
    <t>https://podminky.urs.cz/item/CS_URS_2024_01/725820801</t>
  </si>
  <si>
    <t>"demontáž stávajících zařizovacích předmětů" 1+4</t>
  </si>
  <si>
    <t>69</t>
  </si>
  <si>
    <t>725822611</t>
  </si>
  <si>
    <t>Baterie umyvadlová stojánková páková bez výpusti</t>
  </si>
  <si>
    <t>687628014</t>
  </si>
  <si>
    <t>Baterie umyvadlové stojánkové pákové bez výpusti</t>
  </si>
  <si>
    <t>https://podminky.urs.cz/item/CS_URS_2024_01/725822611</t>
  </si>
  <si>
    <t>70</t>
  </si>
  <si>
    <t>725841312</t>
  </si>
  <si>
    <t>Baterie sprchová nástěnná páková</t>
  </si>
  <si>
    <t>-136256004</t>
  </si>
  <si>
    <t>Baterie sprchové nástěnné pákové</t>
  </si>
  <si>
    <t>https://podminky.urs.cz/item/CS_URS_2024_01/725841312</t>
  </si>
  <si>
    <t>71</t>
  </si>
  <si>
    <t>725849411</t>
  </si>
  <si>
    <t>Montáž baterie sprchové nástěnná s nastavitelnou výškou sprchy</t>
  </si>
  <si>
    <t>178780377</t>
  </si>
  <si>
    <t>Baterie sprchové montáž nástěnných baterií s nastavitelnou výškou sprchy</t>
  </si>
  <si>
    <t>https://podminky.urs.cz/item/CS_URS_2024_01/725849411</t>
  </si>
  <si>
    <t>72</t>
  </si>
  <si>
    <t>55145590</t>
  </si>
  <si>
    <t>baterie sprchová páková včetně sprchové soupravy 150mm chrom</t>
  </si>
  <si>
    <t>69319400</t>
  </si>
  <si>
    <t>73</t>
  </si>
  <si>
    <t>725860811</t>
  </si>
  <si>
    <t>Demontáž uzávěrů zápachu jednoduchých</t>
  </si>
  <si>
    <t>147598700</t>
  </si>
  <si>
    <t>Demontáž zápachových uzávěrek pro zařizovací předměty jednoduchých</t>
  </si>
  <si>
    <t>https://podminky.urs.cz/item/CS_URS_2024_01/725860811</t>
  </si>
  <si>
    <t>74</t>
  </si>
  <si>
    <t>725861101</t>
  </si>
  <si>
    <t>Zápachová uzávěrka pro umyvadla DN 32</t>
  </si>
  <si>
    <t>-654291199</t>
  </si>
  <si>
    <t>Zápachové uzávěrky zařizovacích předmětů pro umyvadla DN 32</t>
  </si>
  <si>
    <t>https://podminky.urs.cz/item/CS_URS_2024_01/725861101</t>
  </si>
  <si>
    <t>75</t>
  </si>
  <si>
    <t>725862103</t>
  </si>
  <si>
    <t>Zápachová uzávěrka pro dřezy DN 40/50</t>
  </si>
  <si>
    <t>-1791847460</t>
  </si>
  <si>
    <t>Zápachové uzávěrky zařizovacích předmětů pro dřezy DN 40/50</t>
  </si>
  <si>
    <t>https://podminky.urs.cz/item/CS_URS_2024_01/725862103</t>
  </si>
  <si>
    <t>76</t>
  </si>
  <si>
    <t>725865311</t>
  </si>
  <si>
    <t>Zápachová uzávěrka sprchových van DN 40/50 s kulovým kloubem na odtoku</t>
  </si>
  <si>
    <t>-49476021</t>
  </si>
  <si>
    <t>Zápachové uzávěrky zařizovacích předmětů pro vany sprchových koutů s kulovým kloubem na odtoku DN 40/50</t>
  </si>
  <si>
    <t>https://podminky.urs.cz/item/CS_URS_2024_01/725865311</t>
  </si>
  <si>
    <t>77</t>
  </si>
  <si>
    <t>998725311</t>
  </si>
  <si>
    <t>Přesun hmot procentní pro zařizovací předměty ruční v objektech v do 6 m</t>
  </si>
  <si>
    <t>1966638311</t>
  </si>
  <si>
    <t>Přesun hmot pro zařizovací předměty stanovený procentní sazbou (%) z ceny vodorovná dopravní vzdálenost do 50 m ruční (bez užití mechanizace) v objektech výšky do 6 m</t>
  </si>
  <si>
    <t>https://podminky.urs.cz/item/CS_URS_2024_01/998725311</t>
  </si>
  <si>
    <t>726</t>
  </si>
  <si>
    <t>Zdravotechnika - předstěnové instalace</t>
  </si>
  <si>
    <t>78</t>
  </si>
  <si>
    <t>726111031</t>
  </si>
  <si>
    <t>Instalační předstěna pro klozet s ovládáním zepředu v 1080 mm závěsný do masivní zděné kce</t>
  </si>
  <si>
    <t>-1011133145</t>
  </si>
  <si>
    <t>Předstěnové instalační systémy pro zazdění do masivních zděných konstrukcí pro závěsné klozety ovládání zepředu, stavební výška 1080 mm</t>
  </si>
  <si>
    <t>https://podminky.urs.cz/item/CS_URS_2024_01/726111031</t>
  </si>
  <si>
    <t>79</t>
  </si>
  <si>
    <t>998726311</t>
  </si>
  <si>
    <t>Přesun hmot procentní pro instalační prefabrikáty ruční v objektech v do 6 m</t>
  </si>
  <si>
    <t>1579283473</t>
  </si>
  <si>
    <t>Přesun hmot pro instalační prefabrikáty stanovený procentní sazbou (%) z ceny vodorovná dopravní vzdálenost do 50 m ruční (bez užití mechanizace) v objektech výšky do 6 m</t>
  </si>
  <si>
    <t>https://podminky.urs.cz/item/CS_URS_2024_01/998726311</t>
  </si>
  <si>
    <t>741</t>
  </si>
  <si>
    <t>Elektroinstalace - silnoproud</t>
  </si>
  <si>
    <t>80</t>
  </si>
  <si>
    <t>741110RP14</t>
  </si>
  <si>
    <t>Dodávka a montáž - úpravy  a doplnění stávající elektroinstalace pro potřeby stavebních úprav</t>
  </si>
  <si>
    <t>kompl</t>
  </si>
  <si>
    <t>1967860073</t>
  </si>
  <si>
    <t>Dodávka a montáž - úpravy a doplnění stávající elektroinstalace pro potřeby stavebních úprav</t>
  </si>
  <si>
    <t>"viz. půdorys 1.NP nový stav" 1</t>
  </si>
  <si>
    <t xml:space="preserve">" předpoklad" </t>
  </si>
  <si>
    <t>"kompletní výměna vypínačů včetně příslušenství  5 ks"</t>
  </si>
  <si>
    <t>"nové vypínače včetně napojení na EL, včetně příslušenství   4 ks"</t>
  </si>
  <si>
    <t xml:space="preserve">"nové kabely délka 85,0 m" </t>
  </si>
  <si>
    <t>81</t>
  </si>
  <si>
    <t>741110RP9</t>
  </si>
  <si>
    <t>Dodávka a montáž - napojení ventilátorů, zařízení VZT , zařízení ZTI</t>
  </si>
  <si>
    <t>-1791550455</t>
  </si>
  <si>
    <t xml:space="preserve">" předpoklad ventilátory pro větrání koupelny a kuchyňky" </t>
  </si>
  <si>
    <t xml:space="preserve">"instalační komplety  ZTI" </t>
  </si>
  <si>
    <t>82</t>
  </si>
  <si>
    <t>741371853</t>
  </si>
  <si>
    <t>Demontáž svítidla interiérového se standardní paticí vestavného přes 0,09 do 0,36 m2 bez zachování funkčnosti</t>
  </si>
  <si>
    <t>-1074900789</t>
  </si>
  <si>
    <t>Demontáž svítidel bez zachování funkčnosti (do suti) interiérových se standardní paticí (E27, T5, GU10) nebo integrovaným zdrojem LED vestavných, ploše přes 0,09 do 0,36 m2</t>
  </si>
  <si>
    <t>https://podminky.urs.cz/item/CS_URS_2024_01/741371853</t>
  </si>
  <si>
    <t>" viz. půdorys 1.NP bourací práce" 21</t>
  </si>
  <si>
    <t>83</t>
  </si>
  <si>
    <t>741372022</t>
  </si>
  <si>
    <t>Montáž svítidlo LED interiérové přisazené nástěnné hranaté nebo kruhové přes 0,09 do 0,36 m2 se zapojením vodičů</t>
  </si>
  <si>
    <t>-1565522395</t>
  </si>
  <si>
    <t>Montáž svítidel s integrovaným zdrojem LED se zapojením vodičů interiérových přisazených nástěnných hranatých nebo kruhových, plochy přes 0,09 do 0,36 m2</t>
  </si>
  <si>
    <t>https://podminky.urs.cz/item/CS_URS_2024_01/741372022</t>
  </si>
  <si>
    <t xml:space="preserve">"nová stropní svíttidla" </t>
  </si>
  <si>
    <t>"ozn B" 1</t>
  </si>
  <si>
    <t>84</t>
  </si>
  <si>
    <t>34825RP9</t>
  </si>
  <si>
    <t>B - KOUPELNOVÉ LED SVÍTIDLO 14W, PŘISAZENÉ,  (CHROM, SKLO) nad zrcadlo, dl. 600 mm, IP 65</t>
  </si>
  <si>
    <t>729368714</t>
  </si>
  <si>
    <t>85</t>
  </si>
  <si>
    <t>741372101</t>
  </si>
  <si>
    <t>Montáž svítidlo LED interiérové vestavné podhledové bodové se zapojením vodičů</t>
  </si>
  <si>
    <t>-1854463626</t>
  </si>
  <si>
    <t>Montáž svítidel s integrovaným zdrojem LED se zapojením vodičů interiérových vestavných stropních bodových</t>
  </si>
  <si>
    <t>https://podminky.urs.cz/item/CS_URS_2024_01/741372101</t>
  </si>
  <si>
    <t>"ozn C" 1</t>
  </si>
  <si>
    <t>86</t>
  </si>
  <si>
    <t>34825008</t>
  </si>
  <si>
    <t>svítidlo vestavné stropní bodové kruhové</t>
  </si>
  <si>
    <t>-475757914</t>
  </si>
  <si>
    <t>"C - LED SVÍTIDLO 11W, ZAPUŠTĚNÉ DO PODHLEDU, IP 40, D205 mm"1</t>
  </si>
  <si>
    <t>87</t>
  </si>
  <si>
    <t>741372112</t>
  </si>
  <si>
    <t>Montáž svítidlo LED interiérové vestavné panelové hranaté nebo kruhové přes 0,09 do 0,36 m2 se zapojením vodičů</t>
  </si>
  <si>
    <t>-228369078</t>
  </si>
  <si>
    <t>Montáž svítidel s integrovaným zdrojem LED se zapojením vodičů interiérových vestavných stropních panelových hranatých nebo kruhových, plochy přes 0,09 do 0,36 m2</t>
  </si>
  <si>
    <t>https://podminky.urs.cz/item/CS_URS_2024_01/741372112</t>
  </si>
  <si>
    <t>"ozn A" 17</t>
  </si>
  <si>
    <t>"ozn A1" 4</t>
  </si>
  <si>
    <t>88</t>
  </si>
  <si>
    <t>34825RP11</t>
  </si>
  <si>
    <t>A1 - LED SVÍTIDLO 17W, VESTAVĚNÉ DO RASTRU 600, IP20</t>
  </si>
  <si>
    <t>13457690</t>
  </si>
  <si>
    <t>89</t>
  </si>
  <si>
    <t>34825RP10</t>
  </si>
  <si>
    <t>A - LED SVÍTIDLO 38W, VESTAVĚNÉ DO RASTRU 600, IP20, Ra90</t>
  </si>
  <si>
    <t>-1384534464</t>
  </si>
  <si>
    <t>90</t>
  </si>
  <si>
    <t>998741201</t>
  </si>
  <si>
    <t>Přesun hmot procentní pro silnoproud v objektech v do 6 m</t>
  </si>
  <si>
    <t>378064833</t>
  </si>
  <si>
    <t>Přesun hmot pro silnoproud stanovený procentní sazbou (%) z ceny vodorovná dopravní vzdálenost do 50 m základní v objektech výšky do 6 m</t>
  </si>
  <si>
    <t>https://podminky.urs.cz/item/CS_URS_2024_01/998741201</t>
  </si>
  <si>
    <t>751</t>
  </si>
  <si>
    <t>Vzduchotechnika</t>
  </si>
  <si>
    <t>91</t>
  </si>
  <si>
    <t>751122393</t>
  </si>
  <si>
    <t>Montáž ventilátoru radiálního středotlakého potrubního základního přes 0,070 do 0,140 m2</t>
  </si>
  <si>
    <t>1255230480</t>
  </si>
  <si>
    <t>Montáž ventilátoru radiálního středotlakého potrubního základního, průřezu přes 0,070 do 0,140 m2</t>
  </si>
  <si>
    <t>https://podminky.urs.cz/item/CS_URS_2024_01/751122393</t>
  </si>
  <si>
    <t>" viz. půdorys 1.NP  - nový stav"  1+1</t>
  </si>
  <si>
    <t>92</t>
  </si>
  <si>
    <t>42917RP1</t>
  </si>
  <si>
    <t>ODTAHOVÁ SESTAVA s VENTILÁTOREM RADIÁLNÍ,(230V,50W,160/330m3/h)+VLHKOSTNÍ ČIDLO (55%), ZPĚTNÁ KLAPKA d125+ODTAHOVÉ VENTILY IT 125*</t>
  </si>
  <si>
    <t>-1468041167</t>
  </si>
  <si>
    <t>"viz.. montáž" 2</t>
  </si>
  <si>
    <t>93</t>
  </si>
  <si>
    <t>751322011</t>
  </si>
  <si>
    <t>Montáž talířového ventilu D do 100 mm</t>
  </si>
  <si>
    <t>1141104409</t>
  </si>
  <si>
    <t>Montáž talířových ventilů, anemostatů, dýz talířového ventilu, průměru do 100 mm</t>
  </si>
  <si>
    <t>https://podminky.urs.cz/item/CS_URS_2024_01/751322011</t>
  </si>
  <si>
    <t>" viz. půdorys 1.NP  nový stav"  2</t>
  </si>
  <si>
    <t>42981RP14</t>
  </si>
  <si>
    <t>odvodní talířový ventil kovový  Ø100 mm, vč. montážního rámečku, barva bílá</t>
  </si>
  <si>
    <t>455921513</t>
  </si>
  <si>
    <t>"viz. montáž + ztratné" 2</t>
  </si>
  <si>
    <t>751322RP15</t>
  </si>
  <si>
    <t>Dodávka a montáž fasádní přetlakové klapky, 100x100mm, plastová, barva šedá</t>
  </si>
  <si>
    <t>806203211</t>
  </si>
  <si>
    <t>" viz. půdorys 1.NP - nový stav" 2</t>
  </si>
  <si>
    <t>751322RP16</t>
  </si>
  <si>
    <t>Kruhový tlumič hluku pr.100, délka 600mm, pozink</t>
  </si>
  <si>
    <t>1730614414</t>
  </si>
  <si>
    <t>" viz. půdorys 1.NP  - nový stav"  2</t>
  </si>
  <si>
    <t>751322RP17</t>
  </si>
  <si>
    <t>2117421728</t>
  </si>
  <si>
    <t>Ohebná hadice, provedení Al, tepelně izolovaná - Ø100mm</t>
  </si>
  <si>
    <t>" viz. půdorys 1.NP  - nový stav"  2*1,0</t>
  </si>
  <si>
    <t>98</t>
  </si>
  <si>
    <t>751322RP18</t>
  </si>
  <si>
    <t>Montážní, závěsový, spojovací a těsnící materiál</t>
  </si>
  <si>
    <t>203991433</t>
  </si>
  <si>
    <t>99</t>
  </si>
  <si>
    <t>751398022</t>
  </si>
  <si>
    <t>Montáž větrací mřížky stěnové přes 0,040 do 0,100 m2</t>
  </si>
  <si>
    <t>1527732999</t>
  </si>
  <si>
    <t>Montáž ostatních zařízení větrací mřížky stěnové, průřezu přes 0,04 do 0,100 m2</t>
  </si>
  <si>
    <t>https://podminky.urs.cz/item/CS_URS_2024_01/751398022</t>
  </si>
  <si>
    <t>" viz. půdorys 1.NP - nový stav"  1+1</t>
  </si>
  <si>
    <t>100</t>
  </si>
  <si>
    <t>42972303</t>
  </si>
  <si>
    <t>mřížka stěnová otevřená jednořadá kovová úhel lamel 0° 300x150mm</t>
  </si>
  <si>
    <t>-2144860027</t>
  </si>
  <si>
    <t>101</t>
  </si>
  <si>
    <t>751511141</t>
  </si>
  <si>
    <t>Montáž potrubí plechového skupiny I kruhového s přírubou tloušťky plechu 0,8 mm D do 400 mm</t>
  </si>
  <si>
    <t>-192669955</t>
  </si>
  <si>
    <t>Montáž potrubí plechového skupiny I kruhového s přírubou tloušťky plechu 0,8 mm, průměru do 400 mm</t>
  </si>
  <si>
    <t>https://podminky.urs.cz/item/CS_URS_2024_01/751511141</t>
  </si>
  <si>
    <t>" viz. půdorys 1.NP - nový stav" 5,0+4,0+3,0</t>
  </si>
  <si>
    <t>102</t>
  </si>
  <si>
    <t>42981RP18</t>
  </si>
  <si>
    <t>trouba VZT kruhová spirálně vinutá Pz tl 0,5mm D 125mm (včetně 15 % tvarovek, závěsů a kotvení)+izolace 30,0 mm</t>
  </si>
  <si>
    <t>1079858583</t>
  </si>
  <si>
    <t>" viz. montáž " 12,0*1,15</t>
  </si>
  <si>
    <t>103</t>
  </si>
  <si>
    <t>751614123</t>
  </si>
  <si>
    <t>Montáž čidla vlhkosti</t>
  </si>
  <si>
    <t>-1067296895</t>
  </si>
  <si>
    <t>Montáž monitorovacího, řídícího a ovládacího zařízení čidla vlhkosti</t>
  </si>
  <si>
    <t>https://podminky.urs.cz/item/CS_URS_2024_01/751614123</t>
  </si>
  <si>
    <t>" viz. půdorys 1.NP - nový stav m.č. 1.40d" 1</t>
  </si>
  <si>
    <t>104</t>
  </si>
  <si>
    <t>40461010</t>
  </si>
  <si>
    <t>čidlo prostorové relativní vlhkosti RH</t>
  </si>
  <si>
    <t>-633879073</t>
  </si>
  <si>
    <t>105</t>
  </si>
  <si>
    <t>998751311</t>
  </si>
  <si>
    <t>Přesun hmot procentní pro vzduchotechniku ruční v objektech v do 12 m</t>
  </si>
  <si>
    <t>2113507363</t>
  </si>
  <si>
    <t>Přesun hmot pro vzduchotechniku stanovený procentní sazbou (%) z ceny vodorovná dopravní vzdálenost do 50 m ruční (bez užití mechanizace) v objektech výšky do 12 m</t>
  </si>
  <si>
    <t>https://podminky.urs.cz/item/CS_URS_2024_01/998751311</t>
  </si>
  <si>
    <t>763</t>
  </si>
  <si>
    <t>Konstrukce suché výstavby</t>
  </si>
  <si>
    <t>106</t>
  </si>
  <si>
    <t>763131451</t>
  </si>
  <si>
    <t>SDK podhled deska 1xH2 12,5 bez izolace dvouvrstvá spodní kce profil CD+UD</t>
  </si>
  <si>
    <t>-128049573</t>
  </si>
  <si>
    <t>Podhled ze sádrokartonových desek dvouvrstvá zavěšená spodní konstrukce z ocelových profilů CD, UD jednoduše opláštěná deskou impregnovanou H2, tl. 12,5 mm, bez izolace</t>
  </si>
  <si>
    <t>https://podminky.urs.cz/item/CS_URS_2024_01/763131451</t>
  </si>
  <si>
    <t>"1.40d" 2,56</t>
  </si>
  <si>
    <t>107</t>
  </si>
  <si>
    <t>763131771</t>
  </si>
  <si>
    <t>Příplatek k SDK podhledu za rovinnost kvality Q3</t>
  </si>
  <si>
    <t>-77697109</t>
  </si>
  <si>
    <t>Podhled ze sádrokartonových desek Příplatek k cenám za rovinnost kvality speciální tmelení kvality Q3</t>
  </si>
  <si>
    <t>https://podminky.urs.cz/item/CS_URS_2024_01/763131771</t>
  </si>
  <si>
    <t>108</t>
  </si>
  <si>
    <t>763135101</t>
  </si>
  <si>
    <t>Montáž SDK kazetového podhledu z kazet 600x600 mm na zavěšenou viditelnou nosnou konstrukci</t>
  </si>
  <si>
    <t>313398322</t>
  </si>
  <si>
    <t>Montáž sádrokartonového podhledu kazetového demontovatelného, velikosti kazet 600x600 mm včetně zavěšené nosné konstrukce viditelné</t>
  </si>
  <si>
    <t>https://podminky.urs.cz/item/CS_URS_2024_01/763135101</t>
  </si>
  <si>
    <t>"1.09" 23,8"</t>
  </si>
  <si>
    <t>"1.33b" 15,31"</t>
  </si>
  <si>
    <t>"1.40b" 10,58"</t>
  </si>
  <si>
    <t>"1.40c" 3,48"</t>
  </si>
  <si>
    <t>"1.46" 12,17"</t>
  </si>
  <si>
    <t>109</t>
  </si>
  <si>
    <t>59030RP6</t>
  </si>
  <si>
    <t>podhled kazetový bez děrování viditelný rastr tl 15mm 600x600mm (hygienický, aseptický pro zdravotnictví)</t>
  </si>
  <si>
    <t>-237638310</t>
  </si>
  <si>
    <t>"viz. montáž + ztratné" 65,34</t>
  </si>
  <si>
    <t>65,34*1,05 'Přepočtené koeficientem množství</t>
  </si>
  <si>
    <t>110</t>
  </si>
  <si>
    <t>763135611</t>
  </si>
  <si>
    <t>Montáž kazet SDK kazetového podhledu</t>
  </si>
  <si>
    <t>2020010051</t>
  </si>
  <si>
    <t>Montáž sádrokartonového podhledu opláštění z kazet</t>
  </si>
  <si>
    <t>https://podminky.urs.cz/item/CS_URS_2024_01/763135611</t>
  </si>
  <si>
    <t xml:space="preserve">" viz. půdorys 1.NPnový stav" </t>
  </si>
  <si>
    <t>"pro potřeby ZTI" 10,0</t>
  </si>
  <si>
    <t xml:space="preserve">"budou použity původní kazety" </t>
  </si>
  <si>
    <t>111</t>
  </si>
  <si>
    <t>763135811</t>
  </si>
  <si>
    <t>Demontáž podhledu sádrokartonového kazetového na roštu viditelném</t>
  </si>
  <si>
    <t>-173827070</t>
  </si>
  <si>
    <t>Demontáž podhledu sádrokartonového kazetového na zavěšeném na roštu viditelném</t>
  </si>
  <si>
    <t>https://podminky.urs.cz/item/CS_URS_2024_01/763135811</t>
  </si>
  <si>
    <t xml:space="preserve">"demontáž stávajícího podhledu" </t>
  </si>
  <si>
    <t>112</t>
  </si>
  <si>
    <t>763135881</t>
  </si>
  <si>
    <t>Demontáž kazet sádrokartonového podhledu</t>
  </si>
  <si>
    <t>-809048944</t>
  </si>
  <si>
    <t>Demontáž podhledu sádrokartonového vyjmutí kazet</t>
  </si>
  <si>
    <t>https://podminky.urs.cz/item/CS_URS_2024_01/763135881</t>
  </si>
  <si>
    <t>113</t>
  </si>
  <si>
    <t>763164656</t>
  </si>
  <si>
    <t>SDK obklad kcí tvaru U š přes 1,2 m desky 1xDF 15</t>
  </si>
  <si>
    <t>1453223998</t>
  </si>
  <si>
    <t>Obklad konstrukcí sádrokartonovými deskami včetně ochranných úhelníků ve tvaru U rozvinuté šíře přes 1,2 m, opláštěný deskou protipožární DF, tl. 15 mm</t>
  </si>
  <si>
    <t>https://podminky.urs.cz/item/CS_URS_2024_01/763164656</t>
  </si>
  <si>
    <t xml:space="preserve">" viz. půdorys 1.PP" </t>
  </si>
  <si>
    <t>" potrubí kanalizace vedené pod stropem 1.PP" 6,0*1,2</t>
  </si>
  <si>
    <t>114</t>
  </si>
  <si>
    <t>998763511</t>
  </si>
  <si>
    <t>Přesun hmot procentní pro konstrukce montované z desek ruční v objektech v do 6 m</t>
  </si>
  <si>
    <t>-190490784</t>
  </si>
  <si>
    <t>Přesun hmot pro konstrukce montované z desek sádrokartonových, sádrovláknitých, cementovláknitých nebo cementových stanovený procentní sazbou (%) z ceny vodorovná dopravní vzdálenost do 50 m ruční (bez užití mechanizace) v objektech výšky do 6 m</t>
  </si>
  <si>
    <t>https://podminky.urs.cz/item/CS_URS_2024_01/998763511</t>
  </si>
  <si>
    <t>766</t>
  </si>
  <si>
    <t>Konstrukce truhlářské</t>
  </si>
  <si>
    <t>115</t>
  </si>
  <si>
    <t>766660001</t>
  </si>
  <si>
    <t>Montáž dveřních křídel otvíravých jednokřídlových š do 0,8 m do ocelové zárubně</t>
  </si>
  <si>
    <t>959199997</t>
  </si>
  <si>
    <t>Montáž dveřních křídel dřevěných nebo plastových otevíravých do ocelové zárubně povrchově upravených jednokřídlových, šířky do 800 mm</t>
  </si>
  <si>
    <t>https://podminky.urs.cz/item/CS_URS_2024_01/766660001</t>
  </si>
  <si>
    <t xml:space="preserve">"nové dveře podrobnosti viz. TZ" </t>
  </si>
  <si>
    <t>116</t>
  </si>
  <si>
    <t>61162RP3</t>
  </si>
  <si>
    <t>dveře jednokřídlé dřevotřískové povrch laminátový plné 700x1970-2100mm - AQUA</t>
  </si>
  <si>
    <t>-1631328505</t>
  </si>
  <si>
    <t xml:space="preserve">" viz. montáž" </t>
  </si>
  <si>
    <t>" včetně kování" 1</t>
  </si>
  <si>
    <t>117</t>
  </si>
  <si>
    <t>61162086</t>
  </si>
  <si>
    <t>dveře jednokřídlé dřevotřískové povrch laminátový plné 800x1970-2100mm</t>
  </si>
  <si>
    <t>-622498304</t>
  </si>
  <si>
    <t>" včetně kování" 4+2</t>
  </si>
  <si>
    <t>118</t>
  </si>
  <si>
    <t>766660002</t>
  </si>
  <si>
    <t>Montáž dveřních křídel otvíravých jednokřídlových š přes 0,8 m do ocelové zárubně</t>
  </si>
  <si>
    <t>683866962</t>
  </si>
  <si>
    <t>Montáž dveřních křídel dřevěných nebo plastových otevíravých do ocelové zárubně povrchově upravených jednokřídlových, šířky přes 800 mm</t>
  </si>
  <si>
    <t>https://podminky.urs.cz/item/CS_URS_2024_01/766660002</t>
  </si>
  <si>
    <t>119</t>
  </si>
  <si>
    <t>61162087</t>
  </si>
  <si>
    <t>dveře jednokřídlé dřevotřískové povrch laminátový plné 900x1970-2100mm</t>
  </si>
  <si>
    <t>-1071881881</t>
  </si>
  <si>
    <t>120</t>
  </si>
  <si>
    <t>61162089</t>
  </si>
  <si>
    <t>dveře jednokřídlé dřevotřískové povrch laminátový plné 1100x1970-2100mm</t>
  </si>
  <si>
    <t>-1695115575</t>
  </si>
  <si>
    <t>121</t>
  </si>
  <si>
    <t>766660717</t>
  </si>
  <si>
    <t>Montáž samozavírače na ocelovou zárubeň a dveřní křídlo</t>
  </si>
  <si>
    <t>-1677763763</t>
  </si>
  <si>
    <t>Montáž dveřních doplňků samozavírače na zárubeň ocelovou</t>
  </si>
  <si>
    <t>https://podminky.urs.cz/item/CS_URS_2024_01/766660717</t>
  </si>
  <si>
    <t>" pro dveře do interní chodby" 1</t>
  </si>
  <si>
    <t>122</t>
  </si>
  <si>
    <t>54917250</t>
  </si>
  <si>
    <t>samozavírač dveří hydraulický</t>
  </si>
  <si>
    <t>1436414100</t>
  </si>
  <si>
    <t>123</t>
  </si>
  <si>
    <t>766660720</t>
  </si>
  <si>
    <t>Osazení větrací mřížky s vyříznutím otvoru</t>
  </si>
  <si>
    <t>2091929362</t>
  </si>
  <si>
    <t>Montáž dveřních doplňků větrací mřížky s vyříznutím otvoru</t>
  </si>
  <si>
    <t>https://podminky.urs.cz/item/CS_URS_2024_01/766660720</t>
  </si>
  <si>
    <t>" viz. půdorys 1.NP nový stav" 3</t>
  </si>
  <si>
    <t>124</t>
  </si>
  <si>
    <t>55341rp10</t>
  </si>
  <si>
    <t>mřížka větrací nerezová dveřní oboustranná  400x100mm</t>
  </si>
  <si>
    <t>-1895700417</t>
  </si>
  <si>
    <t>" viz. montáž" 3</t>
  </si>
  <si>
    <t>125</t>
  </si>
  <si>
    <t>766811RP5</t>
  </si>
  <si>
    <t>Dodávka a montáž kuchyňské linky  délky 2,1 m včetně vybavení ( kompletní řešení)</t>
  </si>
  <si>
    <t>776488463</t>
  </si>
  <si>
    <t>Dodávka a montáž kuchyňské linky délky 2,1 m včetně vybavení ( kompletní řešení)</t>
  </si>
  <si>
    <t>" m.č. 1.46 a 1.09" 2</t>
  </si>
  <si>
    <t xml:space="preserve">" v  ceně bude započtena kuchyňská linka, horní a dolní skříňky, pracovní deska" </t>
  </si>
  <si>
    <t xml:space="preserve">"postformingový obklad za linkou, vybavení - lednička, dřez, baterie, LED pásek" </t>
  </si>
  <si>
    <t xml:space="preserve">" napojení na EL , kanalizaci a vodovod včetně materiálu" </t>
  </si>
  <si>
    <t>126</t>
  </si>
  <si>
    <t>766811RP6</t>
  </si>
  <si>
    <t>Dodávka a montáž kuchyňské linky  délky 1,6 m včetně vybavení ( kompletní řešení)</t>
  </si>
  <si>
    <t>-1450562361</t>
  </si>
  <si>
    <t>Dodávka a montáž kuchyňské linky délky 1,6 m včetně vybavení ( kompletní řešení)</t>
  </si>
  <si>
    <t>" m.č. 1.40c" 1</t>
  </si>
  <si>
    <t xml:space="preserve">"postformingový obklad za linkou, vybavení - lednička, dřez, baterie. LED pásek" </t>
  </si>
  <si>
    <t xml:space="preserve">" napojení na EL, kanalizaci a vodovod včetně materiálu" </t>
  </si>
  <si>
    <t>127</t>
  </si>
  <si>
    <t>766812820</t>
  </si>
  <si>
    <t>Demontáž kuchyňských linek dřevěných nebo kovových dl do 1,5 m</t>
  </si>
  <si>
    <t>-558160413</t>
  </si>
  <si>
    <t>Demontáž kuchyňských linek dřevěných nebo kovových včetně skříněk uchycených na stěně, délky do 1500 mm</t>
  </si>
  <si>
    <t>https://podminky.urs.cz/item/CS_URS_2024_01/766812820</t>
  </si>
  <si>
    <t>" viz. půdorys 1.NP bourací práce "</t>
  </si>
  <si>
    <t>"demontáž stávajících kuchyňských linek" 4</t>
  </si>
  <si>
    <t>128</t>
  </si>
  <si>
    <t>998766311</t>
  </si>
  <si>
    <t>Přesun hmot procentní pro kce truhlářské ruční v objektech v do 6 m</t>
  </si>
  <si>
    <t>-1927667470</t>
  </si>
  <si>
    <t>Přesun hmot pro konstrukce truhlářské stanovený procentní sazbou (%) z ceny vodorovná dopravní vzdálenost do 50 m ruční (bez užití mechanizace) v objektech výšky do 6 m</t>
  </si>
  <si>
    <t>https://podminky.urs.cz/item/CS_URS_2024_01/998766311</t>
  </si>
  <si>
    <t>771</t>
  </si>
  <si>
    <t>Podlahy z dlaždic</t>
  </si>
  <si>
    <t>129</t>
  </si>
  <si>
    <t>771573810</t>
  </si>
  <si>
    <t>Demontáž podlah z dlaždic keramických lepených</t>
  </si>
  <si>
    <t>-586517177</t>
  </si>
  <si>
    <t>https://podminky.urs.cz/item/CS_URS_2024_01/771573810</t>
  </si>
  <si>
    <t xml:space="preserve">"demontáž stávajících podlahových krytin" </t>
  </si>
  <si>
    <t>"133" 15,5</t>
  </si>
  <si>
    <t>776</t>
  </si>
  <si>
    <t>Podlahy povlakové</t>
  </si>
  <si>
    <t>130</t>
  </si>
  <si>
    <t>776111116</t>
  </si>
  <si>
    <t>Odstranění zbytků lepidla z podkladu povlakových podlah broušením</t>
  </si>
  <si>
    <t>132863282</t>
  </si>
  <si>
    <t>Příprava podkladu povlakových podlah a stěn broušení podlah stávajícího podkladu pro odstranění lepidla (po starých krytinách)</t>
  </si>
  <si>
    <t>https://podminky.urs.cz/item/CS_URS_2024_01/776111116</t>
  </si>
  <si>
    <t>"ostatní místnosti" 3,77+11,09</t>
  </si>
  <si>
    <t>131</t>
  </si>
  <si>
    <t>776111311</t>
  </si>
  <si>
    <t>Vysátí podkladu povlakových podlah</t>
  </si>
  <si>
    <t>721223374</t>
  </si>
  <si>
    <t>Příprava podkladu povlakových podlah a stěn vysátí podlah</t>
  </si>
  <si>
    <t>https://podminky.urs.cz/item/CS_URS_2024_01/776111311</t>
  </si>
  <si>
    <t>"1.09"23,8</t>
  </si>
  <si>
    <t>"1.33b" 15,31</t>
  </si>
  <si>
    <t>"1.40b" 10,58</t>
  </si>
  <si>
    <t>"1.40c" 3,48</t>
  </si>
  <si>
    <t>"1.46" 17,17</t>
  </si>
  <si>
    <t>132</t>
  </si>
  <si>
    <t>776121511</t>
  </si>
  <si>
    <t>Dvousložková penetrace podkladu povlakových podlah proti vlhkosti</t>
  </si>
  <si>
    <t>-1098730879</t>
  </si>
  <si>
    <t>Příprava podkladu povlakových podlah a stěn penetrace dvousložková podlah zábrana proti vlhkosti</t>
  </si>
  <si>
    <t>https://podminky.urs.cz/item/CS_URS_2024_01/776121511</t>
  </si>
  <si>
    <t>133</t>
  </si>
  <si>
    <t>776141122</t>
  </si>
  <si>
    <t>Stěrka podlahová nivelační pro vyrovnání podkladu povlakových podlah pevnosti 30 MPa tl přes 3 do 5 mm</t>
  </si>
  <si>
    <t>-424525719</t>
  </si>
  <si>
    <t>Příprava podkladu povlakových podlah a stěn vyrovnání samonivelační stěrkou podlah min.pevnosti 30 MPa, tloušťky přes 3 do 5 mm</t>
  </si>
  <si>
    <t>https://podminky.urs.cz/item/CS_URS_2024_01/776141122</t>
  </si>
  <si>
    <t>134</t>
  </si>
  <si>
    <t>776201811</t>
  </si>
  <si>
    <t>Demontáž lepených povlakových podlah bez podložky ručně</t>
  </si>
  <si>
    <t>-1491842631</t>
  </si>
  <si>
    <t>Demontáž povlakových podlahovin lepených ručně bez podložky</t>
  </si>
  <si>
    <t>https://podminky.urs.cz/item/CS_URS_2024_01/776201811</t>
  </si>
  <si>
    <t xml:space="preserve">"demontáž stávajících podlahových krytin - odstranění lepidla" </t>
  </si>
  <si>
    <t>135</t>
  </si>
  <si>
    <t>776201912</t>
  </si>
  <si>
    <t>Oprava podlah výměnou podlahového povlaku pl přes 0,50 do 1 m2</t>
  </si>
  <si>
    <t>434452086</t>
  </si>
  <si>
    <t>Ostatní opravy výměna poškozené povlakové podlahoviny bez podložky, s vyříznutím a očistěním podkladu plochy přes 0,50 do 1,00 m2</t>
  </si>
  <si>
    <t>https://podminky.urs.cz/item/CS_URS_2024_01/776201912</t>
  </si>
  <si>
    <t>"doplněnní podlahy dle stzávající  m.č. 1.75" 1</t>
  </si>
  <si>
    <t>136</t>
  </si>
  <si>
    <t>776221RP7</t>
  </si>
  <si>
    <t>Lepení pásů z PVC standardním lepidlem, včetně svařování, svařovací šňůry a frézování</t>
  </si>
  <si>
    <t>2010207469</t>
  </si>
  <si>
    <t>137</t>
  </si>
  <si>
    <t>28411102</t>
  </si>
  <si>
    <t>PVC vinyl homogenní zátěžový, tl 2mm, hm 3300g/m2, hořlavost Bfl-s1, smykové tření µ 0,6, třída zátěže 34/43</t>
  </si>
  <si>
    <t>214261426</t>
  </si>
  <si>
    <t>"viz. montáž + ztratné" 61,4+1,0*0,5</t>
  </si>
  <si>
    <t>" včetně svařovací šňůry"</t>
  </si>
  <si>
    <t>" standardní vinyl" (22,1+13,1+7,55+15,65)*0,15+(3,125+1,5+1,5*2+0,1+3,3*2+3,125*2)*0,15</t>
  </si>
  <si>
    <t>" standardní vinyl" 25*0,15*0,2</t>
  </si>
  <si>
    <t>" standardní vinyl" 7*0,2*0,2</t>
  </si>
  <si>
    <t>74,776*1,1 'Přepočtené koeficientem množství</t>
  </si>
  <si>
    <t>138</t>
  </si>
  <si>
    <t>776221RP8</t>
  </si>
  <si>
    <t>Lepení elektrostaticky vodivých pásů z PVC včetně svařování, svařovací šňůry a frézování</t>
  </si>
  <si>
    <t>-665087321</t>
  </si>
  <si>
    <t>"1.09" 23,80</t>
  </si>
  <si>
    <t>139</t>
  </si>
  <si>
    <t>28411125</t>
  </si>
  <si>
    <t>PVC vinyl elektrostatický tl 2mm, hm 3060g/m2, hořlavost Bfl-s1, smykové tření µ 0,6, třída zátěže 34/43, odpor krytiny &lt;=10^6 pro zdravotnictví</t>
  </si>
  <si>
    <t>273919960</t>
  </si>
  <si>
    <t>" viz. montáž + ztratné" 23,80</t>
  </si>
  <si>
    <t>" elektrostaticky vodivý vinyl" 20,75*0,15</t>
  </si>
  <si>
    <t>" elektrostaticky vodivý vinyl" 7*0,15*0,2</t>
  </si>
  <si>
    <t>" elektrostaticky vodivý vinyl" 6*0,2*0,2</t>
  </si>
  <si>
    <t>27,363*1,1 'Přepočtené koeficientem množství</t>
  </si>
  <si>
    <t>140</t>
  </si>
  <si>
    <t>776222RP10</t>
  </si>
  <si>
    <t>Lepení pásů z PVC 2-složkovým lepidlem včetně svařování, svařovací šňůry a frézování</t>
  </si>
  <si>
    <t>1092652451</t>
  </si>
  <si>
    <t>141</t>
  </si>
  <si>
    <t>28411RP11</t>
  </si>
  <si>
    <t>PVC vinyl homogenní protiskluzná , tl 2,00mm protiskluznost R12 určená pro zdravotnictví</t>
  </si>
  <si>
    <t>-1779684008</t>
  </si>
  <si>
    <t>" viz. montáž + ztratné" 2,56</t>
  </si>
  <si>
    <t>"vinyl do mokra" 7,55*0,15</t>
  </si>
  <si>
    <t>"vinyl do mokra" 4*0,15*0,2</t>
  </si>
  <si>
    <t>3,813*1,1 'Přepočtené koeficientem množství</t>
  </si>
  <si>
    <t>142</t>
  </si>
  <si>
    <t>776410811</t>
  </si>
  <si>
    <t>Odstranění soklíků a lišt pryžových nebo plastových</t>
  </si>
  <si>
    <t>-1883809809</t>
  </si>
  <si>
    <t>Demontáž soklíků nebo lišt pryžových nebo plastových</t>
  </si>
  <si>
    <t>https://podminky.urs.cz/item/CS_URS_2024_01/776410811</t>
  </si>
  <si>
    <t xml:space="preserve">"demontáž stávajících podlahových krytin - demontáž soklu" </t>
  </si>
  <si>
    <t>"109"  13,65</t>
  </si>
  <si>
    <t xml:space="preserve">"140b" 12,85 </t>
  </si>
  <si>
    <t>"146" 12,3</t>
  </si>
  <si>
    <t xml:space="preserve">"ostatní místnosti" </t>
  </si>
  <si>
    <t>" standardní vinyl" 3,125+1,5+1,5*2+0,1+3,3*2+3,125*2</t>
  </si>
  <si>
    <t>143</t>
  </si>
  <si>
    <t>776411212</t>
  </si>
  <si>
    <t>Montáž tahaných obvodových soklíků z PVC výšky do 100 mm</t>
  </si>
  <si>
    <t>-773709472</t>
  </si>
  <si>
    <t>Montáž soklíků tahaných (fabiony) z PVC obvodových, výšky přes 80 do 100 mm</t>
  </si>
  <si>
    <t>https://podminky.urs.cz/item/CS_URS_2024_01/776411212</t>
  </si>
  <si>
    <t xml:space="preserve">" z  výměry nejsou odečteny dveře - výměra použita pro detaily" </t>
  </si>
  <si>
    <t>" standardní vinyl" 22,1+13,1+7,55+15,65</t>
  </si>
  <si>
    <t>" elektrostaticky vodivý vinyl" 20,75</t>
  </si>
  <si>
    <t>"vinyl do mokra" 7,55</t>
  </si>
  <si>
    <t>144</t>
  </si>
  <si>
    <t>776411213</t>
  </si>
  <si>
    <t>Montáž tahaných soklíků z PVC vnitřních rohů</t>
  </si>
  <si>
    <t>1266289907</t>
  </si>
  <si>
    <t>Montáž soklíků tahaných (fabiony) z PVC vnitřních rohů</t>
  </si>
  <si>
    <t>https://podminky.urs.cz/item/CS_URS_2024_01/776411213</t>
  </si>
  <si>
    <t>" standardní vinyl" 18+7</t>
  </si>
  <si>
    <t>" elektrostaticky vodivý vinyl" 7</t>
  </si>
  <si>
    <t>"vinyl do mokra" 4</t>
  </si>
  <si>
    <t>145</t>
  </si>
  <si>
    <t>776411214</t>
  </si>
  <si>
    <t>Montáž tahaných soklíků z PVC vnějších rohů</t>
  </si>
  <si>
    <t>-1977340458</t>
  </si>
  <si>
    <t>Montáž soklíků tahaných (fabiony) z PVC vnějších rohů</t>
  </si>
  <si>
    <t>https://podminky.urs.cz/item/CS_URS_2024_01/776411214</t>
  </si>
  <si>
    <t>" standardní vinyl" 6+1</t>
  </si>
  <si>
    <t>" elektrostaticky vodivý vinyl" 6</t>
  </si>
  <si>
    <t>146</t>
  </si>
  <si>
    <t>776421111</t>
  </si>
  <si>
    <t>Montáž obvodových lišt lepením</t>
  </si>
  <si>
    <t>724283489</t>
  </si>
  <si>
    <t>Montáž lišt obvodových lepených</t>
  </si>
  <si>
    <t>https://podminky.urs.cz/item/CS_URS_2024_01/776421111</t>
  </si>
  <si>
    <t>147</t>
  </si>
  <si>
    <t>28342165</t>
  </si>
  <si>
    <t>lišta podlahová PVC zakončovací s fabionem</t>
  </si>
  <si>
    <t>-1508828891</t>
  </si>
  <si>
    <t>" viz. montáž + ztratné" 86,7</t>
  </si>
  <si>
    <t>86,7*1,02 'Přepočtené koeficientem množství</t>
  </si>
  <si>
    <t>148</t>
  </si>
  <si>
    <t>776421312</t>
  </si>
  <si>
    <t>Montáž přechodových šroubovaných lišt</t>
  </si>
  <si>
    <t>-1073091670</t>
  </si>
  <si>
    <t>Montáž lišt přechodových šroubovaných</t>
  </si>
  <si>
    <t>https://podminky.urs.cz/item/CS_URS_2024_01/776421312</t>
  </si>
  <si>
    <t>1,0*6+1,5</t>
  </si>
  <si>
    <t>149</t>
  </si>
  <si>
    <t>59054RP12</t>
  </si>
  <si>
    <t>profil přechodový nerezový dvoudílný šroubovaný š. 40 mm</t>
  </si>
  <si>
    <t>671184307</t>
  </si>
  <si>
    <t>" viz. montáž + ztratné" 7,5</t>
  </si>
  <si>
    <t>7,5*1,02 'Přepočtené koeficientem množství</t>
  </si>
  <si>
    <t>150</t>
  </si>
  <si>
    <t>776991222</t>
  </si>
  <si>
    <t>Základní čištění nově položených podlahovin včetně jednosložkového dvouvrstvého polymerního nátěru</t>
  </si>
  <si>
    <t>-744468084</t>
  </si>
  <si>
    <t>Ostatní práce údržba nových podlahovin po pokládce čištění včetně ošetření polymerním nátěrem jednosložkovým dvouvrstvým</t>
  </si>
  <si>
    <t>https://podminky.urs.cz/item/CS_URS_2024_01/776991222</t>
  </si>
  <si>
    <t xml:space="preserve">"prvotní úprava nové podlahové krytiny" </t>
  </si>
  <si>
    <t>151</t>
  </si>
  <si>
    <t>998776311</t>
  </si>
  <si>
    <t>Přesun hmot procentní pro podlahy povlakové ruční v objektech v do 6 m</t>
  </si>
  <si>
    <t>311146638</t>
  </si>
  <si>
    <t>Přesun hmot pro podlahy povlakové stanovený procentní sazbou (%) z ceny vodorovná dopravní vzdálenost do 50 m ruční (bez užití mechanizace) v objektech výšky do 6 m</t>
  </si>
  <si>
    <t>https://podminky.urs.cz/item/CS_URS_2024_01/998776311</t>
  </si>
  <si>
    <t>781</t>
  </si>
  <si>
    <t>Dokončovací práce - obklady</t>
  </si>
  <si>
    <t>152</t>
  </si>
  <si>
    <t>781111011</t>
  </si>
  <si>
    <t>Ometení (oprášení) stěny při přípravě podkladu</t>
  </si>
  <si>
    <t>511389601</t>
  </si>
  <si>
    <t>Příprava podkladu před provedením obkladu oprášení (ometení) stěny</t>
  </si>
  <si>
    <t>https://podminky.urs.cz/item/CS_URS_2024_01/781111011</t>
  </si>
  <si>
    <t>"viz.půdorys 1.NP nový stav"</t>
  </si>
  <si>
    <t>" m.č. 1.40" (1,6*2+1,6*2)*2,8-0,7*1,897</t>
  </si>
  <si>
    <t>"m.č. 1.46" 2,8*0,8+1,0*1,6</t>
  </si>
  <si>
    <t>"m.č.1.09" 1,4*1,6</t>
  </si>
  <si>
    <t>153</t>
  </si>
  <si>
    <t>781121011</t>
  </si>
  <si>
    <t>Nátěr penetrační na stěnu</t>
  </si>
  <si>
    <t>2111474869</t>
  </si>
  <si>
    <t>Příprava podkladu před provedením obkladu nátěr penetrační na stěnu</t>
  </si>
  <si>
    <t>https://podminky.urs.cz/item/CS_URS_2024_01/781121011</t>
  </si>
  <si>
    <t>154</t>
  </si>
  <si>
    <t>781472219</t>
  </si>
  <si>
    <t>Montáž obkladů keramických hladkých lepených cementovým flexibilním lepidlem přes 22 do 25 ks/m2</t>
  </si>
  <si>
    <t>-858829118</t>
  </si>
  <si>
    <t>Montáž keramických obkladů stěn lepených cementovým flexibilním lepidlem hladkých přes 22 do 25 ks/m2</t>
  </si>
  <si>
    <t>https://podminky.urs.cz/item/CS_URS_2024_01/781472219</t>
  </si>
  <si>
    <t>155</t>
  </si>
  <si>
    <t>59761704</t>
  </si>
  <si>
    <t>obklad keramický nemrazuvzdorný povrch hladký/lesklý tl do 10mm přes 22 do 25ks/m2</t>
  </si>
  <si>
    <t>-464418027</t>
  </si>
  <si>
    <t>"včetně úpravy silikonem"</t>
  </si>
  <si>
    <t>" viz. montáž + ztratné" 22,672</t>
  </si>
  <si>
    <t>22,672*1,1 'Přepočtené koeficientem množství</t>
  </si>
  <si>
    <t>156</t>
  </si>
  <si>
    <t>781491011</t>
  </si>
  <si>
    <t>Montáž zrcadel plochy do 1 m2 lepených silikonovým tmelem na podkladní omítku</t>
  </si>
  <si>
    <t>-806745768</t>
  </si>
  <si>
    <t>Montáž zrcadel lepených silikonovým tmelem na podkladní omítku, plochy do 1 m2</t>
  </si>
  <si>
    <t>https://podminky.urs.cz/item/CS_URS_2024_01/781491011</t>
  </si>
  <si>
    <t>"m.č. 1.40d" 0,6*0,8</t>
  </si>
  <si>
    <t>157</t>
  </si>
  <si>
    <t>63465124</t>
  </si>
  <si>
    <t>zrcadlo nemontované čiré tl 4mm max rozměr 3210x2250mm</t>
  </si>
  <si>
    <t>-894387915</t>
  </si>
  <si>
    <t>" viz. montáž + ztratné" 0,6*0,8</t>
  </si>
  <si>
    <t>0,48*1,1 'Přepočtené koeficientem množství</t>
  </si>
  <si>
    <t>158</t>
  </si>
  <si>
    <t>781492351</t>
  </si>
  <si>
    <t>Montáž profilů ukončovacích lepených flexibilním cementovým rychletuhnoucím lepidlem</t>
  </si>
  <si>
    <t>645186846</t>
  </si>
  <si>
    <t>Obklad - dokončující práce montáž profilu lepeného flexibilním cementovým rychletuhnoucím lepidlem ukončovacího</t>
  </si>
  <si>
    <t>https://podminky.urs.cz/item/CS_URS_2024_01/781492351</t>
  </si>
  <si>
    <t>"m.č. 1.46"  1,0*2+1,6*2+0,6</t>
  </si>
  <si>
    <t>"m.č.1.09" 1,4*2+1,6*2</t>
  </si>
  <si>
    <t>" m.č. 1.40d - Z profil" 1,6*4-0,7</t>
  </si>
  <si>
    <t>" zrcadlo" 0,6*2+0,8*2</t>
  </si>
  <si>
    <t>159</t>
  </si>
  <si>
    <t>19416012</t>
  </si>
  <si>
    <t>lišta ukončovací nerezová 10mm</t>
  </si>
  <si>
    <t>938746325</t>
  </si>
  <si>
    <t>" viz. montáž + ztratné" 6,0+5,8+2,8</t>
  </si>
  <si>
    <t>14,6*1,05 'Přepočtené koeficientem množství</t>
  </si>
  <si>
    <t>160</t>
  </si>
  <si>
    <t>59054RP8</t>
  </si>
  <si>
    <t>profil ve tvaru Z pro rozhraní obkladu a vinylové podlahy</t>
  </si>
  <si>
    <t>153823769</t>
  </si>
  <si>
    <t>"viz. montáž + ztratné" 1,6*4-0,7</t>
  </si>
  <si>
    <t>161</t>
  </si>
  <si>
    <t>781495RP25</t>
  </si>
  <si>
    <t>Příplatek k obkladům vnitřním za  barevné řešení obkladu</t>
  </si>
  <si>
    <t>1636874700</t>
  </si>
  <si>
    <t>Příplatek k obkladům vnitřním za barevné řešení obkladu</t>
  </si>
  <si>
    <t xml:space="preserve">" příplatek za barevné řešení obkladu " </t>
  </si>
  <si>
    <t>"předpoklad 30% plochy " 24,939/100*30</t>
  </si>
  <si>
    <t>162</t>
  </si>
  <si>
    <t>998781311</t>
  </si>
  <si>
    <t>Přesun hmot procentní pro obklady keramické ruční v objektech v do 6 m</t>
  </si>
  <si>
    <t>-958796477</t>
  </si>
  <si>
    <t>Přesun hmot pro obklady keramické stanovený procentní sazbou (%) z ceny vodorovná dopravní vzdálenost do 50 m ruční (bez užití mechanizace) v objektech výšky do 6 m</t>
  </si>
  <si>
    <t>https://podminky.urs.cz/item/CS_URS_2024_01/998781311</t>
  </si>
  <si>
    <t>783</t>
  </si>
  <si>
    <t>Dokončovací práce - nátěry</t>
  </si>
  <si>
    <t>163</t>
  </si>
  <si>
    <t>783301303</t>
  </si>
  <si>
    <t>Bezoplachové odrezivění zámečnických konstrukcí</t>
  </si>
  <si>
    <t>-1772482628</t>
  </si>
  <si>
    <t>Příprava podkladu zámečnických konstrukcí před provedením nátěru odrezivění odrezovačem bezoplachovým</t>
  </si>
  <si>
    <t>https://podminky.urs.cz/item/CS_URS_2024_01/783301303</t>
  </si>
  <si>
    <t>"700/1970" 1*(0,7+1,97*2)</t>
  </si>
  <si>
    <t>"800/1970" 4*(0,8+1,97*2)*0,4</t>
  </si>
  <si>
    <t>"900/1970" 1*(0,9+1,97*2)*0,4</t>
  </si>
  <si>
    <t>"1100/1970" 1*(1,1+1,97*2)*0,4</t>
  </si>
  <si>
    <t>164</t>
  </si>
  <si>
    <t>783314101</t>
  </si>
  <si>
    <t>Základní jednonásobný syntetický nátěr zámečnických konstrukcí</t>
  </si>
  <si>
    <t>1417516172</t>
  </si>
  <si>
    <t>Základní nátěr zámečnických konstrukcí jednonásobný syntetický</t>
  </si>
  <si>
    <t>https://podminky.urs.cz/item/CS_URS_2024_01/783314101</t>
  </si>
  <si>
    <t>165</t>
  </si>
  <si>
    <t>783315101</t>
  </si>
  <si>
    <t>Mezinátěr jednonásobný syntetický standardní zámečnických konstrukcí</t>
  </si>
  <si>
    <t>-1195378390</t>
  </si>
  <si>
    <t>Mezinátěr zámečnických konstrukcí jednonásobný syntetický standardní</t>
  </si>
  <si>
    <t>https://podminky.urs.cz/item/CS_URS_2024_01/783315101</t>
  </si>
  <si>
    <t>166</t>
  </si>
  <si>
    <t>783317101</t>
  </si>
  <si>
    <t>Krycí jednonásobný syntetický standardní nátěr zámečnických konstrukcí</t>
  </si>
  <si>
    <t>-1035710106</t>
  </si>
  <si>
    <t>Krycí nátěr (email) zámečnických konstrukcí jednonásobný syntetický standardní</t>
  </si>
  <si>
    <t>https://podminky.urs.cz/item/CS_URS_2024_01/783317101</t>
  </si>
  <si>
    <t>167</t>
  </si>
  <si>
    <t>783806811</t>
  </si>
  <si>
    <t>Odstranění nátěrů z omítek oškrábáním</t>
  </si>
  <si>
    <t>-129370900</t>
  </si>
  <si>
    <t>https://podminky.urs.cz/item/CS_URS_2024_01/783806811</t>
  </si>
  <si>
    <t xml:space="preserve">"m.č. 133" </t>
  </si>
  <si>
    <t>20,55*2,0-(0,8*1,97*3+1,1*1,97+1,8*2,0)+5,5*2,0</t>
  </si>
  <si>
    <t>784</t>
  </si>
  <si>
    <t>Dokončovací práce - malby a tapety</t>
  </si>
  <si>
    <t>168</t>
  </si>
  <si>
    <t>784111031</t>
  </si>
  <si>
    <t>Omytí podkladu v místnostech v do 3,80 m</t>
  </si>
  <si>
    <t>-1966006038</t>
  </si>
  <si>
    <t>Omytí podkladu omytí v místnostech výšky do 3,80 m</t>
  </si>
  <si>
    <t>https://podminky.urs.cz/item/CS_URS_2024_01/784111031</t>
  </si>
  <si>
    <t xml:space="preserve">" viz. půdorys 1.Np bourací práce" </t>
  </si>
  <si>
    <t xml:space="preserve">" úprava stávajícíh stěn a povrchů" </t>
  </si>
  <si>
    <t>"  strop" 13,48+15,5+14,63+12,67+12,18</t>
  </si>
  <si>
    <t xml:space="preserve">"stěny " </t>
  </si>
  <si>
    <t>15,85*3,55-(2,0*2,1+1,1*1,97+2,9*1,5+4,875*3,55)+(2,0+2,1*2)*0,4</t>
  </si>
  <si>
    <t>17,65*3,55-(2,0*2,1+0,8*1,97+1,9*1,5+4,875*3,55*2)+(2,0+2,1*2)*0,4</t>
  </si>
  <si>
    <t>15,75*3,55-(2,0*2,1+0,8*1,97+1,9*1,5+4,875*3,55)+(2,0+2,1*2)*0,4</t>
  </si>
  <si>
    <t>15,1*3,55-(0,8*1,97+1,9*1,5+2,0*1,1)+(2,0+2,1*2)*0,4</t>
  </si>
  <si>
    <t>20,55*3,55-(0,8*1,97*3+1,1*1,97+1,8*3,55)+5,5*3,55</t>
  </si>
  <si>
    <t>(3,125*2+1,5*2+0,1)*3,55-(0,8*1,97*3+1,5*3,55)</t>
  </si>
  <si>
    <t>(3,125*2+3,375*2)*3,55-(0,8*1,97+2,0*2,1)+(2,0+2,1*2)*0,4</t>
  </si>
  <si>
    <t>(4,875*2+2,75*2)*3,55-(0,8*1,97+2,0*2,1)+(2,0+2,1*2)*0,4</t>
  </si>
  <si>
    <t>169</t>
  </si>
  <si>
    <t>784121001</t>
  </si>
  <si>
    <t>Oškrabání malby v místnostech v do 3,80 m</t>
  </si>
  <si>
    <t>-919668524</t>
  </si>
  <si>
    <t>Oškrabání malby v místnostech výšky do 3,80 m</t>
  </si>
  <si>
    <t>https://podminky.urs.cz/item/CS_URS_2024_01/784121001</t>
  </si>
  <si>
    <t>170</t>
  </si>
  <si>
    <t>784121011</t>
  </si>
  <si>
    <t>Rozmývání podkladu po oškrabání malby v místnostech v do 3,80 m</t>
  </si>
  <si>
    <t>451006179</t>
  </si>
  <si>
    <t>Rozmývání podkladu po oškrabání malby v místnostech výšky do 3,80 m</t>
  </si>
  <si>
    <t>https://podminky.urs.cz/item/CS_URS_2024_01/784121011</t>
  </si>
  <si>
    <t>171</t>
  </si>
  <si>
    <t>784171101</t>
  </si>
  <si>
    <t>Zakrytí vnitřních podlah včetně pozdějšího odkrytí</t>
  </si>
  <si>
    <t>-592896492</t>
  </si>
  <si>
    <t>Zakrytí nemalovaných ploch (materiál ve specifikaci) včetně pozdějšího odkrytí podlah</t>
  </si>
  <si>
    <t>https://podminky.urs.cz/item/CS_URS_2024_01/784171101</t>
  </si>
  <si>
    <t xml:space="preserve"> 13,48+15,5+14,63+12,67+12,18+15,0+3,77+11,09+13,23</t>
  </si>
  <si>
    <t>172</t>
  </si>
  <si>
    <t>784171111</t>
  </si>
  <si>
    <t>Zakrytí vnitřních ploch stěn v místnostech v do 3,80 m</t>
  </si>
  <si>
    <t>249550571</t>
  </si>
  <si>
    <t>Zakrytí nemalovaných ploch (materiál ve specifikaci) včetně pozdějšího odkrytí svislých ploch např. stěn, oken, dveří v místnostech výšky do 3,80</t>
  </si>
  <si>
    <t>https://podminky.urs.cz/item/CS_URS_2024_01/784171111</t>
  </si>
  <si>
    <t>2,0*2,1*4+1,0*2,0*2*6+1,1*2,0*2+1,0*2,0*2*3+2,0*2,1*2</t>
  </si>
  <si>
    <t>173</t>
  </si>
  <si>
    <t>784171121</t>
  </si>
  <si>
    <t>Zakrytí vnitřních ploch konstrukcí nebo prvků v místnostech v do 3,80 m</t>
  </si>
  <si>
    <t>-62433207</t>
  </si>
  <si>
    <t>Zakrytí nemalovaných ploch (materiál ve specifikaci) včetně pozdějšího odkrytí konstrukcí nebo samostatných prvků např. schodišť, nábytku, radiátorů, zábradlí v místnostech výšky do 3,80</t>
  </si>
  <si>
    <t>https://podminky.urs.cz/item/CS_URS_2024_01/784171121</t>
  </si>
  <si>
    <t>2,0*1,0*4+5,0*4+5,0*2</t>
  </si>
  <si>
    <t>174</t>
  </si>
  <si>
    <t>58124844</t>
  </si>
  <si>
    <t>fólie pro malířské potřeby zakrývací tl 25µ 4x5m</t>
  </si>
  <si>
    <t>688709058</t>
  </si>
  <si>
    <t>" viz. montáž + ztratné" 111,55+65,6+38,0</t>
  </si>
  <si>
    <t>215,15*1,05 'Přepočtené koeficientem množství</t>
  </si>
  <si>
    <t>175</t>
  </si>
  <si>
    <t>784181121</t>
  </si>
  <si>
    <t>Hloubková jednonásobná bezbarvá penetrace podkladu v místnostech v do 3,80 m</t>
  </si>
  <si>
    <t>1493888073</t>
  </si>
  <si>
    <t>Penetrace podkladu jednonásobná hloubková akrylátová bezbarvá v místnostech výšky do 3,80 m</t>
  </si>
  <si>
    <t>https://podminky.urs.cz/item/CS_URS_2024_01/784181121</t>
  </si>
  <si>
    <t>"1.09 " 20,75*3,55-(1,1*1,97+0,8*1,97+2,0*2,1*2)+(2,0+2,1*2)*0,4*2</t>
  </si>
  <si>
    <t>"1.33b" 22,1*3,55-(0,8*1,97*4+0,9*1,97)</t>
  </si>
  <si>
    <t>"1.40b" 13,1*3,55-(0,8*1,97+2,0*2,1)+(2,0+2,1*2)*0,4</t>
  </si>
  <si>
    <t>"1.40c" 7,55*3,55-(0,8*1,97*2+0,7*1,97)</t>
  </si>
  <si>
    <t>"1.46" 15,65*3,55-(0,8*1,97+2,1*2,0)+(2,0+2,1*2)*0,4</t>
  </si>
  <si>
    <t>176</t>
  </si>
  <si>
    <t>784211101</t>
  </si>
  <si>
    <t>Dvojnásobné bílé malby ze směsí za mokra výborně oděruvzdorných v místnostech v do 3,80 m</t>
  </si>
  <si>
    <t>-673745380</t>
  </si>
  <si>
    <t>Malby z malířských směsí oděruvzdorných za mokra dvojnásobné, bílé za mokra oděruvzdorné výborně v místnostech výšky do 3,80 m</t>
  </si>
  <si>
    <t>https://podminky.urs.cz/item/CS_URS_2024_01/784211101</t>
  </si>
  <si>
    <t>"1.09 " 20,75*3,55-(1,1*1,97+0,8*1,97)+(2,0+2,1*2)*0,4*2</t>
  </si>
  <si>
    <t>"1.33b" 22,1*3,55</t>
  </si>
  <si>
    <t>"1.40b" 13,1*3,55-(2,0*2,1)+(2,0+2,1*2)*0,4</t>
  </si>
  <si>
    <t>"1.40c" 7,55*3,55</t>
  </si>
  <si>
    <t>"1.46" 15,65*3,55-(2,1*2,0)+(2,0+2,1*2)*0,4</t>
  </si>
  <si>
    <t>(3,125*2+1,5*2+0,1)*3,55-(1,5*3,55)</t>
  </si>
  <si>
    <t>(3,125*2+3,375*2)*3,55-(2,0*2,1)+(2,0+2,1*2)*0,4</t>
  </si>
  <si>
    <t>177</t>
  </si>
  <si>
    <t>784211143</t>
  </si>
  <si>
    <t>Příplatek k cenám 2x maleb ze směsí za mokra oděruvzdorných za provádění styku 2 barev</t>
  </si>
  <si>
    <t>2073443613</t>
  </si>
  <si>
    <t>Malby z malířských směsí oděruvzdorných za mokra Příplatek k cenám dvojnásobných maleb za zvýšenou pracnost při provádění styku 2 barev</t>
  </si>
  <si>
    <t>https://podminky.urs.cz/item/CS_URS_2024_01/784211143</t>
  </si>
  <si>
    <t>3,0*8</t>
  </si>
  <si>
    <t>178</t>
  </si>
  <si>
    <t>784211163</t>
  </si>
  <si>
    <t>Příplatek k cenám 2x maleb ze směsí za mokra oděruvzdorných za barevnou malbu středně sytého odstínu</t>
  </si>
  <si>
    <t>-785164348</t>
  </si>
  <si>
    <t>Malby z malířských směsí oděruvzdorných za mokra Příplatek k cenám dvojnásobných maleb za provádění barevné malby tónované na tónovacích automatech, v odstínu středně sytém</t>
  </si>
  <si>
    <t>https://podminky.urs.cz/item/CS_URS_2024_01/784211163</t>
  </si>
  <si>
    <t>"1.09 " 20,75*3,0-(1,1*1,97+0,8*1,97+5,15*3,55)</t>
  </si>
  <si>
    <t>"1.33b" 22,1*3,0-(0,8*1,97*4+0,9*1,97)</t>
  </si>
  <si>
    <t>"1.40b" 13,1*3,0-(0,8*1,97+3,375*3,55)</t>
  </si>
  <si>
    <t>"1.46" 15,65*3,0-(0,8*1,97+2,95*3,55)</t>
  </si>
  <si>
    <t>(3,125+3,375*2)*3,55-(0,8*1,97+2,0*2,1)+(2,0+2,1*2)*0,4</t>
  </si>
  <si>
    <t>(4,875*2+2,75)*3,55-(0,8*1,97+2,0*2,1)+(2,0+2,1*2)*0,4</t>
  </si>
  <si>
    <t>VN a ON - Vedlejší a ostatní náklady</t>
  </si>
  <si>
    <t>OST - Ostatní náklady</t>
  </si>
  <si>
    <t>VRN - Vedlejší rozpočtové náklady</t>
  </si>
  <si>
    <t>OST</t>
  </si>
  <si>
    <t>Ostatní náklady</t>
  </si>
  <si>
    <t>R-007</t>
  </si>
  <si>
    <t>Zajištění dokumentace skutečného provedení staveb, veškeré doklady nutné k vydání kolaudačního souhlasu</t>
  </si>
  <si>
    <t>182723113</t>
  </si>
  <si>
    <t>R-012</t>
  </si>
  <si>
    <t>Zhotovitel zajistí fotodokumentaci původního a nového stavu, fotodokumentaci průběhu a realizace stavby po jednotlivých měsících</t>
  </si>
  <si>
    <t>2006213188</t>
  </si>
  <si>
    <t>R-015</t>
  </si>
  <si>
    <t>Celková revize elektroinstalace včetně dokladů a protokolů potřebných ke kolaudačnímu řízení</t>
  </si>
  <si>
    <t>kompl.</t>
  </si>
  <si>
    <t>1838714342</t>
  </si>
  <si>
    <t>VRN</t>
  </si>
  <si>
    <t>Vedlejší rozpočtové náklady</t>
  </si>
  <si>
    <t>023002000</t>
  </si>
  <si>
    <t xml:space="preserve">Příprava staveniště, odstranění materiálů a konstrukcí </t>
  </si>
  <si>
    <t>hod</t>
  </si>
  <si>
    <t>1024</t>
  </si>
  <si>
    <t>1631343662</t>
  </si>
  <si>
    <t xml:space="preserve">"příprava staveniště pro provádění stavebních prací" </t>
  </si>
  <si>
    <t xml:space="preserve">"vyklizení mobilních předmětů" </t>
  </si>
  <si>
    <t>"demontáž pevně uchcených předmětů, skříně, technol. panely a pod.</t>
  </si>
  <si>
    <t xml:space="preserve">"zhotovitel vyhodnotí  na základě pokynů investora a prohlídky staveniště" </t>
  </si>
  <si>
    <t xml:space="preserve">"zajištění okolí stavby proti proniku prachu, hluku, znehodnocení stávajícího vybavení -mobilní stěny, SDK provizorní příčky , ochrana podlah dveří " </t>
  </si>
  <si>
    <t xml:space="preserve">"demontáž stávajících konstrukcí na chodbách, ochrana podlah, stěn a dveří a ostatních konstrukcí" </t>
  </si>
  <si>
    <t xml:space="preserve">" zpětná montáž demontovaných konstrukcí a zařízení včetně stavebních úprav" </t>
  </si>
  <si>
    <t>"předpoklad " 2*8,0</t>
  </si>
  <si>
    <t>R-003</t>
  </si>
  <si>
    <t>Zařízení staveniště -  kompletní zajištění</t>
  </si>
  <si>
    <t>92554417</t>
  </si>
  <si>
    <t>Zařízení staveniště - kompletní zajištění</t>
  </si>
  <si>
    <t>" kompletní zařízení staveniště" 1</t>
  </si>
  <si>
    <t>" náklady na energie pro stavební úpravy"</t>
  </si>
  <si>
    <t xml:space="preserve">" ostatní náklady na provoz a údržbu vybavení staveniště" </t>
  </si>
  <si>
    <t xml:space="preserve">" demontáž a odstranění prvků pro  ZS včetně úpravy plochy do původního stavu" </t>
  </si>
  <si>
    <t>R-003a</t>
  </si>
  <si>
    <t>Náklady spojené s prací za plného provozu (hluk prach, zaměstnanci)</t>
  </si>
  <si>
    <t>-1749206558</t>
  </si>
  <si>
    <t xml:space="preserve">"příprava staveniště před prováděním stavebních prací" </t>
  </si>
  <si>
    <t>"utěsnění otvorů, provizorní SDK příčky do pěny, ochrana stávajících konstrukcí před poškozením nebo znehodnocením prachem" 1</t>
  </si>
  <si>
    <t xml:space="preserve">"ochrana plachtami, OSB deska na podlaze a ostatní opatření nutná k tomu aby nebyl narušen plynulý chod nemocnice " </t>
  </si>
  <si>
    <t xml:space="preserve">"zohlednění koordinace pracovní doby dodavatelské firmy a provozu nemocnice" </t>
  </si>
  <si>
    <t>R-006</t>
  </si>
  <si>
    <t xml:space="preserve">Zajištění zkoušek , kamerové zkoušky, tlakové zkoušky, revize, zajištění skládek a meziskládek materiálů a odpadů včetně odvozu a poplatků, zajištění zpětného předání dotčených ploch jednotlivým majitelům </t>
  </si>
  <si>
    <t>-1040199556</t>
  </si>
  <si>
    <t>R-011</t>
  </si>
  <si>
    <t>Náklady zhotovitele na nutné konzultace se zpracovatelem PD při realizaci  a přípravě stavby</t>
  </si>
  <si>
    <t>-209721184</t>
  </si>
  <si>
    <t>Náklady zhotovitele na nutné konzultace se zpracovatelem PD při realizaci a přípravě stavby</t>
  </si>
  <si>
    <t>"prohlídka stavby s investorem pro upřesnění předané PD, doplnění  podmínek provádění a další podrobnosti"  1</t>
  </si>
  <si>
    <t xml:space="preserve">"na více práce prokazatelně vzniklé neúčastí na prohlídce staveniště,nebude  v průběhu stavby brán zřetel" </t>
  </si>
  <si>
    <t>R-014</t>
  </si>
  <si>
    <t>Náklady na nepředvídatelné skutečnosti - pevná částka 20 000 Kč</t>
  </si>
  <si>
    <t>401333389</t>
  </si>
  <si>
    <t>R-018</t>
  </si>
  <si>
    <t>Závěrečný úklid objektu před předáním stavby uživateli do trvalého užívání, finální úklid stavby a okolí</t>
  </si>
  <si>
    <t>1656775433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</si>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</sst>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2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2" fillId="4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5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166" fontId="29" fillId="0" borderId="21" xfId="0" applyNumberFormat="1" applyFont="1" applyBorder="1" applyAlignment="1">
      <alignment vertical="center"/>
    </xf>
    <xf numFmtId="4" fontId="29" fillId="0" borderId="22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2" fillId="0" borderId="13" xfId="0" applyNumberFormat="1" applyFont="1" applyBorder="1"/>
    <xf numFmtId="166" fontId="32" fillId="0" borderId="14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3" xfId="0" applyFont="1" applyBorder="1" applyAlignment="1">
      <alignment horizontal="center" vertical="center"/>
    </xf>
    <xf numFmtId="49" fontId="22" fillId="0" borderId="23" xfId="0" applyNumberFormat="1" applyFont="1" applyBorder="1" applyAlignment="1">
      <alignment horizontal="left" vertical="center" wrapText="1"/>
    </xf>
    <xf numFmtId="0" fontId="22" fillId="0" borderId="23" xfId="0" applyFont="1" applyBorder="1" applyAlignment="1">
      <alignment horizontal="left" vertical="center" wrapText="1"/>
    </xf>
    <xf numFmtId="0" fontId="22" fillId="0" borderId="23" xfId="0" applyFont="1" applyBorder="1" applyAlignment="1">
      <alignment horizontal="center" vertical="center" wrapText="1"/>
    </xf>
    <xf numFmtId="167" fontId="22" fillId="0" borderId="23" xfId="0" applyNumberFormat="1" applyFont="1" applyBorder="1" applyAlignment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38" fillId="0" borderId="23" xfId="0" applyFont="1" applyBorder="1" applyAlignment="1">
      <alignment horizontal="center" vertical="center"/>
    </xf>
    <xf numFmtId="49" fontId="38" fillId="0" borderId="23" xfId="0" applyNumberFormat="1" applyFont="1" applyBorder="1" applyAlignment="1">
      <alignment horizontal="left" vertical="center" wrapText="1"/>
    </xf>
    <xf numFmtId="0" fontId="38" fillId="0" borderId="23" xfId="0" applyFont="1" applyBorder="1" applyAlignment="1">
      <alignment horizontal="left" vertical="center" wrapText="1"/>
    </xf>
    <xf numFmtId="0" fontId="38" fillId="0" borderId="23" xfId="0" applyFont="1" applyBorder="1" applyAlignment="1">
      <alignment horizontal="center" vertical="center" wrapText="1"/>
    </xf>
    <xf numFmtId="167" fontId="38" fillId="0" borderId="23" xfId="0" applyNumberFormat="1" applyFont="1" applyBorder="1" applyAlignment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Alignment="1">
      <alignment horizontal="center"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>
      <alignment horizontal="left" vertical="center"/>
    </xf>
    <xf numFmtId="0" fontId="50" fillId="0" borderId="1" xfId="0" applyFont="1" applyBorder="1" applyAlignment="1">
      <alignment vertical="top"/>
    </xf>
    <xf numFmtId="0" fontId="50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center" vertical="center"/>
    </xf>
    <xf numFmtId="49" fontId="50" fillId="0" borderId="1" xfId="0" applyNumberFormat="1" applyFont="1" applyBorder="1" applyAlignment="1">
      <alignment horizontal="left" vertical="center"/>
    </xf>
    <xf numFmtId="0" fontId="49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 vertical="center"/>
    </xf>
    <xf numFmtId="0" fontId="22" fillId="4" borderId="8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3" fillId="0" borderId="1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wrapText="1"/>
    </xf>
    <xf numFmtId="0" fontId="41" fillId="0" borderId="1" xfId="0" applyFont="1" applyBorder="1" applyAlignment="1">
      <alignment horizontal="center" vertical="center" wrapText="1"/>
    </xf>
    <xf numFmtId="49" fontId="43" fillId="0" borderId="1" xfId="0" applyNumberFormat="1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/>
    </xf>
    <xf numFmtId="0" fontId="42" fillId="0" borderId="29" xfId="0" applyFont="1" applyBorder="1" applyAlignment="1">
      <alignment horizontal="left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podminky.urs.cz/item/CS_URS_2024_01/998781311" TargetMode="External"/><Relationship Id="rId21" Type="http://schemas.openxmlformats.org/officeDocument/2006/relationships/hyperlink" Target="https://podminky.urs.cz/item/CS_URS_2024_01/952901111" TargetMode="External"/><Relationship Id="rId42" Type="http://schemas.openxmlformats.org/officeDocument/2006/relationships/hyperlink" Target="https://podminky.urs.cz/item/CS_URS_2024_01/998018001" TargetMode="External"/><Relationship Id="rId63" Type="http://schemas.openxmlformats.org/officeDocument/2006/relationships/hyperlink" Target="https://podminky.urs.cz/item/CS_URS_2024_01/725841312" TargetMode="External"/><Relationship Id="rId84" Type="http://schemas.openxmlformats.org/officeDocument/2006/relationships/hyperlink" Target="https://podminky.urs.cz/item/CS_URS_2024_01/763131771" TargetMode="External"/><Relationship Id="rId16" Type="http://schemas.openxmlformats.org/officeDocument/2006/relationships/hyperlink" Target="https://podminky.urs.cz/item/CS_URS_2024_01/612321131" TargetMode="External"/><Relationship Id="rId107" Type="http://schemas.openxmlformats.org/officeDocument/2006/relationships/hyperlink" Target="https://podminky.urs.cz/item/CS_URS_2024_01/776411214" TargetMode="External"/><Relationship Id="rId11" Type="http://schemas.openxmlformats.org/officeDocument/2006/relationships/hyperlink" Target="https://podminky.urs.cz/item/CS_URS_2024_01/622525104" TargetMode="External"/><Relationship Id="rId32" Type="http://schemas.openxmlformats.org/officeDocument/2006/relationships/hyperlink" Target="https://podminky.urs.cz/item/CS_URS_2024_01/978035115" TargetMode="External"/><Relationship Id="rId37" Type="http://schemas.openxmlformats.org/officeDocument/2006/relationships/hyperlink" Target="https://podminky.urs.cz/item/CS_URS_2024_01/977151223" TargetMode="External"/><Relationship Id="rId53" Type="http://schemas.openxmlformats.org/officeDocument/2006/relationships/hyperlink" Target="https://podminky.urs.cz/item/CS_URS_2024_01/722290246" TargetMode="External"/><Relationship Id="rId58" Type="http://schemas.openxmlformats.org/officeDocument/2006/relationships/hyperlink" Target="https://podminky.urs.cz/item/CS_URS_2024_01/725241142" TargetMode="External"/><Relationship Id="rId74" Type="http://schemas.openxmlformats.org/officeDocument/2006/relationships/hyperlink" Target="https://podminky.urs.cz/item/CS_URS_2024_01/741372101" TargetMode="External"/><Relationship Id="rId79" Type="http://schemas.openxmlformats.org/officeDocument/2006/relationships/hyperlink" Target="https://podminky.urs.cz/item/CS_URS_2024_01/751398022" TargetMode="External"/><Relationship Id="rId102" Type="http://schemas.openxmlformats.org/officeDocument/2006/relationships/hyperlink" Target="https://podminky.urs.cz/item/CS_URS_2024_01/776201811" TargetMode="External"/><Relationship Id="rId123" Type="http://schemas.openxmlformats.org/officeDocument/2006/relationships/hyperlink" Target="https://podminky.urs.cz/item/CS_URS_2024_01/784111031" TargetMode="External"/><Relationship Id="rId128" Type="http://schemas.openxmlformats.org/officeDocument/2006/relationships/hyperlink" Target="https://podminky.urs.cz/item/CS_URS_2024_01/784171121" TargetMode="External"/><Relationship Id="rId5" Type="http://schemas.openxmlformats.org/officeDocument/2006/relationships/hyperlink" Target="https://podminky.urs.cz/item/CS_URS_2024_01/342244201" TargetMode="External"/><Relationship Id="rId90" Type="http://schemas.openxmlformats.org/officeDocument/2006/relationships/hyperlink" Target="https://podminky.urs.cz/item/CS_URS_2024_01/998763511" TargetMode="External"/><Relationship Id="rId95" Type="http://schemas.openxmlformats.org/officeDocument/2006/relationships/hyperlink" Target="https://podminky.urs.cz/item/CS_URS_2024_01/766812820" TargetMode="External"/><Relationship Id="rId22" Type="http://schemas.openxmlformats.org/officeDocument/2006/relationships/hyperlink" Target="https://podminky.urs.cz/item/CS_URS_2024_01/949101111" TargetMode="External"/><Relationship Id="rId27" Type="http://schemas.openxmlformats.org/officeDocument/2006/relationships/hyperlink" Target="https://podminky.urs.cz/item/CS_URS_2024_01/968072456" TargetMode="External"/><Relationship Id="rId43" Type="http://schemas.openxmlformats.org/officeDocument/2006/relationships/hyperlink" Target="https://podminky.urs.cz/item/CS_URS_2024_01/711493111" TargetMode="External"/><Relationship Id="rId48" Type="http://schemas.openxmlformats.org/officeDocument/2006/relationships/hyperlink" Target="https://podminky.urs.cz/item/CS_URS_2024_01/721174025" TargetMode="External"/><Relationship Id="rId64" Type="http://schemas.openxmlformats.org/officeDocument/2006/relationships/hyperlink" Target="https://podminky.urs.cz/item/CS_URS_2024_01/725849411" TargetMode="External"/><Relationship Id="rId69" Type="http://schemas.openxmlformats.org/officeDocument/2006/relationships/hyperlink" Target="https://podminky.urs.cz/item/CS_URS_2024_01/998725311" TargetMode="External"/><Relationship Id="rId113" Type="http://schemas.openxmlformats.org/officeDocument/2006/relationships/hyperlink" Target="https://podminky.urs.cz/item/CS_URS_2024_01/781121011" TargetMode="External"/><Relationship Id="rId118" Type="http://schemas.openxmlformats.org/officeDocument/2006/relationships/hyperlink" Target="https://podminky.urs.cz/item/CS_URS_2024_01/783301303" TargetMode="External"/><Relationship Id="rId80" Type="http://schemas.openxmlformats.org/officeDocument/2006/relationships/hyperlink" Target="https://podminky.urs.cz/item/CS_URS_2024_01/751511141" TargetMode="External"/><Relationship Id="rId85" Type="http://schemas.openxmlformats.org/officeDocument/2006/relationships/hyperlink" Target="https://podminky.urs.cz/item/CS_URS_2024_01/763135101" TargetMode="External"/><Relationship Id="rId12" Type="http://schemas.openxmlformats.org/officeDocument/2006/relationships/hyperlink" Target="https://podminky.urs.cz/item/CS_URS_2024_01/612131121" TargetMode="External"/><Relationship Id="rId17" Type="http://schemas.openxmlformats.org/officeDocument/2006/relationships/hyperlink" Target="https://podminky.urs.cz/item/CS_URS_2024_01/619991005" TargetMode="External"/><Relationship Id="rId33" Type="http://schemas.openxmlformats.org/officeDocument/2006/relationships/hyperlink" Target="https://podminky.urs.cz/item/CS_URS_2024_01/978059541" TargetMode="External"/><Relationship Id="rId38" Type="http://schemas.openxmlformats.org/officeDocument/2006/relationships/hyperlink" Target="https://podminky.urs.cz/item/CS_URS_2024_01/997013211" TargetMode="External"/><Relationship Id="rId59" Type="http://schemas.openxmlformats.org/officeDocument/2006/relationships/hyperlink" Target="https://podminky.urs.cz/item/CS_URS_2024_01/725244813" TargetMode="External"/><Relationship Id="rId103" Type="http://schemas.openxmlformats.org/officeDocument/2006/relationships/hyperlink" Target="https://podminky.urs.cz/item/CS_URS_2024_01/776201912" TargetMode="External"/><Relationship Id="rId108" Type="http://schemas.openxmlformats.org/officeDocument/2006/relationships/hyperlink" Target="https://podminky.urs.cz/item/CS_URS_2024_01/776421111" TargetMode="External"/><Relationship Id="rId124" Type="http://schemas.openxmlformats.org/officeDocument/2006/relationships/hyperlink" Target="https://podminky.urs.cz/item/CS_URS_2024_01/784121001" TargetMode="External"/><Relationship Id="rId129" Type="http://schemas.openxmlformats.org/officeDocument/2006/relationships/hyperlink" Target="https://podminky.urs.cz/item/CS_URS_2024_01/784181121" TargetMode="External"/><Relationship Id="rId54" Type="http://schemas.openxmlformats.org/officeDocument/2006/relationships/hyperlink" Target="https://podminky.urs.cz/item/CS_URS_2024_01/998722311" TargetMode="External"/><Relationship Id="rId70" Type="http://schemas.openxmlformats.org/officeDocument/2006/relationships/hyperlink" Target="https://podminky.urs.cz/item/CS_URS_2024_01/726111031" TargetMode="External"/><Relationship Id="rId75" Type="http://schemas.openxmlformats.org/officeDocument/2006/relationships/hyperlink" Target="https://podminky.urs.cz/item/CS_URS_2024_01/741372112" TargetMode="External"/><Relationship Id="rId91" Type="http://schemas.openxmlformats.org/officeDocument/2006/relationships/hyperlink" Target="https://podminky.urs.cz/item/CS_URS_2024_01/766660001" TargetMode="External"/><Relationship Id="rId96" Type="http://schemas.openxmlformats.org/officeDocument/2006/relationships/hyperlink" Target="https://podminky.urs.cz/item/CS_URS_2024_01/998766311" TargetMode="External"/><Relationship Id="rId1" Type="http://schemas.openxmlformats.org/officeDocument/2006/relationships/hyperlink" Target="https://podminky.urs.cz/item/CS_URS_2024_01/317168021" TargetMode="External"/><Relationship Id="rId6" Type="http://schemas.openxmlformats.org/officeDocument/2006/relationships/hyperlink" Target="https://podminky.urs.cz/item/CS_URS_2024_01/342244221" TargetMode="External"/><Relationship Id="rId23" Type="http://schemas.openxmlformats.org/officeDocument/2006/relationships/hyperlink" Target="https://podminky.urs.cz/item/CS_URS_2024_01/962031133" TargetMode="External"/><Relationship Id="rId28" Type="http://schemas.openxmlformats.org/officeDocument/2006/relationships/hyperlink" Target="https://podminky.urs.cz/item/CS_URS_2024_01/971033631" TargetMode="External"/><Relationship Id="rId49" Type="http://schemas.openxmlformats.org/officeDocument/2006/relationships/hyperlink" Target="https://podminky.urs.cz/item/CS_URS_2024_01/721174044" TargetMode="External"/><Relationship Id="rId114" Type="http://schemas.openxmlformats.org/officeDocument/2006/relationships/hyperlink" Target="https://podminky.urs.cz/item/CS_URS_2024_01/781472219" TargetMode="External"/><Relationship Id="rId119" Type="http://schemas.openxmlformats.org/officeDocument/2006/relationships/hyperlink" Target="https://podminky.urs.cz/item/CS_URS_2024_01/783314101" TargetMode="External"/><Relationship Id="rId44" Type="http://schemas.openxmlformats.org/officeDocument/2006/relationships/hyperlink" Target="https://podminky.urs.cz/item/CS_URS_2024_01/711493121" TargetMode="External"/><Relationship Id="rId60" Type="http://schemas.openxmlformats.org/officeDocument/2006/relationships/hyperlink" Target="https://podminky.urs.cz/item/CS_URS_2024_01/725310823" TargetMode="External"/><Relationship Id="rId65" Type="http://schemas.openxmlformats.org/officeDocument/2006/relationships/hyperlink" Target="https://podminky.urs.cz/item/CS_URS_2024_01/725860811" TargetMode="External"/><Relationship Id="rId81" Type="http://schemas.openxmlformats.org/officeDocument/2006/relationships/hyperlink" Target="https://podminky.urs.cz/item/CS_URS_2024_01/751614123" TargetMode="External"/><Relationship Id="rId86" Type="http://schemas.openxmlformats.org/officeDocument/2006/relationships/hyperlink" Target="https://podminky.urs.cz/item/CS_URS_2024_01/763135611" TargetMode="External"/><Relationship Id="rId130" Type="http://schemas.openxmlformats.org/officeDocument/2006/relationships/hyperlink" Target="https://podminky.urs.cz/item/CS_URS_2024_01/784211101" TargetMode="External"/><Relationship Id="rId13" Type="http://schemas.openxmlformats.org/officeDocument/2006/relationships/hyperlink" Target="https://podminky.urs.cz/item/CS_URS_2024_01/612142001" TargetMode="External"/><Relationship Id="rId18" Type="http://schemas.openxmlformats.org/officeDocument/2006/relationships/hyperlink" Target="https://podminky.urs.cz/item/CS_URS_2024_01/619991011" TargetMode="External"/><Relationship Id="rId39" Type="http://schemas.openxmlformats.org/officeDocument/2006/relationships/hyperlink" Target="https://podminky.urs.cz/item/CS_URS_2024_01/997013501" TargetMode="External"/><Relationship Id="rId109" Type="http://schemas.openxmlformats.org/officeDocument/2006/relationships/hyperlink" Target="https://podminky.urs.cz/item/CS_URS_2024_01/776421312" TargetMode="External"/><Relationship Id="rId34" Type="http://schemas.openxmlformats.org/officeDocument/2006/relationships/hyperlink" Target="https://podminky.urs.cz/item/CS_URS_2024_01/977151121" TargetMode="External"/><Relationship Id="rId50" Type="http://schemas.openxmlformats.org/officeDocument/2006/relationships/hyperlink" Target="https://podminky.urs.cz/item/CS_URS_2024_01/721174045" TargetMode="External"/><Relationship Id="rId55" Type="http://schemas.openxmlformats.org/officeDocument/2006/relationships/hyperlink" Target="https://podminky.urs.cz/item/CS_URS_2024_01/725112022" TargetMode="External"/><Relationship Id="rId76" Type="http://schemas.openxmlformats.org/officeDocument/2006/relationships/hyperlink" Target="https://podminky.urs.cz/item/CS_URS_2024_01/998741201" TargetMode="External"/><Relationship Id="rId97" Type="http://schemas.openxmlformats.org/officeDocument/2006/relationships/hyperlink" Target="https://podminky.urs.cz/item/CS_URS_2024_01/771573810" TargetMode="External"/><Relationship Id="rId104" Type="http://schemas.openxmlformats.org/officeDocument/2006/relationships/hyperlink" Target="https://podminky.urs.cz/item/CS_URS_2024_01/776410811" TargetMode="External"/><Relationship Id="rId120" Type="http://schemas.openxmlformats.org/officeDocument/2006/relationships/hyperlink" Target="https://podminky.urs.cz/item/CS_URS_2024_01/783315101" TargetMode="External"/><Relationship Id="rId125" Type="http://schemas.openxmlformats.org/officeDocument/2006/relationships/hyperlink" Target="https://podminky.urs.cz/item/CS_URS_2024_01/784121011" TargetMode="External"/><Relationship Id="rId7" Type="http://schemas.openxmlformats.org/officeDocument/2006/relationships/hyperlink" Target="https://podminky.urs.cz/item/CS_URS_2024_01/342291121" TargetMode="External"/><Relationship Id="rId71" Type="http://schemas.openxmlformats.org/officeDocument/2006/relationships/hyperlink" Target="https://podminky.urs.cz/item/CS_URS_2024_01/998726311" TargetMode="External"/><Relationship Id="rId92" Type="http://schemas.openxmlformats.org/officeDocument/2006/relationships/hyperlink" Target="https://podminky.urs.cz/item/CS_URS_2024_01/766660002" TargetMode="External"/><Relationship Id="rId2" Type="http://schemas.openxmlformats.org/officeDocument/2006/relationships/hyperlink" Target="https://podminky.urs.cz/item/CS_URS_2024_01/317168022" TargetMode="External"/><Relationship Id="rId29" Type="http://schemas.openxmlformats.org/officeDocument/2006/relationships/hyperlink" Target="https://podminky.urs.cz/item/CS_URS_2024_01/973032863" TargetMode="External"/><Relationship Id="rId24" Type="http://schemas.openxmlformats.org/officeDocument/2006/relationships/hyperlink" Target="https://podminky.urs.cz/item/CS_URS_2024_01/965046111" TargetMode="External"/><Relationship Id="rId40" Type="http://schemas.openxmlformats.org/officeDocument/2006/relationships/hyperlink" Target="https://podminky.urs.cz/item/CS_URS_2024_01/997013509" TargetMode="External"/><Relationship Id="rId45" Type="http://schemas.openxmlformats.org/officeDocument/2006/relationships/hyperlink" Target="https://podminky.urs.cz/item/CS_URS_2024_01/998711311" TargetMode="External"/><Relationship Id="rId66" Type="http://schemas.openxmlformats.org/officeDocument/2006/relationships/hyperlink" Target="https://podminky.urs.cz/item/CS_URS_2024_01/725861101" TargetMode="External"/><Relationship Id="rId87" Type="http://schemas.openxmlformats.org/officeDocument/2006/relationships/hyperlink" Target="https://podminky.urs.cz/item/CS_URS_2024_01/763135811" TargetMode="External"/><Relationship Id="rId110" Type="http://schemas.openxmlformats.org/officeDocument/2006/relationships/hyperlink" Target="https://podminky.urs.cz/item/CS_URS_2024_01/776991222" TargetMode="External"/><Relationship Id="rId115" Type="http://schemas.openxmlformats.org/officeDocument/2006/relationships/hyperlink" Target="https://podminky.urs.cz/item/CS_URS_2024_01/781491011" TargetMode="External"/><Relationship Id="rId131" Type="http://schemas.openxmlformats.org/officeDocument/2006/relationships/hyperlink" Target="https://podminky.urs.cz/item/CS_URS_2024_01/784211143" TargetMode="External"/><Relationship Id="rId61" Type="http://schemas.openxmlformats.org/officeDocument/2006/relationships/hyperlink" Target="https://podminky.urs.cz/item/CS_URS_2024_01/725820801" TargetMode="External"/><Relationship Id="rId82" Type="http://schemas.openxmlformats.org/officeDocument/2006/relationships/hyperlink" Target="https://podminky.urs.cz/item/CS_URS_2024_01/998751311" TargetMode="External"/><Relationship Id="rId19" Type="http://schemas.openxmlformats.org/officeDocument/2006/relationships/hyperlink" Target="https://podminky.urs.cz/item/CS_URS_2024_01/619995001" TargetMode="External"/><Relationship Id="rId14" Type="http://schemas.openxmlformats.org/officeDocument/2006/relationships/hyperlink" Target="https://podminky.urs.cz/item/CS_URS_2024_01/612321141" TargetMode="External"/><Relationship Id="rId30" Type="http://schemas.openxmlformats.org/officeDocument/2006/relationships/hyperlink" Target="https://podminky.urs.cz/item/CS_URS_2024_01/974032164" TargetMode="External"/><Relationship Id="rId35" Type="http://schemas.openxmlformats.org/officeDocument/2006/relationships/hyperlink" Target="https://podminky.urs.cz/item/CS_URS_2024_01/971033431" TargetMode="External"/><Relationship Id="rId56" Type="http://schemas.openxmlformats.org/officeDocument/2006/relationships/hyperlink" Target="https://podminky.urs.cz/item/CS_URS_2024_01/725210821" TargetMode="External"/><Relationship Id="rId77" Type="http://schemas.openxmlformats.org/officeDocument/2006/relationships/hyperlink" Target="https://podminky.urs.cz/item/CS_URS_2024_01/751122393" TargetMode="External"/><Relationship Id="rId100" Type="http://schemas.openxmlformats.org/officeDocument/2006/relationships/hyperlink" Target="https://podminky.urs.cz/item/CS_URS_2024_01/776121511" TargetMode="External"/><Relationship Id="rId105" Type="http://schemas.openxmlformats.org/officeDocument/2006/relationships/hyperlink" Target="https://podminky.urs.cz/item/CS_URS_2024_01/776411212" TargetMode="External"/><Relationship Id="rId126" Type="http://schemas.openxmlformats.org/officeDocument/2006/relationships/hyperlink" Target="https://podminky.urs.cz/item/CS_URS_2024_01/784171101" TargetMode="External"/><Relationship Id="rId8" Type="http://schemas.openxmlformats.org/officeDocument/2006/relationships/hyperlink" Target="https://podminky.urs.cz/item/CS_URS_2024_01/346244381" TargetMode="External"/><Relationship Id="rId51" Type="http://schemas.openxmlformats.org/officeDocument/2006/relationships/hyperlink" Target="https://podminky.urs.cz/item/CS_URS_2024_01/721290111" TargetMode="External"/><Relationship Id="rId72" Type="http://schemas.openxmlformats.org/officeDocument/2006/relationships/hyperlink" Target="https://podminky.urs.cz/item/CS_URS_2024_01/741371853" TargetMode="External"/><Relationship Id="rId93" Type="http://schemas.openxmlformats.org/officeDocument/2006/relationships/hyperlink" Target="https://podminky.urs.cz/item/CS_URS_2024_01/766660717" TargetMode="External"/><Relationship Id="rId98" Type="http://schemas.openxmlformats.org/officeDocument/2006/relationships/hyperlink" Target="https://podminky.urs.cz/item/CS_URS_2024_01/776111116" TargetMode="External"/><Relationship Id="rId121" Type="http://schemas.openxmlformats.org/officeDocument/2006/relationships/hyperlink" Target="https://podminky.urs.cz/item/CS_URS_2024_01/783317101" TargetMode="External"/><Relationship Id="rId3" Type="http://schemas.openxmlformats.org/officeDocument/2006/relationships/hyperlink" Target="https://podminky.urs.cz/item/CS_URS_2024_01/317944321" TargetMode="External"/><Relationship Id="rId25" Type="http://schemas.openxmlformats.org/officeDocument/2006/relationships/hyperlink" Target="https://podminky.urs.cz/item/CS_URS_2024_01/965046119" TargetMode="External"/><Relationship Id="rId46" Type="http://schemas.openxmlformats.org/officeDocument/2006/relationships/hyperlink" Target="https://podminky.urs.cz/item/CS_URS_2024_01/721171808" TargetMode="External"/><Relationship Id="rId67" Type="http://schemas.openxmlformats.org/officeDocument/2006/relationships/hyperlink" Target="https://podminky.urs.cz/item/CS_URS_2024_01/725862103" TargetMode="External"/><Relationship Id="rId116" Type="http://schemas.openxmlformats.org/officeDocument/2006/relationships/hyperlink" Target="https://podminky.urs.cz/item/CS_URS_2024_01/781492351" TargetMode="External"/><Relationship Id="rId20" Type="http://schemas.openxmlformats.org/officeDocument/2006/relationships/hyperlink" Target="https://podminky.urs.cz/item/CS_URS_2024_01/642944121" TargetMode="External"/><Relationship Id="rId41" Type="http://schemas.openxmlformats.org/officeDocument/2006/relationships/hyperlink" Target="https://podminky.urs.cz/item/CS_URS_2024_01/997013871" TargetMode="External"/><Relationship Id="rId62" Type="http://schemas.openxmlformats.org/officeDocument/2006/relationships/hyperlink" Target="https://podminky.urs.cz/item/CS_URS_2024_01/725822611" TargetMode="External"/><Relationship Id="rId83" Type="http://schemas.openxmlformats.org/officeDocument/2006/relationships/hyperlink" Target="https://podminky.urs.cz/item/CS_URS_2024_01/763131451" TargetMode="External"/><Relationship Id="rId88" Type="http://schemas.openxmlformats.org/officeDocument/2006/relationships/hyperlink" Target="https://podminky.urs.cz/item/CS_URS_2024_01/763135881" TargetMode="External"/><Relationship Id="rId111" Type="http://schemas.openxmlformats.org/officeDocument/2006/relationships/hyperlink" Target="https://podminky.urs.cz/item/CS_URS_2024_01/998776311" TargetMode="External"/><Relationship Id="rId132" Type="http://schemas.openxmlformats.org/officeDocument/2006/relationships/hyperlink" Target="https://podminky.urs.cz/item/CS_URS_2024_01/784211163" TargetMode="External"/><Relationship Id="rId15" Type="http://schemas.openxmlformats.org/officeDocument/2006/relationships/hyperlink" Target="https://podminky.urs.cz/item/CS_URS_2024_01/612325421" TargetMode="External"/><Relationship Id="rId36" Type="http://schemas.openxmlformats.org/officeDocument/2006/relationships/hyperlink" Target="https://podminky.urs.cz/item/CS_URS_2024_01/971033621" TargetMode="External"/><Relationship Id="rId57" Type="http://schemas.openxmlformats.org/officeDocument/2006/relationships/hyperlink" Target="https://podminky.urs.cz/item/CS_URS_2024_01/725211615" TargetMode="External"/><Relationship Id="rId106" Type="http://schemas.openxmlformats.org/officeDocument/2006/relationships/hyperlink" Target="https://podminky.urs.cz/item/CS_URS_2024_01/776411213" TargetMode="External"/><Relationship Id="rId127" Type="http://schemas.openxmlformats.org/officeDocument/2006/relationships/hyperlink" Target="https://podminky.urs.cz/item/CS_URS_2024_01/784171111" TargetMode="External"/><Relationship Id="rId10" Type="http://schemas.openxmlformats.org/officeDocument/2006/relationships/hyperlink" Target="https://podminky.urs.cz/item/CS_URS_2024_01/622225134" TargetMode="External"/><Relationship Id="rId31" Type="http://schemas.openxmlformats.org/officeDocument/2006/relationships/hyperlink" Target="https://podminky.urs.cz/item/CS_URS_2024_01/978013121" TargetMode="External"/><Relationship Id="rId52" Type="http://schemas.openxmlformats.org/officeDocument/2006/relationships/hyperlink" Target="https://podminky.urs.cz/item/CS_URS_2024_01/998721311" TargetMode="External"/><Relationship Id="rId73" Type="http://schemas.openxmlformats.org/officeDocument/2006/relationships/hyperlink" Target="https://podminky.urs.cz/item/CS_URS_2024_01/741372022" TargetMode="External"/><Relationship Id="rId78" Type="http://schemas.openxmlformats.org/officeDocument/2006/relationships/hyperlink" Target="https://podminky.urs.cz/item/CS_URS_2024_01/751322011" TargetMode="External"/><Relationship Id="rId94" Type="http://schemas.openxmlformats.org/officeDocument/2006/relationships/hyperlink" Target="https://podminky.urs.cz/item/CS_URS_2024_01/766660720" TargetMode="External"/><Relationship Id="rId99" Type="http://schemas.openxmlformats.org/officeDocument/2006/relationships/hyperlink" Target="https://podminky.urs.cz/item/CS_URS_2024_01/776111311" TargetMode="External"/><Relationship Id="rId101" Type="http://schemas.openxmlformats.org/officeDocument/2006/relationships/hyperlink" Target="https://podminky.urs.cz/item/CS_URS_2024_01/776141122" TargetMode="External"/><Relationship Id="rId122" Type="http://schemas.openxmlformats.org/officeDocument/2006/relationships/hyperlink" Target="https://podminky.urs.cz/item/CS_URS_2024_01/783806811" TargetMode="External"/><Relationship Id="rId4" Type="http://schemas.openxmlformats.org/officeDocument/2006/relationships/hyperlink" Target="https://podminky.urs.cz/item/CS_URS_2024_01/340239212" TargetMode="External"/><Relationship Id="rId9" Type="http://schemas.openxmlformats.org/officeDocument/2006/relationships/hyperlink" Target="https://podminky.urs.cz/item/CS_URS_2024_01/346272256" TargetMode="External"/><Relationship Id="rId26" Type="http://schemas.openxmlformats.org/officeDocument/2006/relationships/hyperlink" Target="https://podminky.urs.cz/item/CS_URS_2024_01/968072455" TargetMode="External"/><Relationship Id="rId47" Type="http://schemas.openxmlformats.org/officeDocument/2006/relationships/hyperlink" Target="https://podminky.urs.cz/item/CS_URS_2024_01/721174005" TargetMode="External"/><Relationship Id="rId68" Type="http://schemas.openxmlformats.org/officeDocument/2006/relationships/hyperlink" Target="https://podminky.urs.cz/item/CS_URS_2024_01/725865311" TargetMode="External"/><Relationship Id="rId89" Type="http://schemas.openxmlformats.org/officeDocument/2006/relationships/hyperlink" Target="https://podminky.urs.cz/item/CS_URS_2024_01/763164656" TargetMode="External"/><Relationship Id="rId112" Type="http://schemas.openxmlformats.org/officeDocument/2006/relationships/hyperlink" Target="https://podminky.urs.cz/item/CS_URS_2024_01/781111011" TargetMode="External"/><Relationship Id="rId133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8"/>
  <sheetViews>
    <sheetView showGridLines="0" topLeftCell="A1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ht="36.950000000000003" customHeight="1">
      <c r="AR2" s="280"/>
      <c r="AS2" s="280"/>
      <c r="AT2" s="280"/>
      <c r="AU2" s="280"/>
      <c r="AV2" s="280"/>
      <c r="AW2" s="280"/>
      <c r="AX2" s="280"/>
      <c r="AY2" s="280"/>
      <c r="AZ2" s="280"/>
      <c r="BA2" s="280"/>
      <c r="BB2" s="280"/>
      <c r="BC2" s="280"/>
      <c r="BD2" s="280"/>
      <c r="BE2" s="280"/>
      <c r="BS2" s="18" t="s">
        <v>6</v>
      </c>
      <c r="BT2" s="18" t="s">
        <v>7</v>
      </c>
    </row>
    <row r="3" spans="1:74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ht="24.95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ht="12" customHeight="1">
      <c r="B5" s="21"/>
      <c r="D5" s="25" t="s">
        <v>13</v>
      </c>
      <c r="K5" s="279" t="s">
        <v>14</v>
      </c>
      <c r="L5" s="280"/>
      <c r="M5" s="280"/>
      <c r="N5" s="280"/>
      <c r="O5" s="280"/>
      <c r="P5" s="280"/>
      <c r="Q5" s="280"/>
      <c r="R5" s="280"/>
      <c r="S5" s="280"/>
      <c r="T5" s="280"/>
      <c r="U5" s="280"/>
      <c r="V5" s="280"/>
      <c r="W5" s="280"/>
      <c r="X5" s="280"/>
      <c r="Y5" s="280"/>
      <c r="Z5" s="280"/>
      <c r="AA5" s="280"/>
      <c r="AB5" s="280"/>
      <c r="AC5" s="280"/>
      <c r="AD5" s="280"/>
      <c r="AE5" s="280"/>
      <c r="AF5" s="280"/>
      <c r="AG5" s="280"/>
      <c r="AH5" s="280"/>
      <c r="AI5" s="280"/>
      <c r="AJ5" s="280"/>
      <c r="AK5" s="280"/>
      <c r="AL5" s="280"/>
      <c r="AM5" s="280"/>
      <c r="AN5" s="280"/>
      <c r="AO5" s="280"/>
      <c r="AR5" s="21"/>
      <c r="BE5" s="276" t="s">
        <v>15</v>
      </c>
      <c r="BS5" s="18" t="s">
        <v>6</v>
      </c>
    </row>
    <row r="6" spans="1:74" ht="36.950000000000003" customHeight="1">
      <c r="B6" s="21"/>
      <c r="D6" s="27" t="s">
        <v>16</v>
      </c>
      <c r="K6" s="281" t="s">
        <v>17</v>
      </c>
      <c r="L6" s="280"/>
      <c r="M6" s="280"/>
      <c r="N6" s="280"/>
      <c r="O6" s="280"/>
      <c r="P6" s="280"/>
      <c r="Q6" s="280"/>
      <c r="R6" s="280"/>
      <c r="S6" s="280"/>
      <c r="T6" s="280"/>
      <c r="U6" s="280"/>
      <c r="V6" s="280"/>
      <c r="W6" s="280"/>
      <c r="X6" s="280"/>
      <c r="Y6" s="280"/>
      <c r="Z6" s="280"/>
      <c r="AA6" s="280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R6" s="21"/>
      <c r="BE6" s="277"/>
      <c r="BS6" s="18" t="s">
        <v>6</v>
      </c>
    </row>
    <row r="7" spans="1:74" ht="12" customHeight="1">
      <c r="B7" s="21"/>
      <c r="D7" s="28" t="s">
        <v>18</v>
      </c>
      <c r="K7" s="26" t="s">
        <v>19</v>
      </c>
      <c r="AK7" s="28" t="s">
        <v>20</v>
      </c>
      <c r="AN7" s="26" t="s">
        <v>19</v>
      </c>
      <c r="AR7" s="21"/>
      <c r="BE7" s="277"/>
      <c r="BS7" s="18" t="s">
        <v>6</v>
      </c>
    </row>
    <row r="8" spans="1:74" ht="12" customHeight="1">
      <c r="B8" s="21"/>
      <c r="D8" s="28" t="s">
        <v>21</v>
      </c>
      <c r="K8" s="26" t="s">
        <v>22</v>
      </c>
      <c r="AK8" s="28" t="s">
        <v>23</v>
      </c>
      <c r="AN8" s="29" t="s">
        <v>24</v>
      </c>
      <c r="AR8" s="21"/>
      <c r="BE8" s="277"/>
      <c r="BS8" s="18" t="s">
        <v>6</v>
      </c>
    </row>
    <row r="9" spans="1:74" ht="14.45" customHeight="1">
      <c r="B9" s="21"/>
      <c r="AR9" s="21"/>
      <c r="BE9" s="277"/>
      <c r="BS9" s="18" t="s">
        <v>6</v>
      </c>
    </row>
    <row r="10" spans="1:74" ht="12" customHeight="1">
      <c r="B10" s="21"/>
      <c r="D10" s="28" t="s">
        <v>25</v>
      </c>
      <c r="AK10" s="28" t="s">
        <v>26</v>
      </c>
      <c r="AN10" s="26" t="s">
        <v>19</v>
      </c>
      <c r="AR10" s="21"/>
      <c r="BE10" s="277"/>
      <c r="BS10" s="18" t="s">
        <v>6</v>
      </c>
    </row>
    <row r="11" spans="1:74" ht="18.399999999999999" customHeight="1">
      <c r="B11" s="21"/>
      <c r="E11" s="26" t="s">
        <v>27</v>
      </c>
      <c r="AK11" s="28" t="s">
        <v>28</v>
      </c>
      <c r="AN11" s="26" t="s">
        <v>19</v>
      </c>
      <c r="AR11" s="21"/>
      <c r="BE11" s="277"/>
      <c r="BS11" s="18" t="s">
        <v>6</v>
      </c>
    </row>
    <row r="12" spans="1:74" ht="6.95" customHeight="1">
      <c r="B12" s="21"/>
      <c r="AR12" s="21"/>
      <c r="BE12" s="277"/>
      <c r="BS12" s="18" t="s">
        <v>6</v>
      </c>
    </row>
    <row r="13" spans="1:74" ht="12" customHeight="1">
      <c r="B13" s="21"/>
      <c r="D13" s="28" t="s">
        <v>29</v>
      </c>
      <c r="AK13" s="28" t="s">
        <v>26</v>
      </c>
      <c r="AN13" s="30" t="s">
        <v>30</v>
      </c>
      <c r="AR13" s="21"/>
      <c r="BE13" s="277"/>
      <c r="BS13" s="18" t="s">
        <v>6</v>
      </c>
    </row>
    <row r="14" spans="1:74" ht="12.75">
      <c r="B14" s="21"/>
      <c r="E14" s="282" t="s">
        <v>30</v>
      </c>
      <c r="F14" s="283"/>
      <c r="G14" s="283"/>
      <c r="H14" s="283"/>
      <c r="I14" s="283"/>
      <c r="J14" s="283"/>
      <c r="K14" s="283"/>
      <c r="L14" s="283"/>
      <c r="M14" s="283"/>
      <c r="N14" s="283"/>
      <c r="O14" s="283"/>
      <c r="P14" s="283"/>
      <c r="Q14" s="283"/>
      <c r="R14" s="283"/>
      <c r="S14" s="283"/>
      <c r="T14" s="283"/>
      <c r="U14" s="283"/>
      <c r="V14" s="283"/>
      <c r="W14" s="283"/>
      <c r="X14" s="283"/>
      <c r="Y14" s="283"/>
      <c r="Z14" s="283"/>
      <c r="AA14" s="283"/>
      <c r="AB14" s="283"/>
      <c r="AC14" s="283"/>
      <c r="AD14" s="283"/>
      <c r="AE14" s="283"/>
      <c r="AF14" s="283"/>
      <c r="AG14" s="283"/>
      <c r="AH14" s="283"/>
      <c r="AI14" s="283"/>
      <c r="AJ14" s="283"/>
      <c r="AK14" s="28" t="s">
        <v>28</v>
      </c>
      <c r="AN14" s="30" t="s">
        <v>30</v>
      </c>
      <c r="AR14" s="21"/>
      <c r="BE14" s="277"/>
      <c r="BS14" s="18" t="s">
        <v>6</v>
      </c>
    </row>
    <row r="15" spans="1:74" ht="6.95" customHeight="1">
      <c r="B15" s="21"/>
      <c r="AR15" s="21"/>
      <c r="BE15" s="277"/>
      <c r="BS15" s="18" t="s">
        <v>4</v>
      </c>
    </row>
    <row r="16" spans="1:74" ht="12" customHeight="1">
      <c r="B16" s="21"/>
      <c r="D16" s="28" t="s">
        <v>31</v>
      </c>
      <c r="AK16" s="28" t="s">
        <v>26</v>
      </c>
      <c r="AN16" s="26" t="s">
        <v>19</v>
      </c>
      <c r="AR16" s="21"/>
      <c r="BE16" s="277"/>
      <c r="BS16" s="18" t="s">
        <v>4</v>
      </c>
    </row>
    <row r="17" spans="2:71" ht="18.399999999999999" customHeight="1">
      <c r="B17" s="21"/>
      <c r="E17" s="26" t="s">
        <v>32</v>
      </c>
      <c r="AK17" s="28" t="s">
        <v>28</v>
      </c>
      <c r="AN17" s="26" t="s">
        <v>19</v>
      </c>
      <c r="AR17" s="21"/>
      <c r="BE17" s="277"/>
      <c r="BS17" s="18" t="s">
        <v>33</v>
      </c>
    </row>
    <row r="18" spans="2:71" ht="6.95" customHeight="1">
      <c r="B18" s="21"/>
      <c r="AR18" s="21"/>
      <c r="BE18" s="277"/>
      <c r="BS18" s="18" t="s">
        <v>6</v>
      </c>
    </row>
    <row r="19" spans="2:71" ht="12" customHeight="1">
      <c r="B19" s="21"/>
      <c r="D19" s="28" t="s">
        <v>34</v>
      </c>
      <c r="AK19" s="28" t="s">
        <v>26</v>
      </c>
      <c r="AN19" s="26" t="s">
        <v>19</v>
      </c>
      <c r="AR19" s="21"/>
      <c r="BE19" s="277"/>
      <c r="BS19" s="18" t="s">
        <v>6</v>
      </c>
    </row>
    <row r="20" spans="2:71" ht="18.399999999999999" customHeight="1">
      <c r="B20" s="21"/>
      <c r="E20" s="26" t="s">
        <v>35</v>
      </c>
      <c r="AK20" s="28" t="s">
        <v>28</v>
      </c>
      <c r="AN20" s="26" t="s">
        <v>19</v>
      </c>
      <c r="AR20" s="21"/>
      <c r="BE20" s="277"/>
      <c r="BS20" s="18" t="s">
        <v>33</v>
      </c>
    </row>
    <row r="21" spans="2:71" ht="6.95" customHeight="1">
      <c r="B21" s="21"/>
      <c r="AR21" s="21"/>
      <c r="BE21" s="277"/>
    </row>
    <row r="22" spans="2:71" ht="12" customHeight="1">
      <c r="B22" s="21"/>
      <c r="D22" s="28" t="s">
        <v>36</v>
      </c>
      <c r="AR22" s="21"/>
      <c r="BE22" s="277"/>
    </row>
    <row r="23" spans="2:71" ht="47.25" customHeight="1">
      <c r="B23" s="21"/>
      <c r="E23" s="284" t="s">
        <v>37</v>
      </c>
      <c r="F23" s="284"/>
      <c r="G23" s="284"/>
      <c r="H23" s="284"/>
      <c r="I23" s="284"/>
      <c r="J23" s="284"/>
      <c r="K23" s="284"/>
      <c r="L23" s="284"/>
      <c r="M23" s="284"/>
      <c r="N23" s="284"/>
      <c r="O23" s="284"/>
      <c r="P23" s="284"/>
      <c r="Q23" s="284"/>
      <c r="R23" s="284"/>
      <c r="S23" s="284"/>
      <c r="T23" s="284"/>
      <c r="U23" s="284"/>
      <c r="V23" s="284"/>
      <c r="W23" s="284"/>
      <c r="X23" s="284"/>
      <c r="Y23" s="284"/>
      <c r="Z23" s="284"/>
      <c r="AA23" s="284"/>
      <c r="AB23" s="284"/>
      <c r="AC23" s="284"/>
      <c r="AD23" s="284"/>
      <c r="AE23" s="284"/>
      <c r="AF23" s="284"/>
      <c r="AG23" s="284"/>
      <c r="AH23" s="284"/>
      <c r="AI23" s="284"/>
      <c r="AJ23" s="284"/>
      <c r="AK23" s="284"/>
      <c r="AL23" s="284"/>
      <c r="AM23" s="284"/>
      <c r="AN23" s="284"/>
      <c r="AR23" s="21"/>
      <c r="BE23" s="277"/>
    </row>
    <row r="24" spans="2:71" ht="6.95" customHeight="1">
      <c r="B24" s="21"/>
      <c r="AR24" s="21"/>
      <c r="BE24" s="277"/>
    </row>
    <row r="25" spans="2:7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77"/>
    </row>
    <row r="26" spans="2:71" s="1" customFormat="1" ht="25.9" customHeight="1">
      <c r="B26" s="33"/>
      <c r="D26" s="34" t="s">
        <v>38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85">
        <f>ROUND(AG54,2)</f>
        <v>0</v>
      </c>
      <c r="AL26" s="286"/>
      <c r="AM26" s="286"/>
      <c r="AN26" s="286"/>
      <c r="AO26" s="286"/>
      <c r="AR26" s="33"/>
      <c r="BE26" s="277"/>
    </row>
    <row r="27" spans="2:71" s="1" customFormat="1" ht="6.95" customHeight="1">
      <c r="B27" s="33"/>
      <c r="AR27" s="33"/>
      <c r="BE27" s="277"/>
    </row>
    <row r="28" spans="2:71" s="1" customFormat="1" ht="12.75">
      <c r="B28" s="33"/>
      <c r="L28" s="287" t="s">
        <v>39</v>
      </c>
      <c r="M28" s="287"/>
      <c r="N28" s="287"/>
      <c r="O28" s="287"/>
      <c r="P28" s="287"/>
      <c r="W28" s="287" t="s">
        <v>40</v>
      </c>
      <c r="X28" s="287"/>
      <c r="Y28" s="287"/>
      <c r="Z28" s="287"/>
      <c r="AA28" s="287"/>
      <c r="AB28" s="287"/>
      <c r="AC28" s="287"/>
      <c r="AD28" s="287"/>
      <c r="AE28" s="287"/>
      <c r="AK28" s="287" t="s">
        <v>41</v>
      </c>
      <c r="AL28" s="287"/>
      <c r="AM28" s="287"/>
      <c r="AN28" s="287"/>
      <c r="AO28" s="287"/>
      <c r="AR28" s="33"/>
      <c r="BE28" s="277"/>
    </row>
    <row r="29" spans="2:71" s="2" customFormat="1" ht="14.45" customHeight="1">
      <c r="B29" s="37"/>
      <c r="D29" s="28" t="s">
        <v>42</v>
      </c>
      <c r="F29" s="28" t="s">
        <v>43</v>
      </c>
      <c r="L29" s="290">
        <v>0.21</v>
      </c>
      <c r="M29" s="289"/>
      <c r="N29" s="289"/>
      <c r="O29" s="289"/>
      <c r="P29" s="289"/>
      <c r="W29" s="288">
        <f>ROUND(AZ54, 2)</f>
        <v>0</v>
      </c>
      <c r="X29" s="289"/>
      <c r="Y29" s="289"/>
      <c r="Z29" s="289"/>
      <c r="AA29" s="289"/>
      <c r="AB29" s="289"/>
      <c r="AC29" s="289"/>
      <c r="AD29" s="289"/>
      <c r="AE29" s="289"/>
      <c r="AK29" s="288">
        <f>ROUND(AV54, 2)</f>
        <v>0</v>
      </c>
      <c r="AL29" s="289"/>
      <c r="AM29" s="289"/>
      <c r="AN29" s="289"/>
      <c r="AO29" s="289"/>
      <c r="AR29" s="37"/>
      <c r="BE29" s="278"/>
    </row>
    <row r="30" spans="2:71" s="2" customFormat="1" ht="14.45" customHeight="1">
      <c r="B30" s="37"/>
      <c r="F30" s="28" t="s">
        <v>44</v>
      </c>
      <c r="L30" s="290">
        <v>0.12</v>
      </c>
      <c r="M30" s="289"/>
      <c r="N30" s="289"/>
      <c r="O30" s="289"/>
      <c r="P30" s="289"/>
      <c r="W30" s="288">
        <f>ROUND(BA54, 2)</f>
        <v>0</v>
      </c>
      <c r="X30" s="289"/>
      <c r="Y30" s="289"/>
      <c r="Z30" s="289"/>
      <c r="AA30" s="289"/>
      <c r="AB30" s="289"/>
      <c r="AC30" s="289"/>
      <c r="AD30" s="289"/>
      <c r="AE30" s="289"/>
      <c r="AK30" s="288">
        <f>ROUND(AW54, 2)</f>
        <v>0</v>
      </c>
      <c r="AL30" s="289"/>
      <c r="AM30" s="289"/>
      <c r="AN30" s="289"/>
      <c r="AO30" s="289"/>
      <c r="AR30" s="37"/>
      <c r="BE30" s="278"/>
    </row>
    <row r="31" spans="2:71" s="2" customFormat="1" ht="14.45" hidden="1" customHeight="1">
      <c r="B31" s="37"/>
      <c r="F31" s="28" t="s">
        <v>45</v>
      </c>
      <c r="L31" s="290">
        <v>0.21</v>
      </c>
      <c r="M31" s="289"/>
      <c r="N31" s="289"/>
      <c r="O31" s="289"/>
      <c r="P31" s="289"/>
      <c r="W31" s="288">
        <f>ROUND(BB54, 2)</f>
        <v>0</v>
      </c>
      <c r="X31" s="289"/>
      <c r="Y31" s="289"/>
      <c r="Z31" s="289"/>
      <c r="AA31" s="289"/>
      <c r="AB31" s="289"/>
      <c r="AC31" s="289"/>
      <c r="AD31" s="289"/>
      <c r="AE31" s="289"/>
      <c r="AK31" s="288">
        <v>0</v>
      </c>
      <c r="AL31" s="289"/>
      <c r="AM31" s="289"/>
      <c r="AN31" s="289"/>
      <c r="AO31" s="289"/>
      <c r="AR31" s="37"/>
      <c r="BE31" s="278"/>
    </row>
    <row r="32" spans="2:71" s="2" customFormat="1" ht="14.45" hidden="1" customHeight="1">
      <c r="B32" s="37"/>
      <c r="F32" s="28" t="s">
        <v>46</v>
      </c>
      <c r="L32" s="290">
        <v>0.12</v>
      </c>
      <c r="M32" s="289"/>
      <c r="N32" s="289"/>
      <c r="O32" s="289"/>
      <c r="P32" s="289"/>
      <c r="W32" s="288">
        <f>ROUND(BC54, 2)</f>
        <v>0</v>
      </c>
      <c r="X32" s="289"/>
      <c r="Y32" s="289"/>
      <c r="Z32" s="289"/>
      <c r="AA32" s="289"/>
      <c r="AB32" s="289"/>
      <c r="AC32" s="289"/>
      <c r="AD32" s="289"/>
      <c r="AE32" s="289"/>
      <c r="AK32" s="288">
        <v>0</v>
      </c>
      <c r="AL32" s="289"/>
      <c r="AM32" s="289"/>
      <c r="AN32" s="289"/>
      <c r="AO32" s="289"/>
      <c r="AR32" s="37"/>
      <c r="BE32" s="278"/>
    </row>
    <row r="33" spans="2:44" s="2" customFormat="1" ht="14.45" hidden="1" customHeight="1">
      <c r="B33" s="37"/>
      <c r="F33" s="28" t="s">
        <v>47</v>
      </c>
      <c r="L33" s="290">
        <v>0</v>
      </c>
      <c r="M33" s="289"/>
      <c r="N33" s="289"/>
      <c r="O33" s="289"/>
      <c r="P33" s="289"/>
      <c r="W33" s="288">
        <f>ROUND(BD54, 2)</f>
        <v>0</v>
      </c>
      <c r="X33" s="289"/>
      <c r="Y33" s="289"/>
      <c r="Z33" s="289"/>
      <c r="AA33" s="289"/>
      <c r="AB33" s="289"/>
      <c r="AC33" s="289"/>
      <c r="AD33" s="289"/>
      <c r="AE33" s="289"/>
      <c r="AK33" s="288">
        <v>0</v>
      </c>
      <c r="AL33" s="289"/>
      <c r="AM33" s="289"/>
      <c r="AN33" s="289"/>
      <c r="AO33" s="289"/>
      <c r="AR33" s="37"/>
    </row>
    <row r="34" spans="2:44" s="1" customFormat="1" ht="6.95" customHeight="1">
      <c r="B34" s="33"/>
      <c r="AR34" s="33"/>
    </row>
    <row r="35" spans="2:44" s="1" customFormat="1" ht="25.9" customHeight="1">
      <c r="B35" s="33"/>
      <c r="C35" s="38"/>
      <c r="D35" s="39" t="s">
        <v>48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49</v>
      </c>
      <c r="U35" s="40"/>
      <c r="V35" s="40"/>
      <c r="W35" s="40"/>
      <c r="X35" s="291" t="s">
        <v>50</v>
      </c>
      <c r="Y35" s="292"/>
      <c r="Z35" s="292"/>
      <c r="AA35" s="292"/>
      <c r="AB35" s="292"/>
      <c r="AC35" s="40"/>
      <c r="AD35" s="40"/>
      <c r="AE35" s="40"/>
      <c r="AF35" s="40"/>
      <c r="AG35" s="40"/>
      <c r="AH35" s="40"/>
      <c r="AI35" s="40"/>
      <c r="AJ35" s="40"/>
      <c r="AK35" s="293">
        <f>SUM(AK26:AK33)</f>
        <v>0</v>
      </c>
      <c r="AL35" s="292"/>
      <c r="AM35" s="292"/>
      <c r="AN35" s="292"/>
      <c r="AO35" s="294"/>
      <c r="AP35" s="38"/>
      <c r="AQ35" s="38"/>
      <c r="AR35" s="33"/>
    </row>
    <row r="36" spans="2:44" s="1" customFormat="1" ht="6.95" customHeight="1">
      <c r="B36" s="33"/>
      <c r="AR36" s="33"/>
    </row>
    <row r="37" spans="2:44" s="1" customFormat="1" ht="6.95" customHeight="1"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33"/>
    </row>
    <row r="41" spans="2:44" s="1" customFormat="1" ht="6.95" customHeight="1"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33"/>
    </row>
    <row r="42" spans="2:44" s="1" customFormat="1" ht="24.95" customHeight="1">
      <c r="B42" s="33"/>
      <c r="C42" s="22" t="s">
        <v>51</v>
      </c>
      <c r="AR42" s="33"/>
    </row>
    <row r="43" spans="2:44" s="1" customFormat="1" ht="6.95" customHeight="1">
      <c r="B43" s="33"/>
      <c r="AR43" s="33"/>
    </row>
    <row r="44" spans="2:44" s="3" customFormat="1" ht="12" customHeight="1">
      <c r="B44" s="46"/>
      <c r="C44" s="28" t="s">
        <v>13</v>
      </c>
      <c r="L44" s="3" t="str">
        <f>K5</f>
        <v>EM2024-233</v>
      </c>
      <c r="AR44" s="46"/>
    </row>
    <row r="45" spans="2:44" s="4" customFormat="1" ht="36.950000000000003" customHeight="1">
      <c r="B45" s="47"/>
      <c r="C45" s="48" t="s">
        <v>16</v>
      </c>
      <c r="L45" s="295" t="str">
        <f>K6</f>
        <v>Slezská nemocnice v Opavě p.o., stavební úpravy 1.NP pavilonu V/A</v>
      </c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R45" s="47"/>
    </row>
    <row r="46" spans="2:44" s="1" customFormat="1" ht="6.95" customHeight="1">
      <c r="B46" s="33"/>
      <c r="AR46" s="33"/>
    </row>
    <row r="47" spans="2:44" s="1" customFormat="1" ht="12" customHeight="1">
      <c r="B47" s="33"/>
      <c r="C47" s="28" t="s">
        <v>21</v>
      </c>
      <c r="L47" s="49" t="str">
        <f>IF(K8="","",K8)</f>
        <v>Opava, Olomoucká 470/86</v>
      </c>
      <c r="AI47" s="28" t="s">
        <v>23</v>
      </c>
      <c r="AM47" s="297" t="str">
        <f>IF(AN8= "","",AN8)</f>
        <v>9. 5. 2024</v>
      </c>
      <c r="AN47" s="297"/>
      <c r="AR47" s="33"/>
    </row>
    <row r="48" spans="2:44" s="1" customFormat="1" ht="6.95" customHeight="1">
      <c r="B48" s="33"/>
      <c r="AR48" s="33"/>
    </row>
    <row r="49" spans="1:91" s="1" customFormat="1" ht="15.2" customHeight="1">
      <c r="B49" s="33"/>
      <c r="C49" s="28" t="s">
        <v>25</v>
      </c>
      <c r="L49" s="3" t="str">
        <f>IF(E11= "","",E11)</f>
        <v>Slezská nemocnice v Opavě</v>
      </c>
      <c r="AI49" s="28" t="s">
        <v>31</v>
      </c>
      <c r="AM49" s="298" t="str">
        <f>IF(E17="","",E17)</f>
        <v>Ateliér EMMEt s.r.o.</v>
      </c>
      <c r="AN49" s="299"/>
      <c r="AO49" s="299"/>
      <c r="AP49" s="299"/>
      <c r="AR49" s="33"/>
      <c r="AS49" s="300" t="s">
        <v>52</v>
      </c>
      <c r="AT49" s="301"/>
      <c r="AU49" s="51"/>
      <c r="AV49" s="51"/>
      <c r="AW49" s="51"/>
      <c r="AX49" s="51"/>
      <c r="AY49" s="51"/>
      <c r="AZ49" s="51"/>
      <c r="BA49" s="51"/>
      <c r="BB49" s="51"/>
      <c r="BC49" s="51"/>
      <c r="BD49" s="52"/>
    </row>
    <row r="50" spans="1:91" s="1" customFormat="1" ht="15.2" customHeight="1">
      <c r="B50" s="33"/>
      <c r="C50" s="28" t="s">
        <v>29</v>
      </c>
      <c r="L50" s="3" t="str">
        <f>IF(E14= "Vyplň údaj","",E14)</f>
        <v/>
      </c>
      <c r="AI50" s="28" t="s">
        <v>34</v>
      </c>
      <c r="AM50" s="298" t="str">
        <f>IF(E20="","",E20)</f>
        <v>Ateliér EMMET s.r.o.</v>
      </c>
      <c r="AN50" s="299"/>
      <c r="AO50" s="299"/>
      <c r="AP50" s="299"/>
      <c r="AR50" s="33"/>
      <c r="AS50" s="302"/>
      <c r="AT50" s="303"/>
      <c r="BD50" s="54"/>
    </row>
    <row r="51" spans="1:91" s="1" customFormat="1" ht="10.9" customHeight="1">
      <c r="B51" s="33"/>
      <c r="AR51" s="33"/>
      <c r="AS51" s="302"/>
      <c r="AT51" s="303"/>
      <c r="BD51" s="54"/>
    </row>
    <row r="52" spans="1:91" s="1" customFormat="1" ht="29.25" customHeight="1">
      <c r="B52" s="33"/>
      <c r="C52" s="304" t="s">
        <v>53</v>
      </c>
      <c r="D52" s="305"/>
      <c r="E52" s="305"/>
      <c r="F52" s="305"/>
      <c r="G52" s="305"/>
      <c r="H52" s="55"/>
      <c r="I52" s="306" t="s">
        <v>54</v>
      </c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7" t="s">
        <v>55</v>
      </c>
      <c r="AH52" s="305"/>
      <c r="AI52" s="305"/>
      <c r="AJ52" s="305"/>
      <c r="AK52" s="305"/>
      <c r="AL52" s="305"/>
      <c r="AM52" s="305"/>
      <c r="AN52" s="306" t="s">
        <v>56</v>
      </c>
      <c r="AO52" s="305"/>
      <c r="AP52" s="305"/>
      <c r="AQ52" s="56" t="s">
        <v>57</v>
      </c>
      <c r="AR52" s="33"/>
      <c r="AS52" s="57" t="s">
        <v>58</v>
      </c>
      <c r="AT52" s="58" t="s">
        <v>59</v>
      </c>
      <c r="AU52" s="58" t="s">
        <v>60</v>
      </c>
      <c r="AV52" s="58" t="s">
        <v>61</v>
      </c>
      <c r="AW52" s="58" t="s">
        <v>62</v>
      </c>
      <c r="AX52" s="58" t="s">
        <v>63</v>
      </c>
      <c r="AY52" s="58" t="s">
        <v>64</v>
      </c>
      <c r="AZ52" s="58" t="s">
        <v>65</v>
      </c>
      <c r="BA52" s="58" t="s">
        <v>66</v>
      </c>
      <c r="BB52" s="58" t="s">
        <v>67</v>
      </c>
      <c r="BC52" s="58" t="s">
        <v>68</v>
      </c>
      <c r="BD52" s="59" t="s">
        <v>69</v>
      </c>
    </row>
    <row r="53" spans="1:91" s="1" customFormat="1" ht="10.9" customHeight="1">
      <c r="B53" s="33"/>
      <c r="AR53" s="33"/>
      <c r="AS53" s="60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2"/>
    </row>
    <row r="54" spans="1:91" s="5" customFormat="1" ht="32.450000000000003" customHeight="1">
      <c r="B54" s="61"/>
      <c r="C54" s="62" t="s">
        <v>70</v>
      </c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311">
        <f>ROUND(SUM(AG55:AG56),2)</f>
        <v>0</v>
      </c>
      <c r="AH54" s="311"/>
      <c r="AI54" s="311"/>
      <c r="AJ54" s="311"/>
      <c r="AK54" s="311"/>
      <c r="AL54" s="311"/>
      <c r="AM54" s="311"/>
      <c r="AN54" s="312">
        <f>SUM(AG54,AT54)</f>
        <v>0</v>
      </c>
      <c r="AO54" s="312"/>
      <c r="AP54" s="312"/>
      <c r="AQ54" s="65" t="s">
        <v>19</v>
      </c>
      <c r="AR54" s="61"/>
      <c r="AS54" s="66">
        <f>ROUND(SUM(AS55:AS56),2)</f>
        <v>0</v>
      </c>
      <c r="AT54" s="67">
        <f>ROUND(SUM(AV54:AW54),2)</f>
        <v>0</v>
      </c>
      <c r="AU54" s="68">
        <f>ROUND(SUM(AU55:AU56),5)</f>
        <v>0</v>
      </c>
      <c r="AV54" s="67">
        <f>ROUND(AZ54*L29,2)</f>
        <v>0</v>
      </c>
      <c r="AW54" s="67">
        <f>ROUND(BA54*L30,2)</f>
        <v>0</v>
      </c>
      <c r="AX54" s="67">
        <f>ROUND(BB54*L29,2)</f>
        <v>0</v>
      </c>
      <c r="AY54" s="67">
        <f>ROUND(BC54*L30,2)</f>
        <v>0</v>
      </c>
      <c r="AZ54" s="67">
        <f>ROUND(SUM(AZ55:AZ56),2)</f>
        <v>0</v>
      </c>
      <c r="BA54" s="67">
        <f>ROUND(SUM(BA55:BA56),2)</f>
        <v>0</v>
      </c>
      <c r="BB54" s="67">
        <f>ROUND(SUM(BB55:BB56),2)</f>
        <v>0</v>
      </c>
      <c r="BC54" s="67">
        <f>ROUND(SUM(BC55:BC56),2)</f>
        <v>0</v>
      </c>
      <c r="BD54" s="69">
        <f>ROUND(SUM(BD55:BD56),2)</f>
        <v>0</v>
      </c>
      <c r="BS54" s="70" t="s">
        <v>71</v>
      </c>
      <c r="BT54" s="70" t="s">
        <v>72</v>
      </c>
      <c r="BU54" s="71" t="s">
        <v>73</v>
      </c>
      <c r="BV54" s="70" t="s">
        <v>74</v>
      </c>
      <c r="BW54" s="70" t="s">
        <v>5</v>
      </c>
      <c r="BX54" s="70" t="s">
        <v>75</v>
      </c>
      <c r="CL54" s="70" t="s">
        <v>19</v>
      </c>
    </row>
    <row r="55" spans="1:91" s="6" customFormat="1" ht="16.5" customHeight="1">
      <c r="A55" s="72" t="s">
        <v>76</v>
      </c>
      <c r="B55" s="73"/>
      <c r="C55" s="74"/>
      <c r="D55" s="310" t="s">
        <v>77</v>
      </c>
      <c r="E55" s="310"/>
      <c r="F55" s="310"/>
      <c r="G55" s="310"/>
      <c r="H55" s="310"/>
      <c r="I55" s="75"/>
      <c r="J55" s="310" t="s">
        <v>78</v>
      </c>
      <c r="K55" s="310"/>
      <c r="L55" s="310"/>
      <c r="M55" s="310"/>
      <c r="N55" s="310"/>
      <c r="O55" s="310"/>
      <c r="P55" s="310"/>
      <c r="Q55" s="310"/>
      <c r="R55" s="310"/>
      <c r="S55" s="310"/>
      <c r="T55" s="310"/>
      <c r="U55" s="310"/>
      <c r="V55" s="310"/>
      <c r="W55" s="310"/>
      <c r="X55" s="310"/>
      <c r="Y55" s="310"/>
      <c r="Z55" s="310"/>
      <c r="AA55" s="310"/>
      <c r="AB55" s="310"/>
      <c r="AC55" s="310"/>
      <c r="AD55" s="310"/>
      <c r="AE55" s="310"/>
      <c r="AF55" s="310"/>
      <c r="AG55" s="308">
        <f>'SO 01 - Pavilon V část A ...'!J30</f>
        <v>0</v>
      </c>
      <c r="AH55" s="309"/>
      <c r="AI55" s="309"/>
      <c r="AJ55" s="309"/>
      <c r="AK55" s="309"/>
      <c r="AL55" s="309"/>
      <c r="AM55" s="309"/>
      <c r="AN55" s="308">
        <f>SUM(AG55,AT55)</f>
        <v>0</v>
      </c>
      <c r="AO55" s="309"/>
      <c r="AP55" s="309"/>
      <c r="AQ55" s="76" t="s">
        <v>79</v>
      </c>
      <c r="AR55" s="73"/>
      <c r="AS55" s="77">
        <v>0</v>
      </c>
      <c r="AT55" s="78">
        <f>ROUND(SUM(AV55:AW55),2)</f>
        <v>0</v>
      </c>
      <c r="AU55" s="79">
        <f>'SO 01 - Pavilon V část A ...'!P105</f>
        <v>0</v>
      </c>
      <c r="AV55" s="78">
        <f>'SO 01 - Pavilon V část A ...'!J33</f>
        <v>0</v>
      </c>
      <c r="AW55" s="78">
        <f>'SO 01 - Pavilon V část A ...'!J34</f>
        <v>0</v>
      </c>
      <c r="AX55" s="78">
        <f>'SO 01 - Pavilon V část A ...'!J35</f>
        <v>0</v>
      </c>
      <c r="AY55" s="78">
        <f>'SO 01 - Pavilon V část A ...'!J36</f>
        <v>0</v>
      </c>
      <c r="AZ55" s="78">
        <f>'SO 01 - Pavilon V část A ...'!F33</f>
        <v>0</v>
      </c>
      <c r="BA55" s="78">
        <f>'SO 01 - Pavilon V část A ...'!F34</f>
        <v>0</v>
      </c>
      <c r="BB55" s="78">
        <f>'SO 01 - Pavilon V část A ...'!F35</f>
        <v>0</v>
      </c>
      <c r="BC55" s="78">
        <f>'SO 01 - Pavilon V část A ...'!F36</f>
        <v>0</v>
      </c>
      <c r="BD55" s="80">
        <f>'SO 01 - Pavilon V část A ...'!F37</f>
        <v>0</v>
      </c>
      <c r="BT55" s="81" t="s">
        <v>80</v>
      </c>
      <c r="BV55" s="81" t="s">
        <v>74</v>
      </c>
      <c r="BW55" s="81" t="s">
        <v>81</v>
      </c>
      <c r="BX55" s="81" t="s">
        <v>5</v>
      </c>
      <c r="CL55" s="81" t="s">
        <v>19</v>
      </c>
      <c r="CM55" s="81" t="s">
        <v>82</v>
      </c>
    </row>
    <row r="56" spans="1:91" s="6" customFormat="1" ht="24.75" customHeight="1">
      <c r="A56" s="72" t="s">
        <v>76</v>
      </c>
      <c r="B56" s="73"/>
      <c r="C56" s="74"/>
      <c r="D56" s="310" t="s">
        <v>83</v>
      </c>
      <c r="E56" s="310"/>
      <c r="F56" s="310"/>
      <c r="G56" s="310"/>
      <c r="H56" s="310"/>
      <c r="I56" s="75"/>
      <c r="J56" s="310" t="s">
        <v>84</v>
      </c>
      <c r="K56" s="310"/>
      <c r="L56" s="310"/>
      <c r="M56" s="310"/>
      <c r="N56" s="310"/>
      <c r="O56" s="310"/>
      <c r="P56" s="310"/>
      <c r="Q56" s="310"/>
      <c r="R56" s="310"/>
      <c r="S56" s="310"/>
      <c r="T56" s="310"/>
      <c r="U56" s="310"/>
      <c r="V56" s="310"/>
      <c r="W56" s="310"/>
      <c r="X56" s="310"/>
      <c r="Y56" s="310"/>
      <c r="Z56" s="310"/>
      <c r="AA56" s="310"/>
      <c r="AB56" s="310"/>
      <c r="AC56" s="310"/>
      <c r="AD56" s="310"/>
      <c r="AE56" s="310"/>
      <c r="AF56" s="310"/>
      <c r="AG56" s="308">
        <f>'VN a ON - Vedlejší a osta...'!J30</f>
        <v>0</v>
      </c>
      <c r="AH56" s="309"/>
      <c r="AI56" s="309"/>
      <c r="AJ56" s="309"/>
      <c r="AK56" s="309"/>
      <c r="AL56" s="309"/>
      <c r="AM56" s="309"/>
      <c r="AN56" s="308">
        <f>SUM(AG56,AT56)</f>
        <v>0</v>
      </c>
      <c r="AO56" s="309"/>
      <c r="AP56" s="309"/>
      <c r="AQ56" s="76" t="s">
        <v>79</v>
      </c>
      <c r="AR56" s="73"/>
      <c r="AS56" s="82">
        <v>0</v>
      </c>
      <c r="AT56" s="83">
        <f>ROUND(SUM(AV56:AW56),2)</f>
        <v>0</v>
      </c>
      <c r="AU56" s="84">
        <f>'VN a ON - Vedlejší a osta...'!P81</f>
        <v>0</v>
      </c>
      <c r="AV56" s="83">
        <f>'VN a ON - Vedlejší a osta...'!J33</f>
        <v>0</v>
      </c>
      <c r="AW56" s="83">
        <f>'VN a ON - Vedlejší a osta...'!J34</f>
        <v>0</v>
      </c>
      <c r="AX56" s="83">
        <f>'VN a ON - Vedlejší a osta...'!J35</f>
        <v>0</v>
      </c>
      <c r="AY56" s="83">
        <f>'VN a ON - Vedlejší a osta...'!J36</f>
        <v>0</v>
      </c>
      <c r="AZ56" s="83">
        <f>'VN a ON - Vedlejší a osta...'!F33</f>
        <v>0</v>
      </c>
      <c r="BA56" s="83">
        <f>'VN a ON - Vedlejší a osta...'!F34</f>
        <v>0</v>
      </c>
      <c r="BB56" s="83">
        <f>'VN a ON - Vedlejší a osta...'!F35</f>
        <v>0</v>
      </c>
      <c r="BC56" s="83">
        <f>'VN a ON - Vedlejší a osta...'!F36</f>
        <v>0</v>
      </c>
      <c r="BD56" s="85">
        <f>'VN a ON - Vedlejší a osta...'!F37</f>
        <v>0</v>
      </c>
      <c r="BT56" s="81" t="s">
        <v>80</v>
      </c>
      <c r="BV56" s="81" t="s">
        <v>74</v>
      </c>
      <c r="BW56" s="81" t="s">
        <v>85</v>
      </c>
      <c r="BX56" s="81" t="s">
        <v>5</v>
      </c>
      <c r="CL56" s="81" t="s">
        <v>19</v>
      </c>
      <c r="CM56" s="81" t="s">
        <v>82</v>
      </c>
    </row>
    <row r="57" spans="1:91" s="1" customFormat="1" ht="30" customHeight="1">
      <c r="B57" s="33"/>
      <c r="AR57" s="33"/>
    </row>
    <row r="58" spans="1:91" s="1" customFormat="1" ht="6.95" customHeight="1"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33"/>
    </row>
  </sheetData>
  <sheetProtection algorithmName="SHA-512" hashValue="13XFbhzEt/JWs+r40HDs9XkvY0aEXwWMqF32FZoFvID+XNfvMY9W09a3f/qAU7LeNYt1FdRQednLAuguoknhuw==" saltValue="LO7ZIpwEmGLw2y2NTg3krR1YLoxXlYalM4SliOTGVI8KLVnxQQFuRUiP1IPcqhTtEx+1et8dKJS98Pziisl9fQ==" spinCount="100000" sheet="1" objects="1" scenarios="1" formatColumns="0" formatRows="0"/>
  <mergeCells count="46"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SO 01 - Pavilon V část A ...'!C2" display="/" xr:uid="{00000000-0004-0000-0000-000000000000}"/>
    <hyperlink ref="A56" location="'VN a ON - Vedlejší a osta...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203"/>
  <sheetViews>
    <sheetView showGridLines="0" tabSelected="1" topLeftCell="A571" workbookViewId="0">
      <selection activeCell="I578" sqref="I578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AT2" s="18" t="s">
        <v>81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>
      <c r="B4" s="21"/>
      <c r="D4" s="22" t="s">
        <v>86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13" t="str">
        <f>'Rekapitulace stavby'!K6</f>
        <v>Slezská nemocnice v Opavě p.o., stavební úpravy 1.NP pavilonu V/A</v>
      </c>
      <c r="F7" s="314"/>
      <c r="G7" s="314"/>
      <c r="H7" s="314"/>
      <c r="L7" s="21"/>
    </row>
    <row r="8" spans="2:46" s="1" customFormat="1" ht="12" customHeight="1">
      <c r="B8" s="33"/>
      <c r="D8" s="28" t="s">
        <v>87</v>
      </c>
      <c r="L8" s="33"/>
    </row>
    <row r="9" spans="2:46" s="1" customFormat="1" ht="16.5" customHeight="1">
      <c r="B9" s="33"/>
      <c r="E9" s="295" t="s">
        <v>88</v>
      </c>
      <c r="F9" s="315"/>
      <c r="G9" s="315"/>
      <c r="H9" s="315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9. 5. 2024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19</v>
      </c>
      <c r="L14" s="33"/>
    </row>
    <row r="15" spans="2:46" s="1" customFormat="1" ht="18" customHeight="1">
      <c r="B15" s="33"/>
      <c r="E15" s="26" t="s">
        <v>27</v>
      </c>
      <c r="I15" s="28" t="s">
        <v>28</v>
      </c>
      <c r="J15" s="26" t="s">
        <v>19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16" t="str">
        <f>'Rekapitulace stavby'!E14</f>
        <v>Vyplň údaj</v>
      </c>
      <c r="F18" s="279"/>
      <c r="G18" s="279"/>
      <c r="H18" s="279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19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19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35</v>
      </c>
      <c r="I24" s="28" t="s">
        <v>28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36</v>
      </c>
      <c r="L26" s="33"/>
    </row>
    <row r="27" spans="2:12" s="7" customFormat="1" ht="16.5" customHeight="1">
      <c r="B27" s="87"/>
      <c r="E27" s="284" t="s">
        <v>19</v>
      </c>
      <c r="F27" s="284"/>
      <c r="G27" s="284"/>
      <c r="H27" s="284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38</v>
      </c>
      <c r="J30" s="64">
        <f>ROUND(J105,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40</v>
      </c>
      <c r="I32" s="36" t="s">
        <v>39</v>
      </c>
      <c r="J32" s="36" t="s">
        <v>41</v>
      </c>
      <c r="L32" s="33"/>
    </row>
    <row r="33" spans="2:12" s="1" customFormat="1" ht="14.45" customHeight="1">
      <c r="B33" s="33"/>
      <c r="D33" s="53" t="s">
        <v>42</v>
      </c>
      <c r="E33" s="28" t="s">
        <v>43</v>
      </c>
      <c r="F33" s="89">
        <f>ROUND((SUM(BE105:BE1202)),  2)</f>
        <v>0</v>
      </c>
      <c r="I33" s="90">
        <v>0.21</v>
      </c>
      <c r="J33" s="89">
        <f>ROUND(((SUM(BE105:BE1202))*I33),  2)</f>
        <v>0</v>
      </c>
      <c r="L33" s="33"/>
    </row>
    <row r="34" spans="2:12" s="1" customFormat="1" ht="14.45" customHeight="1">
      <c r="B34" s="33"/>
      <c r="E34" s="28" t="s">
        <v>44</v>
      </c>
      <c r="F34" s="89">
        <f>ROUND((SUM(BF105:BF1202)),  2)</f>
        <v>0</v>
      </c>
      <c r="I34" s="90">
        <v>0.12</v>
      </c>
      <c r="J34" s="89">
        <f>ROUND(((SUM(BF105:BF1202))*I34),  2)</f>
        <v>0</v>
      </c>
      <c r="L34" s="33"/>
    </row>
    <row r="35" spans="2:12" s="1" customFormat="1" ht="14.45" hidden="1" customHeight="1">
      <c r="B35" s="33"/>
      <c r="E35" s="28" t="s">
        <v>45</v>
      </c>
      <c r="F35" s="89">
        <f>ROUND((SUM(BG105:BG1202)),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46</v>
      </c>
      <c r="F36" s="89">
        <f>ROUND((SUM(BH105:BH1202)),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47</v>
      </c>
      <c r="F37" s="89">
        <f>ROUND((SUM(BI105:BI1202)),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48</v>
      </c>
      <c r="E39" s="55"/>
      <c r="F39" s="55"/>
      <c r="G39" s="93" t="s">
        <v>49</v>
      </c>
      <c r="H39" s="94" t="s">
        <v>50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89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6.25" customHeight="1">
      <c r="B48" s="33"/>
      <c r="E48" s="313" t="str">
        <f>E7</f>
        <v>Slezská nemocnice v Opavě p.o., stavební úpravy 1.NP pavilonu V/A</v>
      </c>
      <c r="F48" s="314"/>
      <c r="G48" s="314"/>
      <c r="H48" s="314"/>
      <c r="L48" s="33"/>
    </row>
    <row r="49" spans="2:47" s="1" customFormat="1" ht="12" customHeight="1">
      <c r="B49" s="33"/>
      <c r="C49" s="28" t="s">
        <v>87</v>
      </c>
      <c r="L49" s="33"/>
    </row>
    <row r="50" spans="2:47" s="1" customFormat="1" ht="16.5" customHeight="1">
      <c r="B50" s="33"/>
      <c r="E50" s="295" t="str">
        <f>E9</f>
        <v>SO 01 - Pavilon V část A (RDG oddělení)</v>
      </c>
      <c r="F50" s="315"/>
      <c r="G50" s="315"/>
      <c r="H50" s="315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Opava, Olomoucká 470/86</v>
      </c>
      <c r="I52" s="28" t="s">
        <v>23</v>
      </c>
      <c r="J52" s="50" t="str">
        <f>IF(J12="","",J12)</f>
        <v>9. 5. 2024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>Slezská nemocnice v Opavě</v>
      </c>
      <c r="I54" s="28" t="s">
        <v>31</v>
      </c>
      <c r="J54" s="31" t="str">
        <f>E21</f>
        <v>Ateliér EMMEt s.r.o.</v>
      </c>
      <c r="L54" s="33"/>
    </row>
    <row r="55" spans="2:47" s="1" customFormat="1" ht="15.2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Ateliér EMMET s.r.o.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90</v>
      </c>
      <c r="D57" s="91"/>
      <c r="E57" s="91"/>
      <c r="F57" s="91"/>
      <c r="G57" s="91"/>
      <c r="H57" s="91"/>
      <c r="I57" s="91"/>
      <c r="J57" s="98" t="s">
        <v>91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70</v>
      </c>
      <c r="J59" s="64">
        <f>J105</f>
        <v>0</v>
      </c>
      <c r="L59" s="33"/>
      <c r="AU59" s="18" t="s">
        <v>92</v>
      </c>
    </row>
    <row r="60" spans="2:47" s="8" customFormat="1" ht="24.95" customHeight="1">
      <c r="B60" s="100"/>
      <c r="D60" s="101" t="s">
        <v>93</v>
      </c>
      <c r="E60" s="102"/>
      <c r="F60" s="102"/>
      <c r="G60" s="102"/>
      <c r="H60" s="102"/>
      <c r="I60" s="102"/>
      <c r="J60" s="103">
        <f>J106</f>
        <v>0</v>
      </c>
      <c r="L60" s="100"/>
    </row>
    <row r="61" spans="2:47" s="9" customFormat="1" ht="19.899999999999999" customHeight="1">
      <c r="B61" s="104"/>
      <c r="D61" s="105" t="s">
        <v>94</v>
      </c>
      <c r="E61" s="106"/>
      <c r="F61" s="106"/>
      <c r="G61" s="106"/>
      <c r="H61" s="106"/>
      <c r="I61" s="106"/>
      <c r="J61" s="107">
        <f>J107</f>
        <v>0</v>
      </c>
      <c r="L61" s="104"/>
    </row>
    <row r="62" spans="2:47" s="9" customFormat="1" ht="19.899999999999999" customHeight="1">
      <c r="B62" s="104"/>
      <c r="D62" s="105" t="s">
        <v>95</v>
      </c>
      <c r="E62" s="106"/>
      <c r="F62" s="106"/>
      <c r="G62" s="106"/>
      <c r="H62" s="106"/>
      <c r="I62" s="106"/>
      <c r="J62" s="107">
        <f>J158</f>
        <v>0</v>
      </c>
      <c r="L62" s="104"/>
    </row>
    <row r="63" spans="2:47" s="9" customFormat="1" ht="19.899999999999999" customHeight="1">
      <c r="B63" s="104"/>
      <c r="D63" s="105" t="s">
        <v>96</v>
      </c>
      <c r="E63" s="106"/>
      <c r="F63" s="106"/>
      <c r="G63" s="106"/>
      <c r="H63" s="106"/>
      <c r="I63" s="106"/>
      <c r="J63" s="107">
        <f>J169</f>
        <v>0</v>
      </c>
      <c r="L63" s="104"/>
    </row>
    <row r="64" spans="2:47" s="9" customFormat="1" ht="19.899999999999999" customHeight="1">
      <c r="B64" s="104"/>
      <c r="D64" s="105" t="s">
        <v>97</v>
      </c>
      <c r="E64" s="106"/>
      <c r="F64" s="106"/>
      <c r="G64" s="106"/>
      <c r="H64" s="106"/>
      <c r="I64" s="106"/>
      <c r="J64" s="107">
        <f>J246</f>
        <v>0</v>
      </c>
      <c r="L64" s="104"/>
    </row>
    <row r="65" spans="2:12" s="9" customFormat="1" ht="19.899999999999999" customHeight="1">
      <c r="B65" s="104"/>
      <c r="D65" s="105" t="s">
        <v>98</v>
      </c>
      <c r="E65" s="106"/>
      <c r="F65" s="106"/>
      <c r="G65" s="106"/>
      <c r="H65" s="106"/>
      <c r="I65" s="106"/>
      <c r="J65" s="107">
        <f>J269</f>
        <v>0</v>
      </c>
      <c r="L65" s="104"/>
    </row>
    <row r="66" spans="2:12" s="9" customFormat="1" ht="19.899999999999999" customHeight="1">
      <c r="B66" s="104"/>
      <c r="D66" s="105" t="s">
        <v>99</v>
      </c>
      <c r="E66" s="106"/>
      <c r="F66" s="106"/>
      <c r="G66" s="106"/>
      <c r="H66" s="106"/>
      <c r="I66" s="106"/>
      <c r="J66" s="107">
        <f>J275</f>
        <v>0</v>
      </c>
      <c r="L66" s="104"/>
    </row>
    <row r="67" spans="2:12" s="9" customFormat="1" ht="19.899999999999999" customHeight="1">
      <c r="B67" s="104"/>
      <c r="D67" s="105" t="s">
        <v>100</v>
      </c>
      <c r="E67" s="106"/>
      <c r="F67" s="106"/>
      <c r="G67" s="106"/>
      <c r="H67" s="106"/>
      <c r="I67" s="106"/>
      <c r="J67" s="107">
        <f>J281</f>
        <v>0</v>
      </c>
      <c r="L67" s="104"/>
    </row>
    <row r="68" spans="2:12" s="9" customFormat="1" ht="19.899999999999999" customHeight="1">
      <c r="B68" s="104"/>
      <c r="D68" s="105" t="s">
        <v>101</v>
      </c>
      <c r="E68" s="106"/>
      <c r="F68" s="106"/>
      <c r="G68" s="106"/>
      <c r="H68" s="106"/>
      <c r="I68" s="106"/>
      <c r="J68" s="107">
        <f>J327</f>
        <v>0</v>
      </c>
      <c r="L68" s="104"/>
    </row>
    <row r="69" spans="2:12" s="9" customFormat="1" ht="19.899999999999999" customHeight="1">
      <c r="B69" s="104"/>
      <c r="D69" s="105" t="s">
        <v>102</v>
      </c>
      <c r="E69" s="106"/>
      <c r="F69" s="106"/>
      <c r="G69" s="106"/>
      <c r="H69" s="106"/>
      <c r="I69" s="106"/>
      <c r="J69" s="107">
        <f>J392</f>
        <v>0</v>
      </c>
      <c r="L69" s="104"/>
    </row>
    <row r="70" spans="2:12" s="9" customFormat="1" ht="19.899999999999999" customHeight="1">
      <c r="B70" s="104"/>
      <c r="D70" s="105" t="s">
        <v>103</v>
      </c>
      <c r="E70" s="106"/>
      <c r="F70" s="106"/>
      <c r="G70" s="106"/>
      <c r="H70" s="106"/>
      <c r="I70" s="106"/>
      <c r="J70" s="107">
        <f>J406</f>
        <v>0</v>
      </c>
      <c r="L70" s="104"/>
    </row>
    <row r="71" spans="2:12" s="8" customFormat="1" ht="24.95" customHeight="1">
      <c r="B71" s="100"/>
      <c r="D71" s="101" t="s">
        <v>104</v>
      </c>
      <c r="E71" s="102"/>
      <c r="F71" s="102"/>
      <c r="G71" s="102"/>
      <c r="H71" s="102"/>
      <c r="I71" s="102"/>
      <c r="J71" s="103">
        <f>J410</f>
        <v>0</v>
      </c>
      <c r="L71" s="100"/>
    </row>
    <row r="72" spans="2:12" s="9" customFormat="1" ht="19.899999999999999" customHeight="1">
      <c r="B72" s="104"/>
      <c r="D72" s="105" t="s">
        <v>105</v>
      </c>
      <c r="E72" s="106"/>
      <c r="F72" s="106"/>
      <c r="G72" s="106"/>
      <c r="H72" s="106"/>
      <c r="I72" s="106"/>
      <c r="J72" s="107">
        <f>J411</f>
        <v>0</v>
      </c>
      <c r="L72" s="104"/>
    </row>
    <row r="73" spans="2:12" s="9" customFormat="1" ht="19.899999999999999" customHeight="1">
      <c r="B73" s="104"/>
      <c r="D73" s="105" t="s">
        <v>106</v>
      </c>
      <c r="E73" s="106"/>
      <c r="F73" s="106"/>
      <c r="G73" s="106"/>
      <c r="H73" s="106"/>
      <c r="I73" s="106"/>
      <c r="J73" s="107">
        <f>J427</f>
        <v>0</v>
      </c>
      <c r="L73" s="104"/>
    </row>
    <row r="74" spans="2:12" s="9" customFormat="1" ht="19.899999999999999" customHeight="1">
      <c r="B74" s="104"/>
      <c r="D74" s="105" t="s">
        <v>107</v>
      </c>
      <c r="E74" s="106"/>
      <c r="F74" s="106"/>
      <c r="G74" s="106"/>
      <c r="H74" s="106"/>
      <c r="I74" s="106"/>
      <c r="J74" s="107">
        <f>J463</f>
        <v>0</v>
      </c>
      <c r="L74" s="104"/>
    </row>
    <row r="75" spans="2:12" s="9" customFormat="1" ht="19.899999999999999" customHeight="1">
      <c r="B75" s="104"/>
      <c r="D75" s="105" t="s">
        <v>108</v>
      </c>
      <c r="E75" s="106"/>
      <c r="F75" s="106"/>
      <c r="G75" s="106"/>
      <c r="H75" s="106"/>
      <c r="I75" s="106"/>
      <c r="J75" s="107">
        <f>J478</f>
        <v>0</v>
      </c>
      <c r="L75" s="104"/>
    </row>
    <row r="76" spans="2:12" s="9" customFormat="1" ht="19.899999999999999" customHeight="1">
      <c r="B76" s="104"/>
      <c r="D76" s="105" t="s">
        <v>109</v>
      </c>
      <c r="E76" s="106"/>
      <c r="F76" s="106"/>
      <c r="G76" s="106"/>
      <c r="H76" s="106"/>
      <c r="I76" s="106"/>
      <c r="J76" s="107">
        <f>J556</f>
        <v>0</v>
      </c>
      <c r="L76" s="104"/>
    </row>
    <row r="77" spans="2:12" s="9" customFormat="1" ht="19.899999999999999" customHeight="1">
      <c r="B77" s="104"/>
      <c r="D77" s="105" t="s">
        <v>110</v>
      </c>
      <c r="E77" s="106"/>
      <c r="F77" s="106"/>
      <c r="G77" s="106"/>
      <c r="H77" s="106"/>
      <c r="I77" s="106"/>
      <c r="J77" s="107">
        <f>J565</f>
        <v>0</v>
      </c>
      <c r="L77" s="104"/>
    </row>
    <row r="78" spans="2:12" s="9" customFormat="1" ht="19.899999999999999" customHeight="1">
      <c r="B78" s="104"/>
      <c r="D78" s="105" t="s">
        <v>111</v>
      </c>
      <c r="E78" s="106"/>
      <c r="F78" s="106"/>
      <c r="G78" s="106"/>
      <c r="H78" s="106"/>
      <c r="I78" s="106"/>
      <c r="J78" s="107">
        <f>J623</f>
        <v>0</v>
      </c>
      <c r="L78" s="104"/>
    </row>
    <row r="79" spans="2:12" s="9" customFormat="1" ht="19.899999999999999" customHeight="1">
      <c r="B79" s="104"/>
      <c r="D79" s="105" t="s">
        <v>112</v>
      </c>
      <c r="E79" s="106"/>
      <c r="F79" s="106"/>
      <c r="G79" s="106"/>
      <c r="H79" s="106"/>
      <c r="I79" s="106"/>
      <c r="J79" s="107">
        <f>J674</f>
        <v>0</v>
      </c>
      <c r="L79" s="104"/>
    </row>
    <row r="80" spans="2:12" s="9" customFormat="1" ht="19.899999999999999" customHeight="1">
      <c r="B80" s="104"/>
      <c r="D80" s="105" t="s">
        <v>113</v>
      </c>
      <c r="E80" s="106"/>
      <c r="F80" s="106"/>
      <c r="G80" s="106"/>
      <c r="H80" s="106"/>
      <c r="I80" s="106"/>
      <c r="J80" s="107">
        <f>J729</f>
        <v>0</v>
      </c>
      <c r="L80" s="104"/>
    </row>
    <row r="81" spans="2:12" s="9" customFormat="1" ht="19.899999999999999" customHeight="1">
      <c r="B81" s="104"/>
      <c r="D81" s="105" t="s">
        <v>114</v>
      </c>
      <c r="E81" s="106"/>
      <c r="F81" s="106"/>
      <c r="G81" s="106"/>
      <c r="H81" s="106"/>
      <c r="I81" s="106"/>
      <c r="J81" s="107">
        <f>J800</f>
        <v>0</v>
      </c>
      <c r="L81" s="104"/>
    </row>
    <row r="82" spans="2:12" s="9" customFormat="1" ht="19.899999999999999" customHeight="1">
      <c r="B82" s="104"/>
      <c r="D82" s="105" t="s">
        <v>115</v>
      </c>
      <c r="E82" s="106"/>
      <c r="F82" s="106"/>
      <c r="G82" s="106"/>
      <c r="H82" s="106"/>
      <c r="I82" s="106"/>
      <c r="J82" s="107">
        <f>J807</f>
        <v>0</v>
      </c>
      <c r="L82" s="104"/>
    </row>
    <row r="83" spans="2:12" s="9" customFormat="1" ht="19.899999999999999" customHeight="1">
      <c r="B83" s="104"/>
      <c r="D83" s="105" t="s">
        <v>116</v>
      </c>
      <c r="E83" s="106"/>
      <c r="F83" s="106"/>
      <c r="G83" s="106"/>
      <c r="H83" s="106"/>
      <c r="I83" s="106"/>
      <c r="J83" s="107">
        <f>J983</f>
        <v>0</v>
      </c>
      <c r="L83" s="104"/>
    </row>
    <row r="84" spans="2:12" s="9" customFormat="1" ht="19.899999999999999" customHeight="1">
      <c r="B84" s="104"/>
      <c r="D84" s="105" t="s">
        <v>117</v>
      </c>
      <c r="E84" s="106"/>
      <c r="F84" s="106"/>
      <c r="G84" s="106"/>
      <c r="H84" s="106"/>
      <c r="I84" s="106"/>
      <c r="J84" s="107">
        <f>J1045</f>
        <v>0</v>
      </c>
      <c r="L84" s="104"/>
    </row>
    <row r="85" spans="2:12" s="9" customFormat="1" ht="19.899999999999999" customHeight="1">
      <c r="B85" s="104"/>
      <c r="D85" s="105" t="s">
        <v>118</v>
      </c>
      <c r="E85" s="106"/>
      <c r="F85" s="106"/>
      <c r="G85" s="106"/>
      <c r="H85" s="106"/>
      <c r="I85" s="106"/>
      <c r="J85" s="107">
        <f>J1092</f>
        <v>0</v>
      </c>
      <c r="L85" s="104"/>
    </row>
    <row r="86" spans="2:12" s="1" customFormat="1" ht="21.75" customHeight="1">
      <c r="B86" s="33"/>
      <c r="L86" s="33"/>
    </row>
    <row r="87" spans="2:12" s="1" customFormat="1" ht="6.95" customHeight="1"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33"/>
    </row>
    <row r="91" spans="2:12" s="1" customFormat="1" ht="6.95" customHeight="1">
      <c r="B91" s="44"/>
      <c r="C91" s="45"/>
      <c r="D91" s="45"/>
      <c r="E91" s="45"/>
      <c r="F91" s="45"/>
      <c r="G91" s="45"/>
      <c r="H91" s="45"/>
      <c r="I91" s="45"/>
      <c r="J91" s="45"/>
      <c r="K91" s="45"/>
      <c r="L91" s="33"/>
    </row>
    <row r="92" spans="2:12" s="1" customFormat="1" ht="24.95" customHeight="1">
      <c r="B92" s="33"/>
      <c r="C92" s="22" t="s">
        <v>119</v>
      </c>
      <c r="L92" s="33"/>
    </row>
    <row r="93" spans="2:12" s="1" customFormat="1" ht="6.95" customHeight="1">
      <c r="B93" s="33"/>
      <c r="L93" s="33"/>
    </row>
    <row r="94" spans="2:12" s="1" customFormat="1" ht="12" customHeight="1">
      <c r="B94" s="33"/>
      <c r="C94" s="28" t="s">
        <v>16</v>
      </c>
      <c r="L94" s="33"/>
    </row>
    <row r="95" spans="2:12" s="1" customFormat="1" ht="26.25" customHeight="1">
      <c r="B95" s="33"/>
      <c r="E95" s="313" t="str">
        <f>E7</f>
        <v>Slezská nemocnice v Opavě p.o., stavební úpravy 1.NP pavilonu V/A</v>
      </c>
      <c r="F95" s="314"/>
      <c r="G95" s="314"/>
      <c r="H95" s="314"/>
      <c r="L95" s="33"/>
    </row>
    <row r="96" spans="2:12" s="1" customFormat="1" ht="12" customHeight="1">
      <c r="B96" s="33"/>
      <c r="C96" s="28" t="s">
        <v>87</v>
      </c>
      <c r="L96" s="33"/>
    </row>
    <row r="97" spans="2:65" s="1" customFormat="1" ht="16.5" customHeight="1">
      <c r="B97" s="33"/>
      <c r="E97" s="295" t="str">
        <f>E9</f>
        <v>SO 01 - Pavilon V část A (RDG oddělení)</v>
      </c>
      <c r="F97" s="315"/>
      <c r="G97" s="315"/>
      <c r="H97" s="315"/>
      <c r="L97" s="33"/>
    </row>
    <row r="98" spans="2:65" s="1" customFormat="1" ht="6.95" customHeight="1">
      <c r="B98" s="33"/>
      <c r="L98" s="33"/>
    </row>
    <row r="99" spans="2:65" s="1" customFormat="1" ht="12" customHeight="1">
      <c r="B99" s="33"/>
      <c r="C99" s="28" t="s">
        <v>21</v>
      </c>
      <c r="F99" s="26" t="str">
        <f>F12</f>
        <v>Opava, Olomoucká 470/86</v>
      </c>
      <c r="I99" s="28" t="s">
        <v>23</v>
      </c>
      <c r="J99" s="50" t="str">
        <f>IF(J12="","",J12)</f>
        <v>9. 5. 2024</v>
      </c>
      <c r="L99" s="33"/>
    </row>
    <row r="100" spans="2:65" s="1" customFormat="1" ht="6.95" customHeight="1">
      <c r="B100" s="33"/>
      <c r="L100" s="33"/>
    </row>
    <row r="101" spans="2:65" s="1" customFormat="1" ht="15.2" customHeight="1">
      <c r="B101" s="33"/>
      <c r="C101" s="28" t="s">
        <v>25</v>
      </c>
      <c r="F101" s="26" t="str">
        <f>E15</f>
        <v>Slezská nemocnice v Opavě</v>
      </c>
      <c r="I101" s="28" t="s">
        <v>31</v>
      </c>
      <c r="J101" s="31" t="str">
        <f>E21</f>
        <v>Ateliér EMMEt s.r.o.</v>
      </c>
      <c r="L101" s="33"/>
    </row>
    <row r="102" spans="2:65" s="1" customFormat="1" ht="15.2" customHeight="1">
      <c r="B102" s="33"/>
      <c r="C102" s="28" t="s">
        <v>29</v>
      </c>
      <c r="F102" s="26" t="str">
        <f>IF(E18="","",E18)</f>
        <v>Vyplň údaj</v>
      </c>
      <c r="I102" s="28" t="s">
        <v>34</v>
      </c>
      <c r="J102" s="31" t="str">
        <f>E24</f>
        <v>Ateliér EMMET s.r.o.</v>
      </c>
      <c r="L102" s="33"/>
    </row>
    <row r="103" spans="2:65" s="1" customFormat="1" ht="10.35" customHeight="1">
      <c r="B103" s="33"/>
      <c r="L103" s="33"/>
    </row>
    <row r="104" spans="2:65" s="10" customFormat="1" ht="29.25" customHeight="1">
      <c r="B104" s="108"/>
      <c r="C104" s="109" t="s">
        <v>120</v>
      </c>
      <c r="D104" s="110" t="s">
        <v>57</v>
      </c>
      <c r="E104" s="110" t="s">
        <v>53</v>
      </c>
      <c r="F104" s="110" t="s">
        <v>54</v>
      </c>
      <c r="G104" s="110" t="s">
        <v>121</v>
      </c>
      <c r="H104" s="110" t="s">
        <v>122</v>
      </c>
      <c r="I104" s="110" t="s">
        <v>123</v>
      </c>
      <c r="J104" s="110" t="s">
        <v>91</v>
      </c>
      <c r="K104" s="111" t="s">
        <v>124</v>
      </c>
      <c r="L104" s="108"/>
      <c r="M104" s="57" t="s">
        <v>19</v>
      </c>
      <c r="N104" s="58" t="s">
        <v>42</v>
      </c>
      <c r="O104" s="58" t="s">
        <v>125</v>
      </c>
      <c r="P104" s="58" t="s">
        <v>126</v>
      </c>
      <c r="Q104" s="58" t="s">
        <v>127</v>
      </c>
      <c r="R104" s="58" t="s">
        <v>128</v>
      </c>
      <c r="S104" s="58" t="s">
        <v>129</v>
      </c>
      <c r="T104" s="59" t="s">
        <v>130</v>
      </c>
    </row>
    <row r="105" spans="2:65" s="1" customFormat="1" ht="22.9" customHeight="1">
      <c r="B105" s="33"/>
      <c r="C105" s="62" t="s">
        <v>131</v>
      </c>
      <c r="J105" s="112">
        <f>BK105</f>
        <v>0</v>
      </c>
      <c r="L105" s="33"/>
      <c r="M105" s="60"/>
      <c r="N105" s="51"/>
      <c r="O105" s="51"/>
      <c r="P105" s="113">
        <f>P106+P410</f>
        <v>0</v>
      </c>
      <c r="Q105" s="51"/>
      <c r="R105" s="113">
        <f>R106+R410</f>
        <v>18.326587500000002</v>
      </c>
      <c r="S105" s="51"/>
      <c r="T105" s="114">
        <f>T106+T410</f>
        <v>19.068479610000001</v>
      </c>
      <c r="AT105" s="18" t="s">
        <v>71</v>
      </c>
      <c r="AU105" s="18" t="s">
        <v>92</v>
      </c>
      <c r="BK105" s="115">
        <f>BK106+BK410</f>
        <v>0</v>
      </c>
    </row>
    <row r="106" spans="2:65" s="11" customFormat="1" ht="25.9" customHeight="1">
      <c r="B106" s="116"/>
      <c r="D106" s="117" t="s">
        <v>71</v>
      </c>
      <c r="E106" s="118" t="s">
        <v>132</v>
      </c>
      <c r="F106" s="118" t="s">
        <v>133</v>
      </c>
      <c r="I106" s="119"/>
      <c r="J106" s="120">
        <f>BK106</f>
        <v>0</v>
      </c>
      <c r="L106" s="116"/>
      <c r="M106" s="121"/>
      <c r="P106" s="122">
        <f>P107+P158+P169+P246+P269+P275+P281+P327+P392+P406</f>
        <v>0</v>
      </c>
      <c r="R106" s="122">
        <f>R107+R158+R169+R246+R269+R275+R281+R327+R392+R406</f>
        <v>14.524273990000001</v>
      </c>
      <c r="T106" s="123">
        <f>T107+T158+T169+T246+T269+T275+T281+T327+T392+T406</f>
        <v>16.674575000000001</v>
      </c>
      <c r="AR106" s="117" t="s">
        <v>80</v>
      </c>
      <c r="AT106" s="124" t="s">
        <v>71</v>
      </c>
      <c r="AU106" s="124" t="s">
        <v>72</v>
      </c>
      <c r="AY106" s="117" t="s">
        <v>134</v>
      </c>
      <c r="BK106" s="125">
        <f>BK107+BK158+BK169+BK246+BK269+BK275+BK281+BK327+BK392+BK406</f>
        <v>0</v>
      </c>
    </row>
    <row r="107" spans="2:65" s="11" customFormat="1" ht="22.9" customHeight="1">
      <c r="B107" s="116"/>
      <c r="D107" s="117" t="s">
        <v>71</v>
      </c>
      <c r="E107" s="126" t="s">
        <v>135</v>
      </c>
      <c r="F107" s="126" t="s">
        <v>136</v>
      </c>
      <c r="I107" s="119"/>
      <c r="J107" s="127">
        <f>BK107</f>
        <v>0</v>
      </c>
      <c r="L107" s="116"/>
      <c r="M107" s="121"/>
      <c r="P107" s="122">
        <f>SUM(P108:P157)</f>
        <v>0</v>
      </c>
      <c r="R107" s="122">
        <f>SUM(R108:R157)</f>
        <v>8.8475526700000007</v>
      </c>
      <c r="T107" s="123">
        <f>SUM(T108:T157)</f>
        <v>0</v>
      </c>
      <c r="AR107" s="117" t="s">
        <v>80</v>
      </c>
      <c r="AT107" s="124" t="s">
        <v>71</v>
      </c>
      <c r="AU107" s="124" t="s">
        <v>80</v>
      </c>
      <c r="AY107" s="117" t="s">
        <v>134</v>
      </c>
      <c r="BK107" s="125">
        <f>SUM(BK108:BK157)</f>
        <v>0</v>
      </c>
    </row>
    <row r="108" spans="2:65" s="1" customFormat="1" ht="21.75" customHeight="1">
      <c r="B108" s="33"/>
      <c r="C108" s="128" t="s">
        <v>80</v>
      </c>
      <c r="D108" s="128" t="s">
        <v>137</v>
      </c>
      <c r="E108" s="129" t="s">
        <v>138</v>
      </c>
      <c r="F108" s="130" t="s">
        <v>139</v>
      </c>
      <c r="G108" s="131" t="s">
        <v>140</v>
      </c>
      <c r="H108" s="132">
        <v>1</v>
      </c>
      <c r="I108" s="133"/>
      <c r="J108" s="134">
        <f>ROUND(I108*H108,2)</f>
        <v>0</v>
      </c>
      <c r="K108" s="130" t="s">
        <v>141</v>
      </c>
      <c r="L108" s="33"/>
      <c r="M108" s="135" t="s">
        <v>19</v>
      </c>
      <c r="N108" s="136" t="s">
        <v>43</v>
      </c>
      <c r="P108" s="137">
        <f>O108*H108</f>
        <v>0</v>
      </c>
      <c r="Q108" s="137">
        <v>2.1260000000000001E-2</v>
      </c>
      <c r="R108" s="137">
        <f>Q108*H108</f>
        <v>2.1260000000000001E-2</v>
      </c>
      <c r="S108" s="137">
        <v>0</v>
      </c>
      <c r="T108" s="138">
        <f>S108*H108</f>
        <v>0</v>
      </c>
      <c r="AR108" s="139" t="s">
        <v>142</v>
      </c>
      <c r="AT108" s="139" t="s">
        <v>137</v>
      </c>
      <c r="AU108" s="139" t="s">
        <v>82</v>
      </c>
      <c r="AY108" s="18" t="s">
        <v>134</v>
      </c>
      <c r="BE108" s="140">
        <f>IF(N108="základní",J108,0)</f>
        <v>0</v>
      </c>
      <c r="BF108" s="140">
        <f>IF(N108="snížená",J108,0)</f>
        <v>0</v>
      </c>
      <c r="BG108" s="140">
        <f>IF(N108="zákl. přenesená",J108,0)</f>
        <v>0</v>
      </c>
      <c r="BH108" s="140">
        <f>IF(N108="sníž. přenesená",J108,0)</f>
        <v>0</v>
      </c>
      <c r="BI108" s="140">
        <f>IF(N108="nulová",J108,0)</f>
        <v>0</v>
      </c>
      <c r="BJ108" s="18" t="s">
        <v>80</v>
      </c>
      <c r="BK108" s="140">
        <f>ROUND(I108*H108,2)</f>
        <v>0</v>
      </c>
      <c r="BL108" s="18" t="s">
        <v>142</v>
      </c>
      <c r="BM108" s="139" t="s">
        <v>143</v>
      </c>
    </row>
    <row r="109" spans="2:65" s="1" customFormat="1" ht="19.5">
      <c r="B109" s="33"/>
      <c r="D109" s="141" t="s">
        <v>144</v>
      </c>
      <c r="F109" s="142" t="s">
        <v>145</v>
      </c>
      <c r="I109" s="143"/>
      <c r="L109" s="33"/>
      <c r="M109" s="144"/>
      <c r="T109" s="54"/>
      <c r="AT109" s="18" t="s">
        <v>144</v>
      </c>
      <c r="AU109" s="18" t="s">
        <v>82</v>
      </c>
    </row>
    <row r="110" spans="2:65" s="1" customFormat="1" ht="11.25">
      <c r="B110" s="33"/>
      <c r="D110" s="145" t="s">
        <v>146</v>
      </c>
      <c r="F110" s="146" t="s">
        <v>147</v>
      </c>
      <c r="I110" s="143"/>
      <c r="L110" s="33"/>
      <c r="M110" s="144"/>
      <c r="T110" s="54"/>
      <c r="AT110" s="18" t="s">
        <v>146</v>
      </c>
      <c r="AU110" s="18" t="s">
        <v>82</v>
      </c>
    </row>
    <row r="111" spans="2:65" s="12" customFormat="1" ht="11.25">
      <c r="B111" s="147"/>
      <c r="D111" s="141" t="s">
        <v>148</v>
      </c>
      <c r="E111" s="148" t="s">
        <v>19</v>
      </c>
      <c r="F111" s="149" t="s">
        <v>149</v>
      </c>
      <c r="H111" s="148" t="s">
        <v>19</v>
      </c>
      <c r="I111" s="150"/>
      <c r="L111" s="147"/>
      <c r="M111" s="151"/>
      <c r="T111" s="152"/>
      <c r="AT111" s="148" t="s">
        <v>148</v>
      </c>
      <c r="AU111" s="148" t="s">
        <v>82</v>
      </c>
      <c r="AV111" s="12" t="s">
        <v>80</v>
      </c>
      <c r="AW111" s="12" t="s">
        <v>33</v>
      </c>
      <c r="AX111" s="12" t="s">
        <v>72</v>
      </c>
      <c r="AY111" s="148" t="s">
        <v>134</v>
      </c>
    </row>
    <row r="112" spans="2:65" s="13" customFormat="1" ht="11.25">
      <c r="B112" s="153"/>
      <c r="D112" s="141" t="s">
        <v>148</v>
      </c>
      <c r="E112" s="154" t="s">
        <v>19</v>
      </c>
      <c r="F112" s="155" t="s">
        <v>150</v>
      </c>
      <c r="H112" s="156">
        <v>1</v>
      </c>
      <c r="I112" s="157"/>
      <c r="L112" s="153"/>
      <c r="M112" s="158"/>
      <c r="T112" s="159"/>
      <c r="AT112" s="154" t="s">
        <v>148</v>
      </c>
      <c r="AU112" s="154" t="s">
        <v>82</v>
      </c>
      <c r="AV112" s="13" t="s">
        <v>82</v>
      </c>
      <c r="AW112" s="13" t="s">
        <v>33</v>
      </c>
      <c r="AX112" s="13" t="s">
        <v>80</v>
      </c>
      <c r="AY112" s="154" t="s">
        <v>134</v>
      </c>
    </row>
    <row r="113" spans="2:65" s="1" customFormat="1" ht="21.75" customHeight="1">
      <c r="B113" s="33"/>
      <c r="C113" s="128" t="s">
        <v>82</v>
      </c>
      <c r="D113" s="128" t="s">
        <v>137</v>
      </c>
      <c r="E113" s="129" t="s">
        <v>151</v>
      </c>
      <c r="F113" s="130" t="s">
        <v>152</v>
      </c>
      <c r="G113" s="131" t="s">
        <v>140</v>
      </c>
      <c r="H113" s="132">
        <v>3</v>
      </c>
      <c r="I113" s="133"/>
      <c r="J113" s="134">
        <f>ROUND(I113*H113,2)</f>
        <v>0</v>
      </c>
      <c r="K113" s="130" t="s">
        <v>141</v>
      </c>
      <c r="L113" s="33"/>
      <c r="M113" s="135" t="s">
        <v>19</v>
      </c>
      <c r="N113" s="136" t="s">
        <v>43</v>
      </c>
      <c r="P113" s="137">
        <f>O113*H113</f>
        <v>0</v>
      </c>
      <c r="Q113" s="137">
        <v>2.6929999999999999E-2</v>
      </c>
      <c r="R113" s="137">
        <f>Q113*H113</f>
        <v>8.0790000000000001E-2</v>
      </c>
      <c r="S113" s="137">
        <v>0</v>
      </c>
      <c r="T113" s="138">
        <f>S113*H113</f>
        <v>0</v>
      </c>
      <c r="AR113" s="139" t="s">
        <v>142</v>
      </c>
      <c r="AT113" s="139" t="s">
        <v>137</v>
      </c>
      <c r="AU113" s="139" t="s">
        <v>82</v>
      </c>
      <c r="AY113" s="18" t="s">
        <v>134</v>
      </c>
      <c r="BE113" s="140">
        <f>IF(N113="základní",J113,0)</f>
        <v>0</v>
      </c>
      <c r="BF113" s="140">
        <f>IF(N113="snížená",J113,0)</f>
        <v>0</v>
      </c>
      <c r="BG113" s="140">
        <f>IF(N113="zákl. přenesená",J113,0)</f>
        <v>0</v>
      </c>
      <c r="BH113" s="140">
        <f>IF(N113="sníž. přenesená",J113,0)</f>
        <v>0</v>
      </c>
      <c r="BI113" s="140">
        <f>IF(N113="nulová",J113,0)</f>
        <v>0</v>
      </c>
      <c r="BJ113" s="18" t="s">
        <v>80</v>
      </c>
      <c r="BK113" s="140">
        <f>ROUND(I113*H113,2)</f>
        <v>0</v>
      </c>
      <c r="BL113" s="18" t="s">
        <v>142</v>
      </c>
      <c r="BM113" s="139" t="s">
        <v>153</v>
      </c>
    </row>
    <row r="114" spans="2:65" s="1" customFormat="1" ht="19.5">
      <c r="B114" s="33"/>
      <c r="D114" s="141" t="s">
        <v>144</v>
      </c>
      <c r="F114" s="142" t="s">
        <v>154</v>
      </c>
      <c r="I114" s="143"/>
      <c r="L114" s="33"/>
      <c r="M114" s="144"/>
      <c r="T114" s="54"/>
      <c r="AT114" s="18" t="s">
        <v>144</v>
      </c>
      <c r="AU114" s="18" t="s">
        <v>82</v>
      </c>
    </row>
    <row r="115" spans="2:65" s="1" customFormat="1" ht="11.25">
      <c r="B115" s="33"/>
      <c r="D115" s="145" t="s">
        <v>146</v>
      </c>
      <c r="F115" s="146" t="s">
        <v>155</v>
      </c>
      <c r="I115" s="143"/>
      <c r="L115" s="33"/>
      <c r="M115" s="144"/>
      <c r="T115" s="54"/>
      <c r="AT115" s="18" t="s">
        <v>146</v>
      </c>
      <c r="AU115" s="18" t="s">
        <v>82</v>
      </c>
    </row>
    <row r="116" spans="2:65" s="12" customFormat="1" ht="11.25">
      <c r="B116" s="147"/>
      <c r="D116" s="141" t="s">
        <v>148</v>
      </c>
      <c r="E116" s="148" t="s">
        <v>19</v>
      </c>
      <c r="F116" s="149" t="s">
        <v>149</v>
      </c>
      <c r="H116" s="148" t="s">
        <v>19</v>
      </c>
      <c r="I116" s="150"/>
      <c r="L116" s="147"/>
      <c r="M116" s="151"/>
      <c r="T116" s="152"/>
      <c r="AT116" s="148" t="s">
        <v>148</v>
      </c>
      <c r="AU116" s="148" t="s">
        <v>82</v>
      </c>
      <c r="AV116" s="12" t="s">
        <v>80</v>
      </c>
      <c r="AW116" s="12" t="s">
        <v>33</v>
      </c>
      <c r="AX116" s="12" t="s">
        <v>72</v>
      </c>
      <c r="AY116" s="148" t="s">
        <v>134</v>
      </c>
    </row>
    <row r="117" spans="2:65" s="13" customFormat="1" ht="11.25">
      <c r="B117" s="153"/>
      <c r="D117" s="141" t="s">
        <v>148</v>
      </c>
      <c r="E117" s="154" t="s">
        <v>19</v>
      </c>
      <c r="F117" s="155" t="s">
        <v>156</v>
      </c>
      <c r="H117" s="156">
        <v>3</v>
      </c>
      <c r="I117" s="157"/>
      <c r="L117" s="153"/>
      <c r="M117" s="158"/>
      <c r="T117" s="159"/>
      <c r="AT117" s="154" t="s">
        <v>148</v>
      </c>
      <c r="AU117" s="154" t="s">
        <v>82</v>
      </c>
      <c r="AV117" s="13" t="s">
        <v>82</v>
      </c>
      <c r="AW117" s="13" t="s">
        <v>33</v>
      </c>
      <c r="AX117" s="13" t="s">
        <v>80</v>
      </c>
      <c r="AY117" s="154" t="s">
        <v>134</v>
      </c>
    </row>
    <row r="118" spans="2:65" s="1" customFormat="1" ht="24.2" customHeight="1">
      <c r="B118" s="33"/>
      <c r="C118" s="128" t="s">
        <v>135</v>
      </c>
      <c r="D118" s="128" t="s">
        <v>137</v>
      </c>
      <c r="E118" s="129" t="s">
        <v>157</v>
      </c>
      <c r="F118" s="130" t="s">
        <v>158</v>
      </c>
      <c r="G118" s="131" t="s">
        <v>159</v>
      </c>
      <c r="H118" s="132">
        <v>5.8999999999999997E-2</v>
      </c>
      <c r="I118" s="133"/>
      <c r="J118" s="134">
        <f>ROUND(I118*H118,2)</f>
        <v>0</v>
      </c>
      <c r="K118" s="130" t="s">
        <v>141</v>
      </c>
      <c r="L118" s="33"/>
      <c r="M118" s="135" t="s">
        <v>19</v>
      </c>
      <c r="N118" s="136" t="s">
        <v>43</v>
      </c>
      <c r="P118" s="137">
        <f>O118*H118</f>
        <v>0</v>
      </c>
      <c r="Q118" s="137">
        <v>1.0900000000000001</v>
      </c>
      <c r="R118" s="137">
        <f>Q118*H118</f>
        <v>6.4310000000000006E-2</v>
      </c>
      <c r="S118" s="137">
        <v>0</v>
      </c>
      <c r="T118" s="138">
        <f>S118*H118</f>
        <v>0</v>
      </c>
      <c r="AR118" s="139" t="s">
        <v>142</v>
      </c>
      <c r="AT118" s="139" t="s">
        <v>137</v>
      </c>
      <c r="AU118" s="139" t="s">
        <v>82</v>
      </c>
      <c r="AY118" s="18" t="s">
        <v>134</v>
      </c>
      <c r="BE118" s="140">
        <f>IF(N118="základní",J118,0)</f>
        <v>0</v>
      </c>
      <c r="BF118" s="140">
        <f>IF(N118="snížená",J118,0)</f>
        <v>0</v>
      </c>
      <c r="BG118" s="140">
        <f>IF(N118="zákl. přenesená",J118,0)</f>
        <v>0</v>
      </c>
      <c r="BH118" s="140">
        <f>IF(N118="sníž. přenesená",J118,0)</f>
        <v>0</v>
      </c>
      <c r="BI118" s="140">
        <f>IF(N118="nulová",J118,0)</f>
        <v>0</v>
      </c>
      <c r="BJ118" s="18" t="s">
        <v>80</v>
      </c>
      <c r="BK118" s="140">
        <f>ROUND(I118*H118,2)</f>
        <v>0</v>
      </c>
      <c r="BL118" s="18" t="s">
        <v>142</v>
      </c>
      <c r="BM118" s="139" t="s">
        <v>160</v>
      </c>
    </row>
    <row r="119" spans="2:65" s="1" customFormat="1" ht="19.5">
      <c r="B119" s="33"/>
      <c r="D119" s="141" t="s">
        <v>144</v>
      </c>
      <c r="F119" s="142" t="s">
        <v>161</v>
      </c>
      <c r="I119" s="143"/>
      <c r="L119" s="33"/>
      <c r="M119" s="144"/>
      <c r="T119" s="54"/>
      <c r="AT119" s="18" t="s">
        <v>144</v>
      </c>
      <c r="AU119" s="18" t="s">
        <v>82</v>
      </c>
    </row>
    <row r="120" spans="2:65" s="1" customFormat="1" ht="11.25">
      <c r="B120" s="33"/>
      <c r="D120" s="145" t="s">
        <v>146</v>
      </c>
      <c r="F120" s="146" t="s">
        <v>162</v>
      </c>
      <c r="I120" s="143"/>
      <c r="L120" s="33"/>
      <c r="M120" s="144"/>
      <c r="T120" s="54"/>
      <c r="AT120" s="18" t="s">
        <v>146</v>
      </c>
      <c r="AU120" s="18" t="s">
        <v>82</v>
      </c>
    </row>
    <row r="121" spans="2:65" s="12" customFormat="1" ht="11.25">
      <c r="B121" s="147"/>
      <c r="D121" s="141" t="s">
        <v>148</v>
      </c>
      <c r="E121" s="148" t="s">
        <v>19</v>
      </c>
      <c r="F121" s="149" t="s">
        <v>163</v>
      </c>
      <c r="H121" s="148" t="s">
        <v>19</v>
      </c>
      <c r="I121" s="150"/>
      <c r="L121" s="147"/>
      <c r="M121" s="151"/>
      <c r="T121" s="152"/>
      <c r="AT121" s="148" t="s">
        <v>148</v>
      </c>
      <c r="AU121" s="148" t="s">
        <v>82</v>
      </c>
      <c r="AV121" s="12" t="s">
        <v>80</v>
      </c>
      <c r="AW121" s="12" t="s">
        <v>33</v>
      </c>
      <c r="AX121" s="12" t="s">
        <v>72</v>
      </c>
      <c r="AY121" s="148" t="s">
        <v>134</v>
      </c>
    </row>
    <row r="122" spans="2:65" s="12" customFormat="1" ht="11.25">
      <c r="B122" s="147"/>
      <c r="D122" s="141" t="s">
        <v>148</v>
      </c>
      <c r="E122" s="148" t="s">
        <v>19</v>
      </c>
      <c r="F122" s="149" t="s">
        <v>164</v>
      </c>
      <c r="H122" s="148" t="s">
        <v>19</v>
      </c>
      <c r="I122" s="150"/>
      <c r="L122" s="147"/>
      <c r="M122" s="151"/>
      <c r="T122" s="152"/>
      <c r="AT122" s="148" t="s">
        <v>148</v>
      </c>
      <c r="AU122" s="148" t="s">
        <v>82</v>
      </c>
      <c r="AV122" s="12" t="s">
        <v>80</v>
      </c>
      <c r="AW122" s="12" t="s">
        <v>33</v>
      </c>
      <c r="AX122" s="12" t="s">
        <v>72</v>
      </c>
      <c r="AY122" s="148" t="s">
        <v>134</v>
      </c>
    </row>
    <row r="123" spans="2:65" s="13" customFormat="1" ht="11.25">
      <c r="B123" s="153"/>
      <c r="D123" s="141" t="s">
        <v>148</v>
      </c>
      <c r="E123" s="154" t="s">
        <v>19</v>
      </c>
      <c r="F123" s="155" t="s">
        <v>165</v>
      </c>
      <c r="H123" s="156">
        <v>5.8999999999999997E-2</v>
      </c>
      <c r="I123" s="157"/>
      <c r="L123" s="153"/>
      <c r="M123" s="158"/>
      <c r="T123" s="159"/>
      <c r="AT123" s="154" t="s">
        <v>148</v>
      </c>
      <c r="AU123" s="154" t="s">
        <v>82</v>
      </c>
      <c r="AV123" s="13" t="s">
        <v>82</v>
      </c>
      <c r="AW123" s="13" t="s">
        <v>33</v>
      </c>
      <c r="AX123" s="13" t="s">
        <v>80</v>
      </c>
      <c r="AY123" s="154" t="s">
        <v>134</v>
      </c>
    </row>
    <row r="124" spans="2:65" s="1" customFormat="1" ht="24.2" customHeight="1">
      <c r="B124" s="33"/>
      <c r="C124" s="128" t="s">
        <v>142</v>
      </c>
      <c r="D124" s="128" t="s">
        <v>137</v>
      </c>
      <c r="E124" s="129" t="s">
        <v>166</v>
      </c>
      <c r="F124" s="130" t="s">
        <v>167</v>
      </c>
      <c r="G124" s="131" t="s">
        <v>168</v>
      </c>
      <c r="H124" s="132">
        <v>7.88</v>
      </c>
      <c r="I124" s="133"/>
      <c r="J124" s="134">
        <f>ROUND(I124*H124,2)</f>
        <v>0</v>
      </c>
      <c r="K124" s="130" t="s">
        <v>141</v>
      </c>
      <c r="L124" s="33"/>
      <c r="M124" s="135" t="s">
        <v>19</v>
      </c>
      <c r="N124" s="136" t="s">
        <v>43</v>
      </c>
      <c r="P124" s="137">
        <f>O124*H124</f>
        <v>0</v>
      </c>
      <c r="Q124" s="137">
        <v>0.27128000000000002</v>
      </c>
      <c r="R124" s="137">
        <f>Q124*H124</f>
        <v>2.1376864000000002</v>
      </c>
      <c r="S124" s="137">
        <v>0</v>
      </c>
      <c r="T124" s="138">
        <f>S124*H124</f>
        <v>0</v>
      </c>
      <c r="AR124" s="139" t="s">
        <v>142</v>
      </c>
      <c r="AT124" s="139" t="s">
        <v>137</v>
      </c>
      <c r="AU124" s="139" t="s">
        <v>82</v>
      </c>
      <c r="AY124" s="18" t="s">
        <v>134</v>
      </c>
      <c r="BE124" s="140">
        <f>IF(N124="základní",J124,0)</f>
        <v>0</v>
      </c>
      <c r="BF124" s="140">
        <f>IF(N124="snížená",J124,0)</f>
        <v>0</v>
      </c>
      <c r="BG124" s="140">
        <f>IF(N124="zákl. přenesená",J124,0)</f>
        <v>0</v>
      </c>
      <c r="BH124" s="140">
        <f>IF(N124="sníž. přenesená",J124,0)</f>
        <v>0</v>
      </c>
      <c r="BI124" s="140">
        <f>IF(N124="nulová",J124,0)</f>
        <v>0</v>
      </c>
      <c r="BJ124" s="18" t="s">
        <v>80</v>
      </c>
      <c r="BK124" s="140">
        <f>ROUND(I124*H124,2)</f>
        <v>0</v>
      </c>
      <c r="BL124" s="18" t="s">
        <v>142</v>
      </c>
      <c r="BM124" s="139" t="s">
        <v>169</v>
      </c>
    </row>
    <row r="125" spans="2:65" s="1" customFormat="1" ht="19.5">
      <c r="B125" s="33"/>
      <c r="D125" s="141" t="s">
        <v>144</v>
      </c>
      <c r="F125" s="142" t="s">
        <v>170</v>
      </c>
      <c r="I125" s="143"/>
      <c r="L125" s="33"/>
      <c r="M125" s="144"/>
      <c r="T125" s="54"/>
      <c r="AT125" s="18" t="s">
        <v>144</v>
      </c>
      <c r="AU125" s="18" t="s">
        <v>82</v>
      </c>
    </row>
    <row r="126" spans="2:65" s="1" customFormat="1" ht="11.25">
      <c r="B126" s="33"/>
      <c r="D126" s="145" t="s">
        <v>146</v>
      </c>
      <c r="F126" s="146" t="s">
        <v>171</v>
      </c>
      <c r="I126" s="143"/>
      <c r="L126" s="33"/>
      <c r="M126" s="144"/>
      <c r="T126" s="54"/>
      <c r="AT126" s="18" t="s">
        <v>146</v>
      </c>
      <c r="AU126" s="18" t="s">
        <v>82</v>
      </c>
    </row>
    <row r="127" spans="2:65" s="12" customFormat="1" ht="11.25">
      <c r="B127" s="147"/>
      <c r="D127" s="141" t="s">
        <v>148</v>
      </c>
      <c r="E127" s="148" t="s">
        <v>19</v>
      </c>
      <c r="F127" s="149" t="s">
        <v>149</v>
      </c>
      <c r="H127" s="148" t="s">
        <v>19</v>
      </c>
      <c r="I127" s="150"/>
      <c r="L127" s="147"/>
      <c r="M127" s="151"/>
      <c r="T127" s="152"/>
      <c r="AT127" s="148" t="s">
        <v>148</v>
      </c>
      <c r="AU127" s="148" t="s">
        <v>82</v>
      </c>
      <c r="AV127" s="12" t="s">
        <v>80</v>
      </c>
      <c r="AW127" s="12" t="s">
        <v>33</v>
      </c>
      <c r="AX127" s="12" t="s">
        <v>72</v>
      </c>
      <c r="AY127" s="148" t="s">
        <v>134</v>
      </c>
    </row>
    <row r="128" spans="2:65" s="13" customFormat="1" ht="11.25">
      <c r="B128" s="153"/>
      <c r="D128" s="141" t="s">
        <v>148</v>
      </c>
      <c r="E128" s="154" t="s">
        <v>19</v>
      </c>
      <c r="F128" s="155" t="s">
        <v>172</v>
      </c>
      <c r="H128" s="156">
        <v>5.04</v>
      </c>
      <c r="I128" s="157"/>
      <c r="L128" s="153"/>
      <c r="M128" s="158"/>
      <c r="T128" s="159"/>
      <c r="AT128" s="154" t="s">
        <v>148</v>
      </c>
      <c r="AU128" s="154" t="s">
        <v>82</v>
      </c>
      <c r="AV128" s="13" t="s">
        <v>82</v>
      </c>
      <c r="AW128" s="13" t="s">
        <v>33</v>
      </c>
      <c r="AX128" s="13" t="s">
        <v>72</v>
      </c>
      <c r="AY128" s="154" t="s">
        <v>134</v>
      </c>
    </row>
    <row r="129" spans="2:65" s="13" customFormat="1" ht="11.25">
      <c r="B129" s="153"/>
      <c r="D129" s="141" t="s">
        <v>148</v>
      </c>
      <c r="E129" s="154" t="s">
        <v>19</v>
      </c>
      <c r="F129" s="155" t="s">
        <v>173</v>
      </c>
      <c r="H129" s="156">
        <v>2.84</v>
      </c>
      <c r="I129" s="157"/>
      <c r="L129" s="153"/>
      <c r="M129" s="158"/>
      <c r="T129" s="159"/>
      <c r="AT129" s="154" t="s">
        <v>148</v>
      </c>
      <c r="AU129" s="154" t="s">
        <v>82</v>
      </c>
      <c r="AV129" s="13" t="s">
        <v>82</v>
      </c>
      <c r="AW129" s="13" t="s">
        <v>33</v>
      </c>
      <c r="AX129" s="13" t="s">
        <v>72</v>
      </c>
      <c r="AY129" s="154" t="s">
        <v>134</v>
      </c>
    </row>
    <row r="130" spans="2:65" s="14" customFormat="1" ht="11.25">
      <c r="B130" s="160"/>
      <c r="D130" s="141" t="s">
        <v>148</v>
      </c>
      <c r="E130" s="161" t="s">
        <v>19</v>
      </c>
      <c r="F130" s="162" t="s">
        <v>174</v>
      </c>
      <c r="H130" s="163">
        <v>7.88</v>
      </c>
      <c r="I130" s="164"/>
      <c r="L130" s="160"/>
      <c r="M130" s="165"/>
      <c r="T130" s="166"/>
      <c r="AT130" s="161" t="s">
        <v>148</v>
      </c>
      <c r="AU130" s="161" t="s">
        <v>82</v>
      </c>
      <c r="AV130" s="14" t="s">
        <v>142</v>
      </c>
      <c r="AW130" s="14" t="s">
        <v>33</v>
      </c>
      <c r="AX130" s="14" t="s">
        <v>80</v>
      </c>
      <c r="AY130" s="161" t="s">
        <v>134</v>
      </c>
    </row>
    <row r="131" spans="2:65" s="1" customFormat="1" ht="24.2" customHeight="1">
      <c r="B131" s="33"/>
      <c r="C131" s="128" t="s">
        <v>175</v>
      </c>
      <c r="D131" s="128" t="s">
        <v>137</v>
      </c>
      <c r="E131" s="129" t="s">
        <v>176</v>
      </c>
      <c r="F131" s="130" t="s">
        <v>177</v>
      </c>
      <c r="G131" s="131" t="s">
        <v>168</v>
      </c>
      <c r="H131" s="132">
        <v>15.576000000000001</v>
      </c>
      <c r="I131" s="133"/>
      <c r="J131" s="134">
        <f>ROUND(I131*H131,2)</f>
        <v>0</v>
      </c>
      <c r="K131" s="130" t="s">
        <v>141</v>
      </c>
      <c r="L131" s="33"/>
      <c r="M131" s="135" t="s">
        <v>19</v>
      </c>
      <c r="N131" s="136" t="s">
        <v>43</v>
      </c>
      <c r="P131" s="137">
        <f>O131*H131</f>
        <v>0</v>
      </c>
      <c r="Q131" s="137">
        <v>6.8479999999999999E-2</v>
      </c>
      <c r="R131" s="137">
        <f>Q131*H131</f>
        <v>1.0666444800000001</v>
      </c>
      <c r="S131" s="137">
        <v>0</v>
      </c>
      <c r="T131" s="138">
        <f>S131*H131</f>
        <v>0</v>
      </c>
      <c r="AR131" s="139" t="s">
        <v>142</v>
      </c>
      <c r="AT131" s="139" t="s">
        <v>137</v>
      </c>
      <c r="AU131" s="139" t="s">
        <v>82</v>
      </c>
      <c r="AY131" s="18" t="s">
        <v>134</v>
      </c>
      <c r="BE131" s="140">
        <f>IF(N131="základní",J131,0)</f>
        <v>0</v>
      </c>
      <c r="BF131" s="140">
        <f>IF(N131="snížená",J131,0)</f>
        <v>0</v>
      </c>
      <c r="BG131" s="140">
        <f>IF(N131="zákl. přenesená",J131,0)</f>
        <v>0</v>
      </c>
      <c r="BH131" s="140">
        <f>IF(N131="sníž. přenesená",J131,0)</f>
        <v>0</v>
      </c>
      <c r="BI131" s="140">
        <f>IF(N131="nulová",J131,0)</f>
        <v>0</v>
      </c>
      <c r="BJ131" s="18" t="s">
        <v>80</v>
      </c>
      <c r="BK131" s="140">
        <f>ROUND(I131*H131,2)</f>
        <v>0</v>
      </c>
      <c r="BL131" s="18" t="s">
        <v>142</v>
      </c>
      <c r="BM131" s="139" t="s">
        <v>178</v>
      </c>
    </row>
    <row r="132" spans="2:65" s="1" customFormat="1" ht="19.5">
      <c r="B132" s="33"/>
      <c r="D132" s="141" t="s">
        <v>144</v>
      </c>
      <c r="F132" s="142" t="s">
        <v>179</v>
      </c>
      <c r="I132" s="143"/>
      <c r="L132" s="33"/>
      <c r="M132" s="144"/>
      <c r="T132" s="54"/>
      <c r="AT132" s="18" t="s">
        <v>144</v>
      </c>
      <c r="AU132" s="18" t="s">
        <v>82</v>
      </c>
    </row>
    <row r="133" spans="2:65" s="1" customFormat="1" ht="11.25">
      <c r="B133" s="33"/>
      <c r="D133" s="145" t="s">
        <v>146</v>
      </c>
      <c r="F133" s="146" t="s">
        <v>180</v>
      </c>
      <c r="I133" s="143"/>
      <c r="L133" s="33"/>
      <c r="M133" s="144"/>
      <c r="T133" s="54"/>
      <c r="AT133" s="18" t="s">
        <v>146</v>
      </c>
      <c r="AU133" s="18" t="s">
        <v>82</v>
      </c>
    </row>
    <row r="134" spans="2:65" s="12" customFormat="1" ht="11.25">
      <c r="B134" s="147"/>
      <c r="D134" s="141" t="s">
        <v>148</v>
      </c>
      <c r="E134" s="148" t="s">
        <v>19</v>
      </c>
      <c r="F134" s="149" t="s">
        <v>149</v>
      </c>
      <c r="H134" s="148" t="s">
        <v>19</v>
      </c>
      <c r="I134" s="150"/>
      <c r="L134" s="147"/>
      <c r="M134" s="151"/>
      <c r="T134" s="152"/>
      <c r="AT134" s="148" t="s">
        <v>148</v>
      </c>
      <c r="AU134" s="148" t="s">
        <v>82</v>
      </c>
      <c r="AV134" s="12" t="s">
        <v>80</v>
      </c>
      <c r="AW134" s="12" t="s">
        <v>33</v>
      </c>
      <c r="AX134" s="12" t="s">
        <v>72</v>
      </c>
      <c r="AY134" s="148" t="s">
        <v>134</v>
      </c>
    </row>
    <row r="135" spans="2:65" s="13" customFormat="1" ht="22.5">
      <c r="B135" s="153"/>
      <c r="D135" s="141" t="s">
        <v>148</v>
      </c>
      <c r="E135" s="154" t="s">
        <v>19</v>
      </c>
      <c r="F135" s="155" t="s">
        <v>181</v>
      </c>
      <c r="H135" s="156">
        <v>15.576000000000001</v>
      </c>
      <c r="I135" s="157"/>
      <c r="L135" s="153"/>
      <c r="M135" s="158"/>
      <c r="T135" s="159"/>
      <c r="AT135" s="154" t="s">
        <v>148</v>
      </c>
      <c r="AU135" s="154" t="s">
        <v>82</v>
      </c>
      <c r="AV135" s="13" t="s">
        <v>82</v>
      </c>
      <c r="AW135" s="13" t="s">
        <v>33</v>
      </c>
      <c r="AX135" s="13" t="s">
        <v>80</v>
      </c>
      <c r="AY135" s="154" t="s">
        <v>134</v>
      </c>
    </row>
    <row r="136" spans="2:65" s="1" customFormat="1" ht="24.2" customHeight="1">
      <c r="B136" s="33"/>
      <c r="C136" s="128" t="s">
        <v>182</v>
      </c>
      <c r="D136" s="128" t="s">
        <v>137</v>
      </c>
      <c r="E136" s="129" t="s">
        <v>183</v>
      </c>
      <c r="F136" s="130" t="s">
        <v>184</v>
      </c>
      <c r="G136" s="131" t="s">
        <v>168</v>
      </c>
      <c r="H136" s="132">
        <v>36.055999999999997</v>
      </c>
      <c r="I136" s="133"/>
      <c r="J136" s="134">
        <f>ROUND(I136*H136,2)</f>
        <v>0</v>
      </c>
      <c r="K136" s="130" t="s">
        <v>141</v>
      </c>
      <c r="L136" s="33"/>
      <c r="M136" s="135" t="s">
        <v>19</v>
      </c>
      <c r="N136" s="136" t="s">
        <v>43</v>
      </c>
      <c r="P136" s="137">
        <f>O136*H136</f>
        <v>0</v>
      </c>
      <c r="Q136" s="137">
        <v>0.11396000000000001</v>
      </c>
      <c r="R136" s="137">
        <f>Q136*H136</f>
        <v>4.1089417599999996</v>
      </c>
      <c r="S136" s="137">
        <v>0</v>
      </c>
      <c r="T136" s="138">
        <f>S136*H136</f>
        <v>0</v>
      </c>
      <c r="AR136" s="139" t="s">
        <v>142</v>
      </c>
      <c r="AT136" s="139" t="s">
        <v>137</v>
      </c>
      <c r="AU136" s="139" t="s">
        <v>82</v>
      </c>
      <c r="AY136" s="18" t="s">
        <v>134</v>
      </c>
      <c r="BE136" s="140">
        <f>IF(N136="základní",J136,0)</f>
        <v>0</v>
      </c>
      <c r="BF136" s="140">
        <f>IF(N136="snížená",J136,0)</f>
        <v>0</v>
      </c>
      <c r="BG136" s="140">
        <f>IF(N136="zákl. přenesená",J136,0)</f>
        <v>0</v>
      </c>
      <c r="BH136" s="140">
        <f>IF(N136="sníž. přenesená",J136,0)</f>
        <v>0</v>
      </c>
      <c r="BI136" s="140">
        <f>IF(N136="nulová",J136,0)</f>
        <v>0</v>
      </c>
      <c r="BJ136" s="18" t="s">
        <v>80</v>
      </c>
      <c r="BK136" s="140">
        <f>ROUND(I136*H136,2)</f>
        <v>0</v>
      </c>
      <c r="BL136" s="18" t="s">
        <v>142</v>
      </c>
      <c r="BM136" s="139" t="s">
        <v>185</v>
      </c>
    </row>
    <row r="137" spans="2:65" s="1" customFormat="1" ht="19.5">
      <c r="B137" s="33"/>
      <c r="D137" s="141" t="s">
        <v>144</v>
      </c>
      <c r="F137" s="142" t="s">
        <v>186</v>
      </c>
      <c r="I137" s="143"/>
      <c r="L137" s="33"/>
      <c r="M137" s="144"/>
      <c r="T137" s="54"/>
      <c r="AT137" s="18" t="s">
        <v>144</v>
      </c>
      <c r="AU137" s="18" t="s">
        <v>82</v>
      </c>
    </row>
    <row r="138" spans="2:65" s="1" customFormat="1" ht="11.25">
      <c r="B138" s="33"/>
      <c r="D138" s="145" t="s">
        <v>146</v>
      </c>
      <c r="F138" s="146" t="s">
        <v>187</v>
      </c>
      <c r="I138" s="143"/>
      <c r="L138" s="33"/>
      <c r="M138" s="144"/>
      <c r="T138" s="54"/>
      <c r="AT138" s="18" t="s">
        <v>146</v>
      </c>
      <c r="AU138" s="18" t="s">
        <v>82</v>
      </c>
    </row>
    <row r="139" spans="2:65" s="12" customFormat="1" ht="11.25">
      <c r="B139" s="147"/>
      <c r="D139" s="141" t="s">
        <v>148</v>
      </c>
      <c r="E139" s="148" t="s">
        <v>19</v>
      </c>
      <c r="F139" s="149" t="s">
        <v>149</v>
      </c>
      <c r="H139" s="148" t="s">
        <v>19</v>
      </c>
      <c r="I139" s="150"/>
      <c r="L139" s="147"/>
      <c r="M139" s="151"/>
      <c r="T139" s="152"/>
      <c r="AT139" s="148" t="s">
        <v>148</v>
      </c>
      <c r="AU139" s="148" t="s">
        <v>82</v>
      </c>
      <c r="AV139" s="12" t="s">
        <v>80</v>
      </c>
      <c r="AW139" s="12" t="s">
        <v>33</v>
      </c>
      <c r="AX139" s="12" t="s">
        <v>72</v>
      </c>
      <c r="AY139" s="148" t="s">
        <v>134</v>
      </c>
    </row>
    <row r="140" spans="2:65" s="13" customFormat="1" ht="22.5">
      <c r="B140" s="153"/>
      <c r="D140" s="141" t="s">
        <v>148</v>
      </c>
      <c r="E140" s="154" t="s">
        <v>19</v>
      </c>
      <c r="F140" s="155" t="s">
        <v>188</v>
      </c>
      <c r="H140" s="156">
        <v>26.538</v>
      </c>
      <c r="I140" s="157"/>
      <c r="L140" s="153"/>
      <c r="M140" s="158"/>
      <c r="T140" s="159"/>
      <c r="AT140" s="154" t="s">
        <v>148</v>
      </c>
      <c r="AU140" s="154" t="s">
        <v>82</v>
      </c>
      <c r="AV140" s="13" t="s">
        <v>82</v>
      </c>
      <c r="AW140" s="13" t="s">
        <v>33</v>
      </c>
      <c r="AX140" s="13" t="s">
        <v>72</v>
      </c>
      <c r="AY140" s="154" t="s">
        <v>134</v>
      </c>
    </row>
    <row r="141" spans="2:65" s="13" customFormat="1" ht="11.25">
      <c r="B141" s="153"/>
      <c r="D141" s="141" t="s">
        <v>148</v>
      </c>
      <c r="E141" s="154" t="s">
        <v>19</v>
      </c>
      <c r="F141" s="155" t="s">
        <v>189</v>
      </c>
      <c r="H141" s="156">
        <v>9.5180000000000007</v>
      </c>
      <c r="I141" s="157"/>
      <c r="L141" s="153"/>
      <c r="M141" s="158"/>
      <c r="T141" s="159"/>
      <c r="AT141" s="154" t="s">
        <v>148</v>
      </c>
      <c r="AU141" s="154" t="s">
        <v>82</v>
      </c>
      <c r="AV141" s="13" t="s">
        <v>82</v>
      </c>
      <c r="AW141" s="13" t="s">
        <v>33</v>
      </c>
      <c r="AX141" s="13" t="s">
        <v>72</v>
      </c>
      <c r="AY141" s="154" t="s">
        <v>134</v>
      </c>
    </row>
    <row r="142" spans="2:65" s="14" customFormat="1" ht="11.25">
      <c r="B142" s="160"/>
      <c r="D142" s="141" t="s">
        <v>148</v>
      </c>
      <c r="E142" s="161" t="s">
        <v>19</v>
      </c>
      <c r="F142" s="162" t="s">
        <v>174</v>
      </c>
      <c r="H142" s="163">
        <v>36.055999999999997</v>
      </c>
      <c r="I142" s="164"/>
      <c r="L142" s="160"/>
      <c r="M142" s="165"/>
      <c r="T142" s="166"/>
      <c r="AT142" s="161" t="s">
        <v>148</v>
      </c>
      <c r="AU142" s="161" t="s">
        <v>82</v>
      </c>
      <c r="AV142" s="14" t="s">
        <v>142</v>
      </c>
      <c r="AW142" s="14" t="s">
        <v>33</v>
      </c>
      <c r="AX142" s="14" t="s">
        <v>80</v>
      </c>
      <c r="AY142" s="161" t="s">
        <v>134</v>
      </c>
    </row>
    <row r="143" spans="2:65" s="1" customFormat="1" ht="24.2" customHeight="1">
      <c r="B143" s="33"/>
      <c r="C143" s="128" t="s">
        <v>190</v>
      </c>
      <c r="D143" s="128" t="s">
        <v>137</v>
      </c>
      <c r="E143" s="129" t="s">
        <v>191</v>
      </c>
      <c r="F143" s="130" t="s">
        <v>192</v>
      </c>
      <c r="G143" s="131" t="s">
        <v>193</v>
      </c>
      <c r="H143" s="132">
        <v>23.9</v>
      </c>
      <c r="I143" s="133"/>
      <c r="J143" s="134">
        <f>ROUND(I143*H143,2)</f>
        <v>0</v>
      </c>
      <c r="K143" s="130" t="s">
        <v>141</v>
      </c>
      <c r="L143" s="33"/>
      <c r="M143" s="135" t="s">
        <v>19</v>
      </c>
      <c r="N143" s="136" t="s">
        <v>43</v>
      </c>
      <c r="P143" s="137">
        <f>O143*H143</f>
        <v>0</v>
      </c>
      <c r="Q143" s="137">
        <v>1.2999999999999999E-4</v>
      </c>
      <c r="R143" s="137">
        <f>Q143*H143</f>
        <v>3.1069999999999995E-3</v>
      </c>
      <c r="S143" s="137">
        <v>0</v>
      </c>
      <c r="T143" s="138">
        <f>S143*H143</f>
        <v>0</v>
      </c>
      <c r="AR143" s="139" t="s">
        <v>142</v>
      </c>
      <c r="AT143" s="139" t="s">
        <v>137</v>
      </c>
      <c r="AU143" s="139" t="s">
        <v>82</v>
      </c>
      <c r="AY143" s="18" t="s">
        <v>134</v>
      </c>
      <c r="BE143" s="140">
        <f>IF(N143="základní",J143,0)</f>
        <v>0</v>
      </c>
      <c r="BF143" s="140">
        <f>IF(N143="snížená",J143,0)</f>
        <v>0</v>
      </c>
      <c r="BG143" s="140">
        <f>IF(N143="zákl. přenesená",J143,0)</f>
        <v>0</v>
      </c>
      <c r="BH143" s="140">
        <f>IF(N143="sníž. přenesená",J143,0)</f>
        <v>0</v>
      </c>
      <c r="BI143" s="140">
        <f>IF(N143="nulová",J143,0)</f>
        <v>0</v>
      </c>
      <c r="BJ143" s="18" t="s">
        <v>80</v>
      </c>
      <c r="BK143" s="140">
        <f>ROUND(I143*H143,2)</f>
        <v>0</v>
      </c>
      <c r="BL143" s="18" t="s">
        <v>142</v>
      </c>
      <c r="BM143" s="139" t="s">
        <v>194</v>
      </c>
    </row>
    <row r="144" spans="2:65" s="1" customFormat="1" ht="11.25">
      <c r="B144" s="33"/>
      <c r="D144" s="141" t="s">
        <v>144</v>
      </c>
      <c r="F144" s="142" t="s">
        <v>195</v>
      </c>
      <c r="I144" s="143"/>
      <c r="L144" s="33"/>
      <c r="M144" s="144"/>
      <c r="T144" s="54"/>
      <c r="AT144" s="18" t="s">
        <v>144</v>
      </c>
      <c r="AU144" s="18" t="s">
        <v>82</v>
      </c>
    </row>
    <row r="145" spans="2:65" s="1" customFormat="1" ht="11.25">
      <c r="B145" s="33"/>
      <c r="D145" s="145" t="s">
        <v>146</v>
      </c>
      <c r="F145" s="146" t="s">
        <v>196</v>
      </c>
      <c r="I145" s="143"/>
      <c r="L145" s="33"/>
      <c r="M145" s="144"/>
      <c r="T145" s="54"/>
      <c r="AT145" s="18" t="s">
        <v>146</v>
      </c>
      <c r="AU145" s="18" t="s">
        <v>82</v>
      </c>
    </row>
    <row r="146" spans="2:65" s="12" customFormat="1" ht="11.25">
      <c r="B146" s="147"/>
      <c r="D146" s="141" t="s">
        <v>148</v>
      </c>
      <c r="E146" s="148" t="s">
        <v>19</v>
      </c>
      <c r="F146" s="149" t="s">
        <v>149</v>
      </c>
      <c r="H146" s="148" t="s">
        <v>19</v>
      </c>
      <c r="I146" s="150"/>
      <c r="L146" s="147"/>
      <c r="M146" s="151"/>
      <c r="T146" s="152"/>
      <c r="AT146" s="148" t="s">
        <v>148</v>
      </c>
      <c r="AU146" s="148" t="s">
        <v>82</v>
      </c>
      <c r="AV146" s="12" t="s">
        <v>80</v>
      </c>
      <c r="AW146" s="12" t="s">
        <v>33</v>
      </c>
      <c r="AX146" s="12" t="s">
        <v>72</v>
      </c>
      <c r="AY146" s="148" t="s">
        <v>134</v>
      </c>
    </row>
    <row r="147" spans="2:65" s="13" customFormat="1" ht="11.25">
      <c r="B147" s="153"/>
      <c r="D147" s="141" t="s">
        <v>148</v>
      </c>
      <c r="E147" s="154" t="s">
        <v>19</v>
      </c>
      <c r="F147" s="155" t="s">
        <v>197</v>
      </c>
      <c r="H147" s="156">
        <v>23.9</v>
      </c>
      <c r="I147" s="157"/>
      <c r="L147" s="153"/>
      <c r="M147" s="158"/>
      <c r="T147" s="159"/>
      <c r="AT147" s="154" t="s">
        <v>148</v>
      </c>
      <c r="AU147" s="154" t="s">
        <v>82</v>
      </c>
      <c r="AV147" s="13" t="s">
        <v>82</v>
      </c>
      <c r="AW147" s="13" t="s">
        <v>33</v>
      </c>
      <c r="AX147" s="13" t="s">
        <v>80</v>
      </c>
      <c r="AY147" s="154" t="s">
        <v>134</v>
      </c>
    </row>
    <row r="148" spans="2:65" s="1" customFormat="1" ht="24.2" customHeight="1">
      <c r="B148" s="33"/>
      <c r="C148" s="128" t="s">
        <v>198</v>
      </c>
      <c r="D148" s="128" t="s">
        <v>137</v>
      </c>
      <c r="E148" s="129" t="s">
        <v>199</v>
      </c>
      <c r="F148" s="130" t="s">
        <v>200</v>
      </c>
      <c r="G148" s="131" t="s">
        <v>168</v>
      </c>
      <c r="H148" s="132">
        <v>1.76</v>
      </c>
      <c r="I148" s="133"/>
      <c r="J148" s="134">
        <f>ROUND(I148*H148,2)</f>
        <v>0</v>
      </c>
      <c r="K148" s="130" t="s">
        <v>141</v>
      </c>
      <c r="L148" s="33"/>
      <c r="M148" s="135" t="s">
        <v>19</v>
      </c>
      <c r="N148" s="136" t="s">
        <v>43</v>
      </c>
      <c r="P148" s="137">
        <f>O148*H148</f>
        <v>0</v>
      </c>
      <c r="Q148" s="137">
        <v>0.17818000000000001</v>
      </c>
      <c r="R148" s="137">
        <f>Q148*H148</f>
        <v>0.31359680000000001</v>
      </c>
      <c r="S148" s="137">
        <v>0</v>
      </c>
      <c r="T148" s="138">
        <f>S148*H148</f>
        <v>0</v>
      </c>
      <c r="AR148" s="139" t="s">
        <v>142</v>
      </c>
      <c r="AT148" s="139" t="s">
        <v>137</v>
      </c>
      <c r="AU148" s="139" t="s">
        <v>82</v>
      </c>
      <c r="AY148" s="18" t="s">
        <v>134</v>
      </c>
      <c r="BE148" s="140">
        <f>IF(N148="základní",J148,0)</f>
        <v>0</v>
      </c>
      <c r="BF148" s="140">
        <f>IF(N148="snížená",J148,0)</f>
        <v>0</v>
      </c>
      <c r="BG148" s="140">
        <f>IF(N148="zákl. přenesená",J148,0)</f>
        <v>0</v>
      </c>
      <c r="BH148" s="140">
        <f>IF(N148="sníž. přenesená",J148,0)</f>
        <v>0</v>
      </c>
      <c r="BI148" s="140">
        <f>IF(N148="nulová",J148,0)</f>
        <v>0</v>
      </c>
      <c r="BJ148" s="18" t="s">
        <v>80</v>
      </c>
      <c r="BK148" s="140">
        <f>ROUND(I148*H148,2)</f>
        <v>0</v>
      </c>
      <c r="BL148" s="18" t="s">
        <v>142</v>
      </c>
      <c r="BM148" s="139" t="s">
        <v>201</v>
      </c>
    </row>
    <row r="149" spans="2:65" s="1" customFormat="1" ht="19.5">
      <c r="B149" s="33"/>
      <c r="D149" s="141" t="s">
        <v>144</v>
      </c>
      <c r="F149" s="142" t="s">
        <v>202</v>
      </c>
      <c r="I149" s="143"/>
      <c r="L149" s="33"/>
      <c r="M149" s="144"/>
      <c r="T149" s="54"/>
      <c r="AT149" s="18" t="s">
        <v>144</v>
      </c>
      <c r="AU149" s="18" t="s">
        <v>82</v>
      </c>
    </row>
    <row r="150" spans="2:65" s="1" customFormat="1" ht="11.25">
      <c r="B150" s="33"/>
      <c r="D150" s="145" t="s">
        <v>146</v>
      </c>
      <c r="F150" s="146" t="s">
        <v>203</v>
      </c>
      <c r="I150" s="143"/>
      <c r="L150" s="33"/>
      <c r="M150" s="144"/>
      <c r="T150" s="54"/>
      <c r="AT150" s="18" t="s">
        <v>146</v>
      </c>
      <c r="AU150" s="18" t="s">
        <v>82</v>
      </c>
    </row>
    <row r="151" spans="2:65" s="12" customFormat="1" ht="11.25">
      <c r="B151" s="147"/>
      <c r="D151" s="141" t="s">
        <v>148</v>
      </c>
      <c r="E151" s="148" t="s">
        <v>19</v>
      </c>
      <c r="F151" s="149" t="s">
        <v>163</v>
      </c>
      <c r="H151" s="148" t="s">
        <v>19</v>
      </c>
      <c r="I151" s="150"/>
      <c r="L151" s="147"/>
      <c r="M151" s="151"/>
      <c r="T151" s="152"/>
      <c r="AT151" s="148" t="s">
        <v>148</v>
      </c>
      <c r="AU151" s="148" t="s">
        <v>82</v>
      </c>
      <c r="AV151" s="12" t="s">
        <v>80</v>
      </c>
      <c r="AW151" s="12" t="s">
        <v>33</v>
      </c>
      <c r="AX151" s="12" t="s">
        <v>72</v>
      </c>
      <c r="AY151" s="148" t="s">
        <v>134</v>
      </c>
    </row>
    <row r="152" spans="2:65" s="13" customFormat="1" ht="11.25">
      <c r="B152" s="153"/>
      <c r="D152" s="141" t="s">
        <v>148</v>
      </c>
      <c r="E152" s="154" t="s">
        <v>19</v>
      </c>
      <c r="F152" s="155" t="s">
        <v>204</v>
      </c>
      <c r="H152" s="156">
        <v>1.76</v>
      </c>
      <c r="I152" s="157"/>
      <c r="L152" s="153"/>
      <c r="M152" s="158"/>
      <c r="T152" s="159"/>
      <c r="AT152" s="154" t="s">
        <v>148</v>
      </c>
      <c r="AU152" s="154" t="s">
        <v>82</v>
      </c>
      <c r="AV152" s="13" t="s">
        <v>82</v>
      </c>
      <c r="AW152" s="13" t="s">
        <v>33</v>
      </c>
      <c r="AX152" s="13" t="s">
        <v>80</v>
      </c>
      <c r="AY152" s="154" t="s">
        <v>134</v>
      </c>
    </row>
    <row r="153" spans="2:65" s="1" customFormat="1" ht="16.5" customHeight="1">
      <c r="B153" s="33"/>
      <c r="C153" s="128" t="s">
        <v>205</v>
      </c>
      <c r="D153" s="128" t="s">
        <v>137</v>
      </c>
      <c r="E153" s="129" t="s">
        <v>206</v>
      </c>
      <c r="F153" s="130" t="s">
        <v>207</v>
      </c>
      <c r="G153" s="131" t="s">
        <v>168</v>
      </c>
      <c r="H153" s="132">
        <v>12.603</v>
      </c>
      <c r="I153" s="133"/>
      <c r="J153" s="134">
        <f>ROUND(I153*H153,2)</f>
        <v>0</v>
      </c>
      <c r="K153" s="130" t="s">
        <v>141</v>
      </c>
      <c r="L153" s="33"/>
      <c r="M153" s="135" t="s">
        <v>19</v>
      </c>
      <c r="N153" s="136" t="s">
        <v>43</v>
      </c>
      <c r="P153" s="137">
        <f>O153*H153</f>
        <v>0</v>
      </c>
      <c r="Q153" s="137">
        <v>8.3409999999999998E-2</v>
      </c>
      <c r="R153" s="137">
        <f>Q153*H153</f>
        <v>1.0512162299999999</v>
      </c>
      <c r="S153" s="137">
        <v>0</v>
      </c>
      <c r="T153" s="138">
        <f>S153*H153</f>
        <v>0</v>
      </c>
      <c r="AR153" s="139" t="s">
        <v>142</v>
      </c>
      <c r="AT153" s="139" t="s">
        <v>137</v>
      </c>
      <c r="AU153" s="139" t="s">
        <v>82</v>
      </c>
      <c r="AY153" s="18" t="s">
        <v>134</v>
      </c>
      <c r="BE153" s="140">
        <f>IF(N153="základní",J153,0)</f>
        <v>0</v>
      </c>
      <c r="BF153" s="140">
        <f>IF(N153="snížená",J153,0)</f>
        <v>0</v>
      </c>
      <c r="BG153" s="140">
        <f>IF(N153="zákl. přenesená",J153,0)</f>
        <v>0</v>
      </c>
      <c r="BH153" s="140">
        <f>IF(N153="sníž. přenesená",J153,0)</f>
        <v>0</v>
      </c>
      <c r="BI153" s="140">
        <f>IF(N153="nulová",J153,0)</f>
        <v>0</v>
      </c>
      <c r="BJ153" s="18" t="s">
        <v>80</v>
      </c>
      <c r="BK153" s="140">
        <f>ROUND(I153*H153,2)</f>
        <v>0</v>
      </c>
      <c r="BL153" s="18" t="s">
        <v>142</v>
      </c>
      <c r="BM153" s="139" t="s">
        <v>208</v>
      </c>
    </row>
    <row r="154" spans="2:65" s="1" customFormat="1" ht="19.5">
      <c r="B154" s="33"/>
      <c r="D154" s="141" t="s">
        <v>144</v>
      </c>
      <c r="F154" s="142" t="s">
        <v>209</v>
      </c>
      <c r="I154" s="143"/>
      <c r="L154" s="33"/>
      <c r="M154" s="144"/>
      <c r="T154" s="54"/>
      <c r="AT154" s="18" t="s">
        <v>144</v>
      </c>
      <c r="AU154" s="18" t="s">
        <v>82</v>
      </c>
    </row>
    <row r="155" spans="2:65" s="1" customFormat="1" ht="11.25">
      <c r="B155" s="33"/>
      <c r="D155" s="145" t="s">
        <v>146</v>
      </c>
      <c r="F155" s="146" t="s">
        <v>210</v>
      </c>
      <c r="I155" s="143"/>
      <c r="L155" s="33"/>
      <c r="M155" s="144"/>
      <c r="T155" s="54"/>
      <c r="AT155" s="18" t="s">
        <v>146</v>
      </c>
      <c r="AU155" s="18" t="s">
        <v>82</v>
      </c>
    </row>
    <row r="156" spans="2:65" s="12" customFormat="1" ht="11.25">
      <c r="B156" s="147"/>
      <c r="D156" s="141" t="s">
        <v>148</v>
      </c>
      <c r="E156" s="148" t="s">
        <v>19</v>
      </c>
      <c r="F156" s="149" t="s">
        <v>149</v>
      </c>
      <c r="H156" s="148" t="s">
        <v>19</v>
      </c>
      <c r="I156" s="150"/>
      <c r="L156" s="147"/>
      <c r="M156" s="151"/>
      <c r="T156" s="152"/>
      <c r="AT156" s="148" t="s">
        <v>148</v>
      </c>
      <c r="AU156" s="148" t="s">
        <v>82</v>
      </c>
      <c r="AV156" s="12" t="s">
        <v>80</v>
      </c>
      <c r="AW156" s="12" t="s">
        <v>33</v>
      </c>
      <c r="AX156" s="12" t="s">
        <v>72</v>
      </c>
      <c r="AY156" s="148" t="s">
        <v>134</v>
      </c>
    </row>
    <row r="157" spans="2:65" s="13" customFormat="1" ht="11.25">
      <c r="B157" s="153"/>
      <c r="D157" s="141" t="s">
        <v>148</v>
      </c>
      <c r="E157" s="154" t="s">
        <v>19</v>
      </c>
      <c r="F157" s="155" t="s">
        <v>211</v>
      </c>
      <c r="H157" s="156">
        <v>12.603</v>
      </c>
      <c r="I157" s="157"/>
      <c r="L157" s="153"/>
      <c r="M157" s="158"/>
      <c r="T157" s="159"/>
      <c r="AT157" s="154" t="s">
        <v>148</v>
      </c>
      <c r="AU157" s="154" t="s">
        <v>82</v>
      </c>
      <c r="AV157" s="13" t="s">
        <v>82</v>
      </c>
      <c r="AW157" s="13" t="s">
        <v>33</v>
      </c>
      <c r="AX157" s="13" t="s">
        <v>80</v>
      </c>
      <c r="AY157" s="154" t="s">
        <v>134</v>
      </c>
    </row>
    <row r="158" spans="2:65" s="11" customFormat="1" ht="22.9" customHeight="1">
      <c r="B158" s="116"/>
      <c r="D158" s="117" t="s">
        <v>71</v>
      </c>
      <c r="E158" s="126" t="s">
        <v>212</v>
      </c>
      <c r="F158" s="126" t="s">
        <v>213</v>
      </c>
      <c r="I158" s="119"/>
      <c r="J158" s="127">
        <f>BK158</f>
        <v>0</v>
      </c>
      <c r="L158" s="116"/>
      <c r="M158" s="121"/>
      <c r="P158" s="122">
        <f>SUM(P159:P168)</f>
        <v>0</v>
      </c>
      <c r="R158" s="122">
        <f>SUM(R159:R168)</f>
        <v>3.465E-2</v>
      </c>
      <c r="T158" s="123">
        <f>SUM(T159:T168)</f>
        <v>0</v>
      </c>
      <c r="AR158" s="117" t="s">
        <v>80</v>
      </c>
      <c r="AT158" s="124" t="s">
        <v>71</v>
      </c>
      <c r="AU158" s="124" t="s">
        <v>80</v>
      </c>
      <c r="AY158" s="117" t="s">
        <v>134</v>
      </c>
      <c r="BK158" s="125">
        <f>SUM(BK159:BK168)</f>
        <v>0</v>
      </c>
    </row>
    <row r="159" spans="2:65" s="1" customFormat="1" ht="33" customHeight="1">
      <c r="B159" s="33"/>
      <c r="C159" s="128" t="s">
        <v>214</v>
      </c>
      <c r="D159" s="128" t="s">
        <v>137</v>
      </c>
      <c r="E159" s="129" t="s">
        <v>215</v>
      </c>
      <c r="F159" s="130" t="s">
        <v>216</v>
      </c>
      <c r="G159" s="131" t="s">
        <v>140</v>
      </c>
      <c r="H159" s="132">
        <v>1</v>
      </c>
      <c r="I159" s="133"/>
      <c r="J159" s="134">
        <f>ROUND(I159*H159,2)</f>
        <v>0</v>
      </c>
      <c r="K159" s="130" t="s">
        <v>141</v>
      </c>
      <c r="L159" s="33"/>
      <c r="M159" s="135" t="s">
        <v>19</v>
      </c>
      <c r="N159" s="136" t="s">
        <v>43</v>
      </c>
      <c r="P159" s="137">
        <f>O159*H159</f>
        <v>0</v>
      </c>
      <c r="Q159" s="137">
        <v>3.0439999999999998E-2</v>
      </c>
      <c r="R159" s="137">
        <f>Q159*H159</f>
        <v>3.0439999999999998E-2</v>
      </c>
      <c r="S159" s="137">
        <v>0</v>
      </c>
      <c r="T159" s="138">
        <f>S159*H159</f>
        <v>0</v>
      </c>
      <c r="AR159" s="139" t="s">
        <v>142</v>
      </c>
      <c r="AT159" s="139" t="s">
        <v>137</v>
      </c>
      <c r="AU159" s="139" t="s">
        <v>82</v>
      </c>
      <c r="AY159" s="18" t="s">
        <v>134</v>
      </c>
      <c r="BE159" s="140">
        <f>IF(N159="základní",J159,0)</f>
        <v>0</v>
      </c>
      <c r="BF159" s="140">
        <f>IF(N159="snížená",J159,0)</f>
        <v>0</v>
      </c>
      <c r="BG159" s="140">
        <f>IF(N159="zákl. přenesená",J159,0)</f>
        <v>0</v>
      </c>
      <c r="BH159" s="140">
        <f>IF(N159="sníž. přenesená",J159,0)</f>
        <v>0</v>
      </c>
      <c r="BI159" s="140">
        <f>IF(N159="nulová",J159,0)</f>
        <v>0</v>
      </c>
      <c r="BJ159" s="18" t="s">
        <v>80</v>
      </c>
      <c r="BK159" s="140">
        <f>ROUND(I159*H159,2)</f>
        <v>0</v>
      </c>
      <c r="BL159" s="18" t="s">
        <v>142</v>
      </c>
      <c r="BM159" s="139" t="s">
        <v>217</v>
      </c>
    </row>
    <row r="160" spans="2:65" s="1" customFormat="1" ht="29.25">
      <c r="B160" s="33"/>
      <c r="D160" s="141" t="s">
        <v>144</v>
      </c>
      <c r="F160" s="142" t="s">
        <v>218</v>
      </c>
      <c r="I160" s="143"/>
      <c r="L160" s="33"/>
      <c r="M160" s="144"/>
      <c r="T160" s="54"/>
      <c r="AT160" s="18" t="s">
        <v>144</v>
      </c>
      <c r="AU160" s="18" t="s">
        <v>82</v>
      </c>
    </row>
    <row r="161" spans="2:65" s="1" customFormat="1" ht="11.25">
      <c r="B161" s="33"/>
      <c r="D161" s="145" t="s">
        <v>146</v>
      </c>
      <c r="F161" s="146" t="s">
        <v>219</v>
      </c>
      <c r="I161" s="143"/>
      <c r="L161" s="33"/>
      <c r="M161" s="144"/>
      <c r="T161" s="54"/>
      <c r="AT161" s="18" t="s">
        <v>146</v>
      </c>
      <c r="AU161" s="18" t="s">
        <v>82</v>
      </c>
    </row>
    <row r="162" spans="2:65" s="12" customFormat="1" ht="11.25">
      <c r="B162" s="147"/>
      <c r="D162" s="141" t="s">
        <v>148</v>
      </c>
      <c r="E162" s="148" t="s">
        <v>19</v>
      </c>
      <c r="F162" s="149" t="s">
        <v>220</v>
      </c>
      <c r="H162" s="148" t="s">
        <v>19</v>
      </c>
      <c r="I162" s="150"/>
      <c r="L162" s="147"/>
      <c r="M162" s="151"/>
      <c r="T162" s="152"/>
      <c r="AT162" s="148" t="s">
        <v>148</v>
      </c>
      <c r="AU162" s="148" t="s">
        <v>82</v>
      </c>
      <c r="AV162" s="12" t="s">
        <v>80</v>
      </c>
      <c r="AW162" s="12" t="s">
        <v>33</v>
      </c>
      <c r="AX162" s="12" t="s">
        <v>72</v>
      </c>
      <c r="AY162" s="148" t="s">
        <v>134</v>
      </c>
    </row>
    <row r="163" spans="2:65" s="13" customFormat="1" ht="11.25">
      <c r="B163" s="153"/>
      <c r="D163" s="141" t="s">
        <v>148</v>
      </c>
      <c r="E163" s="154" t="s">
        <v>19</v>
      </c>
      <c r="F163" s="155" t="s">
        <v>221</v>
      </c>
      <c r="H163" s="156">
        <v>1</v>
      </c>
      <c r="I163" s="157"/>
      <c r="L163" s="153"/>
      <c r="M163" s="158"/>
      <c r="T163" s="159"/>
      <c r="AT163" s="154" t="s">
        <v>148</v>
      </c>
      <c r="AU163" s="154" t="s">
        <v>82</v>
      </c>
      <c r="AV163" s="13" t="s">
        <v>82</v>
      </c>
      <c r="AW163" s="13" t="s">
        <v>33</v>
      </c>
      <c r="AX163" s="13" t="s">
        <v>80</v>
      </c>
      <c r="AY163" s="154" t="s">
        <v>134</v>
      </c>
    </row>
    <row r="164" spans="2:65" s="1" customFormat="1" ht="24.2" customHeight="1">
      <c r="B164" s="33"/>
      <c r="C164" s="128" t="s">
        <v>222</v>
      </c>
      <c r="D164" s="128" t="s">
        <v>137</v>
      </c>
      <c r="E164" s="129" t="s">
        <v>223</v>
      </c>
      <c r="F164" s="130" t="s">
        <v>224</v>
      </c>
      <c r="G164" s="131" t="s">
        <v>140</v>
      </c>
      <c r="H164" s="132">
        <v>1</v>
      </c>
      <c r="I164" s="133"/>
      <c r="J164" s="134">
        <f>ROUND(I164*H164,2)</f>
        <v>0</v>
      </c>
      <c r="K164" s="130" t="s">
        <v>141</v>
      </c>
      <c r="L164" s="33"/>
      <c r="M164" s="135" t="s">
        <v>19</v>
      </c>
      <c r="N164" s="136" t="s">
        <v>43</v>
      </c>
      <c r="P164" s="137">
        <f>O164*H164</f>
        <v>0</v>
      </c>
      <c r="Q164" s="137">
        <v>4.2100000000000002E-3</v>
      </c>
      <c r="R164" s="137">
        <f>Q164*H164</f>
        <v>4.2100000000000002E-3</v>
      </c>
      <c r="S164" s="137">
        <v>0</v>
      </c>
      <c r="T164" s="138">
        <f>S164*H164</f>
        <v>0</v>
      </c>
      <c r="AR164" s="139" t="s">
        <v>142</v>
      </c>
      <c r="AT164" s="139" t="s">
        <v>137</v>
      </c>
      <c r="AU164" s="139" t="s">
        <v>82</v>
      </c>
      <c r="AY164" s="18" t="s">
        <v>134</v>
      </c>
      <c r="BE164" s="140">
        <f>IF(N164="základní",J164,0)</f>
        <v>0</v>
      </c>
      <c r="BF164" s="140">
        <f>IF(N164="snížená",J164,0)</f>
        <v>0</v>
      </c>
      <c r="BG164" s="140">
        <f>IF(N164="zákl. přenesená",J164,0)</f>
        <v>0</v>
      </c>
      <c r="BH164" s="140">
        <f>IF(N164="sníž. přenesená",J164,0)</f>
        <v>0</v>
      </c>
      <c r="BI164" s="140">
        <f>IF(N164="nulová",J164,0)</f>
        <v>0</v>
      </c>
      <c r="BJ164" s="18" t="s">
        <v>80</v>
      </c>
      <c r="BK164" s="140">
        <f>ROUND(I164*H164,2)</f>
        <v>0</v>
      </c>
      <c r="BL164" s="18" t="s">
        <v>142</v>
      </c>
      <c r="BM164" s="139" t="s">
        <v>225</v>
      </c>
    </row>
    <row r="165" spans="2:65" s="1" customFormat="1" ht="29.25">
      <c r="B165" s="33"/>
      <c r="D165" s="141" t="s">
        <v>144</v>
      </c>
      <c r="F165" s="142" t="s">
        <v>226</v>
      </c>
      <c r="I165" s="143"/>
      <c r="L165" s="33"/>
      <c r="M165" s="144"/>
      <c r="T165" s="54"/>
      <c r="AT165" s="18" t="s">
        <v>144</v>
      </c>
      <c r="AU165" s="18" t="s">
        <v>82</v>
      </c>
    </row>
    <row r="166" spans="2:65" s="1" customFormat="1" ht="11.25">
      <c r="B166" s="33"/>
      <c r="D166" s="145" t="s">
        <v>146</v>
      </c>
      <c r="F166" s="146" t="s">
        <v>227</v>
      </c>
      <c r="I166" s="143"/>
      <c r="L166" s="33"/>
      <c r="M166" s="144"/>
      <c r="T166" s="54"/>
      <c r="AT166" s="18" t="s">
        <v>146</v>
      </c>
      <c r="AU166" s="18" t="s">
        <v>82</v>
      </c>
    </row>
    <row r="167" spans="2:65" s="12" customFormat="1" ht="11.25">
      <c r="B167" s="147"/>
      <c r="D167" s="141" t="s">
        <v>148</v>
      </c>
      <c r="E167" s="148" t="s">
        <v>19</v>
      </c>
      <c r="F167" s="149" t="s">
        <v>220</v>
      </c>
      <c r="H167" s="148" t="s">
        <v>19</v>
      </c>
      <c r="I167" s="150"/>
      <c r="L167" s="147"/>
      <c r="M167" s="151"/>
      <c r="T167" s="152"/>
      <c r="AT167" s="148" t="s">
        <v>148</v>
      </c>
      <c r="AU167" s="148" t="s">
        <v>82</v>
      </c>
      <c r="AV167" s="12" t="s">
        <v>80</v>
      </c>
      <c r="AW167" s="12" t="s">
        <v>33</v>
      </c>
      <c r="AX167" s="12" t="s">
        <v>72</v>
      </c>
      <c r="AY167" s="148" t="s">
        <v>134</v>
      </c>
    </row>
    <row r="168" spans="2:65" s="13" customFormat="1" ht="11.25">
      <c r="B168" s="153"/>
      <c r="D168" s="141" t="s">
        <v>148</v>
      </c>
      <c r="E168" s="154" t="s">
        <v>19</v>
      </c>
      <c r="F168" s="155" t="s">
        <v>221</v>
      </c>
      <c r="H168" s="156">
        <v>1</v>
      </c>
      <c r="I168" s="157"/>
      <c r="L168" s="153"/>
      <c r="M168" s="158"/>
      <c r="T168" s="159"/>
      <c r="AT168" s="154" t="s">
        <v>148</v>
      </c>
      <c r="AU168" s="154" t="s">
        <v>82</v>
      </c>
      <c r="AV168" s="13" t="s">
        <v>82</v>
      </c>
      <c r="AW168" s="13" t="s">
        <v>33</v>
      </c>
      <c r="AX168" s="13" t="s">
        <v>80</v>
      </c>
      <c r="AY168" s="154" t="s">
        <v>134</v>
      </c>
    </row>
    <row r="169" spans="2:65" s="11" customFormat="1" ht="22.9" customHeight="1">
      <c r="B169" s="116"/>
      <c r="D169" s="117" t="s">
        <v>71</v>
      </c>
      <c r="E169" s="126" t="s">
        <v>228</v>
      </c>
      <c r="F169" s="126" t="s">
        <v>229</v>
      </c>
      <c r="I169" s="119"/>
      <c r="J169" s="127">
        <f>BK169</f>
        <v>0</v>
      </c>
      <c r="L169" s="116"/>
      <c r="M169" s="121"/>
      <c r="P169" s="122">
        <f>SUM(P170:P245)</f>
        <v>0</v>
      </c>
      <c r="R169" s="122">
        <f>SUM(R170:R245)</f>
        <v>5.06159772</v>
      </c>
      <c r="T169" s="123">
        <f>SUM(T170:T245)</f>
        <v>1.13442E-2</v>
      </c>
      <c r="AR169" s="117" t="s">
        <v>80</v>
      </c>
      <c r="AT169" s="124" t="s">
        <v>71</v>
      </c>
      <c r="AU169" s="124" t="s">
        <v>80</v>
      </c>
      <c r="AY169" s="117" t="s">
        <v>134</v>
      </c>
      <c r="BK169" s="125">
        <f>SUM(BK170:BK245)</f>
        <v>0</v>
      </c>
    </row>
    <row r="170" spans="2:65" s="1" customFormat="1" ht="24.2" customHeight="1">
      <c r="B170" s="33"/>
      <c r="C170" s="128" t="s">
        <v>8</v>
      </c>
      <c r="D170" s="128" t="s">
        <v>137</v>
      </c>
      <c r="E170" s="129" t="s">
        <v>230</v>
      </c>
      <c r="F170" s="130" t="s">
        <v>231</v>
      </c>
      <c r="G170" s="131" t="s">
        <v>168</v>
      </c>
      <c r="H170" s="132">
        <v>127.688</v>
      </c>
      <c r="I170" s="133"/>
      <c r="J170" s="134">
        <f>ROUND(I170*H170,2)</f>
        <v>0</v>
      </c>
      <c r="K170" s="130" t="s">
        <v>141</v>
      </c>
      <c r="L170" s="33"/>
      <c r="M170" s="135" t="s">
        <v>19</v>
      </c>
      <c r="N170" s="136" t="s">
        <v>43</v>
      </c>
      <c r="P170" s="137">
        <f>O170*H170</f>
        <v>0</v>
      </c>
      <c r="Q170" s="137">
        <v>2.5999999999999998E-4</v>
      </c>
      <c r="R170" s="137">
        <f>Q170*H170</f>
        <v>3.319888E-2</v>
      </c>
      <c r="S170" s="137">
        <v>0</v>
      </c>
      <c r="T170" s="138">
        <f>S170*H170</f>
        <v>0</v>
      </c>
      <c r="AR170" s="139" t="s">
        <v>142</v>
      </c>
      <c r="AT170" s="139" t="s">
        <v>137</v>
      </c>
      <c r="AU170" s="139" t="s">
        <v>82</v>
      </c>
      <c r="AY170" s="18" t="s">
        <v>134</v>
      </c>
      <c r="BE170" s="140">
        <f>IF(N170="základní",J170,0)</f>
        <v>0</v>
      </c>
      <c r="BF170" s="140">
        <f>IF(N170="snížená",J170,0)</f>
        <v>0</v>
      </c>
      <c r="BG170" s="140">
        <f>IF(N170="zákl. přenesená",J170,0)</f>
        <v>0</v>
      </c>
      <c r="BH170" s="140">
        <f>IF(N170="sníž. přenesená",J170,0)</f>
        <v>0</v>
      </c>
      <c r="BI170" s="140">
        <f>IF(N170="nulová",J170,0)</f>
        <v>0</v>
      </c>
      <c r="BJ170" s="18" t="s">
        <v>80</v>
      </c>
      <c r="BK170" s="140">
        <f>ROUND(I170*H170,2)</f>
        <v>0</v>
      </c>
      <c r="BL170" s="18" t="s">
        <v>142</v>
      </c>
      <c r="BM170" s="139" t="s">
        <v>232</v>
      </c>
    </row>
    <row r="171" spans="2:65" s="1" customFormat="1" ht="19.5">
      <c r="B171" s="33"/>
      <c r="D171" s="141" t="s">
        <v>144</v>
      </c>
      <c r="F171" s="142" t="s">
        <v>233</v>
      </c>
      <c r="I171" s="143"/>
      <c r="L171" s="33"/>
      <c r="M171" s="144"/>
      <c r="T171" s="54"/>
      <c r="AT171" s="18" t="s">
        <v>144</v>
      </c>
      <c r="AU171" s="18" t="s">
        <v>82</v>
      </c>
    </row>
    <row r="172" spans="2:65" s="1" customFormat="1" ht="11.25">
      <c r="B172" s="33"/>
      <c r="D172" s="145" t="s">
        <v>146</v>
      </c>
      <c r="F172" s="146" t="s">
        <v>234</v>
      </c>
      <c r="I172" s="143"/>
      <c r="L172" s="33"/>
      <c r="M172" s="144"/>
      <c r="T172" s="54"/>
      <c r="AT172" s="18" t="s">
        <v>146</v>
      </c>
      <c r="AU172" s="18" t="s">
        <v>82</v>
      </c>
    </row>
    <row r="173" spans="2:65" s="12" customFormat="1" ht="11.25">
      <c r="B173" s="147"/>
      <c r="D173" s="141" t="s">
        <v>148</v>
      </c>
      <c r="E173" s="148" t="s">
        <v>19</v>
      </c>
      <c r="F173" s="149" t="s">
        <v>220</v>
      </c>
      <c r="H173" s="148" t="s">
        <v>19</v>
      </c>
      <c r="I173" s="150"/>
      <c r="L173" s="147"/>
      <c r="M173" s="151"/>
      <c r="T173" s="152"/>
      <c r="AT173" s="148" t="s">
        <v>148</v>
      </c>
      <c r="AU173" s="148" t="s">
        <v>82</v>
      </c>
      <c r="AV173" s="12" t="s">
        <v>80</v>
      </c>
      <c r="AW173" s="12" t="s">
        <v>33</v>
      </c>
      <c r="AX173" s="12" t="s">
        <v>72</v>
      </c>
      <c r="AY173" s="148" t="s">
        <v>134</v>
      </c>
    </row>
    <row r="174" spans="2:65" s="12" customFormat="1" ht="11.25">
      <c r="B174" s="147"/>
      <c r="D174" s="141" t="s">
        <v>148</v>
      </c>
      <c r="E174" s="148" t="s">
        <v>19</v>
      </c>
      <c r="F174" s="149" t="s">
        <v>235</v>
      </c>
      <c r="H174" s="148" t="s">
        <v>19</v>
      </c>
      <c r="I174" s="150"/>
      <c r="L174" s="147"/>
      <c r="M174" s="151"/>
      <c r="T174" s="152"/>
      <c r="AT174" s="148" t="s">
        <v>148</v>
      </c>
      <c r="AU174" s="148" t="s">
        <v>82</v>
      </c>
      <c r="AV174" s="12" t="s">
        <v>80</v>
      </c>
      <c r="AW174" s="12" t="s">
        <v>33</v>
      </c>
      <c r="AX174" s="12" t="s">
        <v>72</v>
      </c>
      <c r="AY174" s="148" t="s">
        <v>134</v>
      </c>
    </row>
    <row r="175" spans="2:65" s="13" customFormat="1" ht="11.25">
      <c r="B175" s="153"/>
      <c r="D175" s="141" t="s">
        <v>148</v>
      </c>
      <c r="E175" s="154" t="s">
        <v>19</v>
      </c>
      <c r="F175" s="155" t="s">
        <v>236</v>
      </c>
      <c r="H175" s="156">
        <v>9.5890000000000004</v>
      </c>
      <c r="I175" s="157"/>
      <c r="L175" s="153"/>
      <c r="M175" s="158"/>
      <c r="T175" s="159"/>
      <c r="AT175" s="154" t="s">
        <v>148</v>
      </c>
      <c r="AU175" s="154" t="s">
        <v>82</v>
      </c>
      <c r="AV175" s="13" t="s">
        <v>82</v>
      </c>
      <c r="AW175" s="13" t="s">
        <v>33</v>
      </c>
      <c r="AX175" s="13" t="s">
        <v>72</v>
      </c>
      <c r="AY175" s="154" t="s">
        <v>134</v>
      </c>
    </row>
    <row r="176" spans="2:65" s="13" customFormat="1" ht="22.5">
      <c r="B176" s="153"/>
      <c r="D176" s="141" t="s">
        <v>148</v>
      </c>
      <c r="E176" s="154" t="s">
        <v>19</v>
      </c>
      <c r="F176" s="155" t="s">
        <v>237</v>
      </c>
      <c r="H176" s="156">
        <v>80</v>
      </c>
      <c r="I176" s="157"/>
      <c r="L176" s="153"/>
      <c r="M176" s="158"/>
      <c r="T176" s="159"/>
      <c r="AT176" s="154" t="s">
        <v>148</v>
      </c>
      <c r="AU176" s="154" t="s">
        <v>82</v>
      </c>
      <c r="AV176" s="13" t="s">
        <v>82</v>
      </c>
      <c r="AW176" s="13" t="s">
        <v>33</v>
      </c>
      <c r="AX176" s="13" t="s">
        <v>72</v>
      </c>
      <c r="AY176" s="154" t="s">
        <v>134</v>
      </c>
    </row>
    <row r="177" spans="2:65" s="13" customFormat="1" ht="11.25">
      <c r="B177" s="153"/>
      <c r="D177" s="141" t="s">
        <v>148</v>
      </c>
      <c r="E177" s="154" t="s">
        <v>19</v>
      </c>
      <c r="F177" s="155" t="s">
        <v>238</v>
      </c>
      <c r="H177" s="156">
        <v>19.036000000000001</v>
      </c>
      <c r="I177" s="157"/>
      <c r="L177" s="153"/>
      <c r="M177" s="158"/>
      <c r="T177" s="159"/>
      <c r="AT177" s="154" t="s">
        <v>148</v>
      </c>
      <c r="AU177" s="154" t="s">
        <v>82</v>
      </c>
      <c r="AV177" s="13" t="s">
        <v>82</v>
      </c>
      <c r="AW177" s="13" t="s">
        <v>33</v>
      </c>
      <c r="AX177" s="13" t="s">
        <v>72</v>
      </c>
      <c r="AY177" s="154" t="s">
        <v>134</v>
      </c>
    </row>
    <row r="178" spans="2:65" s="12" customFormat="1" ht="11.25">
      <c r="B178" s="147"/>
      <c r="D178" s="141" t="s">
        <v>148</v>
      </c>
      <c r="E178" s="148" t="s">
        <v>19</v>
      </c>
      <c r="F178" s="149" t="s">
        <v>239</v>
      </c>
      <c r="H178" s="148" t="s">
        <v>19</v>
      </c>
      <c r="I178" s="150"/>
      <c r="L178" s="147"/>
      <c r="M178" s="151"/>
      <c r="T178" s="152"/>
      <c r="AT178" s="148" t="s">
        <v>148</v>
      </c>
      <c r="AU178" s="148" t="s">
        <v>82</v>
      </c>
      <c r="AV178" s="12" t="s">
        <v>80</v>
      </c>
      <c r="AW178" s="12" t="s">
        <v>33</v>
      </c>
      <c r="AX178" s="12" t="s">
        <v>72</v>
      </c>
      <c r="AY178" s="148" t="s">
        <v>134</v>
      </c>
    </row>
    <row r="179" spans="2:65" s="13" customFormat="1" ht="22.5">
      <c r="B179" s="153"/>
      <c r="D179" s="141" t="s">
        <v>148</v>
      </c>
      <c r="E179" s="154" t="s">
        <v>19</v>
      </c>
      <c r="F179" s="155" t="s">
        <v>240</v>
      </c>
      <c r="H179" s="156">
        <v>19.062999999999999</v>
      </c>
      <c r="I179" s="157"/>
      <c r="L179" s="153"/>
      <c r="M179" s="158"/>
      <c r="T179" s="159"/>
      <c r="AT179" s="154" t="s">
        <v>148</v>
      </c>
      <c r="AU179" s="154" t="s">
        <v>82</v>
      </c>
      <c r="AV179" s="13" t="s">
        <v>82</v>
      </c>
      <c r="AW179" s="13" t="s">
        <v>33</v>
      </c>
      <c r="AX179" s="13" t="s">
        <v>72</v>
      </c>
      <c r="AY179" s="154" t="s">
        <v>134</v>
      </c>
    </row>
    <row r="180" spans="2:65" s="14" customFormat="1" ht="11.25">
      <c r="B180" s="160"/>
      <c r="D180" s="141" t="s">
        <v>148</v>
      </c>
      <c r="E180" s="161" t="s">
        <v>19</v>
      </c>
      <c r="F180" s="162" t="s">
        <v>174</v>
      </c>
      <c r="H180" s="163">
        <v>127.688</v>
      </c>
      <c r="I180" s="164"/>
      <c r="L180" s="160"/>
      <c r="M180" s="165"/>
      <c r="T180" s="166"/>
      <c r="AT180" s="161" t="s">
        <v>148</v>
      </c>
      <c r="AU180" s="161" t="s">
        <v>82</v>
      </c>
      <c r="AV180" s="14" t="s">
        <v>142</v>
      </c>
      <c r="AW180" s="14" t="s">
        <v>33</v>
      </c>
      <c r="AX180" s="14" t="s">
        <v>80</v>
      </c>
      <c r="AY180" s="161" t="s">
        <v>134</v>
      </c>
    </row>
    <row r="181" spans="2:65" s="1" customFormat="1" ht="21.75" customHeight="1">
      <c r="B181" s="33"/>
      <c r="C181" s="128" t="s">
        <v>241</v>
      </c>
      <c r="D181" s="128" t="s">
        <v>137</v>
      </c>
      <c r="E181" s="129" t="s">
        <v>242</v>
      </c>
      <c r="F181" s="130" t="s">
        <v>243</v>
      </c>
      <c r="G181" s="131" t="s">
        <v>168</v>
      </c>
      <c r="H181" s="132">
        <v>13.65</v>
      </c>
      <c r="I181" s="133"/>
      <c r="J181" s="134">
        <f>ROUND(I181*H181,2)</f>
        <v>0</v>
      </c>
      <c r="K181" s="130" t="s">
        <v>141</v>
      </c>
      <c r="L181" s="33"/>
      <c r="M181" s="135" t="s">
        <v>19</v>
      </c>
      <c r="N181" s="136" t="s">
        <v>43</v>
      </c>
      <c r="P181" s="137">
        <f>O181*H181</f>
        <v>0</v>
      </c>
      <c r="Q181" s="137">
        <v>4.3800000000000002E-3</v>
      </c>
      <c r="R181" s="137">
        <f>Q181*H181</f>
        <v>5.9787000000000007E-2</v>
      </c>
      <c r="S181" s="137">
        <v>0</v>
      </c>
      <c r="T181" s="138">
        <f>S181*H181</f>
        <v>0</v>
      </c>
      <c r="AR181" s="139" t="s">
        <v>142</v>
      </c>
      <c r="AT181" s="139" t="s">
        <v>137</v>
      </c>
      <c r="AU181" s="139" t="s">
        <v>82</v>
      </c>
      <c r="AY181" s="18" t="s">
        <v>134</v>
      </c>
      <c r="BE181" s="140">
        <f>IF(N181="základní",J181,0)</f>
        <v>0</v>
      </c>
      <c r="BF181" s="140">
        <f>IF(N181="snížená",J181,0)</f>
        <v>0</v>
      </c>
      <c r="BG181" s="140">
        <f>IF(N181="zákl. přenesená",J181,0)</f>
        <v>0</v>
      </c>
      <c r="BH181" s="140">
        <f>IF(N181="sníž. přenesená",J181,0)</f>
        <v>0</v>
      </c>
      <c r="BI181" s="140">
        <f>IF(N181="nulová",J181,0)</f>
        <v>0</v>
      </c>
      <c r="BJ181" s="18" t="s">
        <v>80</v>
      </c>
      <c r="BK181" s="140">
        <f>ROUND(I181*H181,2)</f>
        <v>0</v>
      </c>
      <c r="BL181" s="18" t="s">
        <v>142</v>
      </c>
      <c r="BM181" s="139" t="s">
        <v>244</v>
      </c>
    </row>
    <row r="182" spans="2:65" s="1" customFormat="1" ht="19.5">
      <c r="B182" s="33"/>
      <c r="D182" s="141" t="s">
        <v>144</v>
      </c>
      <c r="F182" s="142" t="s">
        <v>245</v>
      </c>
      <c r="I182" s="143"/>
      <c r="L182" s="33"/>
      <c r="M182" s="144"/>
      <c r="T182" s="54"/>
      <c r="AT182" s="18" t="s">
        <v>144</v>
      </c>
      <c r="AU182" s="18" t="s">
        <v>82</v>
      </c>
    </row>
    <row r="183" spans="2:65" s="1" customFormat="1" ht="11.25">
      <c r="B183" s="33"/>
      <c r="D183" s="145" t="s">
        <v>146</v>
      </c>
      <c r="F183" s="146" t="s">
        <v>246</v>
      </c>
      <c r="I183" s="143"/>
      <c r="L183" s="33"/>
      <c r="M183" s="144"/>
      <c r="T183" s="54"/>
      <c r="AT183" s="18" t="s">
        <v>146</v>
      </c>
      <c r="AU183" s="18" t="s">
        <v>82</v>
      </c>
    </row>
    <row r="184" spans="2:65" s="12" customFormat="1" ht="11.25">
      <c r="B184" s="147"/>
      <c r="D184" s="141" t="s">
        <v>148</v>
      </c>
      <c r="E184" s="148" t="s">
        <v>19</v>
      </c>
      <c r="F184" s="149" t="s">
        <v>220</v>
      </c>
      <c r="H184" s="148" t="s">
        <v>19</v>
      </c>
      <c r="I184" s="150"/>
      <c r="L184" s="147"/>
      <c r="M184" s="151"/>
      <c r="T184" s="152"/>
      <c r="AT184" s="148" t="s">
        <v>148</v>
      </c>
      <c r="AU184" s="148" t="s">
        <v>82</v>
      </c>
      <c r="AV184" s="12" t="s">
        <v>80</v>
      </c>
      <c r="AW184" s="12" t="s">
        <v>33</v>
      </c>
      <c r="AX184" s="12" t="s">
        <v>72</v>
      </c>
      <c r="AY184" s="148" t="s">
        <v>134</v>
      </c>
    </row>
    <row r="185" spans="2:65" s="12" customFormat="1" ht="11.25">
      <c r="B185" s="147"/>
      <c r="D185" s="141" t="s">
        <v>148</v>
      </c>
      <c r="E185" s="148" t="s">
        <v>19</v>
      </c>
      <c r="F185" s="149" t="s">
        <v>239</v>
      </c>
      <c r="H185" s="148" t="s">
        <v>19</v>
      </c>
      <c r="I185" s="150"/>
      <c r="L185" s="147"/>
      <c r="M185" s="151"/>
      <c r="T185" s="152"/>
      <c r="AT185" s="148" t="s">
        <v>148</v>
      </c>
      <c r="AU185" s="148" t="s">
        <v>82</v>
      </c>
      <c r="AV185" s="12" t="s">
        <v>80</v>
      </c>
      <c r="AW185" s="12" t="s">
        <v>33</v>
      </c>
      <c r="AX185" s="12" t="s">
        <v>72</v>
      </c>
      <c r="AY185" s="148" t="s">
        <v>134</v>
      </c>
    </row>
    <row r="186" spans="2:65" s="13" customFormat="1" ht="11.25">
      <c r="B186" s="153"/>
      <c r="D186" s="141" t="s">
        <v>148</v>
      </c>
      <c r="E186" s="154" t="s">
        <v>19</v>
      </c>
      <c r="F186" s="155" t="s">
        <v>247</v>
      </c>
      <c r="H186" s="156">
        <v>10.5</v>
      </c>
      <c r="I186" s="157"/>
      <c r="L186" s="153"/>
      <c r="M186" s="158"/>
      <c r="T186" s="159"/>
      <c r="AT186" s="154" t="s">
        <v>148</v>
      </c>
      <c r="AU186" s="154" t="s">
        <v>82</v>
      </c>
      <c r="AV186" s="13" t="s">
        <v>82</v>
      </c>
      <c r="AW186" s="13" t="s">
        <v>33</v>
      </c>
      <c r="AX186" s="13" t="s">
        <v>72</v>
      </c>
      <c r="AY186" s="154" t="s">
        <v>134</v>
      </c>
    </row>
    <row r="187" spans="2:65" s="14" customFormat="1" ht="11.25">
      <c r="B187" s="160"/>
      <c r="D187" s="141" t="s">
        <v>148</v>
      </c>
      <c r="E187" s="161" t="s">
        <v>19</v>
      </c>
      <c r="F187" s="162" t="s">
        <v>174</v>
      </c>
      <c r="H187" s="163">
        <v>10.5</v>
      </c>
      <c r="I187" s="164"/>
      <c r="L187" s="160"/>
      <c r="M187" s="165"/>
      <c r="T187" s="166"/>
      <c r="AT187" s="161" t="s">
        <v>148</v>
      </c>
      <c r="AU187" s="161" t="s">
        <v>82</v>
      </c>
      <c r="AV187" s="14" t="s">
        <v>142</v>
      </c>
      <c r="AW187" s="14" t="s">
        <v>33</v>
      </c>
      <c r="AX187" s="14" t="s">
        <v>80</v>
      </c>
      <c r="AY187" s="161" t="s">
        <v>134</v>
      </c>
    </row>
    <row r="188" spans="2:65" s="13" customFormat="1" ht="11.25">
      <c r="B188" s="153"/>
      <c r="D188" s="141" t="s">
        <v>148</v>
      </c>
      <c r="F188" s="155" t="s">
        <v>248</v>
      </c>
      <c r="H188" s="156">
        <v>13.65</v>
      </c>
      <c r="I188" s="157"/>
      <c r="L188" s="153"/>
      <c r="M188" s="158"/>
      <c r="T188" s="159"/>
      <c r="AT188" s="154" t="s">
        <v>148</v>
      </c>
      <c r="AU188" s="154" t="s">
        <v>82</v>
      </c>
      <c r="AV188" s="13" t="s">
        <v>82</v>
      </c>
      <c r="AW188" s="13" t="s">
        <v>4</v>
      </c>
      <c r="AX188" s="13" t="s">
        <v>80</v>
      </c>
      <c r="AY188" s="154" t="s">
        <v>134</v>
      </c>
    </row>
    <row r="189" spans="2:65" s="1" customFormat="1" ht="24.2" customHeight="1">
      <c r="B189" s="33"/>
      <c r="C189" s="128" t="s">
        <v>249</v>
      </c>
      <c r="D189" s="128" t="s">
        <v>137</v>
      </c>
      <c r="E189" s="129" t="s">
        <v>250</v>
      </c>
      <c r="F189" s="130" t="s">
        <v>251</v>
      </c>
      <c r="G189" s="131" t="s">
        <v>168</v>
      </c>
      <c r="H189" s="132">
        <v>127.688</v>
      </c>
      <c r="I189" s="133"/>
      <c r="J189" s="134">
        <f>ROUND(I189*H189,2)</f>
        <v>0</v>
      </c>
      <c r="K189" s="130" t="s">
        <v>141</v>
      </c>
      <c r="L189" s="33"/>
      <c r="M189" s="135" t="s">
        <v>19</v>
      </c>
      <c r="N189" s="136" t="s">
        <v>43</v>
      </c>
      <c r="P189" s="137">
        <f>O189*H189</f>
        <v>0</v>
      </c>
      <c r="Q189" s="137">
        <v>1.8380000000000001E-2</v>
      </c>
      <c r="R189" s="137">
        <f>Q189*H189</f>
        <v>2.34690544</v>
      </c>
      <c r="S189" s="137">
        <v>0</v>
      </c>
      <c r="T189" s="138">
        <f>S189*H189</f>
        <v>0</v>
      </c>
      <c r="AR189" s="139" t="s">
        <v>142</v>
      </c>
      <c r="AT189" s="139" t="s">
        <v>137</v>
      </c>
      <c r="AU189" s="139" t="s">
        <v>82</v>
      </c>
      <c r="AY189" s="18" t="s">
        <v>134</v>
      </c>
      <c r="BE189" s="140">
        <f>IF(N189="základní",J189,0)</f>
        <v>0</v>
      </c>
      <c r="BF189" s="140">
        <f>IF(N189="snížená",J189,0)</f>
        <v>0</v>
      </c>
      <c r="BG189" s="140">
        <f>IF(N189="zákl. přenesená",J189,0)</f>
        <v>0</v>
      </c>
      <c r="BH189" s="140">
        <f>IF(N189="sníž. přenesená",J189,0)</f>
        <v>0</v>
      </c>
      <c r="BI189" s="140">
        <f>IF(N189="nulová",J189,0)</f>
        <v>0</v>
      </c>
      <c r="BJ189" s="18" t="s">
        <v>80</v>
      </c>
      <c r="BK189" s="140">
        <f>ROUND(I189*H189,2)</f>
        <v>0</v>
      </c>
      <c r="BL189" s="18" t="s">
        <v>142</v>
      </c>
      <c r="BM189" s="139" t="s">
        <v>252</v>
      </c>
    </row>
    <row r="190" spans="2:65" s="1" customFormat="1" ht="29.25">
      <c r="B190" s="33"/>
      <c r="D190" s="141" t="s">
        <v>144</v>
      </c>
      <c r="F190" s="142" t="s">
        <v>253</v>
      </c>
      <c r="I190" s="143"/>
      <c r="L190" s="33"/>
      <c r="M190" s="144"/>
      <c r="T190" s="54"/>
      <c r="AT190" s="18" t="s">
        <v>144</v>
      </c>
      <c r="AU190" s="18" t="s">
        <v>82</v>
      </c>
    </row>
    <row r="191" spans="2:65" s="1" customFormat="1" ht="11.25">
      <c r="B191" s="33"/>
      <c r="D191" s="145" t="s">
        <v>146</v>
      </c>
      <c r="F191" s="146" t="s">
        <v>254</v>
      </c>
      <c r="I191" s="143"/>
      <c r="L191" s="33"/>
      <c r="M191" s="144"/>
      <c r="T191" s="54"/>
      <c r="AT191" s="18" t="s">
        <v>146</v>
      </c>
      <c r="AU191" s="18" t="s">
        <v>82</v>
      </c>
    </row>
    <row r="192" spans="2:65" s="12" customFormat="1" ht="11.25">
      <c r="B192" s="147"/>
      <c r="D192" s="141" t="s">
        <v>148</v>
      </c>
      <c r="E192" s="148" t="s">
        <v>19</v>
      </c>
      <c r="F192" s="149" t="s">
        <v>220</v>
      </c>
      <c r="H192" s="148" t="s">
        <v>19</v>
      </c>
      <c r="I192" s="150"/>
      <c r="L192" s="147"/>
      <c r="M192" s="151"/>
      <c r="T192" s="152"/>
      <c r="AT192" s="148" t="s">
        <v>148</v>
      </c>
      <c r="AU192" s="148" t="s">
        <v>82</v>
      </c>
      <c r="AV192" s="12" t="s">
        <v>80</v>
      </c>
      <c r="AW192" s="12" t="s">
        <v>33</v>
      </c>
      <c r="AX192" s="12" t="s">
        <v>72</v>
      </c>
      <c r="AY192" s="148" t="s">
        <v>134</v>
      </c>
    </row>
    <row r="193" spans="2:65" s="12" customFormat="1" ht="11.25">
      <c r="B193" s="147"/>
      <c r="D193" s="141" t="s">
        <v>148</v>
      </c>
      <c r="E193" s="148" t="s">
        <v>19</v>
      </c>
      <c r="F193" s="149" t="s">
        <v>235</v>
      </c>
      <c r="H193" s="148" t="s">
        <v>19</v>
      </c>
      <c r="I193" s="150"/>
      <c r="L193" s="147"/>
      <c r="M193" s="151"/>
      <c r="T193" s="152"/>
      <c r="AT193" s="148" t="s">
        <v>148</v>
      </c>
      <c r="AU193" s="148" t="s">
        <v>82</v>
      </c>
      <c r="AV193" s="12" t="s">
        <v>80</v>
      </c>
      <c r="AW193" s="12" t="s">
        <v>33</v>
      </c>
      <c r="AX193" s="12" t="s">
        <v>72</v>
      </c>
      <c r="AY193" s="148" t="s">
        <v>134</v>
      </c>
    </row>
    <row r="194" spans="2:65" s="13" customFormat="1" ht="11.25">
      <c r="B194" s="153"/>
      <c r="D194" s="141" t="s">
        <v>148</v>
      </c>
      <c r="E194" s="154" t="s">
        <v>19</v>
      </c>
      <c r="F194" s="155" t="s">
        <v>236</v>
      </c>
      <c r="H194" s="156">
        <v>9.5890000000000004</v>
      </c>
      <c r="I194" s="157"/>
      <c r="L194" s="153"/>
      <c r="M194" s="158"/>
      <c r="T194" s="159"/>
      <c r="AT194" s="154" t="s">
        <v>148</v>
      </c>
      <c r="AU194" s="154" t="s">
        <v>82</v>
      </c>
      <c r="AV194" s="13" t="s">
        <v>82</v>
      </c>
      <c r="AW194" s="13" t="s">
        <v>33</v>
      </c>
      <c r="AX194" s="13" t="s">
        <v>72</v>
      </c>
      <c r="AY194" s="154" t="s">
        <v>134</v>
      </c>
    </row>
    <row r="195" spans="2:65" s="13" customFormat="1" ht="22.5">
      <c r="B195" s="153"/>
      <c r="D195" s="141" t="s">
        <v>148</v>
      </c>
      <c r="E195" s="154" t="s">
        <v>19</v>
      </c>
      <c r="F195" s="155" t="s">
        <v>237</v>
      </c>
      <c r="H195" s="156">
        <v>80</v>
      </c>
      <c r="I195" s="157"/>
      <c r="L195" s="153"/>
      <c r="M195" s="158"/>
      <c r="T195" s="159"/>
      <c r="AT195" s="154" t="s">
        <v>148</v>
      </c>
      <c r="AU195" s="154" t="s">
        <v>82</v>
      </c>
      <c r="AV195" s="13" t="s">
        <v>82</v>
      </c>
      <c r="AW195" s="13" t="s">
        <v>33</v>
      </c>
      <c r="AX195" s="13" t="s">
        <v>72</v>
      </c>
      <c r="AY195" s="154" t="s">
        <v>134</v>
      </c>
    </row>
    <row r="196" spans="2:65" s="13" customFormat="1" ht="11.25">
      <c r="B196" s="153"/>
      <c r="D196" s="141" t="s">
        <v>148</v>
      </c>
      <c r="E196" s="154" t="s">
        <v>19</v>
      </c>
      <c r="F196" s="155" t="s">
        <v>238</v>
      </c>
      <c r="H196" s="156">
        <v>19.036000000000001</v>
      </c>
      <c r="I196" s="157"/>
      <c r="L196" s="153"/>
      <c r="M196" s="158"/>
      <c r="T196" s="159"/>
      <c r="AT196" s="154" t="s">
        <v>148</v>
      </c>
      <c r="AU196" s="154" t="s">
        <v>82</v>
      </c>
      <c r="AV196" s="13" t="s">
        <v>82</v>
      </c>
      <c r="AW196" s="13" t="s">
        <v>33</v>
      </c>
      <c r="AX196" s="13" t="s">
        <v>72</v>
      </c>
      <c r="AY196" s="154" t="s">
        <v>134</v>
      </c>
    </row>
    <row r="197" spans="2:65" s="12" customFormat="1" ht="11.25">
      <c r="B197" s="147"/>
      <c r="D197" s="141" t="s">
        <v>148</v>
      </c>
      <c r="E197" s="148" t="s">
        <v>19</v>
      </c>
      <c r="F197" s="149" t="s">
        <v>239</v>
      </c>
      <c r="H197" s="148" t="s">
        <v>19</v>
      </c>
      <c r="I197" s="150"/>
      <c r="L197" s="147"/>
      <c r="M197" s="151"/>
      <c r="T197" s="152"/>
      <c r="AT197" s="148" t="s">
        <v>148</v>
      </c>
      <c r="AU197" s="148" t="s">
        <v>82</v>
      </c>
      <c r="AV197" s="12" t="s">
        <v>80</v>
      </c>
      <c r="AW197" s="12" t="s">
        <v>33</v>
      </c>
      <c r="AX197" s="12" t="s">
        <v>72</v>
      </c>
      <c r="AY197" s="148" t="s">
        <v>134</v>
      </c>
    </row>
    <row r="198" spans="2:65" s="13" customFormat="1" ht="22.5">
      <c r="B198" s="153"/>
      <c r="D198" s="141" t="s">
        <v>148</v>
      </c>
      <c r="E198" s="154" t="s">
        <v>19</v>
      </c>
      <c r="F198" s="155" t="s">
        <v>240</v>
      </c>
      <c r="H198" s="156">
        <v>19.062999999999999</v>
      </c>
      <c r="I198" s="157"/>
      <c r="L198" s="153"/>
      <c r="M198" s="158"/>
      <c r="T198" s="159"/>
      <c r="AT198" s="154" t="s">
        <v>148</v>
      </c>
      <c r="AU198" s="154" t="s">
        <v>82</v>
      </c>
      <c r="AV198" s="13" t="s">
        <v>82</v>
      </c>
      <c r="AW198" s="13" t="s">
        <v>33</v>
      </c>
      <c r="AX198" s="13" t="s">
        <v>72</v>
      </c>
      <c r="AY198" s="154" t="s">
        <v>134</v>
      </c>
    </row>
    <row r="199" spans="2:65" s="14" customFormat="1" ht="11.25">
      <c r="B199" s="160"/>
      <c r="D199" s="141" t="s">
        <v>148</v>
      </c>
      <c r="E199" s="161" t="s">
        <v>19</v>
      </c>
      <c r="F199" s="162" t="s">
        <v>174</v>
      </c>
      <c r="H199" s="163">
        <v>127.688</v>
      </c>
      <c r="I199" s="164"/>
      <c r="L199" s="160"/>
      <c r="M199" s="165"/>
      <c r="T199" s="166"/>
      <c r="AT199" s="161" t="s">
        <v>148</v>
      </c>
      <c r="AU199" s="161" t="s">
        <v>82</v>
      </c>
      <c r="AV199" s="14" t="s">
        <v>142</v>
      </c>
      <c r="AW199" s="14" t="s">
        <v>33</v>
      </c>
      <c r="AX199" s="14" t="s">
        <v>80</v>
      </c>
      <c r="AY199" s="161" t="s">
        <v>134</v>
      </c>
    </row>
    <row r="200" spans="2:65" s="1" customFormat="1" ht="24.2" customHeight="1">
      <c r="B200" s="33"/>
      <c r="C200" s="128" t="s">
        <v>255</v>
      </c>
      <c r="D200" s="128" t="s">
        <v>137</v>
      </c>
      <c r="E200" s="129" t="s">
        <v>256</v>
      </c>
      <c r="F200" s="130" t="s">
        <v>257</v>
      </c>
      <c r="G200" s="131" t="s">
        <v>168</v>
      </c>
      <c r="H200" s="132">
        <v>213.666</v>
      </c>
      <c r="I200" s="133"/>
      <c r="J200" s="134">
        <f>ROUND(I200*H200,2)</f>
        <v>0</v>
      </c>
      <c r="K200" s="130" t="s">
        <v>141</v>
      </c>
      <c r="L200" s="33"/>
      <c r="M200" s="135" t="s">
        <v>19</v>
      </c>
      <c r="N200" s="136" t="s">
        <v>43</v>
      </c>
      <c r="P200" s="137">
        <f>O200*H200</f>
        <v>0</v>
      </c>
      <c r="Q200" s="137">
        <v>5.7000000000000002E-3</v>
      </c>
      <c r="R200" s="137">
        <f>Q200*H200</f>
        <v>1.2178962</v>
      </c>
      <c r="S200" s="137">
        <v>0</v>
      </c>
      <c r="T200" s="138">
        <f>S200*H200</f>
        <v>0</v>
      </c>
      <c r="AR200" s="139" t="s">
        <v>142</v>
      </c>
      <c r="AT200" s="139" t="s">
        <v>137</v>
      </c>
      <c r="AU200" s="139" t="s">
        <v>82</v>
      </c>
      <c r="AY200" s="18" t="s">
        <v>134</v>
      </c>
      <c r="BE200" s="140">
        <f>IF(N200="základní",J200,0)</f>
        <v>0</v>
      </c>
      <c r="BF200" s="140">
        <f>IF(N200="snížená",J200,0)</f>
        <v>0</v>
      </c>
      <c r="BG200" s="140">
        <f>IF(N200="zákl. přenesená",J200,0)</f>
        <v>0</v>
      </c>
      <c r="BH200" s="140">
        <f>IF(N200="sníž. přenesená",J200,0)</f>
        <v>0</v>
      </c>
      <c r="BI200" s="140">
        <f>IF(N200="nulová",J200,0)</f>
        <v>0</v>
      </c>
      <c r="BJ200" s="18" t="s">
        <v>80</v>
      </c>
      <c r="BK200" s="140">
        <f>ROUND(I200*H200,2)</f>
        <v>0</v>
      </c>
      <c r="BL200" s="18" t="s">
        <v>142</v>
      </c>
      <c r="BM200" s="139" t="s">
        <v>258</v>
      </c>
    </row>
    <row r="201" spans="2:65" s="1" customFormat="1" ht="29.25">
      <c r="B201" s="33"/>
      <c r="D201" s="141" t="s">
        <v>144</v>
      </c>
      <c r="F201" s="142" t="s">
        <v>259</v>
      </c>
      <c r="I201" s="143"/>
      <c r="L201" s="33"/>
      <c r="M201" s="144"/>
      <c r="T201" s="54"/>
      <c r="AT201" s="18" t="s">
        <v>144</v>
      </c>
      <c r="AU201" s="18" t="s">
        <v>82</v>
      </c>
    </row>
    <row r="202" spans="2:65" s="1" customFormat="1" ht="11.25">
      <c r="B202" s="33"/>
      <c r="D202" s="145" t="s">
        <v>146</v>
      </c>
      <c r="F202" s="146" t="s">
        <v>260</v>
      </c>
      <c r="I202" s="143"/>
      <c r="L202" s="33"/>
      <c r="M202" s="144"/>
      <c r="T202" s="54"/>
      <c r="AT202" s="18" t="s">
        <v>146</v>
      </c>
      <c r="AU202" s="18" t="s">
        <v>82</v>
      </c>
    </row>
    <row r="203" spans="2:65" s="12" customFormat="1" ht="11.25">
      <c r="B203" s="147"/>
      <c r="D203" s="141" t="s">
        <v>148</v>
      </c>
      <c r="E203" s="148" t="s">
        <v>19</v>
      </c>
      <c r="F203" s="149" t="s">
        <v>220</v>
      </c>
      <c r="H203" s="148" t="s">
        <v>19</v>
      </c>
      <c r="I203" s="150"/>
      <c r="L203" s="147"/>
      <c r="M203" s="151"/>
      <c r="T203" s="152"/>
      <c r="AT203" s="148" t="s">
        <v>148</v>
      </c>
      <c r="AU203" s="148" t="s">
        <v>82</v>
      </c>
      <c r="AV203" s="12" t="s">
        <v>80</v>
      </c>
      <c r="AW203" s="12" t="s">
        <v>33</v>
      </c>
      <c r="AX203" s="12" t="s">
        <v>72</v>
      </c>
      <c r="AY203" s="148" t="s">
        <v>134</v>
      </c>
    </row>
    <row r="204" spans="2:65" s="13" customFormat="1" ht="11.25">
      <c r="B204" s="153"/>
      <c r="D204" s="141" t="s">
        <v>148</v>
      </c>
      <c r="E204" s="154" t="s">
        <v>19</v>
      </c>
      <c r="F204" s="155" t="s">
        <v>261</v>
      </c>
      <c r="H204" s="156">
        <v>49.781999999999996</v>
      </c>
      <c r="I204" s="157"/>
      <c r="L204" s="153"/>
      <c r="M204" s="158"/>
      <c r="T204" s="159"/>
      <c r="AT204" s="154" t="s">
        <v>148</v>
      </c>
      <c r="AU204" s="154" t="s">
        <v>82</v>
      </c>
      <c r="AV204" s="13" t="s">
        <v>82</v>
      </c>
      <c r="AW204" s="13" t="s">
        <v>33</v>
      </c>
      <c r="AX204" s="13" t="s">
        <v>72</v>
      </c>
      <c r="AY204" s="154" t="s">
        <v>134</v>
      </c>
    </row>
    <row r="205" spans="2:65" s="13" customFormat="1" ht="22.5">
      <c r="B205" s="153"/>
      <c r="D205" s="141" t="s">
        <v>148</v>
      </c>
      <c r="E205" s="154" t="s">
        <v>19</v>
      </c>
      <c r="F205" s="155" t="s">
        <v>262</v>
      </c>
      <c r="H205" s="156">
        <v>44.213000000000001</v>
      </c>
      <c r="I205" s="157"/>
      <c r="L205" s="153"/>
      <c r="M205" s="158"/>
      <c r="T205" s="159"/>
      <c r="AT205" s="154" t="s">
        <v>148</v>
      </c>
      <c r="AU205" s="154" t="s">
        <v>82</v>
      </c>
      <c r="AV205" s="13" t="s">
        <v>82</v>
      </c>
      <c r="AW205" s="13" t="s">
        <v>33</v>
      </c>
      <c r="AX205" s="13" t="s">
        <v>72</v>
      </c>
      <c r="AY205" s="154" t="s">
        <v>134</v>
      </c>
    </row>
    <row r="206" spans="2:65" s="13" customFormat="1" ht="11.25">
      <c r="B206" s="153"/>
      <c r="D206" s="141" t="s">
        <v>148</v>
      </c>
      <c r="E206" s="154" t="s">
        <v>19</v>
      </c>
      <c r="F206" s="155" t="s">
        <v>263</v>
      </c>
      <c r="H206" s="156">
        <v>18.698</v>
      </c>
      <c r="I206" s="157"/>
      <c r="L206" s="153"/>
      <c r="M206" s="158"/>
      <c r="T206" s="159"/>
      <c r="AT206" s="154" t="s">
        <v>148</v>
      </c>
      <c r="AU206" s="154" t="s">
        <v>82</v>
      </c>
      <c r="AV206" s="13" t="s">
        <v>82</v>
      </c>
      <c r="AW206" s="13" t="s">
        <v>33</v>
      </c>
      <c r="AX206" s="13" t="s">
        <v>72</v>
      </c>
      <c r="AY206" s="154" t="s">
        <v>134</v>
      </c>
    </row>
    <row r="207" spans="2:65" s="13" customFormat="1" ht="11.25">
      <c r="B207" s="153"/>
      <c r="D207" s="141" t="s">
        <v>148</v>
      </c>
      <c r="E207" s="154" t="s">
        <v>19</v>
      </c>
      <c r="F207" s="155" t="s">
        <v>264</v>
      </c>
      <c r="H207" s="156">
        <v>6.1449999999999996</v>
      </c>
      <c r="I207" s="157"/>
      <c r="L207" s="153"/>
      <c r="M207" s="158"/>
      <c r="T207" s="159"/>
      <c r="AT207" s="154" t="s">
        <v>148</v>
      </c>
      <c r="AU207" s="154" t="s">
        <v>82</v>
      </c>
      <c r="AV207" s="13" t="s">
        <v>82</v>
      </c>
      <c r="AW207" s="13" t="s">
        <v>33</v>
      </c>
      <c r="AX207" s="13" t="s">
        <v>72</v>
      </c>
      <c r="AY207" s="154" t="s">
        <v>134</v>
      </c>
    </row>
    <row r="208" spans="2:65" s="13" customFormat="1" ht="11.25">
      <c r="B208" s="153"/>
      <c r="D208" s="141" t="s">
        <v>148</v>
      </c>
      <c r="E208" s="154" t="s">
        <v>19</v>
      </c>
      <c r="F208" s="155" t="s">
        <v>265</v>
      </c>
      <c r="H208" s="156">
        <v>63.811</v>
      </c>
      <c r="I208" s="157"/>
      <c r="L208" s="153"/>
      <c r="M208" s="158"/>
      <c r="T208" s="159"/>
      <c r="AT208" s="154" t="s">
        <v>148</v>
      </c>
      <c r="AU208" s="154" t="s">
        <v>82</v>
      </c>
      <c r="AV208" s="13" t="s">
        <v>82</v>
      </c>
      <c r="AW208" s="13" t="s">
        <v>33</v>
      </c>
      <c r="AX208" s="13" t="s">
        <v>72</v>
      </c>
      <c r="AY208" s="154" t="s">
        <v>134</v>
      </c>
    </row>
    <row r="209" spans="2:65" s="13" customFormat="1" ht="11.25">
      <c r="B209" s="153"/>
      <c r="D209" s="141" t="s">
        <v>148</v>
      </c>
      <c r="E209" s="154" t="s">
        <v>19</v>
      </c>
      <c r="F209" s="155" t="s">
        <v>266</v>
      </c>
      <c r="H209" s="156">
        <v>27.268000000000001</v>
      </c>
      <c r="I209" s="157"/>
      <c r="L209" s="153"/>
      <c r="M209" s="158"/>
      <c r="T209" s="159"/>
      <c r="AT209" s="154" t="s">
        <v>148</v>
      </c>
      <c r="AU209" s="154" t="s">
        <v>82</v>
      </c>
      <c r="AV209" s="13" t="s">
        <v>82</v>
      </c>
      <c r="AW209" s="13" t="s">
        <v>33</v>
      </c>
      <c r="AX209" s="13" t="s">
        <v>72</v>
      </c>
      <c r="AY209" s="154" t="s">
        <v>134</v>
      </c>
    </row>
    <row r="210" spans="2:65" s="13" customFormat="1" ht="11.25">
      <c r="B210" s="153"/>
      <c r="D210" s="141" t="s">
        <v>148</v>
      </c>
      <c r="E210" s="154" t="s">
        <v>19</v>
      </c>
      <c r="F210" s="155" t="s">
        <v>267</v>
      </c>
      <c r="H210" s="156">
        <v>3.7490000000000001</v>
      </c>
      <c r="I210" s="157"/>
      <c r="L210" s="153"/>
      <c r="M210" s="158"/>
      <c r="T210" s="159"/>
      <c r="AT210" s="154" t="s">
        <v>148</v>
      </c>
      <c r="AU210" s="154" t="s">
        <v>82</v>
      </c>
      <c r="AV210" s="13" t="s">
        <v>82</v>
      </c>
      <c r="AW210" s="13" t="s">
        <v>33</v>
      </c>
      <c r="AX210" s="13" t="s">
        <v>72</v>
      </c>
      <c r="AY210" s="154" t="s">
        <v>134</v>
      </c>
    </row>
    <row r="211" spans="2:65" s="14" customFormat="1" ht="11.25">
      <c r="B211" s="160"/>
      <c r="D211" s="141" t="s">
        <v>148</v>
      </c>
      <c r="E211" s="161" t="s">
        <v>19</v>
      </c>
      <c r="F211" s="162" t="s">
        <v>174</v>
      </c>
      <c r="H211" s="163">
        <v>213.666</v>
      </c>
      <c r="I211" s="164"/>
      <c r="L211" s="160"/>
      <c r="M211" s="165"/>
      <c r="T211" s="166"/>
      <c r="AT211" s="161" t="s">
        <v>148</v>
      </c>
      <c r="AU211" s="161" t="s">
        <v>82</v>
      </c>
      <c r="AV211" s="14" t="s">
        <v>142</v>
      </c>
      <c r="AW211" s="14" t="s">
        <v>33</v>
      </c>
      <c r="AX211" s="14" t="s">
        <v>80</v>
      </c>
      <c r="AY211" s="161" t="s">
        <v>134</v>
      </c>
    </row>
    <row r="212" spans="2:65" s="1" customFormat="1" ht="16.5" customHeight="1">
      <c r="B212" s="33"/>
      <c r="C212" s="128" t="s">
        <v>268</v>
      </c>
      <c r="D212" s="128" t="s">
        <v>137</v>
      </c>
      <c r="E212" s="129" t="s">
        <v>269</v>
      </c>
      <c r="F212" s="130" t="s">
        <v>270</v>
      </c>
      <c r="G212" s="131" t="s">
        <v>168</v>
      </c>
      <c r="H212" s="132">
        <v>97.67</v>
      </c>
      <c r="I212" s="133"/>
      <c r="J212" s="134">
        <f>ROUND(I212*H212,2)</f>
        <v>0</v>
      </c>
      <c r="K212" s="130" t="s">
        <v>271</v>
      </c>
      <c r="L212" s="33"/>
      <c r="M212" s="135" t="s">
        <v>19</v>
      </c>
      <c r="N212" s="136" t="s">
        <v>43</v>
      </c>
      <c r="P212" s="137">
        <f>O212*H212</f>
        <v>0</v>
      </c>
      <c r="Q212" s="137">
        <v>6.0000000000000002E-5</v>
      </c>
      <c r="R212" s="137">
        <f>Q212*H212</f>
        <v>5.8602000000000003E-3</v>
      </c>
      <c r="S212" s="137">
        <v>6.0000000000000002E-5</v>
      </c>
      <c r="T212" s="138">
        <f>S212*H212</f>
        <v>5.8602000000000003E-3</v>
      </c>
      <c r="AR212" s="139" t="s">
        <v>142</v>
      </c>
      <c r="AT212" s="139" t="s">
        <v>137</v>
      </c>
      <c r="AU212" s="139" t="s">
        <v>82</v>
      </c>
      <c r="AY212" s="18" t="s">
        <v>134</v>
      </c>
      <c r="BE212" s="140">
        <f>IF(N212="základní",J212,0)</f>
        <v>0</v>
      </c>
      <c r="BF212" s="140">
        <f>IF(N212="snížená",J212,0)</f>
        <v>0</v>
      </c>
      <c r="BG212" s="140">
        <f>IF(N212="zákl. přenesená",J212,0)</f>
        <v>0</v>
      </c>
      <c r="BH212" s="140">
        <f>IF(N212="sníž. přenesená",J212,0)</f>
        <v>0</v>
      </c>
      <c r="BI212" s="140">
        <f>IF(N212="nulová",J212,0)</f>
        <v>0</v>
      </c>
      <c r="BJ212" s="18" t="s">
        <v>80</v>
      </c>
      <c r="BK212" s="140">
        <f>ROUND(I212*H212,2)</f>
        <v>0</v>
      </c>
      <c r="BL212" s="18" t="s">
        <v>142</v>
      </c>
      <c r="BM212" s="139" t="s">
        <v>272</v>
      </c>
    </row>
    <row r="213" spans="2:65" s="1" customFormat="1" ht="19.5">
      <c r="B213" s="33"/>
      <c r="D213" s="141" t="s">
        <v>144</v>
      </c>
      <c r="F213" s="142" t="s">
        <v>273</v>
      </c>
      <c r="I213" s="143"/>
      <c r="L213" s="33"/>
      <c r="M213" s="144"/>
      <c r="T213" s="54"/>
      <c r="AT213" s="18" t="s">
        <v>144</v>
      </c>
      <c r="AU213" s="18" t="s">
        <v>82</v>
      </c>
    </row>
    <row r="214" spans="2:65" s="12" customFormat="1" ht="11.25">
      <c r="B214" s="147"/>
      <c r="D214" s="141" t="s">
        <v>148</v>
      </c>
      <c r="E214" s="148" t="s">
        <v>19</v>
      </c>
      <c r="F214" s="149" t="s">
        <v>274</v>
      </c>
      <c r="H214" s="148" t="s">
        <v>19</v>
      </c>
      <c r="I214" s="150"/>
      <c r="L214" s="147"/>
      <c r="M214" s="151"/>
      <c r="T214" s="152"/>
      <c r="AT214" s="148" t="s">
        <v>148</v>
      </c>
      <c r="AU214" s="148" t="s">
        <v>82</v>
      </c>
      <c r="AV214" s="12" t="s">
        <v>80</v>
      </c>
      <c r="AW214" s="12" t="s">
        <v>33</v>
      </c>
      <c r="AX214" s="12" t="s">
        <v>72</v>
      </c>
      <c r="AY214" s="148" t="s">
        <v>134</v>
      </c>
    </row>
    <row r="215" spans="2:65" s="13" customFormat="1" ht="11.25">
      <c r="B215" s="153"/>
      <c r="D215" s="141" t="s">
        <v>148</v>
      </c>
      <c r="E215" s="154" t="s">
        <v>19</v>
      </c>
      <c r="F215" s="155" t="s">
        <v>275</v>
      </c>
      <c r="H215" s="156">
        <v>97.67</v>
      </c>
      <c r="I215" s="157"/>
      <c r="L215" s="153"/>
      <c r="M215" s="158"/>
      <c r="T215" s="159"/>
      <c r="AT215" s="154" t="s">
        <v>148</v>
      </c>
      <c r="AU215" s="154" t="s">
        <v>82</v>
      </c>
      <c r="AV215" s="13" t="s">
        <v>82</v>
      </c>
      <c r="AW215" s="13" t="s">
        <v>33</v>
      </c>
      <c r="AX215" s="13" t="s">
        <v>80</v>
      </c>
      <c r="AY215" s="154" t="s">
        <v>134</v>
      </c>
    </row>
    <row r="216" spans="2:65" s="1" customFormat="1" ht="21.75" customHeight="1">
      <c r="B216" s="33"/>
      <c r="C216" s="128" t="s">
        <v>276</v>
      </c>
      <c r="D216" s="128" t="s">
        <v>137</v>
      </c>
      <c r="E216" s="129" t="s">
        <v>277</v>
      </c>
      <c r="F216" s="130" t="s">
        <v>278</v>
      </c>
      <c r="G216" s="131" t="s">
        <v>168</v>
      </c>
      <c r="H216" s="132">
        <v>427.33199999999999</v>
      </c>
      <c r="I216" s="133"/>
      <c r="J216" s="134">
        <f>ROUND(I216*H216,2)</f>
        <v>0</v>
      </c>
      <c r="K216" s="130" t="s">
        <v>141</v>
      </c>
      <c r="L216" s="33"/>
      <c r="M216" s="135" t="s">
        <v>19</v>
      </c>
      <c r="N216" s="136" t="s">
        <v>43</v>
      </c>
      <c r="P216" s="137">
        <f>O216*H216</f>
        <v>0</v>
      </c>
      <c r="Q216" s="137">
        <v>3.0000000000000001E-3</v>
      </c>
      <c r="R216" s="137">
        <f>Q216*H216</f>
        <v>1.2819959999999999</v>
      </c>
      <c r="S216" s="137">
        <v>0</v>
      </c>
      <c r="T216" s="138">
        <f>S216*H216</f>
        <v>0</v>
      </c>
      <c r="AR216" s="139" t="s">
        <v>142</v>
      </c>
      <c r="AT216" s="139" t="s">
        <v>137</v>
      </c>
      <c r="AU216" s="139" t="s">
        <v>82</v>
      </c>
      <c r="AY216" s="18" t="s">
        <v>134</v>
      </c>
      <c r="BE216" s="140">
        <f>IF(N216="základní",J216,0)</f>
        <v>0</v>
      </c>
      <c r="BF216" s="140">
        <f>IF(N216="snížená",J216,0)</f>
        <v>0</v>
      </c>
      <c r="BG216" s="140">
        <f>IF(N216="zákl. přenesená",J216,0)</f>
        <v>0</v>
      </c>
      <c r="BH216" s="140">
        <f>IF(N216="sníž. přenesená",J216,0)</f>
        <v>0</v>
      </c>
      <c r="BI216" s="140">
        <f>IF(N216="nulová",J216,0)</f>
        <v>0</v>
      </c>
      <c r="BJ216" s="18" t="s">
        <v>80</v>
      </c>
      <c r="BK216" s="140">
        <f>ROUND(I216*H216,2)</f>
        <v>0</v>
      </c>
      <c r="BL216" s="18" t="s">
        <v>142</v>
      </c>
      <c r="BM216" s="139" t="s">
        <v>279</v>
      </c>
    </row>
    <row r="217" spans="2:65" s="1" customFormat="1" ht="19.5">
      <c r="B217" s="33"/>
      <c r="D217" s="141" t="s">
        <v>144</v>
      </c>
      <c r="F217" s="142" t="s">
        <v>280</v>
      </c>
      <c r="I217" s="143"/>
      <c r="L217" s="33"/>
      <c r="M217" s="144"/>
      <c r="T217" s="54"/>
      <c r="AT217" s="18" t="s">
        <v>144</v>
      </c>
      <c r="AU217" s="18" t="s">
        <v>82</v>
      </c>
    </row>
    <row r="218" spans="2:65" s="1" customFormat="1" ht="11.25">
      <c r="B218" s="33"/>
      <c r="D218" s="145" t="s">
        <v>146</v>
      </c>
      <c r="F218" s="146" t="s">
        <v>281</v>
      </c>
      <c r="I218" s="143"/>
      <c r="L218" s="33"/>
      <c r="M218" s="144"/>
      <c r="T218" s="54"/>
      <c r="AT218" s="18" t="s">
        <v>146</v>
      </c>
      <c r="AU218" s="18" t="s">
        <v>82</v>
      </c>
    </row>
    <row r="219" spans="2:65" s="12" customFormat="1" ht="11.25">
      <c r="B219" s="147"/>
      <c r="D219" s="141" t="s">
        <v>148</v>
      </c>
      <c r="E219" s="148" t="s">
        <v>19</v>
      </c>
      <c r="F219" s="149" t="s">
        <v>220</v>
      </c>
      <c r="H219" s="148" t="s">
        <v>19</v>
      </c>
      <c r="I219" s="150"/>
      <c r="L219" s="147"/>
      <c r="M219" s="151"/>
      <c r="T219" s="152"/>
      <c r="AT219" s="148" t="s">
        <v>148</v>
      </c>
      <c r="AU219" s="148" t="s">
        <v>82</v>
      </c>
      <c r="AV219" s="12" t="s">
        <v>80</v>
      </c>
      <c r="AW219" s="12" t="s">
        <v>33</v>
      </c>
      <c r="AX219" s="12" t="s">
        <v>72</v>
      </c>
      <c r="AY219" s="148" t="s">
        <v>134</v>
      </c>
    </row>
    <row r="220" spans="2:65" s="13" customFormat="1" ht="11.25">
      <c r="B220" s="153"/>
      <c r="D220" s="141" t="s">
        <v>148</v>
      </c>
      <c r="E220" s="154" t="s">
        <v>19</v>
      </c>
      <c r="F220" s="155" t="s">
        <v>261</v>
      </c>
      <c r="H220" s="156">
        <v>49.781999999999996</v>
      </c>
      <c r="I220" s="157"/>
      <c r="L220" s="153"/>
      <c r="M220" s="158"/>
      <c r="T220" s="159"/>
      <c r="AT220" s="154" t="s">
        <v>148</v>
      </c>
      <c r="AU220" s="154" t="s">
        <v>82</v>
      </c>
      <c r="AV220" s="13" t="s">
        <v>82</v>
      </c>
      <c r="AW220" s="13" t="s">
        <v>33</v>
      </c>
      <c r="AX220" s="13" t="s">
        <v>72</v>
      </c>
      <c r="AY220" s="154" t="s">
        <v>134</v>
      </c>
    </row>
    <row r="221" spans="2:65" s="13" customFormat="1" ht="22.5">
      <c r="B221" s="153"/>
      <c r="D221" s="141" t="s">
        <v>148</v>
      </c>
      <c r="E221" s="154" t="s">
        <v>19</v>
      </c>
      <c r="F221" s="155" t="s">
        <v>262</v>
      </c>
      <c r="H221" s="156">
        <v>44.213000000000001</v>
      </c>
      <c r="I221" s="157"/>
      <c r="L221" s="153"/>
      <c r="M221" s="158"/>
      <c r="T221" s="159"/>
      <c r="AT221" s="154" t="s">
        <v>148</v>
      </c>
      <c r="AU221" s="154" t="s">
        <v>82</v>
      </c>
      <c r="AV221" s="13" t="s">
        <v>82</v>
      </c>
      <c r="AW221" s="13" t="s">
        <v>33</v>
      </c>
      <c r="AX221" s="13" t="s">
        <v>72</v>
      </c>
      <c r="AY221" s="154" t="s">
        <v>134</v>
      </c>
    </row>
    <row r="222" spans="2:65" s="13" customFormat="1" ht="11.25">
      <c r="B222" s="153"/>
      <c r="D222" s="141" t="s">
        <v>148</v>
      </c>
      <c r="E222" s="154" t="s">
        <v>19</v>
      </c>
      <c r="F222" s="155" t="s">
        <v>263</v>
      </c>
      <c r="H222" s="156">
        <v>18.698</v>
      </c>
      <c r="I222" s="157"/>
      <c r="L222" s="153"/>
      <c r="M222" s="158"/>
      <c r="T222" s="159"/>
      <c r="AT222" s="154" t="s">
        <v>148</v>
      </c>
      <c r="AU222" s="154" t="s">
        <v>82</v>
      </c>
      <c r="AV222" s="13" t="s">
        <v>82</v>
      </c>
      <c r="AW222" s="13" t="s">
        <v>33</v>
      </c>
      <c r="AX222" s="13" t="s">
        <v>72</v>
      </c>
      <c r="AY222" s="154" t="s">
        <v>134</v>
      </c>
    </row>
    <row r="223" spans="2:65" s="13" customFormat="1" ht="11.25">
      <c r="B223" s="153"/>
      <c r="D223" s="141" t="s">
        <v>148</v>
      </c>
      <c r="E223" s="154" t="s">
        <v>19</v>
      </c>
      <c r="F223" s="155" t="s">
        <v>264</v>
      </c>
      <c r="H223" s="156">
        <v>6.1449999999999996</v>
      </c>
      <c r="I223" s="157"/>
      <c r="L223" s="153"/>
      <c r="M223" s="158"/>
      <c r="T223" s="159"/>
      <c r="AT223" s="154" t="s">
        <v>148</v>
      </c>
      <c r="AU223" s="154" t="s">
        <v>82</v>
      </c>
      <c r="AV223" s="13" t="s">
        <v>82</v>
      </c>
      <c r="AW223" s="13" t="s">
        <v>33</v>
      </c>
      <c r="AX223" s="13" t="s">
        <v>72</v>
      </c>
      <c r="AY223" s="154" t="s">
        <v>134</v>
      </c>
    </row>
    <row r="224" spans="2:65" s="13" customFormat="1" ht="11.25">
      <c r="B224" s="153"/>
      <c r="D224" s="141" t="s">
        <v>148</v>
      </c>
      <c r="E224" s="154" t="s">
        <v>19</v>
      </c>
      <c r="F224" s="155" t="s">
        <v>265</v>
      </c>
      <c r="H224" s="156">
        <v>63.811</v>
      </c>
      <c r="I224" s="157"/>
      <c r="L224" s="153"/>
      <c r="M224" s="158"/>
      <c r="T224" s="159"/>
      <c r="AT224" s="154" t="s">
        <v>148</v>
      </c>
      <c r="AU224" s="154" t="s">
        <v>82</v>
      </c>
      <c r="AV224" s="13" t="s">
        <v>82</v>
      </c>
      <c r="AW224" s="13" t="s">
        <v>33</v>
      </c>
      <c r="AX224" s="13" t="s">
        <v>72</v>
      </c>
      <c r="AY224" s="154" t="s">
        <v>134</v>
      </c>
    </row>
    <row r="225" spans="2:65" s="13" customFormat="1" ht="11.25">
      <c r="B225" s="153"/>
      <c r="D225" s="141" t="s">
        <v>148</v>
      </c>
      <c r="E225" s="154" t="s">
        <v>19</v>
      </c>
      <c r="F225" s="155" t="s">
        <v>266</v>
      </c>
      <c r="H225" s="156">
        <v>27.268000000000001</v>
      </c>
      <c r="I225" s="157"/>
      <c r="L225" s="153"/>
      <c r="M225" s="158"/>
      <c r="T225" s="159"/>
      <c r="AT225" s="154" t="s">
        <v>148</v>
      </c>
      <c r="AU225" s="154" t="s">
        <v>82</v>
      </c>
      <c r="AV225" s="13" t="s">
        <v>82</v>
      </c>
      <c r="AW225" s="13" t="s">
        <v>33</v>
      </c>
      <c r="AX225" s="13" t="s">
        <v>72</v>
      </c>
      <c r="AY225" s="154" t="s">
        <v>134</v>
      </c>
    </row>
    <row r="226" spans="2:65" s="13" customFormat="1" ht="11.25">
      <c r="B226" s="153"/>
      <c r="D226" s="141" t="s">
        <v>148</v>
      </c>
      <c r="E226" s="154" t="s">
        <v>19</v>
      </c>
      <c r="F226" s="155" t="s">
        <v>267</v>
      </c>
      <c r="H226" s="156">
        <v>3.7490000000000001</v>
      </c>
      <c r="I226" s="157"/>
      <c r="L226" s="153"/>
      <c r="M226" s="158"/>
      <c r="T226" s="159"/>
      <c r="AT226" s="154" t="s">
        <v>148</v>
      </c>
      <c r="AU226" s="154" t="s">
        <v>82</v>
      </c>
      <c r="AV226" s="13" t="s">
        <v>82</v>
      </c>
      <c r="AW226" s="13" t="s">
        <v>33</v>
      </c>
      <c r="AX226" s="13" t="s">
        <v>72</v>
      </c>
      <c r="AY226" s="154" t="s">
        <v>134</v>
      </c>
    </row>
    <row r="227" spans="2:65" s="15" customFormat="1" ht="11.25">
      <c r="B227" s="167"/>
      <c r="D227" s="141" t="s">
        <v>148</v>
      </c>
      <c r="E227" s="168" t="s">
        <v>19</v>
      </c>
      <c r="F227" s="169" t="s">
        <v>282</v>
      </c>
      <c r="H227" s="170">
        <v>213.666</v>
      </c>
      <c r="I227" s="171"/>
      <c r="L227" s="167"/>
      <c r="M227" s="172"/>
      <c r="T227" s="173"/>
      <c r="AT227" s="168" t="s">
        <v>148</v>
      </c>
      <c r="AU227" s="168" t="s">
        <v>82</v>
      </c>
      <c r="AV227" s="15" t="s">
        <v>135</v>
      </c>
      <c r="AW227" s="15" t="s">
        <v>33</v>
      </c>
      <c r="AX227" s="15" t="s">
        <v>72</v>
      </c>
      <c r="AY227" s="168" t="s">
        <v>134</v>
      </c>
    </row>
    <row r="228" spans="2:65" s="13" customFormat="1" ht="11.25">
      <c r="B228" s="153"/>
      <c r="D228" s="141" t="s">
        <v>148</v>
      </c>
      <c r="E228" s="154" t="s">
        <v>19</v>
      </c>
      <c r="F228" s="155" t="s">
        <v>283</v>
      </c>
      <c r="H228" s="156">
        <v>427.33199999999999</v>
      </c>
      <c r="I228" s="157"/>
      <c r="L228" s="153"/>
      <c r="M228" s="158"/>
      <c r="T228" s="159"/>
      <c r="AT228" s="154" t="s">
        <v>148</v>
      </c>
      <c r="AU228" s="154" t="s">
        <v>82</v>
      </c>
      <c r="AV228" s="13" t="s">
        <v>82</v>
      </c>
      <c r="AW228" s="13" t="s">
        <v>33</v>
      </c>
      <c r="AX228" s="13" t="s">
        <v>80</v>
      </c>
      <c r="AY228" s="154" t="s">
        <v>134</v>
      </c>
    </row>
    <row r="229" spans="2:65" s="1" customFormat="1" ht="16.5" customHeight="1">
      <c r="B229" s="33"/>
      <c r="C229" s="128" t="s">
        <v>284</v>
      </c>
      <c r="D229" s="128" t="s">
        <v>137</v>
      </c>
      <c r="E229" s="129" t="s">
        <v>285</v>
      </c>
      <c r="F229" s="130" t="s">
        <v>286</v>
      </c>
      <c r="G229" s="131" t="s">
        <v>168</v>
      </c>
      <c r="H229" s="132">
        <v>61.4</v>
      </c>
      <c r="I229" s="133"/>
      <c r="J229" s="134">
        <f>ROUND(I229*H229,2)</f>
        <v>0</v>
      </c>
      <c r="K229" s="130" t="s">
        <v>141</v>
      </c>
      <c r="L229" s="33"/>
      <c r="M229" s="135" t="s">
        <v>19</v>
      </c>
      <c r="N229" s="136" t="s">
        <v>43</v>
      </c>
      <c r="P229" s="137">
        <f>O229*H229</f>
        <v>0</v>
      </c>
      <c r="Q229" s="137">
        <v>1.1E-4</v>
      </c>
      <c r="R229" s="137">
        <f>Q229*H229</f>
        <v>6.7540000000000005E-3</v>
      </c>
      <c r="S229" s="137">
        <v>6.0000000000000002E-5</v>
      </c>
      <c r="T229" s="138">
        <f>S229*H229</f>
        <v>3.6840000000000002E-3</v>
      </c>
      <c r="AR229" s="139" t="s">
        <v>142</v>
      </c>
      <c r="AT229" s="139" t="s">
        <v>137</v>
      </c>
      <c r="AU229" s="139" t="s">
        <v>82</v>
      </c>
      <c r="AY229" s="18" t="s">
        <v>134</v>
      </c>
      <c r="BE229" s="140">
        <f>IF(N229="základní",J229,0)</f>
        <v>0</v>
      </c>
      <c r="BF229" s="140">
        <f>IF(N229="snížená",J229,0)</f>
        <v>0</v>
      </c>
      <c r="BG229" s="140">
        <f>IF(N229="zákl. přenesená",J229,0)</f>
        <v>0</v>
      </c>
      <c r="BH229" s="140">
        <f>IF(N229="sníž. přenesená",J229,0)</f>
        <v>0</v>
      </c>
      <c r="BI229" s="140">
        <f>IF(N229="nulová",J229,0)</f>
        <v>0</v>
      </c>
      <c r="BJ229" s="18" t="s">
        <v>80</v>
      </c>
      <c r="BK229" s="140">
        <f>ROUND(I229*H229,2)</f>
        <v>0</v>
      </c>
      <c r="BL229" s="18" t="s">
        <v>142</v>
      </c>
      <c r="BM229" s="139" t="s">
        <v>287</v>
      </c>
    </row>
    <row r="230" spans="2:65" s="1" customFormat="1" ht="19.5">
      <c r="B230" s="33"/>
      <c r="D230" s="141" t="s">
        <v>144</v>
      </c>
      <c r="F230" s="142" t="s">
        <v>288</v>
      </c>
      <c r="I230" s="143"/>
      <c r="L230" s="33"/>
      <c r="M230" s="144"/>
      <c r="T230" s="54"/>
      <c r="AT230" s="18" t="s">
        <v>144</v>
      </c>
      <c r="AU230" s="18" t="s">
        <v>82</v>
      </c>
    </row>
    <row r="231" spans="2:65" s="1" customFormat="1" ht="11.25">
      <c r="B231" s="33"/>
      <c r="D231" s="145" t="s">
        <v>146</v>
      </c>
      <c r="F231" s="146" t="s">
        <v>289</v>
      </c>
      <c r="I231" s="143"/>
      <c r="L231" s="33"/>
      <c r="M231" s="144"/>
      <c r="T231" s="54"/>
      <c r="AT231" s="18" t="s">
        <v>146</v>
      </c>
      <c r="AU231" s="18" t="s">
        <v>82</v>
      </c>
    </row>
    <row r="232" spans="2:65" s="12" customFormat="1" ht="11.25">
      <c r="B232" s="147"/>
      <c r="D232" s="141" t="s">
        <v>148</v>
      </c>
      <c r="E232" s="148" t="s">
        <v>19</v>
      </c>
      <c r="F232" s="149" t="s">
        <v>220</v>
      </c>
      <c r="H232" s="148" t="s">
        <v>19</v>
      </c>
      <c r="I232" s="150"/>
      <c r="L232" s="147"/>
      <c r="M232" s="151"/>
      <c r="T232" s="152"/>
      <c r="AT232" s="148" t="s">
        <v>148</v>
      </c>
      <c r="AU232" s="148" t="s">
        <v>82</v>
      </c>
      <c r="AV232" s="12" t="s">
        <v>80</v>
      </c>
      <c r="AW232" s="12" t="s">
        <v>33</v>
      </c>
      <c r="AX232" s="12" t="s">
        <v>72</v>
      </c>
      <c r="AY232" s="148" t="s">
        <v>134</v>
      </c>
    </row>
    <row r="233" spans="2:65" s="12" customFormat="1" ht="11.25">
      <c r="B233" s="147"/>
      <c r="D233" s="141" t="s">
        <v>148</v>
      </c>
      <c r="E233" s="148" t="s">
        <v>19</v>
      </c>
      <c r="F233" s="149" t="s">
        <v>290</v>
      </c>
      <c r="H233" s="148" t="s">
        <v>19</v>
      </c>
      <c r="I233" s="150"/>
      <c r="L233" s="147"/>
      <c r="M233" s="151"/>
      <c r="T233" s="152"/>
      <c r="AT233" s="148" t="s">
        <v>148</v>
      </c>
      <c r="AU233" s="148" t="s">
        <v>82</v>
      </c>
      <c r="AV233" s="12" t="s">
        <v>80</v>
      </c>
      <c r="AW233" s="12" t="s">
        <v>33</v>
      </c>
      <c r="AX233" s="12" t="s">
        <v>72</v>
      </c>
      <c r="AY233" s="148" t="s">
        <v>134</v>
      </c>
    </row>
    <row r="234" spans="2:65" s="13" customFormat="1" ht="11.25">
      <c r="B234" s="153"/>
      <c r="D234" s="141" t="s">
        <v>148</v>
      </c>
      <c r="E234" s="154" t="s">
        <v>19</v>
      </c>
      <c r="F234" s="155" t="s">
        <v>291</v>
      </c>
      <c r="H234" s="156">
        <v>61.4</v>
      </c>
      <c r="I234" s="157"/>
      <c r="L234" s="153"/>
      <c r="M234" s="158"/>
      <c r="T234" s="159"/>
      <c r="AT234" s="154" t="s">
        <v>148</v>
      </c>
      <c r="AU234" s="154" t="s">
        <v>82</v>
      </c>
      <c r="AV234" s="13" t="s">
        <v>82</v>
      </c>
      <c r="AW234" s="13" t="s">
        <v>33</v>
      </c>
      <c r="AX234" s="13" t="s">
        <v>80</v>
      </c>
      <c r="AY234" s="154" t="s">
        <v>134</v>
      </c>
    </row>
    <row r="235" spans="2:65" s="1" customFormat="1" ht="16.5" customHeight="1">
      <c r="B235" s="33"/>
      <c r="C235" s="128" t="s">
        <v>292</v>
      </c>
      <c r="D235" s="128" t="s">
        <v>137</v>
      </c>
      <c r="E235" s="129" t="s">
        <v>293</v>
      </c>
      <c r="F235" s="130" t="s">
        <v>294</v>
      </c>
      <c r="G235" s="131" t="s">
        <v>168</v>
      </c>
      <c r="H235" s="132">
        <v>30</v>
      </c>
      <c r="I235" s="133"/>
      <c r="J235" s="134">
        <f>ROUND(I235*H235,2)</f>
        <v>0</v>
      </c>
      <c r="K235" s="130" t="s">
        <v>141</v>
      </c>
      <c r="L235" s="33"/>
      <c r="M235" s="135" t="s">
        <v>19</v>
      </c>
      <c r="N235" s="136" t="s">
        <v>43</v>
      </c>
      <c r="P235" s="137">
        <f>O235*H235</f>
        <v>0</v>
      </c>
      <c r="Q235" s="137">
        <v>1.1E-4</v>
      </c>
      <c r="R235" s="137">
        <f>Q235*H235</f>
        <v>3.3E-3</v>
      </c>
      <c r="S235" s="137">
        <v>6.0000000000000002E-5</v>
      </c>
      <c r="T235" s="138">
        <f>S235*H235</f>
        <v>1.8E-3</v>
      </c>
      <c r="AR235" s="139" t="s">
        <v>142</v>
      </c>
      <c r="AT235" s="139" t="s">
        <v>137</v>
      </c>
      <c r="AU235" s="139" t="s">
        <v>82</v>
      </c>
      <c r="AY235" s="18" t="s">
        <v>134</v>
      </c>
      <c r="BE235" s="140">
        <f>IF(N235="základní",J235,0)</f>
        <v>0</v>
      </c>
      <c r="BF235" s="140">
        <f>IF(N235="snížená",J235,0)</f>
        <v>0</v>
      </c>
      <c r="BG235" s="140">
        <f>IF(N235="zákl. přenesená",J235,0)</f>
        <v>0</v>
      </c>
      <c r="BH235" s="140">
        <f>IF(N235="sníž. přenesená",J235,0)</f>
        <v>0</v>
      </c>
      <c r="BI235" s="140">
        <f>IF(N235="nulová",J235,0)</f>
        <v>0</v>
      </c>
      <c r="BJ235" s="18" t="s">
        <v>80</v>
      </c>
      <c r="BK235" s="140">
        <f>ROUND(I235*H235,2)</f>
        <v>0</v>
      </c>
      <c r="BL235" s="18" t="s">
        <v>142</v>
      </c>
      <c r="BM235" s="139" t="s">
        <v>295</v>
      </c>
    </row>
    <row r="236" spans="2:65" s="1" customFormat="1" ht="19.5">
      <c r="B236" s="33"/>
      <c r="D236" s="141" t="s">
        <v>144</v>
      </c>
      <c r="F236" s="142" t="s">
        <v>296</v>
      </c>
      <c r="I236" s="143"/>
      <c r="L236" s="33"/>
      <c r="M236" s="144"/>
      <c r="T236" s="54"/>
      <c r="AT236" s="18" t="s">
        <v>144</v>
      </c>
      <c r="AU236" s="18" t="s">
        <v>82</v>
      </c>
    </row>
    <row r="237" spans="2:65" s="1" customFormat="1" ht="11.25">
      <c r="B237" s="33"/>
      <c r="D237" s="145" t="s">
        <v>146</v>
      </c>
      <c r="F237" s="146" t="s">
        <v>297</v>
      </c>
      <c r="I237" s="143"/>
      <c r="L237" s="33"/>
      <c r="M237" s="144"/>
      <c r="T237" s="54"/>
      <c r="AT237" s="18" t="s">
        <v>146</v>
      </c>
      <c r="AU237" s="18" t="s">
        <v>82</v>
      </c>
    </row>
    <row r="238" spans="2:65" s="12" customFormat="1" ht="11.25">
      <c r="B238" s="147"/>
      <c r="D238" s="141" t="s">
        <v>148</v>
      </c>
      <c r="E238" s="148" t="s">
        <v>19</v>
      </c>
      <c r="F238" s="149" t="s">
        <v>220</v>
      </c>
      <c r="H238" s="148" t="s">
        <v>19</v>
      </c>
      <c r="I238" s="150"/>
      <c r="L238" s="147"/>
      <c r="M238" s="151"/>
      <c r="T238" s="152"/>
      <c r="AT238" s="148" t="s">
        <v>148</v>
      </c>
      <c r="AU238" s="148" t="s">
        <v>82</v>
      </c>
      <c r="AV238" s="12" t="s">
        <v>80</v>
      </c>
      <c r="AW238" s="12" t="s">
        <v>33</v>
      </c>
      <c r="AX238" s="12" t="s">
        <v>72</v>
      </c>
      <c r="AY238" s="148" t="s">
        <v>134</v>
      </c>
    </row>
    <row r="239" spans="2:65" s="12" customFormat="1" ht="11.25">
      <c r="B239" s="147"/>
      <c r="D239" s="141" t="s">
        <v>148</v>
      </c>
      <c r="E239" s="148" t="s">
        <v>19</v>
      </c>
      <c r="F239" s="149" t="s">
        <v>298</v>
      </c>
      <c r="H239" s="148" t="s">
        <v>19</v>
      </c>
      <c r="I239" s="150"/>
      <c r="L239" s="147"/>
      <c r="M239" s="151"/>
      <c r="T239" s="152"/>
      <c r="AT239" s="148" t="s">
        <v>148</v>
      </c>
      <c r="AU239" s="148" t="s">
        <v>82</v>
      </c>
      <c r="AV239" s="12" t="s">
        <v>80</v>
      </c>
      <c r="AW239" s="12" t="s">
        <v>33</v>
      </c>
      <c r="AX239" s="12" t="s">
        <v>72</v>
      </c>
      <c r="AY239" s="148" t="s">
        <v>134</v>
      </c>
    </row>
    <row r="240" spans="2:65" s="13" customFormat="1" ht="11.25">
      <c r="B240" s="153"/>
      <c r="D240" s="141" t="s">
        <v>148</v>
      </c>
      <c r="E240" s="154" t="s">
        <v>19</v>
      </c>
      <c r="F240" s="155" t="s">
        <v>299</v>
      </c>
      <c r="H240" s="156">
        <v>30</v>
      </c>
      <c r="I240" s="157"/>
      <c r="L240" s="153"/>
      <c r="M240" s="158"/>
      <c r="T240" s="159"/>
      <c r="AT240" s="154" t="s">
        <v>148</v>
      </c>
      <c r="AU240" s="154" t="s">
        <v>82</v>
      </c>
      <c r="AV240" s="13" t="s">
        <v>82</v>
      </c>
      <c r="AW240" s="13" t="s">
        <v>33</v>
      </c>
      <c r="AX240" s="13" t="s">
        <v>80</v>
      </c>
      <c r="AY240" s="154" t="s">
        <v>134</v>
      </c>
    </row>
    <row r="241" spans="2:65" s="1" customFormat="1" ht="24.2" customHeight="1">
      <c r="B241" s="33"/>
      <c r="C241" s="128" t="s">
        <v>300</v>
      </c>
      <c r="D241" s="128" t="s">
        <v>137</v>
      </c>
      <c r="E241" s="129" t="s">
        <v>301</v>
      </c>
      <c r="F241" s="130" t="s">
        <v>302</v>
      </c>
      <c r="G241" s="131" t="s">
        <v>193</v>
      </c>
      <c r="H241" s="132">
        <v>70.599999999999994</v>
      </c>
      <c r="I241" s="133"/>
      <c r="J241" s="134">
        <f>ROUND(I241*H241,2)</f>
        <v>0</v>
      </c>
      <c r="K241" s="130" t="s">
        <v>141</v>
      </c>
      <c r="L241" s="33"/>
      <c r="M241" s="135" t="s">
        <v>19</v>
      </c>
      <c r="N241" s="136" t="s">
        <v>43</v>
      </c>
      <c r="P241" s="137">
        <f>O241*H241</f>
        <v>0</v>
      </c>
      <c r="Q241" s="137">
        <v>1.5E-3</v>
      </c>
      <c r="R241" s="137">
        <f>Q241*H241</f>
        <v>0.10589999999999999</v>
      </c>
      <c r="S241" s="137">
        <v>0</v>
      </c>
      <c r="T241" s="138">
        <f>S241*H241</f>
        <v>0</v>
      </c>
      <c r="AR241" s="139" t="s">
        <v>142</v>
      </c>
      <c r="AT241" s="139" t="s">
        <v>137</v>
      </c>
      <c r="AU241" s="139" t="s">
        <v>82</v>
      </c>
      <c r="AY241" s="18" t="s">
        <v>134</v>
      </c>
      <c r="BE241" s="140">
        <f>IF(N241="základní",J241,0)</f>
        <v>0</v>
      </c>
      <c r="BF241" s="140">
        <f>IF(N241="snížená",J241,0)</f>
        <v>0</v>
      </c>
      <c r="BG241" s="140">
        <f>IF(N241="zákl. přenesená",J241,0)</f>
        <v>0</v>
      </c>
      <c r="BH241" s="140">
        <f>IF(N241="sníž. přenesená",J241,0)</f>
        <v>0</v>
      </c>
      <c r="BI241" s="140">
        <f>IF(N241="nulová",J241,0)</f>
        <v>0</v>
      </c>
      <c r="BJ241" s="18" t="s">
        <v>80</v>
      </c>
      <c r="BK241" s="140">
        <f>ROUND(I241*H241,2)</f>
        <v>0</v>
      </c>
      <c r="BL241" s="18" t="s">
        <v>142</v>
      </c>
      <c r="BM241" s="139" t="s">
        <v>303</v>
      </c>
    </row>
    <row r="242" spans="2:65" s="1" customFormat="1" ht="19.5">
      <c r="B242" s="33"/>
      <c r="D242" s="141" t="s">
        <v>144</v>
      </c>
      <c r="F242" s="142" t="s">
        <v>304</v>
      </c>
      <c r="I242" s="143"/>
      <c r="L242" s="33"/>
      <c r="M242" s="144"/>
      <c r="T242" s="54"/>
      <c r="AT242" s="18" t="s">
        <v>144</v>
      </c>
      <c r="AU242" s="18" t="s">
        <v>82</v>
      </c>
    </row>
    <row r="243" spans="2:65" s="1" customFormat="1" ht="11.25">
      <c r="B243" s="33"/>
      <c r="D243" s="145" t="s">
        <v>146</v>
      </c>
      <c r="F243" s="146" t="s">
        <v>305</v>
      </c>
      <c r="I243" s="143"/>
      <c r="L243" s="33"/>
      <c r="M243" s="144"/>
      <c r="T243" s="54"/>
      <c r="AT243" s="18" t="s">
        <v>146</v>
      </c>
      <c r="AU243" s="18" t="s">
        <v>82</v>
      </c>
    </row>
    <row r="244" spans="2:65" s="12" customFormat="1" ht="11.25">
      <c r="B244" s="147"/>
      <c r="D244" s="141" t="s">
        <v>148</v>
      </c>
      <c r="E244" s="148" t="s">
        <v>19</v>
      </c>
      <c r="F244" s="149" t="s">
        <v>220</v>
      </c>
      <c r="H244" s="148" t="s">
        <v>19</v>
      </c>
      <c r="I244" s="150"/>
      <c r="L244" s="147"/>
      <c r="M244" s="151"/>
      <c r="T244" s="152"/>
      <c r="AT244" s="148" t="s">
        <v>148</v>
      </c>
      <c r="AU244" s="148" t="s">
        <v>82</v>
      </c>
      <c r="AV244" s="12" t="s">
        <v>80</v>
      </c>
      <c r="AW244" s="12" t="s">
        <v>33</v>
      </c>
      <c r="AX244" s="12" t="s">
        <v>72</v>
      </c>
      <c r="AY244" s="148" t="s">
        <v>134</v>
      </c>
    </row>
    <row r="245" spans="2:65" s="13" customFormat="1" ht="22.5">
      <c r="B245" s="153"/>
      <c r="D245" s="141" t="s">
        <v>148</v>
      </c>
      <c r="E245" s="154" t="s">
        <v>19</v>
      </c>
      <c r="F245" s="155" t="s">
        <v>306</v>
      </c>
      <c r="H245" s="156">
        <v>70.599999999999994</v>
      </c>
      <c r="I245" s="157"/>
      <c r="L245" s="153"/>
      <c r="M245" s="158"/>
      <c r="T245" s="159"/>
      <c r="AT245" s="154" t="s">
        <v>148</v>
      </c>
      <c r="AU245" s="154" t="s">
        <v>82</v>
      </c>
      <c r="AV245" s="13" t="s">
        <v>82</v>
      </c>
      <c r="AW245" s="13" t="s">
        <v>33</v>
      </c>
      <c r="AX245" s="13" t="s">
        <v>80</v>
      </c>
      <c r="AY245" s="154" t="s">
        <v>134</v>
      </c>
    </row>
    <row r="246" spans="2:65" s="11" customFormat="1" ht="22.9" customHeight="1">
      <c r="B246" s="116"/>
      <c r="D246" s="117" t="s">
        <v>71</v>
      </c>
      <c r="E246" s="126" t="s">
        <v>307</v>
      </c>
      <c r="F246" s="126" t="s">
        <v>308</v>
      </c>
      <c r="I246" s="119"/>
      <c r="J246" s="127">
        <f>BK246</f>
        <v>0</v>
      </c>
      <c r="L246" s="116"/>
      <c r="M246" s="121"/>
      <c r="P246" s="122">
        <f>SUM(P247:P268)</f>
        <v>0</v>
      </c>
      <c r="R246" s="122">
        <f>SUM(R247:R268)</f>
        <v>0.55948000000000009</v>
      </c>
      <c r="T246" s="123">
        <f>SUM(T247:T268)</f>
        <v>0</v>
      </c>
      <c r="AR246" s="117" t="s">
        <v>80</v>
      </c>
      <c r="AT246" s="124" t="s">
        <v>71</v>
      </c>
      <c r="AU246" s="124" t="s">
        <v>80</v>
      </c>
      <c r="AY246" s="117" t="s">
        <v>134</v>
      </c>
      <c r="BK246" s="125">
        <f>SUM(BK247:BK268)</f>
        <v>0</v>
      </c>
    </row>
    <row r="247" spans="2:65" s="1" customFormat="1" ht="21.75" customHeight="1">
      <c r="B247" s="33"/>
      <c r="C247" s="128" t="s">
        <v>7</v>
      </c>
      <c r="D247" s="128" t="s">
        <v>137</v>
      </c>
      <c r="E247" s="129" t="s">
        <v>309</v>
      </c>
      <c r="F247" s="130" t="s">
        <v>310</v>
      </c>
      <c r="G247" s="131" t="s">
        <v>140</v>
      </c>
      <c r="H247" s="132">
        <v>9</v>
      </c>
      <c r="I247" s="133"/>
      <c r="J247" s="134">
        <f>ROUND(I247*H247,2)</f>
        <v>0</v>
      </c>
      <c r="K247" s="130" t="s">
        <v>141</v>
      </c>
      <c r="L247" s="33"/>
      <c r="M247" s="135" t="s">
        <v>19</v>
      </c>
      <c r="N247" s="136" t="s">
        <v>43</v>
      </c>
      <c r="P247" s="137">
        <f>O247*H247</f>
        <v>0</v>
      </c>
      <c r="Q247" s="137">
        <v>4.684E-2</v>
      </c>
      <c r="R247" s="137">
        <f>Q247*H247</f>
        <v>0.42155999999999999</v>
      </c>
      <c r="S247" s="137">
        <v>0</v>
      </c>
      <c r="T247" s="138">
        <f>S247*H247</f>
        <v>0</v>
      </c>
      <c r="AR247" s="139" t="s">
        <v>142</v>
      </c>
      <c r="AT247" s="139" t="s">
        <v>137</v>
      </c>
      <c r="AU247" s="139" t="s">
        <v>82</v>
      </c>
      <c r="AY247" s="18" t="s">
        <v>134</v>
      </c>
      <c r="BE247" s="140">
        <f>IF(N247="základní",J247,0)</f>
        <v>0</v>
      </c>
      <c r="BF247" s="140">
        <f>IF(N247="snížená",J247,0)</f>
        <v>0</v>
      </c>
      <c r="BG247" s="140">
        <f>IF(N247="zákl. přenesená",J247,0)</f>
        <v>0</v>
      </c>
      <c r="BH247" s="140">
        <f>IF(N247="sníž. přenesená",J247,0)</f>
        <v>0</v>
      </c>
      <c r="BI247" s="140">
        <f>IF(N247="nulová",J247,0)</f>
        <v>0</v>
      </c>
      <c r="BJ247" s="18" t="s">
        <v>80</v>
      </c>
      <c r="BK247" s="140">
        <f>ROUND(I247*H247,2)</f>
        <v>0</v>
      </c>
      <c r="BL247" s="18" t="s">
        <v>142</v>
      </c>
      <c r="BM247" s="139" t="s">
        <v>311</v>
      </c>
    </row>
    <row r="248" spans="2:65" s="1" customFormat="1" ht="19.5">
      <c r="B248" s="33"/>
      <c r="D248" s="141" t="s">
        <v>144</v>
      </c>
      <c r="F248" s="142" t="s">
        <v>312</v>
      </c>
      <c r="I248" s="143"/>
      <c r="L248" s="33"/>
      <c r="M248" s="144"/>
      <c r="T248" s="54"/>
      <c r="AT248" s="18" t="s">
        <v>144</v>
      </c>
      <c r="AU248" s="18" t="s">
        <v>82</v>
      </c>
    </row>
    <row r="249" spans="2:65" s="1" customFormat="1" ht="11.25">
      <c r="B249" s="33"/>
      <c r="D249" s="145" t="s">
        <v>146</v>
      </c>
      <c r="F249" s="146" t="s">
        <v>313</v>
      </c>
      <c r="I249" s="143"/>
      <c r="L249" s="33"/>
      <c r="M249" s="144"/>
      <c r="T249" s="54"/>
      <c r="AT249" s="18" t="s">
        <v>146</v>
      </c>
      <c r="AU249" s="18" t="s">
        <v>82</v>
      </c>
    </row>
    <row r="250" spans="2:65" s="12" customFormat="1" ht="11.25">
      <c r="B250" s="147"/>
      <c r="D250" s="141" t="s">
        <v>148</v>
      </c>
      <c r="E250" s="148" t="s">
        <v>19</v>
      </c>
      <c r="F250" s="149" t="s">
        <v>220</v>
      </c>
      <c r="H250" s="148" t="s">
        <v>19</v>
      </c>
      <c r="I250" s="150"/>
      <c r="L250" s="147"/>
      <c r="M250" s="151"/>
      <c r="T250" s="152"/>
      <c r="AT250" s="148" t="s">
        <v>148</v>
      </c>
      <c r="AU250" s="148" t="s">
        <v>82</v>
      </c>
      <c r="AV250" s="12" t="s">
        <v>80</v>
      </c>
      <c r="AW250" s="12" t="s">
        <v>33</v>
      </c>
      <c r="AX250" s="12" t="s">
        <v>72</v>
      </c>
      <c r="AY250" s="148" t="s">
        <v>134</v>
      </c>
    </row>
    <row r="251" spans="2:65" s="12" customFormat="1" ht="11.25">
      <c r="B251" s="147"/>
      <c r="D251" s="141" t="s">
        <v>148</v>
      </c>
      <c r="E251" s="148" t="s">
        <v>19</v>
      </c>
      <c r="F251" s="149" t="s">
        <v>314</v>
      </c>
      <c r="H251" s="148" t="s">
        <v>19</v>
      </c>
      <c r="I251" s="150"/>
      <c r="L251" s="147"/>
      <c r="M251" s="151"/>
      <c r="T251" s="152"/>
      <c r="AT251" s="148" t="s">
        <v>148</v>
      </c>
      <c r="AU251" s="148" t="s">
        <v>82</v>
      </c>
      <c r="AV251" s="12" t="s">
        <v>80</v>
      </c>
      <c r="AW251" s="12" t="s">
        <v>33</v>
      </c>
      <c r="AX251" s="12" t="s">
        <v>72</v>
      </c>
      <c r="AY251" s="148" t="s">
        <v>134</v>
      </c>
    </row>
    <row r="252" spans="2:65" s="13" customFormat="1" ht="11.25">
      <c r="B252" s="153"/>
      <c r="D252" s="141" t="s">
        <v>148</v>
      </c>
      <c r="E252" s="154" t="s">
        <v>19</v>
      </c>
      <c r="F252" s="155" t="s">
        <v>315</v>
      </c>
      <c r="H252" s="156">
        <v>1</v>
      </c>
      <c r="I252" s="157"/>
      <c r="L252" s="153"/>
      <c r="M252" s="158"/>
      <c r="T252" s="159"/>
      <c r="AT252" s="154" t="s">
        <v>148</v>
      </c>
      <c r="AU252" s="154" t="s">
        <v>82</v>
      </c>
      <c r="AV252" s="13" t="s">
        <v>82</v>
      </c>
      <c r="AW252" s="13" t="s">
        <v>33</v>
      </c>
      <c r="AX252" s="13" t="s">
        <v>72</v>
      </c>
      <c r="AY252" s="154" t="s">
        <v>134</v>
      </c>
    </row>
    <row r="253" spans="2:65" s="13" customFormat="1" ht="11.25">
      <c r="B253" s="153"/>
      <c r="D253" s="141" t="s">
        <v>148</v>
      </c>
      <c r="E253" s="154" t="s">
        <v>19</v>
      </c>
      <c r="F253" s="155" t="s">
        <v>316</v>
      </c>
      <c r="H253" s="156">
        <v>6</v>
      </c>
      <c r="I253" s="157"/>
      <c r="L253" s="153"/>
      <c r="M253" s="158"/>
      <c r="T253" s="159"/>
      <c r="AT253" s="154" t="s">
        <v>148</v>
      </c>
      <c r="AU253" s="154" t="s">
        <v>82</v>
      </c>
      <c r="AV253" s="13" t="s">
        <v>82</v>
      </c>
      <c r="AW253" s="13" t="s">
        <v>33</v>
      </c>
      <c r="AX253" s="13" t="s">
        <v>72</v>
      </c>
      <c r="AY253" s="154" t="s">
        <v>134</v>
      </c>
    </row>
    <row r="254" spans="2:65" s="13" customFormat="1" ht="11.25">
      <c r="B254" s="153"/>
      <c r="D254" s="141" t="s">
        <v>148</v>
      </c>
      <c r="E254" s="154" t="s">
        <v>19</v>
      </c>
      <c r="F254" s="155" t="s">
        <v>317</v>
      </c>
      <c r="H254" s="156">
        <v>1</v>
      </c>
      <c r="I254" s="157"/>
      <c r="L254" s="153"/>
      <c r="M254" s="158"/>
      <c r="T254" s="159"/>
      <c r="AT254" s="154" t="s">
        <v>148</v>
      </c>
      <c r="AU254" s="154" t="s">
        <v>82</v>
      </c>
      <c r="AV254" s="13" t="s">
        <v>82</v>
      </c>
      <c r="AW254" s="13" t="s">
        <v>33</v>
      </c>
      <c r="AX254" s="13" t="s">
        <v>72</v>
      </c>
      <c r="AY254" s="154" t="s">
        <v>134</v>
      </c>
    </row>
    <row r="255" spans="2:65" s="13" customFormat="1" ht="11.25">
      <c r="B255" s="153"/>
      <c r="D255" s="141" t="s">
        <v>148</v>
      </c>
      <c r="E255" s="154" t="s">
        <v>19</v>
      </c>
      <c r="F255" s="155" t="s">
        <v>318</v>
      </c>
      <c r="H255" s="156">
        <v>1</v>
      </c>
      <c r="I255" s="157"/>
      <c r="L255" s="153"/>
      <c r="M255" s="158"/>
      <c r="T255" s="159"/>
      <c r="AT255" s="154" t="s">
        <v>148</v>
      </c>
      <c r="AU255" s="154" t="s">
        <v>82</v>
      </c>
      <c r="AV255" s="13" t="s">
        <v>82</v>
      </c>
      <c r="AW255" s="13" t="s">
        <v>33</v>
      </c>
      <c r="AX255" s="13" t="s">
        <v>72</v>
      </c>
      <c r="AY255" s="154" t="s">
        <v>134</v>
      </c>
    </row>
    <row r="256" spans="2:65" s="14" customFormat="1" ht="11.25">
      <c r="B256" s="160"/>
      <c r="D256" s="141" t="s">
        <v>148</v>
      </c>
      <c r="E256" s="161" t="s">
        <v>19</v>
      </c>
      <c r="F256" s="162" t="s">
        <v>174</v>
      </c>
      <c r="H256" s="163">
        <v>9</v>
      </c>
      <c r="I256" s="164"/>
      <c r="L256" s="160"/>
      <c r="M256" s="165"/>
      <c r="T256" s="166"/>
      <c r="AT256" s="161" t="s">
        <v>148</v>
      </c>
      <c r="AU256" s="161" t="s">
        <v>82</v>
      </c>
      <c r="AV256" s="14" t="s">
        <v>142</v>
      </c>
      <c r="AW256" s="14" t="s">
        <v>33</v>
      </c>
      <c r="AX256" s="14" t="s">
        <v>80</v>
      </c>
      <c r="AY256" s="161" t="s">
        <v>134</v>
      </c>
    </row>
    <row r="257" spans="2:65" s="1" customFormat="1" ht="33" customHeight="1">
      <c r="B257" s="33"/>
      <c r="C257" s="174" t="s">
        <v>319</v>
      </c>
      <c r="D257" s="174" t="s">
        <v>320</v>
      </c>
      <c r="E257" s="175" t="s">
        <v>321</v>
      </c>
      <c r="F257" s="176" t="s">
        <v>322</v>
      </c>
      <c r="G257" s="177" t="s">
        <v>140</v>
      </c>
      <c r="H257" s="178">
        <v>1</v>
      </c>
      <c r="I257" s="179"/>
      <c r="J257" s="180">
        <f>ROUND(I257*H257,2)</f>
        <v>0</v>
      </c>
      <c r="K257" s="176" t="s">
        <v>141</v>
      </c>
      <c r="L257" s="181"/>
      <c r="M257" s="182" t="s">
        <v>19</v>
      </c>
      <c r="N257" s="183" t="s">
        <v>43</v>
      </c>
      <c r="P257" s="137">
        <f>O257*H257</f>
        <v>0</v>
      </c>
      <c r="Q257" s="137">
        <v>1.489E-2</v>
      </c>
      <c r="R257" s="137">
        <f>Q257*H257</f>
        <v>1.489E-2</v>
      </c>
      <c r="S257" s="137">
        <v>0</v>
      </c>
      <c r="T257" s="138">
        <f>S257*H257</f>
        <v>0</v>
      </c>
      <c r="AR257" s="139" t="s">
        <v>198</v>
      </c>
      <c r="AT257" s="139" t="s">
        <v>320</v>
      </c>
      <c r="AU257" s="139" t="s">
        <v>82</v>
      </c>
      <c r="AY257" s="18" t="s">
        <v>134</v>
      </c>
      <c r="BE257" s="140">
        <f>IF(N257="základní",J257,0)</f>
        <v>0</v>
      </c>
      <c r="BF257" s="140">
        <f>IF(N257="snížená",J257,0)</f>
        <v>0</v>
      </c>
      <c r="BG257" s="140">
        <f>IF(N257="zákl. přenesená",J257,0)</f>
        <v>0</v>
      </c>
      <c r="BH257" s="140">
        <f>IF(N257="sníž. přenesená",J257,0)</f>
        <v>0</v>
      </c>
      <c r="BI257" s="140">
        <f>IF(N257="nulová",J257,0)</f>
        <v>0</v>
      </c>
      <c r="BJ257" s="18" t="s">
        <v>80</v>
      </c>
      <c r="BK257" s="140">
        <f>ROUND(I257*H257,2)</f>
        <v>0</v>
      </c>
      <c r="BL257" s="18" t="s">
        <v>142</v>
      </c>
      <c r="BM257" s="139" t="s">
        <v>323</v>
      </c>
    </row>
    <row r="258" spans="2:65" s="1" customFormat="1" ht="19.5">
      <c r="B258" s="33"/>
      <c r="D258" s="141" t="s">
        <v>144</v>
      </c>
      <c r="F258" s="142" t="s">
        <v>322</v>
      </c>
      <c r="I258" s="143"/>
      <c r="L258" s="33"/>
      <c r="M258" s="144"/>
      <c r="T258" s="54"/>
      <c r="AT258" s="18" t="s">
        <v>144</v>
      </c>
      <c r="AU258" s="18" t="s">
        <v>82</v>
      </c>
    </row>
    <row r="259" spans="2:65" s="13" customFormat="1" ht="11.25">
      <c r="B259" s="153"/>
      <c r="D259" s="141" t="s">
        <v>148</v>
      </c>
      <c r="E259" s="154" t="s">
        <v>19</v>
      </c>
      <c r="F259" s="155" t="s">
        <v>324</v>
      </c>
      <c r="H259" s="156">
        <v>1</v>
      </c>
      <c r="I259" s="157"/>
      <c r="L259" s="153"/>
      <c r="M259" s="158"/>
      <c r="T259" s="159"/>
      <c r="AT259" s="154" t="s">
        <v>148</v>
      </c>
      <c r="AU259" s="154" t="s">
        <v>82</v>
      </c>
      <c r="AV259" s="13" t="s">
        <v>82</v>
      </c>
      <c r="AW259" s="13" t="s">
        <v>33</v>
      </c>
      <c r="AX259" s="13" t="s">
        <v>80</v>
      </c>
      <c r="AY259" s="154" t="s">
        <v>134</v>
      </c>
    </row>
    <row r="260" spans="2:65" s="1" customFormat="1" ht="33" customHeight="1">
      <c r="B260" s="33"/>
      <c r="C260" s="174" t="s">
        <v>325</v>
      </c>
      <c r="D260" s="174" t="s">
        <v>320</v>
      </c>
      <c r="E260" s="175" t="s">
        <v>326</v>
      </c>
      <c r="F260" s="176" t="s">
        <v>327</v>
      </c>
      <c r="G260" s="177" t="s">
        <v>140</v>
      </c>
      <c r="H260" s="178">
        <v>6</v>
      </c>
      <c r="I260" s="179"/>
      <c r="J260" s="180">
        <f>ROUND(I260*H260,2)</f>
        <v>0</v>
      </c>
      <c r="K260" s="176" t="s">
        <v>141</v>
      </c>
      <c r="L260" s="181"/>
      <c r="M260" s="182" t="s">
        <v>19</v>
      </c>
      <c r="N260" s="183" t="s">
        <v>43</v>
      </c>
      <c r="P260" s="137">
        <f>O260*H260</f>
        <v>0</v>
      </c>
      <c r="Q260" s="137">
        <v>1.521E-2</v>
      </c>
      <c r="R260" s="137">
        <f>Q260*H260</f>
        <v>9.1259999999999994E-2</v>
      </c>
      <c r="S260" s="137">
        <v>0</v>
      </c>
      <c r="T260" s="138">
        <f>S260*H260</f>
        <v>0</v>
      </c>
      <c r="AR260" s="139" t="s">
        <v>198</v>
      </c>
      <c r="AT260" s="139" t="s">
        <v>320</v>
      </c>
      <c r="AU260" s="139" t="s">
        <v>82</v>
      </c>
      <c r="AY260" s="18" t="s">
        <v>134</v>
      </c>
      <c r="BE260" s="140">
        <f>IF(N260="základní",J260,0)</f>
        <v>0</v>
      </c>
      <c r="BF260" s="140">
        <f>IF(N260="snížená",J260,0)</f>
        <v>0</v>
      </c>
      <c r="BG260" s="140">
        <f>IF(N260="zákl. přenesená",J260,0)</f>
        <v>0</v>
      </c>
      <c r="BH260" s="140">
        <f>IF(N260="sníž. přenesená",J260,0)</f>
        <v>0</v>
      </c>
      <c r="BI260" s="140">
        <f>IF(N260="nulová",J260,0)</f>
        <v>0</v>
      </c>
      <c r="BJ260" s="18" t="s">
        <v>80</v>
      </c>
      <c r="BK260" s="140">
        <f>ROUND(I260*H260,2)</f>
        <v>0</v>
      </c>
      <c r="BL260" s="18" t="s">
        <v>142</v>
      </c>
      <c r="BM260" s="139" t="s">
        <v>328</v>
      </c>
    </row>
    <row r="261" spans="2:65" s="1" customFormat="1" ht="19.5">
      <c r="B261" s="33"/>
      <c r="D261" s="141" t="s">
        <v>144</v>
      </c>
      <c r="F261" s="142" t="s">
        <v>327</v>
      </c>
      <c r="I261" s="143"/>
      <c r="L261" s="33"/>
      <c r="M261" s="144"/>
      <c r="T261" s="54"/>
      <c r="AT261" s="18" t="s">
        <v>144</v>
      </c>
      <c r="AU261" s="18" t="s">
        <v>82</v>
      </c>
    </row>
    <row r="262" spans="2:65" s="13" customFormat="1" ht="11.25">
      <c r="B262" s="153"/>
      <c r="D262" s="141" t="s">
        <v>148</v>
      </c>
      <c r="E262" s="154" t="s">
        <v>19</v>
      </c>
      <c r="F262" s="155" t="s">
        <v>329</v>
      </c>
      <c r="H262" s="156">
        <v>6</v>
      </c>
      <c r="I262" s="157"/>
      <c r="L262" s="153"/>
      <c r="M262" s="158"/>
      <c r="T262" s="159"/>
      <c r="AT262" s="154" t="s">
        <v>148</v>
      </c>
      <c r="AU262" s="154" t="s">
        <v>82</v>
      </c>
      <c r="AV262" s="13" t="s">
        <v>82</v>
      </c>
      <c r="AW262" s="13" t="s">
        <v>33</v>
      </c>
      <c r="AX262" s="13" t="s">
        <v>80</v>
      </c>
      <c r="AY262" s="154" t="s">
        <v>134</v>
      </c>
    </row>
    <row r="263" spans="2:65" s="1" customFormat="1" ht="33" customHeight="1">
      <c r="B263" s="33"/>
      <c r="C263" s="174" t="s">
        <v>330</v>
      </c>
      <c r="D263" s="174" t="s">
        <v>320</v>
      </c>
      <c r="E263" s="175" t="s">
        <v>331</v>
      </c>
      <c r="F263" s="176" t="s">
        <v>332</v>
      </c>
      <c r="G263" s="177" t="s">
        <v>140</v>
      </c>
      <c r="H263" s="178">
        <v>1</v>
      </c>
      <c r="I263" s="179"/>
      <c r="J263" s="180">
        <f>ROUND(I263*H263,2)</f>
        <v>0</v>
      </c>
      <c r="K263" s="176" t="s">
        <v>141</v>
      </c>
      <c r="L263" s="181"/>
      <c r="M263" s="182" t="s">
        <v>19</v>
      </c>
      <c r="N263" s="183" t="s">
        <v>43</v>
      </c>
      <c r="P263" s="137">
        <f>O263*H263</f>
        <v>0</v>
      </c>
      <c r="Q263" s="137">
        <v>1.553E-2</v>
      </c>
      <c r="R263" s="137">
        <f>Q263*H263</f>
        <v>1.553E-2</v>
      </c>
      <c r="S263" s="137">
        <v>0</v>
      </c>
      <c r="T263" s="138">
        <f>S263*H263</f>
        <v>0</v>
      </c>
      <c r="AR263" s="139" t="s">
        <v>198</v>
      </c>
      <c r="AT263" s="139" t="s">
        <v>320</v>
      </c>
      <c r="AU263" s="139" t="s">
        <v>82</v>
      </c>
      <c r="AY263" s="18" t="s">
        <v>134</v>
      </c>
      <c r="BE263" s="140">
        <f>IF(N263="základní",J263,0)</f>
        <v>0</v>
      </c>
      <c r="BF263" s="140">
        <f>IF(N263="snížená",J263,0)</f>
        <v>0</v>
      </c>
      <c r="BG263" s="140">
        <f>IF(N263="zákl. přenesená",J263,0)</f>
        <v>0</v>
      </c>
      <c r="BH263" s="140">
        <f>IF(N263="sníž. přenesená",J263,0)</f>
        <v>0</v>
      </c>
      <c r="BI263" s="140">
        <f>IF(N263="nulová",J263,0)</f>
        <v>0</v>
      </c>
      <c r="BJ263" s="18" t="s">
        <v>80</v>
      </c>
      <c r="BK263" s="140">
        <f>ROUND(I263*H263,2)</f>
        <v>0</v>
      </c>
      <c r="BL263" s="18" t="s">
        <v>142</v>
      </c>
      <c r="BM263" s="139" t="s">
        <v>333</v>
      </c>
    </row>
    <row r="264" spans="2:65" s="1" customFormat="1" ht="19.5">
      <c r="B264" s="33"/>
      <c r="D264" s="141" t="s">
        <v>144</v>
      </c>
      <c r="F264" s="142" t="s">
        <v>332</v>
      </c>
      <c r="I264" s="143"/>
      <c r="L264" s="33"/>
      <c r="M264" s="144"/>
      <c r="T264" s="54"/>
      <c r="AT264" s="18" t="s">
        <v>144</v>
      </c>
      <c r="AU264" s="18" t="s">
        <v>82</v>
      </c>
    </row>
    <row r="265" spans="2:65" s="13" customFormat="1" ht="11.25">
      <c r="B265" s="153"/>
      <c r="D265" s="141" t="s">
        <v>148</v>
      </c>
      <c r="E265" s="154" t="s">
        <v>19</v>
      </c>
      <c r="F265" s="155" t="s">
        <v>324</v>
      </c>
      <c r="H265" s="156">
        <v>1</v>
      </c>
      <c r="I265" s="157"/>
      <c r="L265" s="153"/>
      <c r="M265" s="158"/>
      <c r="T265" s="159"/>
      <c r="AT265" s="154" t="s">
        <v>148</v>
      </c>
      <c r="AU265" s="154" t="s">
        <v>82</v>
      </c>
      <c r="AV265" s="13" t="s">
        <v>82</v>
      </c>
      <c r="AW265" s="13" t="s">
        <v>33</v>
      </c>
      <c r="AX265" s="13" t="s">
        <v>80</v>
      </c>
      <c r="AY265" s="154" t="s">
        <v>134</v>
      </c>
    </row>
    <row r="266" spans="2:65" s="1" customFormat="1" ht="33" customHeight="1">
      <c r="B266" s="33"/>
      <c r="C266" s="174" t="s">
        <v>334</v>
      </c>
      <c r="D266" s="174" t="s">
        <v>320</v>
      </c>
      <c r="E266" s="175" t="s">
        <v>335</v>
      </c>
      <c r="F266" s="176" t="s">
        <v>336</v>
      </c>
      <c r="G266" s="177" t="s">
        <v>140</v>
      </c>
      <c r="H266" s="178">
        <v>1</v>
      </c>
      <c r="I266" s="179"/>
      <c r="J266" s="180">
        <f>ROUND(I266*H266,2)</f>
        <v>0</v>
      </c>
      <c r="K266" s="176" t="s">
        <v>141</v>
      </c>
      <c r="L266" s="181"/>
      <c r="M266" s="182" t="s">
        <v>19</v>
      </c>
      <c r="N266" s="183" t="s">
        <v>43</v>
      </c>
      <c r="P266" s="137">
        <f>O266*H266</f>
        <v>0</v>
      </c>
      <c r="Q266" s="137">
        <v>1.6240000000000001E-2</v>
      </c>
      <c r="R266" s="137">
        <f>Q266*H266</f>
        <v>1.6240000000000001E-2</v>
      </c>
      <c r="S266" s="137">
        <v>0</v>
      </c>
      <c r="T266" s="138">
        <f>S266*H266</f>
        <v>0</v>
      </c>
      <c r="AR266" s="139" t="s">
        <v>198</v>
      </c>
      <c r="AT266" s="139" t="s">
        <v>320</v>
      </c>
      <c r="AU266" s="139" t="s">
        <v>82</v>
      </c>
      <c r="AY266" s="18" t="s">
        <v>134</v>
      </c>
      <c r="BE266" s="140">
        <f>IF(N266="základní",J266,0)</f>
        <v>0</v>
      </c>
      <c r="BF266" s="140">
        <f>IF(N266="snížená",J266,0)</f>
        <v>0</v>
      </c>
      <c r="BG266" s="140">
        <f>IF(N266="zákl. přenesená",J266,0)</f>
        <v>0</v>
      </c>
      <c r="BH266" s="140">
        <f>IF(N266="sníž. přenesená",J266,0)</f>
        <v>0</v>
      </c>
      <c r="BI266" s="140">
        <f>IF(N266="nulová",J266,0)</f>
        <v>0</v>
      </c>
      <c r="BJ266" s="18" t="s">
        <v>80</v>
      </c>
      <c r="BK266" s="140">
        <f>ROUND(I266*H266,2)</f>
        <v>0</v>
      </c>
      <c r="BL266" s="18" t="s">
        <v>142</v>
      </c>
      <c r="BM266" s="139" t="s">
        <v>337</v>
      </c>
    </row>
    <row r="267" spans="2:65" s="1" customFormat="1" ht="19.5">
      <c r="B267" s="33"/>
      <c r="D267" s="141" t="s">
        <v>144</v>
      </c>
      <c r="F267" s="142" t="s">
        <v>336</v>
      </c>
      <c r="I267" s="143"/>
      <c r="L267" s="33"/>
      <c r="M267" s="144"/>
      <c r="T267" s="54"/>
      <c r="AT267" s="18" t="s">
        <v>144</v>
      </c>
      <c r="AU267" s="18" t="s">
        <v>82</v>
      </c>
    </row>
    <row r="268" spans="2:65" s="13" customFormat="1" ht="11.25">
      <c r="B268" s="153"/>
      <c r="D268" s="141" t="s">
        <v>148</v>
      </c>
      <c r="E268" s="154" t="s">
        <v>19</v>
      </c>
      <c r="F268" s="155" t="s">
        <v>324</v>
      </c>
      <c r="H268" s="156">
        <v>1</v>
      </c>
      <c r="I268" s="157"/>
      <c r="L268" s="153"/>
      <c r="M268" s="158"/>
      <c r="T268" s="159"/>
      <c r="AT268" s="154" t="s">
        <v>148</v>
      </c>
      <c r="AU268" s="154" t="s">
        <v>82</v>
      </c>
      <c r="AV268" s="13" t="s">
        <v>82</v>
      </c>
      <c r="AW268" s="13" t="s">
        <v>33</v>
      </c>
      <c r="AX268" s="13" t="s">
        <v>80</v>
      </c>
      <c r="AY268" s="154" t="s">
        <v>134</v>
      </c>
    </row>
    <row r="269" spans="2:65" s="11" customFormat="1" ht="22.9" customHeight="1">
      <c r="B269" s="116"/>
      <c r="D269" s="117" t="s">
        <v>71</v>
      </c>
      <c r="E269" s="126" t="s">
        <v>338</v>
      </c>
      <c r="F269" s="126" t="s">
        <v>339</v>
      </c>
      <c r="I269" s="119"/>
      <c r="J269" s="127">
        <f>BK269</f>
        <v>0</v>
      </c>
      <c r="L269" s="116"/>
      <c r="M269" s="121"/>
      <c r="P269" s="122">
        <f>SUM(P270:P274)</f>
        <v>0</v>
      </c>
      <c r="R269" s="122">
        <f>SUM(R270:R274)</f>
        <v>4.4619999999999998E-3</v>
      </c>
      <c r="T269" s="123">
        <f>SUM(T270:T274)</f>
        <v>0</v>
      </c>
      <c r="AR269" s="117" t="s">
        <v>80</v>
      </c>
      <c r="AT269" s="124" t="s">
        <v>71</v>
      </c>
      <c r="AU269" s="124" t="s">
        <v>80</v>
      </c>
      <c r="AY269" s="117" t="s">
        <v>134</v>
      </c>
      <c r="BK269" s="125">
        <f>SUM(BK270:BK274)</f>
        <v>0</v>
      </c>
    </row>
    <row r="270" spans="2:65" s="1" customFormat="1" ht="24.2" customHeight="1">
      <c r="B270" s="33"/>
      <c r="C270" s="128" t="s">
        <v>340</v>
      </c>
      <c r="D270" s="128" t="s">
        <v>137</v>
      </c>
      <c r="E270" s="129" t="s">
        <v>341</v>
      </c>
      <c r="F270" s="130" t="s">
        <v>342</v>
      </c>
      <c r="G270" s="131" t="s">
        <v>168</v>
      </c>
      <c r="H270" s="132">
        <v>111.55</v>
      </c>
      <c r="I270" s="133"/>
      <c r="J270" s="134">
        <f>ROUND(I270*H270,2)</f>
        <v>0</v>
      </c>
      <c r="K270" s="130" t="s">
        <v>141</v>
      </c>
      <c r="L270" s="33"/>
      <c r="M270" s="135" t="s">
        <v>19</v>
      </c>
      <c r="N270" s="136" t="s">
        <v>43</v>
      </c>
      <c r="P270" s="137">
        <f>O270*H270</f>
        <v>0</v>
      </c>
      <c r="Q270" s="137">
        <v>4.0000000000000003E-5</v>
      </c>
      <c r="R270" s="137">
        <f>Q270*H270</f>
        <v>4.4619999999999998E-3</v>
      </c>
      <c r="S270" s="137">
        <v>0</v>
      </c>
      <c r="T270" s="138">
        <f>S270*H270</f>
        <v>0</v>
      </c>
      <c r="AR270" s="139" t="s">
        <v>142</v>
      </c>
      <c r="AT270" s="139" t="s">
        <v>137</v>
      </c>
      <c r="AU270" s="139" t="s">
        <v>82</v>
      </c>
      <c r="AY270" s="18" t="s">
        <v>134</v>
      </c>
      <c r="BE270" s="140">
        <f>IF(N270="základní",J270,0)</f>
        <v>0</v>
      </c>
      <c r="BF270" s="140">
        <f>IF(N270="snížená",J270,0)</f>
        <v>0</v>
      </c>
      <c r="BG270" s="140">
        <f>IF(N270="zákl. přenesená",J270,0)</f>
        <v>0</v>
      </c>
      <c r="BH270" s="140">
        <f>IF(N270="sníž. přenesená",J270,0)</f>
        <v>0</v>
      </c>
      <c r="BI270" s="140">
        <f>IF(N270="nulová",J270,0)</f>
        <v>0</v>
      </c>
      <c r="BJ270" s="18" t="s">
        <v>80</v>
      </c>
      <c r="BK270" s="140">
        <f>ROUND(I270*H270,2)</f>
        <v>0</v>
      </c>
      <c r="BL270" s="18" t="s">
        <v>142</v>
      </c>
      <c r="BM270" s="139" t="s">
        <v>343</v>
      </c>
    </row>
    <row r="271" spans="2:65" s="1" customFormat="1" ht="19.5">
      <c r="B271" s="33"/>
      <c r="D271" s="141" t="s">
        <v>144</v>
      </c>
      <c r="F271" s="142" t="s">
        <v>344</v>
      </c>
      <c r="I271" s="143"/>
      <c r="L271" s="33"/>
      <c r="M271" s="144"/>
      <c r="T271" s="54"/>
      <c r="AT271" s="18" t="s">
        <v>144</v>
      </c>
      <c r="AU271" s="18" t="s">
        <v>82</v>
      </c>
    </row>
    <row r="272" spans="2:65" s="1" customFormat="1" ht="11.25">
      <c r="B272" s="33"/>
      <c r="D272" s="145" t="s">
        <v>146</v>
      </c>
      <c r="F272" s="146" t="s">
        <v>345</v>
      </c>
      <c r="I272" s="143"/>
      <c r="L272" s="33"/>
      <c r="M272" s="144"/>
      <c r="T272" s="54"/>
      <c r="AT272" s="18" t="s">
        <v>146</v>
      </c>
      <c r="AU272" s="18" t="s">
        <v>82</v>
      </c>
    </row>
    <row r="273" spans="2:65" s="12" customFormat="1" ht="11.25">
      <c r="B273" s="147"/>
      <c r="D273" s="141" t="s">
        <v>148</v>
      </c>
      <c r="E273" s="148" t="s">
        <v>19</v>
      </c>
      <c r="F273" s="149" t="s">
        <v>220</v>
      </c>
      <c r="H273" s="148" t="s">
        <v>19</v>
      </c>
      <c r="I273" s="150"/>
      <c r="L273" s="147"/>
      <c r="M273" s="151"/>
      <c r="T273" s="152"/>
      <c r="AT273" s="148" t="s">
        <v>148</v>
      </c>
      <c r="AU273" s="148" t="s">
        <v>82</v>
      </c>
      <c r="AV273" s="12" t="s">
        <v>80</v>
      </c>
      <c r="AW273" s="12" t="s">
        <v>33</v>
      </c>
      <c r="AX273" s="12" t="s">
        <v>72</v>
      </c>
      <c r="AY273" s="148" t="s">
        <v>134</v>
      </c>
    </row>
    <row r="274" spans="2:65" s="13" customFormat="1" ht="11.25">
      <c r="B274" s="153"/>
      <c r="D274" s="141" t="s">
        <v>148</v>
      </c>
      <c r="E274" s="154" t="s">
        <v>19</v>
      </c>
      <c r="F274" s="155" t="s">
        <v>346</v>
      </c>
      <c r="H274" s="156">
        <v>111.55</v>
      </c>
      <c r="I274" s="157"/>
      <c r="L274" s="153"/>
      <c r="M274" s="158"/>
      <c r="T274" s="159"/>
      <c r="AT274" s="154" t="s">
        <v>148</v>
      </c>
      <c r="AU274" s="154" t="s">
        <v>82</v>
      </c>
      <c r="AV274" s="13" t="s">
        <v>82</v>
      </c>
      <c r="AW274" s="13" t="s">
        <v>33</v>
      </c>
      <c r="AX274" s="13" t="s">
        <v>80</v>
      </c>
      <c r="AY274" s="154" t="s">
        <v>134</v>
      </c>
    </row>
    <row r="275" spans="2:65" s="11" customFormat="1" ht="22.9" customHeight="1">
      <c r="B275" s="116"/>
      <c r="D275" s="117" t="s">
        <v>71</v>
      </c>
      <c r="E275" s="126" t="s">
        <v>347</v>
      </c>
      <c r="F275" s="126" t="s">
        <v>348</v>
      </c>
      <c r="I275" s="119"/>
      <c r="J275" s="127">
        <f>BK275</f>
        <v>0</v>
      </c>
      <c r="L275" s="116"/>
      <c r="M275" s="121"/>
      <c r="P275" s="122">
        <f>SUM(P276:P280)</f>
        <v>0</v>
      </c>
      <c r="R275" s="122">
        <f>SUM(R276:R280)</f>
        <v>1.3431599999999998E-2</v>
      </c>
      <c r="T275" s="123">
        <f>SUM(T276:T280)</f>
        <v>0</v>
      </c>
      <c r="AR275" s="117" t="s">
        <v>80</v>
      </c>
      <c r="AT275" s="124" t="s">
        <v>71</v>
      </c>
      <c r="AU275" s="124" t="s">
        <v>80</v>
      </c>
      <c r="AY275" s="117" t="s">
        <v>134</v>
      </c>
      <c r="BK275" s="125">
        <f>SUM(BK276:BK280)</f>
        <v>0</v>
      </c>
    </row>
    <row r="276" spans="2:65" s="1" customFormat="1" ht="33" customHeight="1">
      <c r="B276" s="33"/>
      <c r="C276" s="128" t="s">
        <v>349</v>
      </c>
      <c r="D276" s="128" t="s">
        <v>137</v>
      </c>
      <c r="E276" s="129" t="s">
        <v>350</v>
      </c>
      <c r="F276" s="130" t="s">
        <v>351</v>
      </c>
      <c r="G276" s="131" t="s">
        <v>168</v>
      </c>
      <c r="H276" s="132">
        <v>103.32</v>
      </c>
      <c r="I276" s="133"/>
      <c r="J276" s="134">
        <f>ROUND(I276*H276,2)</f>
        <v>0</v>
      </c>
      <c r="K276" s="130" t="s">
        <v>141</v>
      </c>
      <c r="L276" s="33"/>
      <c r="M276" s="135" t="s">
        <v>19</v>
      </c>
      <c r="N276" s="136" t="s">
        <v>43</v>
      </c>
      <c r="P276" s="137">
        <f>O276*H276</f>
        <v>0</v>
      </c>
      <c r="Q276" s="137">
        <v>1.2999999999999999E-4</v>
      </c>
      <c r="R276" s="137">
        <f>Q276*H276</f>
        <v>1.3431599999999998E-2</v>
      </c>
      <c r="S276" s="137">
        <v>0</v>
      </c>
      <c r="T276" s="138">
        <f>S276*H276</f>
        <v>0</v>
      </c>
      <c r="AR276" s="139" t="s">
        <v>142</v>
      </c>
      <c r="AT276" s="139" t="s">
        <v>137</v>
      </c>
      <c r="AU276" s="139" t="s">
        <v>82</v>
      </c>
      <c r="AY276" s="18" t="s">
        <v>134</v>
      </c>
      <c r="BE276" s="140">
        <f>IF(N276="základní",J276,0)</f>
        <v>0</v>
      </c>
      <c r="BF276" s="140">
        <f>IF(N276="snížená",J276,0)</f>
        <v>0</v>
      </c>
      <c r="BG276" s="140">
        <f>IF(N276="zákl. přenesená",J276,0)</f>
        <v>0</v>
      </c>
      <c r="BH276" s="140">
        <f>IF(N276="sníž. přenesená",J276,0)</f>
        <v>0</v>
      </c>
      <c r="BI276" s="140">
        <f>IF(N276="nulová",J276,0)</f>
        <v>0</v>
      </c>
      <c r="BJ276" s="18" t="s">
        <v>80</v>
      </c>
      <c r="BK276" s="140">
        <f>ROUND(I276*H276,2)</f>
        <v>0</v>
      </c>
      <c r="BL276" s="18" t="s">
        <v>142</v>
      </c>
      <c r="BM276" s="139" t="s">
        <v>352</v>
      </c>
    </row>
    <row r="277" spans="2:65" s="1" customFormat="1" ht="19.5">
      <c r="B277" s="33"/>
      <c r="D277" s="141" t="s">
        <v>144</v>
      </c>
      <c r="F277" s="142" t="s">
        <v>353</v>
      </c>
      <c r="I277" s="143"/>
      <c r="L277" s="33"/>
      <c r="M277" s="144"/>
      <c r="T277" s="54"/>
      <c r="AT277" s="18" t="s">
        <v>144</v>
      </c>
      <c r="AU277" s="18" t="s">
        <v>82</v>
      </c>
    </row>
    <row r="278" spans="2:65" s="1" customFormat="1" ht="11.25">
      <c r="B278" s="33"/>
      <c r="D278" s="145" t="s">
        <v>146</v>
      </c>
      <c r="F278" s="146" t="s">
        <v>354</v>
      </c>
      <c r="I278" s="143"/>
      <c r="L278" s="33"/>
      <c r="M278" s="144"/>
      <c r="T278" s="54"/>
      <c r="AT278" s="18" t="s">
        <v>146</v>
      </c>
      <c r="AU278" s="18" t="s">
        <v>82</v>
      </c>
    </row>
    <row r="279" spans="2:65" s="12" customFormat="1" ht="11.25">
      <c r="B279" s="147"/>
      <c r="D279" s="141" t="s">
        <v>148</v>
      </c>
      <c r="E279" s="148" t="s">
        <v>19</v>
      </c>
      <c r="F279" s="149" t="s">
        <v>220</v>
      </c>
      <c r="H279" s="148" t="s">
        <v>19</v>
      </c>
      <c r="I279" s="150"/>
      <c r="L279" s="147"/>
      <c r="M279" s="151"/>
      <c r="T279" s="152"/>
      <c r="AT279" s="148" t="s">
        <v>148</v>
      </c>
      <c r="AU279" s="148" t="s">
        <v>82</v>
      </c>
      <c r="AV279" s="12" t="s">
        <v>80</v>
      </c>
      <c r="AW279" s="12" t="s">
        <v>33</v>
      </c>
      <c r="AX279" s="12" t="s">
        <v>72</v>
      </c>
      <c r="AY279" s="148" t="s">
        <v>134</v>
      </c>
    </row>
    <row r="280" spans="2:65" s="13" customFormat="1" ht="11.25">
      <c r="B280" s="153"/>
      <c r="D280" s="141" t="s">
        <v>148</v>
      </c>
      <c r="E280" s="154" t="s">
        <v>19</v>
      </c>
      <c r="F280" s="155" t="s">
        <v>355</v>
      </c>
      <c r="H280" s="156">
        <v>103.32</v>
      </c>
      <c r="I280" s="157"/>
      <c r="L280" s="153"/>
      <c r="M280" s="158"/>
      <c r="T280" s="159"/>
      <c r="AT280" s="154" t="s">
        <v>148</v>
      </c>
      <c r="AU280" s="154" t="s">
        <v>82</v>
      </c>
      <c r="AV280" s="13" t="s">
        <v>82</v>
      </c>
      <c r="AW280" s="13" t="s">
        <v>33</v>
      </c>
      <c r="AX280" s="13" t="s">
        <v>80</v>
      </c>
      <c r="AY280" s="154" t="s">
        <v>134</v>
      </c>
    </row>
    <row r="281" spans="2:65" s="11" customFormat="1" ht="22.9" customHeight="1">
      <c r="B281" s="116"/>
      <c r="D281" s="117" t="s">
        <v>71</v>
      </c>
      <c r="E281" s="126" t="s">
        <v>356</v>
      </c>
      <c r="F281" s="126" t="s">
        <v>357</v>
      </c>
      <c r="I281" s="119"/>
      <c r="J281" s="127">
        <f>BK281</f>
        <v>0</v>
      </c>
      <c r="L281" s="116"/>
      <c r="M281" s="121"/>
      <c r="P281" s="122">
        <f>SUM(P282:P326)</f>
        <v>0</v>
      </c>
      <c r="R281" s="122">
        <f>SUM(R282:R326)</f>
        <v>0</v>
      </c>
      <c r="T281" s="123">
        <f>SUM(T282:T326)</f>
        <v>12.029061</v>
      </c>
      <c r="AR281" s="117" t="s">
        <v>80</v>
      </c>
      <c r="AT281" s="124" t="s">
        <v>71</v>
      </c>
      <c r="AU281" s="124" t="s">
        <v>80</v>
      </c>
      <c r="AY281" s="117" t="s">
        <v>134</v>
      </c>
      <c r="BK281" s="125">
        <f>SUM(BK282:BK326)</f>
        <v>0</v>
      </c>
    </row>
    <row r="282" spans="2:65" s="1" customFormat="1" ht="24.2" customHeight="1">
      <c r="B282" s="33"/>
      <c r="C282" s="128" t="s">
        <v>358</v>
      </c>
      <c r="D282" s="128" t="s">
        <v>137</v>
      </c>
      <c r="E282" s="129" t="s">
        <v>359</v>
      </c>
      <c r="F282" s="130" t="s">
        <v>360</v>
      </c>
      <c r="G282" s="131" t="s">
        <v>168</v>
      </c>
      <c r="H282" s="132">
        <v>43.155999999999999</v>
      </c>
      <c r="I282" s="133"/>
      <c r="J282" s="134">
        <f>ROUND(I282*H282,2)</f>
        <v>0</v>
      </c>
      <c r="K282" s="130" t="s">
        <v>141</v>
      </c>
      <c r="L282" s="33"/>
      <c r="M282" s="135" t="s">
        <v>19</v>
      </c>
      <c r="N282" s="136" t="s">
        <v>43</v>
      </c>
      <c r="P282" s="137">
        <f>O282*H282</f>
        <v>0</v>
      </c>
      <c r="Q282" s="137">
        <v>0</v>
      </c>
      <c r="R282" s="137">
        <f>Q282*H282</f>
        <v>0</v>
      </c>
      <c r="S282" s="137">
        <v>0.26100000000000001</v>
      </c>
      <c r="T282" s="138">
        <f>S282*H282</f>
        <v>11.263716000000001</v>
      </c>
      <c r="AR282" s="139" t="s">
        <v>142</v>
      </c>
      <c r="AT282" s="139" t="s">
        <v>137</v>
      </c>
      <c r="AU282" s="139" t="s">
        <v>82</v>
      </c>
      <c r="AY282" s="18" t="s">
        <v>134</v>
      </c>
      <c r="BE282" s="140">
        <f>IF(N282="základní",J282,0)</f>
        <v>0</v>
      </c>
      <c r="BF282" s="140">
        <f>IF(N282="snížená",J282,0)</f>
        <v>0</v>
      </c>
      <c r="BG282" s="140">
        <f>IF(N282="zákl. přenesená",J282,0)</f>
        <v>0</v>
      </c>
      <c r="BH282" s="140">
        <f>IF(N282="sníž. přenesená",J282,0)</f>
        <v>0</v>
      </c>
      <c r="BI282" s="140">
        <f>IF(N282="nulová",J282,0)</f>
        <v>0</v>
      </c>
      <c r="BJ282" s="18" t="s">
        <v>80</v>
      </c>
      <c r="BK282" s="140">
        <f>ROUND(I282*H282,2)</f>
        <v>0</v>
      </c>
      <c r="BL282" s="18" t="s">
        <v>142</v>
      </c>
      <c r="BM282" s="139" t="s">
        <v>361</v>
      </c>
    </row>
    <row r="283" spans="2:65" s="1" customFormat="1" ht="19.5">
      <c r="B283" s="33"/>
      <c r="D283" s="141" t="s">
        <v>144</v>
      </c>
      <c r="F283" s="142" t="s">
        <v>362</v>
      </c>
      <c r="I283" s="143"/>
      <c r="L283" s="33"/>
      <c r="M283" s="144"/>
      <c r="T283" s="54"/>
      <c r="AT283" s="18" t="s">
        <v>144</v>
      </c>
      <c r="AU283" s="18" t="s">
        <v>82</v>
      </c>
    </row>
    <row r="284" spans="2:65" s="1" customFormat="1" ht="11.25">
      <c r="B284" s="33"/>
      <c r="D284" s="145" t="s">
        <v>146</v>
      </c>
      <c r="F284" s="146" t="s">
        <v>363</v>
      </c>
      <c r="I284" s="143"/>
      <c r="L284" s="33"/>
      <c r="M284" s="144"/>
      <c r="T284" s="54"/>
      <c r="AT284" s="18" t="s">
        <v>146</v>
      </c>
      <c r="AU284" s="18" t="s">
        <v>82</v>
      </c>
    </row>
    <row r="285" spans="2:65" s="12" customFormat="1" ht="11.25">
      <c r="B285" s="147"/>
      <c r="D285" s="141" t="s">
        <v>148</v>
      </c>
      <c r="E285" s="148" t="s">
        <v>19</v>
      </c>
      <c r="F285" s="149" t="s">
        <v>163</v>
      </c>
      <c r="H285" s="148" t="s">
        <v>19</v>
      </c>
      <c r="I285" s="150"/>
      <c r="L285" s="147"/>
      <c r="M285" s="151"/>
      <c r="T285" s="152"/>
      <c r="AT285" s="148" t="s">
        <v>148</v>
      </c>
      <c r="AU285" s="148" t="s">
        <v>82</v>
      </c>
      <c r="AV285" s="12" t="s">
        <v>80</v>
      </c>
      <c r="AW285" s="12" t="s">
        <v>33</v>
      </c>
      <c r="AX285" s="12" t="s">
        <v>72</v>
      </c>
      <c r="AY285" s="148" t="s">
        <v>134</v>
      </c>
    </row>
    <row r="286" spans="2:65" s="13" customFormat="1" ht="11.25">
      <c r="B286" s="153"/>
      <c r="D286" s="141" t="s">
        <v>148</v>
      </c>
      <c r="E286" s="154" t="s">
        <v>19</v>
      </c>
      <c r="F286" s="155" t="s">
        <v>364</v>
      </c>
      <c r="H286" s="156">
        <v>39.406999999999996</v>
      </c>
      <c r="I286" s="157"/>
      <c r="L286" s="153"/>
      <c r="M286" s="158"/>
      <c r="T286" s="159"/>
      <c r="AT286" s="154" t="s">
        <v>148</v>
      </c>
      <c r="AU286" s="154" t="s">
        <v>82</v>
      </c>
      <c r="AV286" s="13" t="s">
        <v>82</v>
      </c>
      <c r="AW286" s="13" t="s">
        <v>33</v>
      </c>
      <c r="AX286" s="13" t="s">
        <v>72</v>
      </c>
      <c r="AY286" s="154" t="s">
        <v>134</v>
      </c>
    </row>
    <row r="287" spans="2:65" s="13" customFormat="1" ht="11.25">
      <c r="B287" s="153"/>
      <c r="D287" s="141" t="s">
        <v>148</v>
      </c>
      <c r="E287" s="154" t="s">
        <v>19</v>
      </c>
      <c r="F287" s="155" t="s">
        <v>365</v>
      </c>
      <c r="H287" s="156">
        <v>3.7490000000000001</v>
      </c>
      <c r="I287" s="157"/>
      <c r="L287" s="153"/>
      <c r="M287" s="158"/>
      <c r="T287" s="159"/>
      <c r="AT287" s="154" t="s">
        <v>148</v>
      </c>
      <c r="AU287" s="154" t="s">
        <v>82</v>
      </c>
      <c r="AV287" s="13" t="s">
        <v>82</v>
      </c>
      <c r="AW287" s="13" t="s">
        <v>33</v>
      </c>
      <c r="AX287" s="13" t="s">
        <v>72</v>
      </c>
      <c r="AY287" s="154" t="s">
        <v>134</v>
      </c>
    </row>
    <row r="288" spans="2:65" s="14" customFormat="1" ht="11.25">
      <c r="B288" s="160"/>
      <c r="D288" s="141" t="s">
        <v>148</v>
      </c>
      <c r="E288" s="161" t="s">
        <v>19</v>
      </c>
      <c r="F288" s="162" t="s">
        <v>174</v>
      </c>
      <c r="H288" s="163">
        <v>43.155999999999999</v>
      </c>
      <c r="I288" s="164"/>
      <c r="L288" s="160"/>
      <c r="M288" s="165"/>
      <c r="T288" s="166"/>
      <c r="AT288" s="161" t="s">
        <v>148</v>
      </c>
      <c r="AU288" s="161" t="s">
        <v>82</v>
      </c>
      <c r="AV288" s="14" t="s">
        <v>142</v>
      </c>
      <c r="AW288" s="14" t="s">
        <v>33</v>
      </c>
      <c r="AX288" s="14" t="s">
        <v>80</v>
      </c>
      <c r="AY288" s="161" t="s">
        <v>134</v>
      </c>
    </row>
    <row r="289" spans="2:65" s="1" customFormat="1" ht="21.75" customHeight="1">
      <c r="B289" s="33"/>
      <c r="C289" s="128" t="s">
        <v>366</v>
      </c>
      <c r="D289" s="128" t="s">
        <v>137</v>
      </c>
      <c r="E289" s="129" t="s">
        <v>367</v>
      </c>
      <c r="F289" s="130" t="s">
        <v>368</v>
      </c>
      <c r="G289" s="131" t="s">
        <v>168</v>
      </c>
      <c r="H289" s="132">
        <v>83.32</v>
      </c>
      <c r="I289" s="133"/>
      <c r="J289" s="134">
        <f>ROUND(I289*H289,2)</f>
        <v>0</v>
      </c>
      <c r="K289" s="130" t="s">
        <v>141</v>
      </c>
      <c r="L289" s="33"/>
      <c r="M289" s="135" t="s">
        <v>19</v>
      </c>
      <c r="N289" s="136" t="s">
        <v>43</v>
      </c>
      <c r="P289" s="137">
        <f>O289*H289</f>
        <v>0</v>
      </c>
      <c r="Q289" s="137">
        <v>0</v>
      </c>
      <c r="R289" s="137">
        <f>Q289*H289</f>
        <v>0</v>
      </c>
      <c r="S289" s="137">
        <v>0</v>
      </c>
      <c r="T289" s="138">
        <f>S289*H289</f>
        <v>0</v>
      </c>
      <c r="AR289" s="139" t="s">
        <v>142</v>
      </c>
      <c r="AT289" s="139" t="s">
        <v>137</v>
      </c>
      <c r="AU289" s="139" t="s">
        <v>82</v>
      </c>
      <c r="AY289" s="18" t="s">
        <v>134</v>
      </c>
      <c r="BE289" s="140">
        <f>IF(N289="základní",J289,0)</f>
        <v>0</v>
      </c>
      <c r="BF289" s="140">
        <f>IF(N289="snížená",J289,0)</f>
        <v>0</v>
      </c>
      <c r="BG289" s="140">
        <f>IF(N289="zákl. přenesená",J289,0)</f>
        <v>0</v>
      </c>
      <c r="BH289" s="140">
        <f>IF(N289="sníž. přenesená",J289,0)</f>
        <v>0</v>
      </c>
      <c r="BI289" s="140">
        <f>IF(N289="nulová",J289,0)</f>
        <v>0</v>
      </c>
      <c r="BJ289" s="18" t="s">
        <v>80</v>
      </c>
      <c r="BK289" s="140">
        <f>ROUND(I289*H289,2)</f>
        <v>0</v>
      </c>
      <c r="BL289" s="18" t="s">
        <v>142</v>
      </c>
      <c r="BM289" s="139" t="s">
        <v>369</v>
      </c>
    </row>
    <row r="290" spans="2:65" s="1" customFormat="1" ht="11.25">
      <c r="B290" s="33"/>
      <c r="D290" s="141" t="s">
        <v>144</v>
      </c>
      <c r="F290" s="142" t="s">
        <v>368</v>
      </c>
      <c r="I290" s="143"/>
      <c r="L290" s="33"/>
      <c r="M290" s="144"/>
      <c r="T290" s="54"/>
      <c r="AT290" s="18" t="s">
        <v>144</v>
      </c>
      <c r="AU290" s="18" t="s">
        <v>82</v>
      </c>
    </row>
    <row r="291" spans="2:65" s="1" customFormat="1" ht="11.25">
      <c r="B291" s="33"/>
      <c r="D291" s="145" t="s">
        <v>146</v>
      </c>
      <c r="F291" s="146" t="s">
        <v>370</v>
      </c>
      <c r="I291" s="143"/>
      <c r="L291" s="33"/>
      <c r="M291" s="144"/>
      <c r="T291" s="54"/>
      <c r="AT291" s="18" t="s">
        <v>146</v>
      </c>
      <c r="AU291" s="18" t="s">
        <v>82</v>
      </c>
    </row>
    <row r="292" spans="2:65" s="12" customFormat="1" ht="11.25">
      <c r="B292" s="147"/>
      <c r="D292" s="141" t="s">
        <v>148</v>
      </c>
      <c r="E292" s="148" t="s">
        <v>19</v>
      </c>
      <c r="F292" s="149" t="s">
        <v>163</v>
      </c>
      <c r="H292" s="148" t="s">
        <v>19</v>
      </c>
      <c r="I292" s="150"/>
      <c r="L292" s="147"/>
      <c r="M292" s="151"/>
      <c r="T292" s="152"/>
      <c r="AT292" s="148" t="s">
        <v>148</v>
      </c>
      <c r="AU292" s="148" t="s">
        <v>82</v>
      </c>
      <c r="AV292" s="12" t="s">
        <v>80</v>
      </c>
      <c r="AW292" s="12" t="s">
        <v>33</v>
      </c>
      <c r="AX292" s="12" t="s">
        <v>72</v>
      </c>
      <c r="AY292" s="148" t="s">
        <v>134</v>
      </c>
    </row>
    <row r="293" spans="2:65" s="12" customFormat="1" ht="11.25">
      <c r="B293" s="147"/>
      <c r="D293" s="141" t="s">
        <v>148</v>
      </c>
      <c r="E293" s="148" t="s">
        <v>19</v>
      </c>
      <c r="F293" s="149" t="s">
        <v>371</v>
      </c>
      <c r="H293" s="148" t="s">
        <v>19</v>
      </c>
      <c r="I293" s="150"/>
      <c r="L293" s="147"/>
      <c r="M293" s="151"/>
      <c r="T293" s="152"/>
      <c r="AT293" s="148" t="s">
        <v>148</v>
      </c>
      <c r="AU293" s="148" t="s">
        <v>82</v>
      </c>
      <c r="AV293" s="12" t="s">
        <v>80</v>
      </c>
      <c r="AW293" s="12" t="s">
        <v>33</v>
      </c>
      <c r="AX293" s="12" t="s">
        <v>72</v>
      </c>
      <c r="AY293" s="148" t="s">
        <v>134</v>
      </c>
    </row>
    <row r="294" spans="2:65" s="13" customFormat="1" ht="11.25">
      <c r="B294" s="153"/>
      <c r="D294" s="141" t="s">
        <v>148</v>
      </c>
      <c r="E294" s="154" t="s">
        <v>19</v>
      </c>
      <c r="F294" s="155" t="s">
        <v>372</v>
      </c>
      <c r="H294" s="156">
        <v>13.48</v>
      </c>
      <c r="I294" s="157"/>
      <c r="L294" s="153"/>
      <c r="M294" s="158"/>
      <c r="T294" s="159"/>
      <c r="AT294" s="154" t="s">
        <v>148</v>
      </c>
      <c r="AU294" s="154" t="s">
        <v>82</v>
      </c>
      <c r="AV294" s="13" t="s">
        <v>82</v>
      </c>
      <c r="AW294" s="13" t="s">
        <v>33</v>
      </c>
      <c r="AX294" s="13" t="s">
        <v>72</v>
      </c>
      <c r="AY294" s="154" t="s">
        <v>134</v>
      </c>
    </row>
    <row r="295" spans="2:65" s="13" customFormat="1" ht="11.25">
      <c r="B295" s="153"/>
      <c r="D295" s="141" t="s">
        <v>148</v>
      </c>
      <c r="E295" s="154" t="s">
        <v>19</v>
      </c>
      <c r="F295" s="155" t="s">
        <v>373</v>
      </c>
      <c r="H295" s="156">
        <v>15.5</v>
      </c>
      <c r="I295" s="157"/>
      <c r="L295" s="153"/>
      <c r="M295" s="158"/>
      <c r="T295" s="159"/>
      <c r="AT295" s="154" t="s">
        <v>148</v>
      </c>
      <c r="AU295" s="154" t="s">
        <v>82</v>
      </c>
      <c r="AV295" s="13" t="s">
        <v>82</v>
      </c>
      <c r="AW295" s="13" t="s">
        <v>33</v>
      </c>
      <c r="AX295" s="13" t="s">
        <v>72</v>
      </c>
      <c r="AY295" s="154" t="s">
        <v>134</v>
      </c>
    </row>
    <row r="296" spans="2:65" s="13" customFormat="1" ht="11.25">
      <c r="B296" s="153"/>
      <c r="D296" s="141" t="s">
        <v>148</v>
      </c>
      <c r="E296" s="154" t="s">
        <v>19</v>
      </c>
      <c r="F296" s="155" t="s">
        <v>374</v>
      </c>
      <c r="H296" s="156">
        <v>14.63</v>
      </c>
      <c r="I296" s="157"/>
      <c r="L296" s="153"/>
      <c r="M296" s="158"/>
      <c r="T296" s="159"/>
      <c r="AT296" s="154" t="s">
        <v>148</v>
      </c>
      <c r="AU296" s="154" t="s">
        <v>82</v>
      </c>
      <c r="AV296" s="13" t="s">
        <v>82</v>
      </c>
      <c r="AW296" s="13" t="s">
        <v>33</v>
      </c>
      <c r="AX296" s="13" t="s">
        <v>72</v>
      </c>
      <c r="AY296" s="154" t="s">
        <v>134</v>
      </c>
    </row>
    <row r="297" spans="2:65" s="13" customFormat="1" ht="11.25">
      <c r="B297" s="153"/>
      <c r="D297" s="141" t="s">
        <v>148</v>
      </c>
      <c r="E297" s="154" t="s">
        <v>19</v>
      </c>
      <c r="F297" s="155" t="s">
        <v>375</v>
      </c>
      <c r="H297" s="156">
        <v>12.67</v>
      </c>
      <c r="I297" s="157"/>
      <c r="L297" s="153"/>
      <c r="M297" s="158"/>
      <c r="T297" s="159"/>
      <c r="AT297" s="154" t="s">
        <v>148</v>
      </c>
      <c r="AU297" s="154" t="s">
        <v>82</v>
      </c>
      <c r="AV297" s="13" t="s">
        <v>82</v>
      </c>
      <c r="AW297" s="13" t="s">
        <v>33</v>
      </c>
      <c r="AX297" s="13" t="s">
        <v>72</v>
      </c>
      <c r="AY297" s="154" t="s">
        <v>134</v>
      </c>
    </row>
    <row r="298" spans="2:65" s="13" customFormat="1" ht="11.25">
      <c r="B298" s="153"/>
      <c r="D298" s="141" t="s">
        <v>148</v>
      </c>
      <c r="E298" s="154" t="s">
        <v>19</v>
      </c>
      <c r="F298" s="155" t="s">
        <v>376</v>
      </c>
      <c r="H298" s="156">
        <v>12.18</v>
      </c>
      <c r="I298" s="157"/>
      <c r="L298" s="153"/>
      <c r="M298" s="158"/>
      <c r="T298" s="159"/>
      <c r="AT298" s="154" t="s">
        <v>148</v>
      </c>
      <c r="AU298" s="154" t="s">
        <v>82</v>
      </c>
      <c r="AV298" s="13" t="s">
        <v>82</v>
      </c>
      <c r="AW298" s="13" t="s">
        <v>33</v>
      </c>
      <c r="AX298" s="13" t="s">
        <v>72</v>
      </c>
      <c r="AY298" s="154" t="s">
        <v>134</v>
      </c>
    </row>
    <row r="299" spans="2:65" s="13" customFormat="1" ht="11.25">
      <c r="B299" s="153"/>
      <c r="D299" s="141" t="s">
        <v>148</v>
      </c>
      <c r="E299" s="154" t="s">
        <v>19</v>
      </c>
      <c r="F299" s="155" t="s">
        <v>377</v>
      </c>
      <c r="H299" s="156">
        <v>14.86</v>
      </c>
      <c r="I299" s="157"/>
      <c r="L299" s="153"/>
      <c r="M299" s="158"/>
      <c r="T299" s="159"/>
      <c r="AT299" s="154" t="s">
        <v>148</v>
      </c>
      <c r="AU299" s="154" t="s">
        <v>82</v>
      </c>
      <c r="AV299" s="13" t="s">
        <v>82</v>
      </c>
      <c r="AW299" s="13" t="s">
        <v>33</v>
      </c>
      <c r="AX299" s="13" t="s">
        <v>72</v>
      </c>
      <c r="AY299" s="154" t="s">
        <v>134</v>
      </c>
    </row>
    <row r="300" spans="2:65" s="14" customFormat="1" ht="11.25">
      <c r="B300" s="160"/>
      <c r="D300" s="141" t="s">
        <v>148</v>
      </c>
      <c r="E300" s="161" t="s">
        <v>19</v>
      </c>
      <c r="F300" s="162" t="s">
        <v>174</v>
      </c>
      <c r="H300" s="163">
        <v>83.320000000000007</v>
      </c>
      <c r="I300" s="164"/>
      <c r="L300" s="160"/>
      <c r="M300" s="165"/>
      <c r="T300" s="166"/>
      <c r="AT300" s="161" t="s">
        <v>148</v>
      </c>
      <c r="AU300" s="161" t="s">
        <v>82</v>
      </c>
      <c r="AV300" s="14" t="s">
        <v>142</v>
      </c>
      <c r="AW300" s="14" t="s">
        <v>33</v>
      </c>
      <c r="AX300" s="14" t="s">
        <v>80</v>
      </c>
      <c r="AY300" s="161" t="s">
        <v>134</v>
      </c>
    </row>
    <row r="301" spans="2:65" s="1" customFormat="1" ht="24.2" customHeight="1">
      <c r="B301" s="33"/>
      <c r="C301" s="128" t="s">
        <v>378</v>
      </c>
      <c r="D301" s="128" t="s">
        <v>137</v>
      </c>
      <c r="E301" s="129" t="s">
        <v>379</v>
      </c>
      <c r="F301" s="130" t="s">
        <v>380</v>
      </c>
      <c r="G301" s="131" t="s">
        <v>168</v>
      </c>
      <c r="H301" s="132">
        <v>166.64</v>
      </c>
      <c r="I301" s="133"/>
      <c r="J301" s="134">
        <f>ROUND(I301*H301,2)</f>
        <v>0</v>
      </c>
      <c r="K301" s="130" t="s">
        <v>141</v>
      </c>
      <c r="L301" s="33"/>
      <c r="M301" s="135" t="s">
        <v>19</v>
      </c>
      <c r="N301" s="136" t="s">
        <v>43</v>
      </c>
      <c r="P301" s="137">
        <f>O301*H301</f>
        <v>0</v>
      </c>
      <c r="Q301" s="137">
        <v>0</v>
      </c>
      <c r="R301" s="137">
        <f>Q301*H301</f>
        <v>0</v>
      </c>
      <c r="S301" s="137">
        <v>0</v>
      </c>
      <c r="T301" s="138">
        <f>S301*H301</f>
        <v>0</v>
      </c>
      <c r="AR301" s="139" t="s">
        <v>142</v>
      </c>
      <c r="AT301" s="139" t="s">
        <v>137</v>
      </c>
      <c r="AU301" s="139" t="s">
        <v>82</v>
      </c>
      <c r="AY301" s="18" t="s">
        <v>134</v>
      </c>
      <c r="BE301" s="140">
        <f>IF(N301="základní",J301,0)</f>
        <v>0</v>
      </c>
      <c r="BF301" s="140">
        <f>IF(N301="snížená",J301,0)</f>
        <v>0</v>
      </c>
      <c r="BG301" s="140">
        <f>IF(N301="zákl. přenesená",J301,0)</f>
        <v>0</v>
      </c>
      <c r="BH301" s="140">
        <f>IF(N301="sníž. přenesená",J301,0)</f>
        <v>0</v>
      </c>
      <c r="BI301" s="140">
        <f>IF(N301="nulová",J301,0)</f>
        <v>0</v>
      </c>
      <c r="BJ301" s="18" t="s">
        <v>80</v>
      </c>
      <c r="BK301" s="140">
        <f>ROUND(I301*H301,2)</f>
        <v>0</v>
      </c>
      <c r="BL301" s="18" t="s">
        <v>142</v>
      </c>
      <c r="BM301" s="139" t="s">
        <v>381</v>
      </c>
    </row>
    <row r="302" spans="2:65" s="1" customFormat="1" ht="19.5">
      <c r="B302" s="33"/>
      <c r="D302" s="141" t="s">
        <v>144</v>
      </c>
      <c r="F302" s="142" t="s">
        <v>382</v>
      </c>
      <c r="I302" s="143"/>
      <c r="L302" s="33"/>
      <c r="M302" s="144"/>
      <c r="T302" s="54"/>
      <c r="AT302" s="18" t="s">
        <v>144</v>
      </c>
      <c r="AU302" s="18" t="s">
        <v>82</v>
      </c>
    </row>
    <row r="303" spans="2:65" s="1" customFormat="1" ht="11.25">
      <c r="B303" s="33"/>
      <c r="D303" s="145" t="s">
        <v>146</v>
      </c>
      <c r="F303" s="146" t="s">
        <v>383</v>
      </c>
      <c r="I303" s="143"/>
      <c r="L303" s="33"/>
      <c r="M303" s="144"/>
      <c r="T303" s="54"/>
      <c r="AT303" s="18" t="s">
        <v>146</v>
      </c>
      <c r="AU303" s="18" t="s">
        <v>82</v>
      </c>
    </row>
    <row r="304" spans="2:65" s="12" customFormat="1" ht="11.25">
      <c r="B304" s="147"/>
      <c r="D304" s="141" t="s">
        <v>148</v>
      </c>
      <c r="E304" s="148" t="s">
        <v>19</v>
      </c>
      <c r="F304" s="149" t="s">
        <v>163</v>
      </c>
      <c r="H304" s="148" t="s">
        <v>19</v>
      </c>
      <c r="I304" s="150"/>
      <c r="L304" s="147"/>
      <c r="M304" s="151"/>
      <c r="T304" s="152"/>
      <c r="AT304" s="148" t="s">
        <v>148</v>
      </c>
      <c r="AU304" s="148" t="s">
        <v>82</v>
      </c>
      <c r="AV304" s="12" t="s">
        <v>80</v>
      </c>
      <c r="AW304" s="12" t="s">
        <v>33</v>
      </c>
      <c r="AX304" s="12" t="s">
        <v>72</v>
      </c>
      <c r="AY304" s="148" t="s">
        <v>134</v>
      </c>
    </row>
    <row r="305" spans="2:65" s="12" customFormat="1" ht="11.25">
      <c r="B305" s="147"/>
      <c r="D305" s="141" t="s">
        <v>148</v>
      </c>
      <c r="E305" s="148" t="s">
        <v>19</v>
      </c>
      <c r="F305" s="149" t="s">
        <v>384</v>
      </c>
      <c r="H305" s="148" t="s">
        <v>19</v>
      </c>
      <c r="I305" s="150"/>
      <c r="L305" s="147"/>
      <c r="M305" s="151"/>
      <c r="T305" s="152"/>
      <c r="AT305" s="148" t="s">
        <v>148</v>
      </c>
      <c r="AU305" s="148" t="s">
        <v>82</v>
      </c>
      <c r="AV305" s="12" t="s">
        <v>80</v>
      </c>
      <c r="AW305" s="12" t="s">
        <v>33</v>
      </c>
      <c r="AX305" s="12" t="s">
        <v>72</v>
      </c>
      <c r="AY305" s="148" t="s">
        <v>134</v>
      </c>
    </row>
    <row r="306" spans="2:65" s="13" customFormat="1" ht="11.25">
      <c r="B306" s="153"/>
      <c r="D306" s="141" t="s">
        <v>148</v>
      </c>
      <c r="E306" s="154" t="s">
        <v>19</v>
      </c>
      <c r="F306" s="155" t="s">
        <v>372</v>
      </c>
      <c r="H306" s="156">
        <v>13.48</v>
      </c>
      <c r="I306" s="157"/>
      <c r="L306" s="153"/>
      <c r="M306" s="158"/>
      <c r="T306" s="159"/>
      <c r="AT306" s="154" t="s">
        <v>148</v>
      </c>
      <c r="AU306" s="154" t="s">
        <v>82</v>
      </c>
      <c r="AV306" s="13" t="s">
        <v>82</v>
      </c>
      <c r="AW306" s="13" t="s">
        <v>33</v>
      </c>
      <c r="AX306" s="13" t="s">
        <v>72</v>
      </c>
      <c r="AY306" s="154" t="s">
        <v>134</v>
      </c>
    </row>
    <row r="307" spans="2:65" s="13" customFormat="1" ht="11.25">
      <c r="B307" s="153"/>
      <c r="D307" s="141" t="s">
        <v>148</v>
      </c>
      <c r="E307" s="154" t="s">
        <v>19</v>
      </c>
      <c r="F307" s="155" t="s">
        <v>373</v>
      </c>
      <c r="H307" s="156">
        <v>15.5</v>
      </c>
      <c r="I307" s="157"/>
      <c r="L307" s="153"/>
      <c r="M307" s="158"/>
      <c r="T307" s="159"/>
      <c r="AT307" s="154" t="s">
        <v>148</v>
      </c>
      <c r="AU307" s="154" t="s">
        <v>82</v>
      </c>
      <c r="AV307" s="13" t="s">
        <v>82</v>
      </c>
      <c r="AW307" s="13" t="s">
        <v>33</v>
      </c>
      <c r="AX307" s="13" t="s">
        <v>72</v>
      </c>
      <c r="AY307" s="154" t="s">
        <v>134</v>
      </c>
    </row>
    <row r="308" spans="2:65" s="13" customFormat="1" ht="11.25">
      <c r="B308" s="153"/>
      <c r="D308" s="141" t="s">
        <v>148</v>
      </c>
      <c r="E308" s="154" t="s">
        <v>19</v>
      </c>
      <c r="F308" s="155" t="s">
        <v>374</v>
      </c>
      <c r="H308" s="156">
        <v>14.63</v>
      </c>
      <c r="I308" s="157"/>
      <c r="L308" s="153"/>
      <c r="M308" s="158"/>
      <c r="T308" s="159"/>
      <c r="AT308" s="154" t="s">
        <v>148</v>
      </c>
      <c r="AU308" s="154" t="s">
        <v>82</v>
      </c>
      <c r="AV308" s="13" t="s">
        <v>82</v>
      </c>
      <c r="AW308" s="13" t="s">
        <v>33</v>
      </c>
      <c r="AX308" s="13" t="s">
        <v>72</v>
      </c>
      <c r="AY308" s="154" t="s">
        <v>134</v>
      </c>
    </row>
    <row r="309" spans="2:65" s="13" customFormat="1" ht="11.25">
      <c r="B309" s="153"/>
      <c r="D309" s="141" t="s">
        <v>148</v>
      </c>
      <c r="E309" s="154" t="s">
        <v>19</v>
      </c>
      <c r="F309" s="155" t="s">
        <v>375</v>
      </c>
      <c r="H309" s="156">
        <v>12.67</v>
      </c>
      <c r="I309" s="157"/>
      <c r="L309" s="153"/>
      <c r="M309" s="158"/>
      <c r="T309" s="159"/>
      <c r="AT309" s="154" t="s">
        <v>148</v>
      </c>
      <c r="AU309" s="154" t="s">
        <v>82</v>
      </c>
      <c r="AV309" s="13" t="s">
        <v>82</v>
      </c>
      <c r="AW309" s="13" t="s">
        <v>33</v>
      </c>
      <c r="AX309" s="13" t="s">
        <v>72</v>
      </c>
      <c r="AY309" s="154" t="s">
        <v>134</v>
      </c>
    </row>
    <row r="310" spans="2:65" s="13" customFormat="1" ht="11.25">
      <c r="B310" s="153"/>
      <c r="D310" s="141" t="s">
        <v>148</v>
      </c>
      <c r="E310" s="154" t="s">
        <v>19</v>
      </c>
      <c r="F310" s="155" t="s">
        <v>376</v>
      </c>
      <c r="H310" s="156">
        <v>12.18</v>
      </c>
      <c r="I310" s="157"/>
      <c r="L310" s="153"/>
      <c r="M310" s="158"/>
      <c r="T310" s="159"/>
      <c r="AT310" s="154" t="s">
        <v>148</v>
      </c>
      <c r="AU310" s="154" t="s">
        <v>82</v>
      </c>
      <c r="AV310" s="13" t="s">
        <v>82</v>
      </c>
      <c r="AW310" s="13" t="s">
        <v>33</v>
      </c>
      <c r="AX310" s="13" t="s">
        <v>72</v>
      </c>
      <c r="AY310" s="154" t="s">
        <v>134</v>
      </c>
    </row>
    <row r="311" spans="2:65" s="13" customFormat="1" ht="11.25">
      <c r="B311" s="153"/>
      <c r="D311" s="141" t="s">
        <v>148</v>
      </c>
      <c r="E311" s="154" t="s">
        <v>19</v>
      </c>
      <c r="F311" s="155" t="s">
        <v>377</v>
      </c>
      <c r="H311" s="156">
        <v>14.86</v>
      </c>
      <c r="I311" s="157"/>
      <c r="L311" s="153"/>
      <c r="M311" s="158"/>
      <c r="T311" s="159"/>
      <c r="AT311" s="154" t="s">
        <v>148</v>
      </c>
      <c r="AU311" s="154" t="s">
        <v>82</v>
      </c>
      <c r="AV311" s="13" t="s">
        <v>82</v>
      </c>
      <c r="AW311" s="13" t="s">
        <v>33</v>
      </c>
      <c r="AX311" s="13" t="s">
        <v>72</v>
      </c>
      <c r="AY311" s="154" t="s">
        <v>134</v>
      </c>
    </row>
    <row r="312" spans="2:65" s="15" customFormat="1" ht="11.25">
      <c r="B312" s="167"/>
      <c r="D312" s="141" t="s">
        <v>148</v>
      </c>
      <c r="E312" s="168" t="s">
        <v>19</v>
      </c>
      <c r="F312" s="169" t="s">
        <v>282</v>
      </c>
      <c r="H312" s="170">
        <v>83.320000000000007</v>
      </c>
      <c r="I312" s="171"/>
      <c r="L312" s="167"/>
      <c r="M312" s="172"/>
      <c r="T312" s="173"/>
      <c r="AT312" s="168" t="s">
        <v>148</v>
      </c>
      <c r="AU312" s="168" t="s">
        <v>82</v>
      </c>
      <c r="AV312" s="15" t="s">
        <v>135</v>
      </c>
      <c r="AW312" s="15" t="s">
        <v>33</v>
      </c>
      <c r="AX312" s="15" t="s">
        <v>72</v>
      </c>
      <c r="AY312" s="168" t="s">
        <v>134</v>
      </c>
    </row>
    <row r="313" spans="2:65" s="13" customFormat="1" ht="11.25">
      <c r="B313" s="153"/>
      <c r="D313" s="141" t="s">
        <v>148</v>
      </c>
      <c r="E313" s="154" t="s">
        <v>19</v>
      </c>
      <c r="F313" s="155" t="s">
        <v>385</v>
      </c>
      <c r="H313" s="156">
        <v>83.32</v>
      </c>
      <c r="I313" s="157"/>
      <c r="L313" s="153"/>
      <c r="M313" s="158"/>
      <c r="T313" s="159"/>
      <c r="AT313" s="154" t="s">
        <v>148</v>
      </c>
      <c r="AU313" s="154" t="s">
        <v>82</v>
      </c>
      <c r="AV313" s="13" t="s">
        <v>82</v>
      </c>
      <c r="AW313" s="13" t="s">
        <v>33</v>
      </c>
      <c r="AX313" s="13" t="s">
        <v>72</v>
      </c>
      <c r="AY313" s="154" t="s">
        <v>134</v>
      </c>
    </row>
    <row r="314" spans="2:65" s="14" customFormat="1" ht="11.25">
      <c r="B314" s="160"/>
      <c r="D314" s="141" t="s">
        <v>148</v>
      </c>
      <c r="E314" s="161" t="s">
        <v>19</v>
      </c>
      <c r="F314" s="162" t="s">
        <v>174</v>
      </c>
      <c r="H314" s="163">
        <v>166.64</v>
      </c>
      <c r="I314" s="164"/>
      <c r="L314" s="160"/>
      <c r="M314" s="165"/>
      <c r="T314" s="166"/>
      <c r="AT314" s="161" t="s">
        <v>148</v>
      </c>
      <c r="AU314" s="161" t="s">
        <v>82</v>
      </c>
      <c r="AV314" s="14" t="s">
        <v>142</v>
      </c>
      <c r="AW314" s="14" t="s">
        <v>33</v>
      </c>
      <c r="AX314" s="14" t="s">
        <v>80</v>
      </c>
      <c r="AY314" s="161" t="s">
        <v>134</v>
      </c>
    </row>
    <row r="315" spans="2:65" s="1" customFormat="1" ht="21.75" customHeight="1">
      <c r="B315" s="33"/>
      <c r="C315" s="128" t="s">
        <v>386</v>
      </c>
      <c r="D315" s="128" t="s">
        <v>137</v>
      </c>
      <c r="E315" s="129" t="s">
        <v>387</v>
      </c>
      <c r="F315" s="130" t="s">
        <v>388</v>
      </c>
      <c r="G315" s="131" t="s">
        <v>168</v>
      </c>
      <c r="H315" s="132">
        <v>8.2739999999999991</v>
      </c>
      <c r="I315" s="133"/>
      <c r="J315" s="134">
        <f>ROUND(I315*H315,2)</f>
        <v>0</v>
      </c>
      <c r="K315" s="130" t="s">
        <v>141</v>
      </c>
      <c r="L315" s="33"/>
      <c r="M315" s="135" t="s">
        <v>19</v>
      </c>
      <c r="N315" s="136" t="s">
        <v>43</v>
      </c>
      <c r="P315" s="137">
        <f>O315*H315</f>
        <v>0</v>
      </c>
      <c r="Q315" s="137">
        <v>0</v>
      </c>
      <c r="R315" s="137">
        <f>Q315*H315</f>
        <v>0</v>
      </c>
      <c r="S315" s="137">
        <v>7.5999999999999998E-2</v>
      </c>
      <c r="T315" s="138">
        <f>S315*H315</f>
        <v>0.62882399999999994</v>
      </c>
      <c r="AR315" s="139" t="s">
        <v>142</v>
      </c>
      <c r="AT315" s="139" t="s">
        <v>137</v>
      </c>
      <c r="AU315" s="139" t="s">
        <v>82</v>
      </c>
      <c r="AY315" s="18" t="s">
        <v>134</v>
      </c>
      <c r="BE315" s="140">
        <f>IF(N315="základní",J315,0)</f>
        <v>0</v>
      </c>
      <c r="BF315" s="140">
        <f>IF(N315="snížená",J315,0)</f>
        <v>0</v>
      </c>
      <c r="BG315" s="140">
        <f>IF(N315="zákl. přenesená",J315,0)</f>
        <v>0</v>
      </c>
      <c r="BH315" s="140">
        <f>IF(N315="sníž. přenesená",J315,0)</f>
        <v>0</v>
      </c>
      <c r="BI315" s="140">
        <f>IF(N315="nulová",J315,0)</f>
        <v>0</v>
      </c>
      <c r="BJ315" s="18" t="s">
        <v>80</v>
      </c>
      <c r="BK315" s="140">
        <f>ROUND(I315*H315,2)</f>
        <v>0</v>
      </c>
      <c r="BL315" s="18" t="s">
        <v>142</v>
      </c>
      <c r="BM315" s="139" t="s">
        <v>389</v>
      </c>
    </row>
    <row r="316" spans="2:65" s="1" customFormat="1" ht="19.5">
      <c r="B316" s="33"/>
      <c r="D316" s="141" t="s">
        <v>144</v>
      </c>
      <c r="F316" s="142" t="s">
        <v>390</v>
      </c>
      <c r="I316" s="143"/>
      <c r="L316" s="33"/>
      <c r="M316" s="144"/>
      <c r="T316" s="54"/>
      <c r="AT316" s="18" t="s">
        <v>144</v>
      </c>
      <c r="AU316" s="18" t="s">
        <v>82</v>
      </c>
    </row>
    <row r="317" spans="2:65" s="1" customFormat="1" ht="11.25">
      <c r="B317" s="33"/>
      <c r="D317" s="145" t="s">
        <v>146</v>
      </c>
      <c r="F317" s="146" t="s">
        <v>391</v>
      </c>
      <c r="I317" s="143"/>
      <c r="L317" s="33"/>
      <c r="M317" s="144"/>
      <c r="T317" s="54"/>
      <c r="AT317" s="18" t="s">
        <v>146</v>
      </c>
      <c r="AU317" s="18" t="s">
        <v>82</v>
      </c>
    </row>
    <row r="318" spans="2:65" s="12" customFormat="1" ht="11.25">
      <c r="B318" s="147"/>
      <c r="D318" s="141" t="s">
        <v>148</v>
      </c>
      <c r="E318" s="148" t="s">
        <v>19</v>
      </c>
      <c r="F318" s="149" t="s">
        <v>392</v>
      </c>
      <c r="H318" s="148" t="s">
        <v>19</v>
      </c>
      <c r="I318" s="150"/>
      <c r="L318" s="147"/>
      <c r="M318" s="151"/>
      <c r="T318" s="152"/>
      <c r="AT318" s="148" t="s">
        <v>148</v>
      </c>
      <c r="AU318" s="148" t="s">
        <v>82</v>
      </c>
      <c r="AV318" s="12" t="s">
        <v>80</v>
      </c>
      <c r="AW318" s="12" t="s">
        <v>33</v>
      </c>
      <c r="AX318" s="12" t="s">
        <v>72</v>
      </c>
      <c r="AY318" s="148" t="s">
        <v>134</v>
      </c>
    </row>
    <row r="319" spans="2:65" s="12" customFormat="1" ht="11.25">
      <c r="B319" s="147"/>
      <c r="D319" s="141" t="s">
        <v>148</v>
      </c>
      <c r="E319" s="148" t="s">
        <v>19</v>
      </c>
      <c r="F319" s="149" t="s">
        <v>393</v>
      </c>
      <c r="H319" s="148" t="s">
        <v>19</v>
      </c>
      <c r="I319" s="150"/>
      <c r="L319" s="147"/>
      <c r="M319" s="151"/>
      <c r="T319" s="152"/>
      <c r="AT319" s="148" t="s">
        <v>148</v>
      </c>
      <c r="AU319" s="148" t="s">
        <v>82</v>
      </c>
      <c r="AV319" s="12" t="s">
        <v>80</v>
      </c>
      <c r="AW319" s="12" t="s">
        <v>33</v>
      </c>
      <c r="AX319" s="12" t="s">
        <v>72</v>
      </c>
      <c r="AY319" s="148" t="s">
        <v>134</v>
      </c>
    </row>
    <row r="320" spans="2:65" s="13" customFormat="1" ht="11.25">
      <c r="B320" s="153"/>
      <c r="D320" s="141" t="s">
        <v>148</v>
      </c>
      <c r="E320" s="154" t="s">
        <v>19</v>
      </c>
      <c r="F320" s="155" t="s">
        <v>394</v>
      </c>
      <c r="H320" s="156">
        <v>8.2739999999999991</v>
      </c>
      <c r="I320" s="157"/>
      <c r="L320" s="153"/>
      <c r="M320" s="158"/>
      <c r="T320" s="159"/>
      <c r="AT320" s="154" t="s">
        <v>148</v>
      </c>
      <c r="AU320" s="154" t="s">
        <v>82</v>
      </c>
      <c r="AV320" s="13" t="s">
        <v>82</v>
      </c>
      <c r="AW320" s="13" t="s">
        <v>33</v>
      </c>
      <c r="AX320" s="13" t="s">
        <v>80</v>
      </c>
      <c r="AY320" s="154" t="s">
        <v>134</v>
      </c>
    </row>
    <row r="321" spans="2:65" s="1" customFormat="1" ht="21.75" customHeight="1">
      <c r="B321" s="33"/>
      <c r="C321" s="128" t="s">
        <v>395</v>
      </c>
      <c r="D321" s="128" t="s">
        <v>137</v>
      </c>
      <c r="E321" s="129" t="s">
        <v>396</v>
      </c>
      <c r="F321" s="130" t="s">
        <v>397</v>
      </c>
      <c r="G321" s="131" t="s">
        <v>168</v>
      </c>
      <c r="H321" s="132">
        <v>2.1669999999999998</v>
      </c>
      <c r="I321" s="133"/>
      <c r="J321" s="134">
        <f>ROUND(I321*H321,2)</f>
        <v>0</v>
      </c>
      <c r="K321" s="130" t="s">
        <v>141</v>
      </c>
      <c r="L321" s="33"/>
      <c r="M321" s="135" t="s">
        <v>19</v>
      </c>
      <c r="N321" s="136" t="s">
        <v>43</v>
      </c>
      <c r="P321" s="137">
        <f>O321*H321</f>
        <v>0</v>
      </c>
      <c r="Q321" s="137">
        <v>0</v>
      </c>
      <c r="R321" s="137">
        <f>Q321*H321</f>
        <v>0</v>
      </c>
      <c r="S321" s="137">
        <v>6.3E-2</v>
      </c>
      <c r="T321" s="138">
        <f>S321*H321</f>
        <v>0.13652099999999998</v>
      </c>
      <c r="AR321" s="139" t="s">
        <v>142</v>
      </c>
      <c r="AT321" s="139" t="s">
        <v>137</v>
      </c>
      <c r="AU321" s="139" t="s">
        <v>82</v>
      </c>
      <c r="AY321" s="18" t="s">
        <v>134</v>
      </c>
      <c r="BE321" s="140">
        <f>IF(N321="základní",J321,0)</f>
        <v>0</v>
      </c>
      <c r="BF321" s="140">
        <f>IF(N321="snížená",J321,0)</f>
        <v>0</v>
      </c>
      <c r="BG321" s="140">
        <f>IF(N321="zákl. přenesená",J321,0)</f>
        <v>0</v>
      </c>
      <c r="BH321" s="140">
        <f>IF(N321="sníž. přenesená",J321,0)</f>
        <v>0</v>
      </c>
      <c r="BI321" s="140">
        <f>IF(N321="nulová",J321,0)</f>
        <v>0</v>
      </c>
      <c r="BJ321" s="18" t="s">
        <v>80</v>
      </c>
      <c r="BK321" s="140">
        <f>ROUND(I321*H321,2)</f>
        <v>0</v>
      </c>
      <c r="BL321" s="18" t="s">
        <v>142</v>
      </c>
      <c r="BM321" s="139" t="s">
        <v>398</v>
      </c>
    </row>
    <row r="322" spans="2:65" s="1" customFormat="1" ht="19.5">
      <c r="B322" s="33"/>
      <c r="D322" s="141" t="s">
        <v>144</v>
      </c>
      <c r="F322" s="142" t="s">
        <v>399</v>
      </c>
      <c r="I322" s="143"/>
      <c r="L322" s="33"/>
      <c r="M322" s="144"/>
      <c r="T322" s="54"/>
      <c r="AT322" s="18" t="s">
        <v>144</v>
      </c>
      <c r="AU322" s="18" t="s">
        <v>82</v>
      </c>
    </row>
    <row r="323" spans="2:65" s="1" customFormat="1" ht="11.25">
      <c r="B323" s="33"/>
      <c r="D323" s="145" t="s">
        <v>146</v>
      </c>
      <c r="F323" s="146" t="s">
        <v>400</v>
      </c>
      <c r="I323" s="143"/>
      <c r="L323" s="33"/>
      <c r="M323" s="144"/>
      <c r="T323" s="54"/>
      <c r="AT323" s="18" t="s">
        <v>146</v>
      </c>
      <c r="AU323" s="18" t="s">
        <v>82</v>
      </c>
    </row>
    <row r="324" spans="2:65" s="12" customFormat="1" ht="11.25">
      <c r="B324" s="147"/>
      <c r="D324" s="141" t="s">
        <v>148</v>
      </c>
      <c r="E324" s="148" t="s">
        <v>19</v>
      </c>
      <c r="F324" s="149" t="s">
        <v>392</v>
      </c>
      <c r="H324" s="148" t="s">
        <v>19</v>
      </c>
      <c r="I324" s="150"/>
      <c r="L324" s="147"/>
      <c r="M324" s="151"/>
      <c r="T324" s="152"/>
      <c r="AT324" s="148" t="s">
        <v>148</v>
      </c>
      <c r="AU324" s="148" t="s">
        <v>82</v>
      </c>
      <c r="AV324" s="12" t="s">
        <v>80</v>
      </c>
      <c r="AW324" s="12" t="s">
        <v>33</v>
      </c>
      <c r="AX324" s="12" t="s">
        <v>72</v>
      </c>
      <c r="AY324" s="148" t="s">
        <v>134</v>
      </c>
    </row>
    <row r="325" spans="2:65" s="12" customFormat="1" ht="11.25">
      <c r="B325" s="147"/>
      <c r="D325" s="141" t="s">
        <v>148</v>
      </c>
      <c r="E325" s="148" t="s">
        <v>19</v>
      </c>
      <c r="F325" s="149" t="s">
        <v>393</v>
      </c>
      <c r="H325" s="148" t="s">
        <v>19</v>
      </c>
      <c r="I325" s="150"/>
      <c r="L325" s="147"/>
      <c r="M325" s="151"/>
      <c r="T325" s="152"/>
      <c r="AT325" s="148" t="s">
        <v>148</v>
      </c>
      <c r="AU325" s="148" t="s">
        <v>82</v>
      </c>
      <c r="AV325" s="12" t="s">
        <v>80</v>
      </c>
      <c r="AW325" s="12" t="s">
        <v>33</v>
      </c>
      <c r="AX325" s="12" t="s">
        <v>72</v>
      </c>
      <c r="AY325" s="148" t="s">
        <v>134</v>
      </c>
    </row>
    <row r="326" spans="2:65" s="13" customFormat="1" ht="11.25">
      <c r="B326" s="153"/>
      <c r="D326" s="141" t="s">
        <v>148</v>
      </c>
      <c r="E326" s="154" t="s">
        <v>19</v>
      </c>
      <c r="F326" s="155" t="s">
        <v>401</v>
      </c>
      <c r="H326" s="156">
        <v>2.1669999999999998</v>
      </c>
      <c r="I326" s="157"/>
      <c r="L326" s="153"/>
      <c r="M326" s="158"/>
      <c r="T326" s="159"/>
      <c r="AT326" s="154" t="s">
        <v>148</v>
      </c>
      <c r="AU326" s="154" t="s">
        <v>82</v>
      </c>
      <c r="AV326" s="13" t="s">
        <v>82</v>
      </c>
      <c r="AW326" s="13" t="s">
        <v>33</v>
      </c>
      <c r="AX326" s="13" t="s">
        <v>80</v>
      </c>
      <c r="AY326" s="154" t="s">
        <v>134</v>
      </c>
    </row>
    <row r="327" spans="2:65" s="11" customFormat="1" ht="22.9" customHeight="1">
      <c r="B327" s="116"/>
      <c r="D327" s="117" t="s">
        <v>71</v>
      </c>
      <c r="E327" s="126" t="s">
        <v>402</v>
      </c>
      <c r="F327" s="126" t="s">
        <v>403</v>
      </c>
      <c r="I327" s="119"/>
      <c r="J327" s="127">
        <f>BK327</f>
        <v>0</v>
      </c>
      <c r="L327" s="116"/>
      <c r="M327" s="121"/>
      <c r="P327" s="122">
        <f>SUM(P328:P391)</f>
        <v>0</v>
      </c>
      <c r="R327" s="122">
        <f>SUM(R328:R391)</f>
        <v>3.1000000000000003E-3</v>
      </c>
      <c r="T327" s="123">
        <f>SUM(T328:T391)</f>
        <v>4.6341697999999996</v>
      </c>
      <c r="AR327" s="117" t="s">
        <v>80</v>
      </c>
      <c r="AT327" s="124" t="s">
        <v>71</v>
      </c>
      <c r="AU327" s="124" t="s">
        <v>80</v>
      </c>
      <c r="AY327" s="117" t="s">
        <v>134</v>
      </c>
      <c r="BK327" s="125">
        <f>SUM(BK328:BK391)</f>
        <v>0</v>
      </c>
    </row>
    <row r="328" spans="2:65" s="1" customFormat="1" ht="24.2" customHeight="1">
      <c r="B328" s="33"/>
      <c r="C328" s="128" t="s">
        <v>404</v>
      </c>
      <c r="D328" s="128" t="s">
        <v>137</v>
      </c>
      <c r="E328" s="129" t="s">
        <v>405</v>
      </c>
      <c r="F328" s="130" t="s">
        <v>406</v>
      </c>
      <c r="G328" s="131" t="s">
        <v>168</v>
      </c>
      <c r="H328" s="132">
        <v>7.6020000000000003</v>
      </c>
      <c r="I328" s="133"/>
      <c r="J328" s="134">
        <f>ROUND(I328*H328,2)</f>
        <v>0</v>
      </c>
      <c r="K328" s="130" t="s">
        <v>141</v>
      </c>
      <c r="L328" s="33"/>
      <c r="M328" s="135" t="s">
        <v>19</v>
      </c>
      <c r="N328" s="136" t="s">
        <v>43</v>
      </c>
      <c r="P328" s="137">
        <f>O328*H328</f>
        <v>0</v>
      </c>
      <c r="Q328" s="137">
        <v>0</v>
      </c>
      <c r="R328" s="137">
        <f>Q328*H328</f>
        <v>0</v>
      </c>
      <c r="S328" s="137">
        <v>0.27</v>
      </c>
      <c r="T328" s="138">
        <f>S328*H328</f>
        <v>2.05254</v>
      </c>
      <c r="AR328" s="139" t="s">
        <v>142</v>
      </c>
      <c r="AT328" s="139" t="s">
        <v>137</v>
      </c>
      <c r="AU328" s="139" t="s">
        <v>82</v>
      </c>
      <c r="AY328" s="18" t="s">
        <v>134</v>
      </c>
      <c r="BE328" s="140">
        <f>IF(N328="základní",J328,0)</f>
        <v>0</v>
      </c>
      <c r="BF328" s="140">
        <f>IF(N328="snížená",J328,0)</f>
        <v>0</v>
      </c>
      <c r="BG328" s="140">
        <f>IF(N328="zákl. přenesená",J328,0)</f>
        <v>0</v>
      </c>
      <c r="BH328" s="140">
        <f>IF(N328="sníž. přenesená",J328,0)</f>
        <v>0</v>
      </c>
      <c r="BI328" s="140">
        <f>IF(N328="nulová",J328,0)</f>
        <v>0</v>
      </c>
      <c r="BJ328" s="18" t="s">
        <v>80</v>
      </c>
      <c r="BK328" s="140">
        <f>ROUND(I328*H328,2)</f>
        <v>0</v>
      </c>
      <c r="BL328" s="18" t="s">
        <v>142</v>
      </c>
      <c r="BM328" s="139" t="s">
        <v>407</v>
      </c>
    </row>
    <row r="329" spans="2:65" s="1" customFormat="1" ht="29.25">
      <c r="B329" s="33"/>
      <c r="D329" s="141" t="s">
        <v>144</v>
      </c>
      <c r="F329" s="142" t="s">
        <v>408</v>
      </c>
      <c r="I329" s="143"/>
      <c r="L329" s="33"/>
      <c r="M329" s="144"/>
      <c r="T329" s="54"/>
      <c r="AT329" s="18" t="s">
        <v>144</v>
      </c>
      <c r="AU329" s="18" t="s">
        <v>82</v>
      </c>
    </row>
    <row r="330" spans="2:65" s="1" customFormat="1" ht="11.25">
      <c r="B330" s="33"/>
      <c r="D330" s="145" t="s">
        <v>146</v>
      </c>
      <c r="F330" s="146" t="s">
        <v>409</v>
      </c>
      <c r="I330" s="143"/>
      <c r="L330" s="33"/>
      <c r="M330" s="144"/>
      <c r="T330" s="54"/>
      <c r="AT330" s="18" t="s">
        <v>146</v>
      </c>
      <c r="AU330" s="18" t="s">
        <v>82</v>
      </c>
    </row>
    <row r="331" spans="2:65" s="12" customFormat="1" ht="11.25">
      <c r="B331" s="147"/>
      <c r="D331" s="141" t="s">
        <v>148</v>
      </c>
      <c r="E331" s="148" t="s">
        <v>19</v>
      </c>
      <c r="F331" s="149" t="s">
        <v>410</v>
      </c>
      <c r="H331" s="148" t="s">
        <v>19</v>
      </c>
      <c r="I331" s="150"/>
      <c r="L331" s="147"/>
      <c r="M331" s="151"/>
      <c r="T331" s="152"/>
      <c r="AT331" s="148" t="s">
        <v>148</v>
      </c>
      <c r="AU331" s="148" t="s">
        <v>82</v>
      </c>
      <c r="AV331" s="12" t="s">
        <v>80</v>
      </c>
      <c r="AW331" s="12" t="s">
        <v>33</v>
      </c>
      <c r="AX331" s="12" t="s">
        <v>72</v>
      </c>
      <c r="AY331" s="148" t="s">
        <v>134</v>
      </c>
    </row>
    <row r="332" spans="2:65" s="13" customFormat="1" ht="11.25">
      <c r="B332" s="153"/>
      <c r="D332" s="141" t="s">
        <v>148</v>
      </c>
      <c r="E332" s="154" t="s">
        <v>19</v>
      </c>
      <c r="F332" s="155" t="s">
        <v>411</v>
      </c>
      <c r="H332" s="156">
        <v>7.6020000000000003</v>
      </c>
      <c r="I332" s="157"/>
      <c r="L332" s="153"/>
      <c r="M332" s="158"/>
      <c r="T332" s="159"/>
      <c r="AT332" s="154" t="s">
        <v>148</v>
      </c>
      <c r="AU332" s="154" t="s">
        <v>82</v>
      </c>
      <c r="AV332" s="13" t="s">
        <v>82</v>
      </c>
      <c r="AW332" s="13" t="s">
        <v>33</v>
      </c>
      <c r="AX332" s="13" t="s">
        <v>80</v>
      </c>
      <c r="AY332" s="154" t="s">
        <v>134</v>
      </c>
    </row>
    <row r="333" spans="2:65" s="1" customFormat="1" ht="33" customHeight="1">
      <c r="B333" s="33"/>
      <c r="C333" s="128" t="s">
        <v>412</v>
      </c>
      <c r="D333" s="128" t="s">
        <v>137</v>
      </c>
      <c r="E333" s="129" t="s">
        <v>413</v>
      </c>
      <c r="F333" s="130" t="s">
        <v>414</v>
      </c>
      <c r="G333" s="131" t="s">
        <v>193</v>
      </c>
      <c r="H333" s="132">
        <v>24.85</v>
      </c>
      <c r="I333" s="133"/>
      <c r="J333" s="134">
        <f>ROUND(I333*H333,2)</f>
        <v>0</v>
      </c>
      <c r="K333" s="130" t="s">
        <v>141</v>
      </c>
      <c r="L333" s="33"/>
      <c r="M333" s="135" t="s">
        <v>19</v>
      </c>
      <c r="N333" s="136" t="s">
        <v>43</v>
      </c>
      <c r="P333" s="137">
        <f>O333*H333</f>
        <v>0</v>
      </c>
      <c r="Q333" s="137">
        <v>0</v>
      </c>
      <c r="R333" s="137">
        <f>Q333*H333</f>
        <v>0</v>
      </c>
      <c r="S333" s="137">
        <v>6.0000000000000001E-3</v>
      </c>
      <c r="T333" s="138">
        <f>S333*H333</f>
        <v>0.14910000000000001</v>
      </c>
      <c r="AR333" s="139" t="s">
        <v>142</v>
      </c>
      <c r="AT333" s="139" t="s">
        <v>137</v>
      </c>
      <c r="AU333" s="139" t="s">
        <v>82</v>
      </c>
      <c r="AY333" s="18" t="s">
        <v>134</v>
      </c>
      <c r="BE333" s="140">
        <f>IF(N333="základní",J333,0)</f>
        <v>0</v>
      </c>
      <c r="BF333" s="140">
        <f>IF(N333="snížená",J333,0)</f>
        <v>0</v>
      </c>
      <c r="BG333" s="140">
        <f>IF(N333="zákl. přenesená",J333,0)</f>
        <v>0</v>
      </c>
      <c r="BH333" s="140">
        <f>IF(N333="sníž. přenesená",J333,0)</f>
        <v>0</v>
      </c>
      <c r="BI333" s="140">
        <f>IF(N333="nulová",J333,0)</f>
        <v>0</v>
      </c>
      <c r="BJ333" s="18" t="s">
        <v>80</v>
      </c>
      <c r="BK333" s="140">
        <f>ROUND(I333*H333,2)</f>
        <v>0</v>
      </c>
      <c r="BL333" s="18" t="s">
        <v>142</v>
      </c>
      <c r="BM333" s="139" t="s">
        <v>415</v>
      </c>
    </row>
    <row r="334" spans="2:65" s="1" customFormat="1" ht="19.5">
      <c r="B334" s="33"/>
      <c r="D334" s="141" t="s">
        <v>144</v>
      </c>
      <c r="F334" s="142" t="s">
        <v>416</v>
      </c>
      <c r="I334" s="143"/>
      <c r="L334" s="33"/>
      <c r="M334" s="144"/>
      <c r="T334" s="54"/>
      <c r="AT334" s="18" t="s">
        <v>144</v>
      </c>
      <c r="AU334" s="18" t="s">
        <v>82</v>
      </c>
    </row>
    <row r="335" spans="2:65" s="1" customFormat="1" ht="11.25">
      <c r="B335" s="33"/>
      <c r="D335" s="145" t="s">
        <v>146</v>
      </c>
      <c r="F335" s="146" t="s">
        <v>417</v>
      </c>
      <c r="I335" s="143"/>
      <c r="L335" s="33"/>
      <c r="M335" s="144"/>
      <c r="T335" s="54"/>
      <c r="AT335" s="18" t="s">
        <v>146</v>
      </c>
      <c r="AU335" s="18" t="s">
        <v>82</v>
      </c>
    </row>
    <row r="336" spans="2:65" s="12" customFormat="1" ht="11.25">
      <c r="B336" s="147"/>
      <c r="D336" s="141" t="s">
        <v>148</v>
      </c>
      <c r="E336" s="148" t="s">
        <v>19</v>
      </c>
      <c r="F336" s="149" t="s">
        <v>418</v>
      </c>
      <c r="H336" s="148" t="s">
        <v>19</v>
      </c>
      <c r="I336" s="150"/>
      <c r="L336" s="147"/>
      <c r="M336" s="151"/>
      <c r="T336" s="152"/>
      <c r="AT336" s="148" t="s">
        <v>148</v>
      </c>
      <c r="AU336" s="148" t="s">
        <v>82</v>
      </c>
      <c r="AV336" s="12" t="s">
        <v>80</v>
      </c>
      <c r="AW336" s="12" t="s">
        <v>33</v>
      </c>
      <c r="AX336" s="12" t="s">
        <v>72</v>
      </c>
      <c r="AY336" s="148" t="s">
        <v>134</v>
      </c>
    </row>
    <row r="337" spans="2:65" s="13" customFormat="1" ht="11.25">
      <c r="B337" s="153"/>
      <c r="D337" s="141" t="s">
        <v>148</v>
      </c>
      <c r="E337" s="154" t="s">
        <v>19</v>
      </c>
      <c r="F337" s="155" t="s">
        <v>419</v>
      </c>
      <c r="H337" s="156">
        <v>24.85</v>
      </c>
      <c r="I337" s="157"/>
      <c r="L337" s="153"/>
      <c r="M337" s="158"/>
      <c r="T337" s="159"/>
      <c r="AT337" s="154" t="s">
        <v>148</v>
      </c>
      <c r="AU337" s="154" t="s">
        <v>82</v>
      </c>
      <c r="AV337" s="13" t="s">
        <v>82</v>
      </c>
      <c r="AW337" s="13" t="s">
        <v>33</v>
      </c>
      <c r="AX337" s="13" t="s">
        <v>80</v>
      </c>
      <c r="AY337" s="154" t="s">
        <v>134</v>
      </c>
    </row>
    <row r="338" spans="2:65" s="1" customFormat="1" ht="33" customHeight="1">
      <c r="B338" s="33"/>
      <c r="C338" s="128" t="s">
        <v>420</v>
      </c>
      <c r="D338" s="128" t="s">
        <v>137</v>
      </c>
      <c r="E338" s="129" t="s">
        <v>421</v>
      </c>
      <c r="F338" s="130" t="s">
        <v>422</v>
      </c>
      <c r="G338" s="131" t="s">
        <v>193</v>
      </c>
      <c r="H338" s="132">
        <v>4.9000000000000004</v>
      </c>
      <c r="I338" s="133"/>
      <c r="J338" s="134">
        <f>ROUND(I338*H338,2)</f>
        <v>0</v>
      </c>
      <c r="K338" s="130" t="s">
        <v>141</v>
      </c>
      <c r="L338" s="33"/>
      <c r="M338" s="135" t="s">
        <v>19</v>
      </c>
      <c r="N338" s="136" t="s">
        <v>43</v>
      </c>
      <c r="P338" s="137">
        <f>O338*H338</f>
        <v>0</v>
      </c>
      <c r="Q338" s="137">
        <v>0</v>
      </c>
      <c r="R338" s="137">
        <f>Q338*H338</f>
        <v>0</v>
      </c>
      <c r="S338" s="137">
        <v>3.4000000000000002E-2</v>
      </c>
      <c r="T338" s="138">
        <f>S338*H338</f>
        <v>0.16660000000000003</v>
      </c>
      <c r="AR338" s="139" t="s">
        <v>142</v>
      </c>
      <c r="AT338" s="139" t="s">
        <v>137</v>
      </c>
      <c r="AU338" s="139" t="s">
        <v>82</v>
      </c>
      <c r="AY338" s="18" t="s">
        <v>134</v>
      </c>
      <c r="BE338" s="140">
        <f>IF(N338="základní",J338,0)</f>
        <v>0</v>
      </c>
      <c r="BF338" s="140">
        <f>IF(N338="snížená",J338,0)</f>
        <v>0</v>
      </c>
      <c r="BG338" s="140">
        <f>IF(N338="zákl. přenesená",J338,0)</f>
        <v>0</v>
      </c>
      <c r="BH338" s="140">
        <f>IF(N338="sníž. přenesená",J338,0)</f>
        <v>0</v>
      </c>
      <c r="BI338" s="140">
        <f>IF(N338="nulová",J338,0)</f>
        <v>0</v>
      </c>
      <c r="BJ338" s="18" t="s">
        <v>80</v>
      </c>
      <c r="BK338" s="140">
        <f>ROUND(I338*H338,2)</f>
        <v>0</v>
      </c>
      <c r="BL338" s="18" t="s">
        <v>142</v>
      </c>
      <c r="BM338" s="139" t="s">
        <v>423</v>
      </c>
    </row>
    <row r="339" spans="2:65" s="1" customFormat="1" ht="19.5">
      <c r="B339" s="33"/>
      <c r="D339" s="141" t="s">
        <v>144</v>
      </c>
      <c r="F339" s="142" t="s">
        <v>424</v>
      </c>
      <c r="I339" s="143"/>
      <c r="L339" s="33"/>
      <c r="M339" s="144"/>
      <c r="T339" s="54"/>
      <c r="AT339" s="18" t="s">
        <v>144</v>
      </c>
      <c r="AU339" s="18" t="s">
        <v>82</v>
      </c>
    </row>
    <row r="340" spans="2:65" s="1" customFormat="1" ht="11.25">
      <c r="B340" s="33"/>
      <c r="D340" s="145" t="s">
        <v>146</v>
      </c>
      <c r="F340" s="146" t="s">
        <v>425</v>
      </c>
      <c r="I340" s="143"/>
      <c r="L340" s="33"/>
      <c r="M340" s="144"/>
      <c r="T340" s="54"/>
      <c r="AT340" s="18" t="s">
        <v>146</v>
      </c>
      <c r="AU340" s="18" t="s">
        <v>82</v>
      </c>
    </row>
    <row r="341" spans="2:65" s="12" customFormat="1" ht="11.25">
      <c r="B341" s="147"/>
      <c r="D341" s="141" t="s">
        <v>148</v>
      </c>
      <c r="E341" s="148" t="s">
        <v>19</v>
      </c>
      <c r="F341" s="149" t="s">
        <v>418</v>
      </c>
      <c r="H341" s="148" t="s">
        <v>19</v>
      </c>
      <c r="I341" s="150"/>
      <c r="L341" s="147"/>
      <c r="M341" s="151"/>
      <c r="T341" s="152"/>
      <c r="AT341" s="148" t="s">
        <v>148</v>
      </c>
      <c r="AU341" s="148" t="s">
        <v>82</v>
      </c>
      <c r="AV341" s="12" t="s">
        <v>80</v>
      </c>
      <c r="AW341" s="12" t="s">
        <v>33</v>
      </c>
      <c r="AX341" s="12" t="s">
        <v>72</v>
      </c>
      <c r="AY341" s="148" t="s">
        <v>134</v>
      </c>
    </row>
    <row r="342" spans="2:65" s="13" customFormat="1" ht="11.25">
      <c r="B342" s="153"/>
      <c r="D342" s="141" t="s">
        <v>148</v>
      </c>
      <c r="E342" s="154" t="s">
        <v>19</v>
      </c>
      <c r="F342" s="155" t="s">
        <v>426</v>
      </c>
      <c r="H342" s="156">
        <v>4.9000000000000004</v>
      </c>
      <c r="I342" s="157"/>
      <c r="L342" s="153"/>
      <c r="M342" s="158"/>
      <c r="T342" s="159"/>
      <c r="AT342" s="154" t="s">
        <v>148</v>
      </c>
      <c r="AU342" s="154" t="s">
        <v>82</v>
      </c>
      <c r="AV342" s="13" t="s">
        <v>82</v>
      </c>
      <c r="AW342" s="13" t="s">
        <v>33</v>
      </c>
      <c r="AX342" s="13" t="s">
        <v>80</v>
      </c>
      <c r="AY342" s="154" t="s">
        <v>134</v>
      </c>
    </row>
    <row r="343" spans="2:65" s="1" customFormat="1" ht="37.9" customHeight="1">
      <c r="B343" s="33"/>
      <c r="C343" s="128" t="s">
        <v>427</v>
      </c>
      <c r="D343" s="128" t="s">
        <v>137</v>
      </c>
      <c r="E343" s="129" t="s">
        <v>428</v>
      </c>
      <c r="F343" s="130" t="s">
        <v>429</v>
      </c>
      <c r="G343" s="131" t="s">
        <v>168</v>
      </c>
      <c r="H343" s="132">
        <v>213.666</v>
      </c>
      <c r="I343" s="133"/>
      <c r="J343" s="134">
        <f>ROUND(I343*H343,2)</f>
        <v>0</v>
      </c>
      <c r="K343" s="130" t="s">
        <v>141</v>
      </c>
      <c r="L343" s="33"/>
      <c r="M343" s="135" t="s">
        <v>19</v>
      </c>
      <c r="N343" s="136" t="s">
        <v>43</v>
      </c>
      <c r="P343" s="137">
        <f>O343*H343</f>
        <v>0</v>
      </c>
      <c r="Q343" s="137">
        <v>0</v>
      </c>
      <c r="R343" s="137">
        <f>Q343*H343</f>
        <v>0</v>
      </c>
      <c r="S343" s="137">
        <v>4.0000000000000001E-3</v>
      </c>
      <c r="T343" s="138">
        <f>S343*H343</f>
        <v>0.85466399999999998</v>
      </c>
      <c r="AR343" s="139" t="s">
        <v>142</v>
      </c>
      <c r="AT343" s="139" t="s">
        <v>137</v>
      </c>
      <c r="AU343" s="139" t="s">
        <v>82</v>
      </c>
      <c r="AY343" s="18" t="s">
        <v>134</v>
      </c>
      <c r="BE343" s="140">
        <f>IF(N343="základní",J343,0)</f>
        <v>0</v>
      </c>
      <c r="BF343" s="140">
        <f>IF(N343="snížená",J343,0)</f>
        <v>0</v>
      </c>
      <c r="BG343" s="140">
        <f>IF(N343="zákl. přenesená",J343,0)</f>
        <v>0</v>
      </c>
      <c r="BH343" s="140">
        <f>IF(N343="sníž. přenesená",J343,0)</f>
        <v>0</v>
      </c>
      <c r="BI343" s="140">
        <f>IF(N343="nulová",J343,0)</f>
        <v>0</v>
      </c>
      <c r="BJ343" s="18" t="s">
        <v>80</v>
      </c>
      <c r="BK343" s="140">
        <f>ROUND(I343*H343,2)</f>
        <v>0</v>
      </c>
      <c r="BL343" s="18" t="s">
        <v>142</v>
      </c>
      <c r="BM343" s="139" t="s">
        <v>430</v>
      </c>
    </row>
    <row r="344" spans="2:65" s="1" customFormat="1" ht="29.25">
      <c r="B344" s="33"/>
      <c r="D344" s="141" t="s">
        <v>144</v>
      </c>
      <c r="F344" s="142" t="s">
        <v>431</v>
      </c>
      <c r="I344" s="143"/>
      <c r="L344" s="33"/>
      <c r="M344" s="144"/>
      <c r="T344" s="54"/>
      <c r="AT344" s="18" t="s">
        <v>144</v>
      </c>
      <c r="AU344" s="18" t="s">
        <v>82</v>
      </c>
    </row>
    <row r="345" spans="2:65" s="1" customFormat="1" ht="11.25">
      <c r="B345" s="33"/>
      <c r="D345" s="145" t="s">
        <v>146</v>
      </c>
      <c r="F345" s="146" t="s">
        <v>432</v>
      </c>
      <c r="I345" s="143"/>
      <c r="L345" s="33"/>
      <c r="M345" s="144"/>
      <c r="T345" s="54"/>
      <c r="AT345" s="18" t="s">
        <v>146</v>
      </c>
      <c r="AU345" s="18" t="s">
        <v>82</v>
      </c>
    </row>
    <row r="346" spans="2:65" s="12" customFormat="1" ht="11.25">
      <c r="B346" s="147"/>
      <c r="D346" s="141" t="s">
        <v>148</v>
      </c>
      <c r="E346" s="148" t="s">
        <v>19</v>
      </c>
      <c r="F346" s="149" t="s">
        <v>220</v>
      </c>
      <c r="H346" s="148" t="s">
        <v>19</v>
      </c>
      <c r="I346" s="150"/>
      <c r="L346" s="147"/>
      <c r="M346" s="151"/>
      <c r="T346" s="152"/>
      <c r="AT346" s="148" t="s">
        <v>148</v>
      </c>
      <c r="AU346" s="148" t="s">
        <v>82</v>
      </c>
      <c r="AV346" s="12" t="s">
        <v>80</v>
      </c>
      <c r="AW346" s="12" t="s">
        <v>33</v>
      </c>
      <c r="AX346" s="12" t="s">
        <v>72</v>
      </c>
      <c r="AY346" s="148" t="s">
        <v>134</v>
      </c>
    </row>
    <row r="347" spans="2:65" s="13" customFormat="1" ht="11.25">
      <c r="B347" s="153"/>
      <c r="D347" s="141" t="s">
        <v>148</v>
      </c>
      <c r="E347" s="154" t="s">
        <v>19</v>
      </c>
      <c r="F347" s="155" t="s">
        <v>261</v>
      </c>
      <c r="H347" s="156">
        <v>49.781999999999996</v>
      </c>
      <c r="I347" s="157"/>
      <c r="L347" s="153"/>
      <c r="M347" s="158"/>
      <c r="T347" s="159"/>
      <c r="AT347" s="154" t="s">
        <v>148</v>
      </c>
      <c r="AU347" s="154" t="s">
        <v>82</v>
      </c>
      <c r="AV347" s="13" t="s">
        <v>82</v>
      </c>
      <c r="AW347" s="13" t="s">
        <v>33</v>
      </c>
      <c r="AX347" s="13" t="s">
        <v>72</v>
      </c>
      <c r="AY347" s="154" t="s">
        <v>134</v>
      </c>
    </row>
    <row r="348" spans="2:65" s="13" customFormat="1" ht="22.5">
      <c r="B348" s="153"/>
      <c r="D348" s="141" t="s">
        <v>148</v>
      </c>
      <c r="E348" s="154" t="s">
        <v>19</v>
      </c>
      <c r="F348" s="155" t="s">
        <v>262</v>
      </c>
      <c r="H348" s="156">
        <v>44.213000000000001</v>
      </c>
      <c r="I348" s="157"/>
      <c r="L348" s="153"/>
      <c r="M348" s="158"/>
      <c r="T348" s="159"/>
      <c r="AT348" s="154" t="s">
        <v>148</v>
      </c>
      <c r="AU348" s="154" t="s">
        <v>82</v>
      </c>
      <c r="AV348" s="13" t="s">
        <v>82</v>
      </c>
      <c r="AW348" s="13" t="s">
        <v>33</v>
      </c>
      <c r="AX348" s="13" t="s">
        <v>72</v>
      </c>
      <c r="AY348" s="154" t="s">
        <v>134</v>
      </c>
    </row>
    <row r="349" spans="2:65" s="13" customFormat="1" ht="11.25">
      <c r="B349" s="153"/>
      <c r="D349" s="141" t="s">
        <v>148</v>
      </c>
      <c r="E349" s="154" t="s">
        <v>19</v>
      </c>
      <c r="F349" s="155" t="s">
        <v>263</v>
      </c>
      <c r="H349" s="156">
        <v>18.698</v>
      </c>
      <c r="I349" s="157"/>
      <c r="L349" s="153"/>
      <c r="M349" s="158"/>
      <c r="T349" s="159"/>
      <c r="AT349" s="154" t="s">
        <v>148</v>
      </c>
      <c r="AU349" s="154" t="s">
        <v>82</v>
      </c>
      <c r="AV349" s="13" t="s">
        <v>82</v>
      </c>
      <c r="AW349" s="13" t="s">
        <v>33</v>
      </c>
      <c r="AX349" s="13" t="s">
        <v>72</v>
      </c>
      <c r="AY349" s="154" t="s">
        <v>134</v>
      </c>
    </row>
    <row r="350" spans="2:65" s="13" customFormat="1" ht="11.25">
      <c r="B350" s="153"/>
      <c r="D350" s="141" t="s">
        <v>148</v>
      </c>
      <c r="E350" s="154" t="s">
        <v>19</v>
      </c>
      <c r="F350" s="155" t="s">
        <v>264</v>
      </c>
      <c r="H350" s="156">
        <v>6.1449999999999996</v>
      </c>
      <c r="I350" s="157"/>
      <c r="L350" s="153"/>
      <c r="M350" s="158"/>
      <c r="T350" s="159"/>
      <c r="AT350" s="154" t="s">
        <v>148</v>
      </c>
      <c r="AU350" s="154" t="s">
        <v>82</v>
      </c>
      <c r="AV350" s="13" t="s">
        <v>82</v>
      </c>
      <c r="AW350" s="13" t="s">
        <v>33</v>
      </c>
      <c r="AX350" s="13" t="s">
        <v>72</v>
      </c>
      <c r="AY350" s="154" t="s">
        <v>134</v>
      </c>
    </row>
    <row r="351" spans="2:65" s="13" customFormat="1" ht="11.25">
      <c r="B351" s="153"/>
      <c r="D351" s="141" t="s">
        <v>148</v>
      </c>
      <c r="E351" s="154" t="s">
        <v>19</v>
      </c>
      <c r="F351" s="155" t="s">
        <v>265</v>
      </c>
      <c r="H351" s="156">
        <v>63.811</v>
      </c>
      <c r="I351" s="157"/>
      <c r="L351" s="153"/>
      <c r="M351" s="158"/>
      <c r="T351" s="159"/>
      <c r="AT351" s="154" t="s">
        <v>148</v>
      </c>
      <c r="AU351" s="154" t="s">
        <v>82</v>
      </c>
      <c r="AV351" s="13" t="s">
        <v>82</v>
      </c>
      <c r="AW351" s="13" t="s">
        <v>33</v>
      </c>
      <c r="AX351" s="13" t="s">
        <v>72</v>
      </c>
      <c r="AY351" s="154" t="s">
        <v>134</v>
      </c>
    </row>
    <row r="352" spans="2:65" s="13" customFormat="1" ht="11.25">
      <c r="B352" s="153"/>
      <c r="D352" s="141" t="s">
        <v>148</v>
      </c>
      <c r="E352" s="154" t="s">
        <v>19</v>
      </c>
      <c r="F352" s="155" t="s">
        <v>266</v>
      </c>
      <c r="H352" s="156">
        <v>27.268000000000001</v>
      </c>
      <c r="I352" s="157"/>
      <c r="L352" s="153"/>
      <c r="M352" s="158"/>
      <c r="T352" s="159"/>
      <c r="AT352" s="154" t="s">
        <v>148</v>
      </c>
      <c r="AU352" s="154" t="s">
        <v>82</v>
      </c>
      <c r="AV352" s="13" t="s">
        <v>82</v>
      </c>
      <c r="AW352" s="13" t="s">
        <v>33</v>
      </c>
      <c r="AX352" s="13" t="s">
        <v>72</v>
      </c>
      <c r="AY352" s="154" t="s">
        <v>134</v>
      </c>
    </row>
    <row r="353" spans="2:65" s="13" customFormat="1" ht="11.25">
      <c r="B353" s="153"/>
      <c r="D353" s="141" t="s">
        <v>148</v>
      </c>
      <c r="E353" s="154" t="s">
        <v>19</v>
      </c>
      <c r="F353" s="155" t="s">
        <v>267</v>
      </c>
      <c r="H353" s="156">
        <v>3.7490000000000001</v>
      </c>
      <c r="I353" s="157"/>
      <c r="L353" s="153"/>
      <c r="M353" s="158"/>
      <c r="T353" s="159"/>
      <c r="AT353" s="154" t="s">
        <v>148</v>
      </c>
      <c r="AU353" s="154" t="s">
        <v>82</v>
      </c>
      <c r="AV353" s="13" t="s">
        <v>82</v>
      </c>
      <c r="AW353" s="13" t="s">
        <v>33</v>
      </c>
      <c r="AX353" s="13" t="s">
        <v>72</v>
      </c>
      <c r="AY353" s="154" t="s">
        <v>134</v>
      </c>
    </row>
    <row r="354" spans="2:65" s="14" customFormat="1" ht="11.25">
      <c r="B354" s="160"/>
      <c r="D354" s="141" t="s">
        <v>148</v>
      </c>
      <c r="E354" s="161" t="s">
        <v>19</v>
      </c>
      <c r="F354" s="162" t="s">
        <v>174</v>
      </c>
      <c r="H354" s="163">
        <v>213.666</v>
      </c>
      <c r="I354" s="164"/>
      <c r="L354" s="160"/>
      <c r="M354" s="165"/>
      <c r="T354" s="166"/>
      <c r="AT354" s="161" t="s">
        <v>148</v>
      </c>
      <c r="AU354" s="161" t="s">
        <v>82</v>
      </c>
      <c r="AV354" s="14" t="s">
        <v>142</v>
      </c>
      <c r="AW354" s="14" t="s">
        <v>33</v>
      </c>
      <c r="AX354" s="14" t="s">
        <v>80</v>
      </c>
      <c r="AY354" s="161" t="s">
        <v>134</v>
      </c>
    </row>
    <row r="355" spans="2:65" s="1" customFormat="1" ht="24.2" customHeight="1">
      <c r="B355" s="33"/>
      <c r="C355" s="128" t="s">
        <v>433</v>
      </c>
      <c r="D355" s="128" t="s">
        <v>137</v>
      </c>
      <c r="E355" s="129" t="s">
        <v>434</v>
      </c>
      <c r="F355" s="130" t="s">
        <v>435</v>
      </c>
      <c r="G355" s="131" t="s">
        <v>168</v>
      </c>
      <c r="H355" s="132">
        <v>213.666</v>
      </c>
      <c r="I355" s="133"/>
      <c r="J355" s="134">
        <f>ROUND(I355*H355,2)</f>
        <v>0</v>
      </c>
      <c r="K355" s="130" t="s">
        <v>141</v>
      </c>
      <c r="L355" s="33"/>
      <c r="M355" s="135" t="s">
        <v>19</v>
      </c>
      <c r="N355" s="136" t="s">
        <v>43</v>
      </c>
      <c r="P355" s="137">
        <f>O355*H355</f>
        <v>0</v>
      </c>
      <c r="Q355" s="137">
        <v>0</v>
      </c>
      <c r="R355" s="137">
        <f>Q355*H355</f>
        <v>0</v>
      </c>
      <c r="S355" s="137">
        <v>1.2999999999999999E-3</v>
      </c>
      <c r="T355" s="138">
        <f>S355*H355</f>
        <v>0.27776580000000001</v>
      </c>
      <c r="AR355" s="139" t="s">
        <v>142</v>
      </c>
      <c r="AT355" s="139" t="s">
        <v>137</v>
      </c>
      <c r="AU355" s="139" t="s">
        <v>82</v>
      </c>
      <c r="AY355" s="18" t="s">
        <v>134</v>
      </c>
      <c r="BE355" s="140">
        <f>IF(N355="základní",J355,0)</f>
        <v>0</v>
      </c>
      <c r="BF355" s="140">
        <f>IF(N355="snížená",J355,0)</f>
        <v>0</v>
      </c>
      <c r="BG355" s="140">
        <f>IF(N355="zákl. přenesená",J355,0)</f>
        <v>0</v>
      </c>
      <c r="BH355" s="140">
        <f>IF(N355="sníž. přenesená",J355,0)</f>
        <v>0</v>
      </c>
      <c r="BI355" s="140">
        <f>IF(N355="nulová",J355,0)</f>
        <v>0</v>
      </c>
      <c r="BJ355" s="18" t="s">
        <v>80</v>
      </c>
      <c r="BK355" s="140">
        <f>ROUND(I355*H355,2)</f>
        <v>0</v>
      </c>
      <c r="BL355" s="18" t="s">
        <v>142</v>
      </c>
      <c r="BM355" s="139" t="s">
        <v>436</v>
      </c>
    </row>
    <row r="356" spans="2:65" s="1" customFormat="1" ht="19.5">
      <c r="B356" s="33"/>
      <c r="D356" s="141" t="s">
        <v>144</v>
      </c>
      <c r="F356" s="142" t="s">
        <v>437</v>
      </c>
      <c r="I356" s="143"/>
      <c r="L356" s="33"/>
      <c r="M356" s="144"/>
      <c r="T356" s="54"/>
      <c r="AT356" s="18" t="s">
        <v>144</v>
      </c>
      <c r="AU356" s="18" t="s">
        <v>82</v>
      </c>
    </row>
    <row r="357" spans="2:65" s="1" customFormat="1" ht="11.25">
      <c r="B357" s="33"/>
      <c r="D357" s="145" t="s">
        <v>146</v>
      </c>
      <c r="F357" s="146" t="s">
        <v>438</v>
      </c>
      <c r="I357" s="143"/>
      <c r="L357" s="33"/>
      <c r="M357" s="144"/>
      <c r="T357" s="54"/>
      <c r="AT357" s="18" t="s">
        <v>146</v>
      </c>
      <c r="AU357" s="18" t="s">
        <v>82</v>
      </c>
    </row>
    <row r="358" spans="2:65" s="12" customFormat="1" ht="11.25">
      <c r="B358" s="147"/>
      <c r="D358" s="141" t="s">
        <v>148</v>
      </c>
      <c r="E358" s="148" t="s">
        <v>19</v>
      </c>
      <c r="F358" s="149" t="s">
        <v>220</v>
      </c>
      <c r="H358" s="148" t="s">
        <v>19</v>
      </c>
      <c r="I358" s="150"/>
      <c r="L358" s="147"/>
      <c r="M358" s="151"/>
      <c r="T358" s="152"/>
      <c r="AT358" s="148" t="s">
        <v>148</v>
      </c>
      <c r="AU358" s="148" t="s">
        <v>82</v>
      </c>
      <c r="AV358" s="12" t="s">
        <v>80</v>
      </c>
      <c r="AW358" s="12" t="s">
        <v>33</v>
      </c>
      <c r="AX358" s="12" t="s">
        <v>72</v>
      </c>
      <c r="AY358" s="148" t="s">
        <v>134</v>
      </c>
    </row>
    <row r="359" spans="2:65" s="13" customFormat="1" ht="11.25">
      <c r="B359" s="153"/>
      <c r="D359" s="141" t="s">
        <v>148</v>
      </c>
      <c r="E359" s="154" t="s">
        <v>19</v>
      </c>
      <c r="F359" s="155" t="s">
        <v>261</v>
      </c>
      <c r="H359" s="156">
        <v>49.781999999999996</v>
      </c>
      <c r="I359" s="157"/>
      <c r="L359" s="153"/>
      <c r="M359" s="158"/>
      <c r="T359" s="159"/>
      <c r="AT359" s="154" t="s">
        <v>148</v>
      </c>
      <c r="AU359" s="154" t="s">
        <v>82</v>
      </c>
      <c r="AV359" s="13" t="s">
        <v>82</v>
      </c>
      <c r="AW359" s="13" t="s">
        <v>33</v>
      </c>
      <c r="AX359" s="13" t="s">
        <v>72</v>
      </c>
      <c r="AY359" s="154" t="s">
        <v>134</v>
      </c>
    </row>
    <row r="360" spans="2:65" s="13" customFormat="1" ht="22.5">
      <c r="B360" s="153"/>
      <c r="D360" s="141" t="s">
        <v>148</v>
      </c>
      <c r="E360" s="154" t="s">
        <v>19</v>
      </c>
      <c r="F360" s="155" t="s">
        <v>262</v>
      </c>
      <c r="H360" s="156">
        <v>44.213000000000001</v>
      </c>
      <c r="I360" s="157"/>
      <c r="L360" s="153"/>
      <c r="M360" s="158"/>
      <c r="T360" s="159"/>
      <c r="AT360" s="154" t="s">
        <v>148</v>
      </c>
      <c r="AU360" s="154" t="s">
        <v>82</v>
      </c>
      <c r="AV360" s="13" t="s">
        <v>82</v>
      </c>
      <c r="AW360" s="13" t="s">
        <v>33</v>
      </c>
      <c r="AX360" s="13" t="s">
        <v>72</v>
      </c>
      <c r="AY360" s="154" t="s">
        <v>134</v>
      </c>
    </row>
    <row r="361" spans="2:65" s="13" customFormat="1" ht="11.25">
      <c r="B361" s="153"/>
      <c r="D361" s="141" t="s">
        <v>148</v>
      </c>
      <c r="E361" s="154" t="s">
        <v>19</v>
      </c>
      <c r="F361" s="155" t="s">
        <v>263</v>
      </c>
      <c r="H361" s="156">
        <v>18.698</v>
      </c>
      <c r="I361" s="157"/>
      <c r="L361" s="153"/>
      <c r="M361" s="158"/>
      <c r="T361" s="159"/>
      <c r="AT361" s="154" t="s">
        <v>148</v>
      </c>
      <c r="AU361" s="154" t="s">
        <v>82</v>
      </c>
      <c r="AV361" s="13" t="s">
        <v>82</v>
      </c>
      <c r="AW361" s="13" t="s">
        <v>33</v>
      </c>
      <c r="AX361" s="13" t="s">
        <v>72</v>
      </c>
      <c r="AY361" s="154" t="s">
        <v>134</v>
      </c>
    </row>
    <row r="362" spans="2:65" s="13" customFormat="1" ht="11.25">
      <c r="B362" s="153"/>
      <c r="D362" s="141" t="s">
        <v>148</v>
      </c>
      <c r="E362" s="154" t="s">
        <v>19</v>
      </c>
      <c r="F362" s="155" t="s">
        <v>264</v>
      </c>
      <c r="H362" s="156">
        <v>6.1449999999999996</v>
      </c>
      <c r="I362" s="157"/>
      <c r="L362" s="153"/>
      <c r="M362" s="158"/>
      <c r="T362" s="159"/>
      <c r="AT362" s="154" t="s">
        <v>148</v>
      </c>
      <c r="AU362" s="154" t="s">
        <v>82</v>
      </c>
      <c r="AV362" s="13" t="s">
        <v>82</v>
      </c>
      <c r="AW362" s="13" t="s">
        <v>33</v>
      </c>
      <c r="AX362" s="13" t="s">
        <v>72</v>
      </c>
      <c r="AY362" s="154" t="s">
        <v>134</v>
      </c>
    </row>
    <row r="363" spans="2:65" s="13" customFormat="1" ht="11.25">
      <c r="B363" s="153"/>
      <c r="D363" s="141" t="s">
        <v>148</v>
      </c>
      <c r="E363" s="154" t="s">
        <v>19</v>
      </c>
      <c r="F363" s="155" t="s">
        <v>265</v>
      </c>
      <c r="H363" s="156">
        <v>63.811</v>
      </c>
      <c r="I363" s="157"/>
      <c r="L363" s="153"/>
      <c r="M363" s="158"/>
      <c r="T363" s="159"/>
      <c r="AT363" s="154" t="s">
        <v>148</v>
      </c>
      <c r="AU363" s="154" t="s">
        <v>82</v>
      </c>
      <c r="AV363" s="13" t="s">
        <v>82</v>
      </c>
      <c r="AW363" s="13" t="s">
        <v>33</v>
      </c>
      <c r="AX363" s="13" t="s">
        <v>72</v>
      </c>
      <c r="AY363" s="154" t="s">
        <v>134</v>
      </c>
    </row>
    <row r="364" spans="2:65" s="13" customFormat="1" ht="11.25">
      <c r="B364" s="153"/>
      <c r="D364" s="141" t="s">
        <v>148</v>
      </c>
      <c r="E364" s="154" t="s">
        <v>19</v>
      </c>
      <c r="F364" s="155" t="s">
        <v>266</v>
      </c>
      <c r="H364" s="156">
        <v>27.268000000000001</v>
      </c>
      <c r="I364" s="157"/>
      <c r="L364" s="153"/>
      <c r="M364" s="158"/>
      <c r="T364" s="159"/>
      <c r="AT364" s="154" t="s">
        <v>148</v>
      </c>
      <c r="AU364" s="154" t="s">
        <v>82</v>
      </c>
      <c r="AV364" s="13" t="s">
        <v>82</v>
      </c>
      <c r="AW364" s="13" t="s">
        <v>33</v>
      </c>
      <c r="AX364" s="13" t="s">
        <v>72</v>
      </c>
      <c r="AY364" s="154" t="s">
        <v>134</v>
      </c>
    </row>
    <row r="365" spans="2:65" s="13" customFormat="1" ht="11.25">
      <c r="B365" s="153"/>
      <c r="D365" s="141" t="s">
        <v>148</v>
      </c>
      <c r="E365" s="154" t="s">
        <v>19</v>
      </c>
      <c r="F365" s="155" t="s">
        <v>267</v>
      </c>
      <c r="H365" s="156">
        <v>3.7490000000000001</v>
      </c>
      <c r="I365" s="157"/>
      <c r="L365" s="153"/>
      <c r="M365" s="158"/>
      <c r="T365" s="159"/>
      <c r="AT365" s="154" t="s">
        <v>148</v>
      </c>
      <c r="AU365" s="154" t="s">
        <v>82</v>
      </c>
      <c r="AV365" s="13" t="s">
        <v>82</v>
      </c>
      <c r="AW365" s="13" t="s">
        <v>33</v>
      </c>
      <c r="AX365" s="13" t="s">
        <v>72</v>
      </c>
      <c r="AY365" s="154" t="s">
        <v>134</v>
      </c>
    </row>
    <row r="366" spans="2:65" s="14" customFormat="1" ht="11.25">
      <c r="B366" s="160"/>
      <c r="D366" s="141" t="s">
        <v>148</v>
      </c>
      <c r="E366" s="161" t="s">
        <v>19</v>
      </c>
      <c r="F366" s="162" t="s">
        <v>174</v>
      </c>
      <c r="H366" s="163">
        <v>213.666</v>
      </c>
      <c r="I366" s="164"/>
      <c r="L366" s="160"/>
      <c r="M366" s="165"/>
      <c r="T366" s="166"/>
      <c r="AT366" s="161" t="s">
        <v>148</v>
      </c>
      <c r="AU366" s="161" t="s">
        <v>82</v>
      </c>
      <c r="AV366" s="14" t="s">
        <v>142</v>
      </c>
      <c r="AW366" s="14" t="s">
        <v>33</v>
      </c>
      <c r="AX366" s="14" t="s">
        <v>80</v>
      </c>
      <c r="AY366" s="161" t="s">
        <v>134</v>
      </c>
    </row>
    <row r="367" spans="2:65" s="1" customFormat="1" ht="24.2" customHeight="1">
      <c r="B367" s="33"/>
      <c r="C367" s="128" t="s">
        <v>439</v>
      </c>
      <c r="D367" s="128" t="s">
        <v>137</v>
      </c>
      <c r="E367" s="129" t="s">
        <v>440</v>
      </c>
      <c r="F367" s="130" t="s">
        <v>441</v>
      </c>
      <c r="G367" s="131" t="s">
        <v>168</v>
      </c>
      <c r="H367" s="132">
        <v>7.2</v>
      </c>
      <c r="I367" s="133"/>
      <c r="J367" s="134">
        <f>ROUND(I367*H367,2)</f>
        <v>0</v>
      </c>
      <c r="K367" s="130" t="s">
        <v>141</v>
      </c>
      <c r="L367" s="33"/>
      <c r="M367" s="135" t="s">
        <v>19</v>
      </c>
      <c r="N367" s="136" t="s">
        <v>43</v>
      </c>
      <c r="P367" s="137">
        <f>O367*H367</f>
        <v>0</v>
      </c>
      <c r="Q367" s="137">
        <v>0</v>
      </c>
      <c r="R367" s="137">
        <f>Q367*H367</f>
        <v>0</v>
      </c>
      <c r="S367" s="137">
        <v>6.8000000000000005E-2</v>
      </c>
      <c r="T367" s="138">
        <f>S367*H367</f>
        <v>0.48960000000000004</v>
      </c>
      <c r="AR367" s="139" t="s">
        <v>142</v>
      </c>
      <c r="AT367" s="139" t="s">
        <v>137</v>
      </c>
      <c r="AU367" s="139" t="s">
        <v>82</v>
      </c>
      <c r="AY367" s="18" t="s">
        <v>134</v>
      </c>
      <c r="BE367" s="140">
        <f>IF(N367="základní",J367,0)</f>
        <v>0</v>
      </c>
      <c r="BF367" s="140">
        <f>IF(N367="snížená",J367,0)</f>
        <v>0</v>
      </c>
      <c r="BG367" s="140">
        <f>IF(N367="zákl. přenesená",J367,0)</f>
        <v>0</v>
      </c>
      <c r="BH367" s="140">
        <f>IF(N367="sníž. přenesená",J367,0)</f>
        <v>0</v>
      </c>
      <c r="BI367" s="140">
        <f>IF(N367="nulová",J367,0)</f>
        <v>0</v>
      </c>
      <c r="BJ367" s="18" t="s">
        <v>80</v>
      </c>
      <c r="BK367" s="140">
        <f>ROUND(I367*H367,2)</f>
        <v>0</v>
      </c>
      <c r="BL367" s="18" t="s">
        <v>142</v>
      </c>
      <c r="BM367" s="139" t="s">
        <v>442</v>
      </c>
    </row>
    <row r="368" spans="2:65" s="1" customFormat="1" ht="29.25">
      <c r="B368" s="33"/>
      <c r="D368" s="141" t="s">
        <v>144</v>
      </c>
      <c r="F368" s="142" t="s">
        <v>443</v>
      </c>
      <c r="I368" s="143"/>
      <c r="L368" s="33"/>
      <c r="M368" s="144"/>
      <c r="T368" s="54"/>
      <c r="AT368" s="18" t="s">
        <v>144</v>
      </c>
      <c r="AU368" s="18" t="s">
        <v>82</v>
      </c>
    </row>
    <row r="369" spans="2:65" s="1" customFormat="1" ht="11.25">
      <c r="B369" s="33"/>
      <c r="D369" s="145" t="s">
        <v>146</v>
      </c>
      <c r="F369" s="146" t="s">
        <v>444</v>
      </c>
      <c r="I369" s="143"/>
      <c r="L369" s="33"/>
      <c r="M369" s="144"/>
      <c r="T369" s="54"/>
      <c r="AT369" s="18" t="s">
        <v>146</v>
      </c>
      <c r="AU369" s="18" t="s">
        <v>82</v>
      </c>
    </row>
    <row r="370" spans="2:65" s="12" customFormat="1" ht="11.25">
      <c r="B370" s="147"/>
      <c r="D370" s="141" t="s">
        <v>148</v>
      </c>
      <c r="E370" s="148" t="s">
        <v>19</v>
      </c>
      <c r="F370" s="149" t="s">
        <v>163</v>
      </c>
      <c r="H370" s="148" t="s">
        <v>19</v>
      </c>
      <c r="I370" s="150"/>
      <c r="L370" s="147"/>
      <c r="M370" s="151"/>
      <c r="T370" s="152"/>
      <c r="AT370" s="148" t="s">
        <v>148</v>
      </c>
      <c r="AU370" s="148" t="s">
        <v>82</v>
      </c>
      <c r="AV370" s="12" t="s">
        <v>80</v>
      </c>
      <c r="AW370" s="12" t="s">
        <v>33</v>
      </c>
      <c r="AX370" s="12" t="s">
        <v>72</v>
      </c>
      <c r="AY370" s="148" t="s">
        <v>134</v>
      </c>
    </row>
    <row r="371" spans="2:65" s="12" customFormat="1" ht="11.25">
      <c r="B371" s="147"/>
      <c r="D371" s="141" t="s">
        <v>148</v>
      </c>
      <c r="E371" s="148" t="s">
        <v>19</v>
      </c>
      <c r="F371" s="149" t="s">
        <v>445</v>
      </c>
      <c r="H371" s="148" t="s">
        <v>19</v>
      </c>
      <c r="I371" s="150"/>
      <c r="L371" s="147"/>
      <c r="M371" s="151"/>
      <c r="T371" s="152"/>
      <c r="AT371" s="148" t="s">
        <v>148</v>
      </c>
      <c r="AU371" s="148" t="s">
        <v>82</v>
      </c>
      <c r="AV371" s="12" t="s">
        <v>80</v>
      </c>
      <c r="AW371" s="12" t="s">
        <v>33</v>
      </c>
      <c r="AX371" s="12" t="s">
        <v>72</v>
      </c>
      <c r="AY371" s="148" t="s">
        <v>134</v>
      </c>
    </row>
    <row r="372" spans="2:65" s="13" customFormat="1" ht="11.25">
      <c r="B372" s="153"/>
      <c r="D372" s="141" t="s">
        <v>148</v>
      </c>
      <c r="E372" s="154" t="s">
        <v>19</v>
      </c>
      <c r="F372" s="155" t="s">
        <v>446</v>
      </c>
      <c r="H372" s="156">
        <v>7.2</v>
      </c>
      <c r="I372" s="157"/>
      <c r="L372" s="153"/>
      <c r="M372" s="158"/>
      <c r="T372" s="159"/>
      <c r="AT372" s="154" t="s">
        <v>148</v>
      </c>
      <c r="AU372" s="154" t="s">
        <v>82</v>
      </c>
      <c r="AV372" s="13" t="s">
        <v>82</v>
      </c>
      <c r="AW372" s="13" t="s">
        <v>33</v>
      </c>
      <c r="AX372" s="13" t="s">
        <v>80</v>
      </c>
      <c r="AY372" s="154" t="s">
        <v>134</v>
      </c>
    </row>
    <row r="373" spans="2:65" s="1" customFormat="1" ht="24.2" customHeight="1">
      <c r="B373" s="33"/>
      <c r="C373" s="128" t="s">
        <v>447</v>
      </c>
      <c r="D373" s="128" t="s">
        <v>137</v>
      </c>
      <c r="E373" s="129" t="s">
        <v>448</v>
      </c>
      <c r="F373" s="130" t="s">
        <v>449</v>
      </c>
      <c r="G373" s="131" t="s">
        <v>193</v>
      </c>
      <c r="H373" s="132">
        <v>1.3</v>
      </c>
      <c r="I373" s="133"/>
      <c r="J373" s="134">
        <f>ROUND(I373*H373,2)</f>
        <v>0</v>
      </c>
      <c r="K373" s="130" t="s">
        <v>141</v>
      </c>
      <c r="L373" s="33"/>
      <c r="M373" s="135" t="s">
        <v>19</v>
      </c>
      <c r="N373" s="136" t="s">
        <v>43</v>
      </c>
      <c r="P373" s="137">
        <f>O373*H373</f>
        <v>0</v>
      </c>
      <c r="Q373" s="137">
        <v>1.32E-3</v>
      </c>
      <c r="R373" s="137">
        <f>Q373*H373</f>
        <v>1.7160000000000001E-3</v>
      </c>
      <c r="S373" s="137">
        <v>2.5000000000000001E-2</v>
      </c>
      <c r="T373" s="138">
        <f>S373*H373</f>
        <v>3.2500000000000001E-2</v>
      </c>
      <c r="AR373" s="139" t="s">
        <v>142</v>
      </c>
      <c r="AT373" s="139" t="s">
        <v>137</v>
      </c>
      <c r="AU373" s="139" t="s">
        <v>82</v>
      </c>
      <c r="AY373" s="18" t="s">
        <v>134</v>
      </c>
      <c r="BE373" s="140">
        <f>IF(N373="základní",J373,0)</f>
        <v>0</v>
      </c>
      <c r="BF373" s="140">
        <f>IF(N373="snížená",J373,0)</f>
        <v>0</v>
      </c>
      <c r="BG373" s="140">
        <f>IF(N373="zákl. přenesená",J373,0)</f>
        <v>0</v>
      </c>
      <c r="BH373" s="140">
        <f>IF(N373="sníž. přenesená",J373,0)</f>
        <v>0</v>
      </c>
      <c r="BI373" s="140">
        <f>IF(N373="nulová",J373,0)</f>
        <v>0</v>
      </c>
      <c r="BJ373" s="18" t="s">
        <v>80</v>
      </c>
      <c r="BK373" s="140">
        <f>ROUND(I373*H373,2)</f>
        <v>0</v>
      </c>
      <c r="BL373" s="18" t="s">
        <v>142</v>
      </c>
      <c r="BM373" s="139" t="s">
        <v>450</v>
      </c>
    </row>
    <row r="374" spans="2:65" s="1" customFormat="1" ht="29.25">
      <c r="B374" s="33"/>
      <c r="D374" s="141" t="s">
        <v>144</v>
      </c>
      <c r="F374" s="142" t="s">
        <v>451</v>
      </c>
      <c r="I374" s="143"/>
      <c r="L374" s="33"/>
      <c r="M374" s="144"/>
      <c r="T374" s="54"/>
      <c r="AT374" s="18" t="s">
        <v>144</v>
      </c>
      <c r="AU374" s="18" t="s">
        <v>82</v>
      </c>
    </row>
    <row r="375" spans="2:65" s="1" customFormat="1" ht="11.25">
      <c r="B375" s="33"/>
      <c r="D375" s="145" t="s">
        <v>146</v>
      </c>
      <c r="F375" s="146" t="s">
        <v>452</v>
      </c>
      <c r="I375" s="143"/>
      <c r="L375" s="33"/>
      <c r="M375" s="144"/>
      <c r="T375" s="54"/>
      <c r="AT375" s="18" t="s">
        <v>146</v>
      </c>
      <c r="AU375" s="18" t="s">
        <v>82</v>
      </c>
    </row>
    <row r="376" spans="2:65" s="12" customFormat="1" ht="11.25">
      <c r="B376" s="147"/>
      <c r="D376" s="141" t="s">
        <v>148</v>
      </c>
      <c r="E376" s="148" t="s">
        <v>19</v>
      </c>
      <c r="F376" s="149" t="s">
        <v>453</v>
      </c>
      <c r="H376" s="148" t="s">
        <v>19</v>
      </c>
      <c r="I376" s="150"/>
      <c r="L376" s="147"/>
      <c r="M376" s="151"/>
      <c r="T376" s="152"/>
      <c r="AT376" s="148" t="s">
        <v>148</v>
      </c>
      <c r="AU376" s="148" t="s">
        <v>82</v>
      </c>
      <c r="AV376" s="12" t="s">
        <v>80</v>
      </c>
      <c r="AW376" s="12" t="s">
        <v>33</v>
      </c>
      <c r="AX376" s="12" t="s">
        <v>72</v>
      </c>
      <c r="AY376" s="148" t="s">
        <v>134</v>
      </c>
    </row>
    <row r="377" spans="2:65" s="13" customFormat="1" ht="11.25">
      <c r="B377" s="153"/>
      <c r="D377" s="141" t="s">
        <v>148</v>
      </c>
      <c r="E377" s="154" t="s">
        <v>19</v>
      </c>
      <c r="F377" s="155" t="s">
        <v>454</v>
      </c>
      <c r="H377" s="156">
        <v>1.3</v>
      </c>
      <c r="I377" s="157"/>
      <c r="L377" s="153"/>
      <c r="M377" s="158"/>
      <c r="T377" s="159"/>
      <c r="AT377" s="154" t="s">
        <v>148</v>
      </c>
      <c r="AU377" s="154" t="s">
        <v>82</v>
      </c>
      <c r="AV377" s="13" t="s">
        <v>82</v>
      </c>
      <c r="AW377" s="13" t="s">
        <v>33</v>
      </c>
      <c r="AX377" s="13" t="s">
        <v>80</v>
      </c>
      <c r="AY377" s="154" t="s">
        <v>134</v>
      </c>
    </row>
    <row r="378" spans="2:65" s="1" customFormat="1" ht="24.2" customHeight="1">
      <c r="B378" s="33"/>
      <c r="C378" s="128" t="s">
        <v>455</v>
      </c>
      <c r="D378" s="128" t="s">
        <v>137</v>
      </c>
      <c r="E378" s="129" t="s">
        <v>456</v>
      </c>
      <c r="F378" s="130" t="s">
        <v>457</v>
      </c>
      <c r="G378" s="131" t="s">
        <v>140</v>
      </c>
      <c r="H378" s="132">
        <v>1</v>
      </c>
      <c r="I378" s="133"/>
      <c r="J378" s="134">
        <f>ROUND(I378*H378,2)</f>
        <v>0</v>
      </c>
      <c r="K378" s="130" t="s">
        <v>141</v>
      </c>
      <c r="L378" s="33"/>
      <c r="M378" s="135" t="s">
        <v>19</v>
      </c>
      <c r="N378" s="136" t="s">
        <v>43</v>
      </c>
      <c r="P378" s="137">
        <f>O378*H378</f>
        <v>0</v>
      </c>
      <c r="Q378" s="137">
        <v>0</v>
      </c>
      <c r="R378" s="137">
        <f>Q378*H378</f>
        <v>0</v>
      </c>
      <c r="S378" s="137">
        <v>6.9000000000000006E-2</v>
      </c>
      <c r="T378" s="138">
        <f>S378*H378</f>
        <v>6.9000000000000006E-2</v>
      </c>
      <c r="AR378" s="139" t="s">
        <v>142</v>
      </c>
      <c r="AT378" s="139" t="s">
        <v>137</v>
      </c>
      <c r="AU378" s="139" t="s">
        <v>82</v>
      </c>
      <c r="AY378" s="18" t="s">
        <v>134</v>
      </c>
      <c r="BE378" s="140">
        <f>IF(N378="základní",J378,0)</f>
        <v>0</v>
      </c>
      <c r="BF378" s="140">
        <f>IF(N378="snížená",J378,0)</f>
        <v>0</v>
      </c>
      <c r="BG378" s="140">
        <f>IF(N378="zákl. přenesená",J378,0)</f>
        <v>0</v>
      </c>
      <c r="BH378" s="140">
        <f>IF(N378="sníž. přenesená",J378,0)</f>
        <v>0</v>
      </c>
      <c r="BI378" s="140">
        <f>IF(N378="nulová",J378,0)</f>
        <v>0</v>
      </c>
      <c r="BJ378" s="18" t="s">
        <v>80</v>
      </c>
      <c r="BK378" s="140">
        <f>ROUND(I378*H378,2)</f>
        <v>0</v>
      </c>
      <c r="BL378" s="18" t="s">
        <v>142</v>
      </c>
      <c r="BM378" s="139" t="s">
        <v>458</v>
      </c>
    </row>
    <row r="379" spans="2:65" s="1" customFormat="1" ht="29.25">
      <c r="B379" s="33"/>
      <c r="D379" s="141" t="s">
        <v>144</v>
      </c>
      <c r="F379" s="142" t="s">
        <v>459</v>
      </c>
      <c r="I379" s="143"/>
      <c r="L379" s="33"/>
      <c r="M379" s="144"/>
      <c r="T379" s="54"/>
      <c r="AT379" s="18" t="s">
        <v>144</v>
      </c>
      <c r="AU379" s="18" t="s">
        <v>82</v>
      </c>
    </row>
    <row r="380" spans="2:65" s="1" customFormat="1" ht="11.25">
      <c r="B380" s="33"/>
      <c r="D380" s="145" t="s">
        <v>146</v>
      </c>
      <c r="F380" s="146" t="s">
        <v>460</v>
      </c>
      <c r="I380" s="143"/>
      <c r="L380" s="33"/>
      <c r="M380" s="144"/>
      <c r="T380" s="54"/>
      <c r="AT380" s="18" t="s">
        <v>146</v>
      </c>
      <c r="AU380" s="18" t="s">
        <v>82</v>
      </c>
    </row>
    <row r="381" spans="2:65" s="12" customFormat="1" ht="11.25">
      <c r="B381" s="147"/>
      <c r="D381" s="141" t="s">
        <v>148</v>
      </c>
      <c r="E381" s="148" t="s">
        <v>19</v>
      </c>
      <c r="F381" s="149" t="s">
        <v>461</v>
      </c>
      <c r="H381" s="148" t="s">
        <v>19</v>
      </c>
      <c r="I381" s="150"/>
      <c r="L381" s="147"/>
      <c r="M381" s="151"/>
      <c r="T381" s="152"/>
      <c r="AT381" s="148" t="s">
        <v>148</v>
      </c>
      <c r="AU381" s="148" t="s">
        <v>82</v>
      </c>
      <c r="AV381" s="12" t="s">
        <v>80</v>
      </c>
      <c r="AW381" s="12" t="s">
        <v>33</v>
      </c>
      <c r="AX381" s="12" t="s">
        <v>72</v>
      </c>
      <c r="AY381" s="148" t="s">
        <v>134</v>
      </c>
    </row>
    <row r="382" spans="2:65" s="13" customFormat="1" ht="11.25">
      <c r="B382" s="153"/>
      <c r="D382" s="141" t="s">
        <v>148</v>
      </c>
      <c r="E382" s="154" t="s">
        <v>19</v>
      </c>
      <c r="F382" s="155" t="s">
        <v>462</v>
      </c>
      <c r="H382" s="156">
        <v>1</v>
      </c>
      <c r="I382" s="157"/>
      <c r="L382" s="153"/>
      <c r="M382" s="158"/>
      <c r="T382" s="159"/>
      <c r="AT382" s="154" t="s">
        <v>148</v>
      </c>
      <c r="AU382" s="154" t="s">
        <v>82</v>
      </c>
      <c r="AV382" s="13" t="s">
        <v>82</v>
      </c>
      <c r="AW382" s="13" t="s">
        <v>33</v>
      </c>
      <c r="AX382" s="13" t="s">
        <v>80</v>
      </c>
      <c r="AY382" s="154" t="s">
        <v>134</v>
      </c>
    </row>
    <row r="383" spans="2:65" s="1" customFormat="1" ht="24.2" customHeight="1">
      <c r="B383" s="33"/>
      <c r="C383" s="128" t="s">
        <v>463</v>
      </c>
      <c r="D383" s="128" t="s">
        <v>137</v>
      </c>
      <c r="E383" s="129" t="s">
        <v>464</v>
      </c>
      <c r="F383" s="130" t="s">
        <v>465</v>
      </c>
      <c r="G383" s="131" t="s">
        <v>168</v>
      </c>
      <c r="H383" s="132">
        <v>2.84</v>
      </c>
      <c r="I383" s="133"/>
      <c r="J383" s="134">
        <f>ROUND(I383*H383,2)</f>
        <v>0</v>
      </c>
      <c r="K383" s="130" t="s">
        <v>141</v>
      </c>
      <c r="L383" s="33"/>
      <c r="M383" s="135" t="s">
        <v>19</v>
      </c>
      <c r="N383" s="136" t="s">
        <v>43</v>
      </c>
      <c r="P383" s="137">
        <f>O383*H383</f>
        <v>0</v>
      </c>
      <c r="Q383" s="137">
        <v>0</v>
      </c>
      <c r="R383" s="137">
        <f>Q383*H383</f>
        <v>0</v>
      </c>
      <c r="S383" s="137">
        <v>0.18</v>
      </c>
      <c r="T383" s="138">
        <f>S383*H383</f>
        <v>0.51119999999999999</v>
      </c>
      <c r="AR383" s="139" t="s">
        <v>142</v>
      </c>
      <c r="AT383" s="139" t="s">
        <v>137</v>
      </c>
      <c r="AU383" s="139" t="s">
        <v>82</v>
      </c>
      <c r="AY383" s="18" t="s">
        <v>134</v>
      </c>
      <c r="BE383" s="140">
        <f>IF(N383="základní",J383,0)</f>
        <v>0</v>
      </c>
      <c r="BF383" s="140">
        <f>IF(N383="snížená",J383,0)</f>
        <v>0</v>
      </c>
      <c r="BG383" s="140">
        <f>IF(N383="zákl. přenesená",J383,0)</f>
        <v>0</v>
      </c>
      <c r="BH383" s="140">
        <f>IF(N383="sníž. přenesená",J383,0)</f>
        <v>0</v>
      </c>
      <c r="BI383" s="140">
        <f>IF(N383="nulová",J383,0)</f>
        <v>0</v>
      </c>
      <c r="BJ383" s="18" t="s">
        <v>80</v>
      </c>
      <c r="BK383" s="140">
        <f>ROUND(I383*H383,2)</f>
        <v>0</v>
      </c>
      <c r="BL383" s="18" t="s">
        <v>142</v>
      </c>
      <c r="BM383" s="139" t="s">
        <v>466</v>
      </c>
    </row>
    <row r="384" spans="2:65" s="1" customFormat="1" ht="29.25">
      <c r="B384" s="33"/>
      <c r="D384" s="141" t="s">
        <v>144</v>
      </c>
      <c r="F384" s="142" t="s">
        <v>467</v>
      </c>
      <c r="I384" s="143"/>
      <c r="L384" s="33"/>
      <c r="M384" s="144"/>
      <c r="T384" s="54"/>
      <c r="AT384" s="18" t="s">
        <v>144</v>
      </c>
      <c r="AU384" s="18" t="s">
        <v>82</v>
      </c>
    </row>
    <row r="385" spans="2:65" s="1" customFormat="1" ht="11.25">
      <c r="B385" s="33"/>
      <c r="D385" s="145" t="s">
        <v>146</v>
      </c>
      <c r="F385" s="146" t="s">
        <v>468</v>
      </c>
      <c r="I385" s="143"/>
      <c r="L385" s="33"/>
      <c r="M385" s="144"/>
      <c r="T385" s="54"/>
      <c r="AT385" s="18" t="s">
        <v>146</v>
      </c>
      <c r="AU385" s="18" t="s">
        <v>82</v>
      </c>
    </row>
    <row r="386" spans="2:65" s="13" customFormat="1" ht="11.25">
      <c r="B386" s="153"/>
      <c r="D386" s="141" t="s">
        <v>148</v>
      </c>
      <c r="E386" s="154" t="s">
        <v>19</v>
      </c>
      <c r="F386" s="155" t="s">
        <v>173</v>
      </c>
      <c r="H386" s="156">
        <v>2.84</v>
      </c>
      <c r="I386" s="157"/>
      <c r="L386" s="153"/>
      <c r="M386" s="158"/>
      <c r="T386" s="159"/>
      <c r="AT386" s="154" t="s">
        <v>148</v>
      </c>
      <c r="AU386" s="154" t="s">
        <v>82</v>
      </c>
      <c r="AV386" s="13" t="s">
        <v>82</v>
      </c>
      <c r="AW386" s="13" t="s">
        <v>33</v>
      </c>
      <c r="AX386" s="13" t="s">
        <v>80</v>
      </c>
      <c r="AY386" s="154" t="s">
        <v>134</v>
      </c>
    </row>
    <row r="387" spans="2:65" s="1" customFormat="1" ht="24.2" customHeight="1">
      <c r="B387" s="33"/>
      <c r="C387" s="128" t="s">
        <v>469</v>
      </c>
      <c r="D387" s="128" t="s">
        <v>137</v>
      </c>
      <c r="E387" s="129" t="s">
        <v>470</v>
      </c>
      <c r="F387" s="130" t="s">
        <v>471</v>
      </c>
      <c r="G387" s="131" t="s">
        <v>193</v>
      </c>
      <c r="H387" s="132">
        <v>0.8</v>
      </c>
      <c r="I387" s="133"/>
      <c r="J387" s="134">
        <f>ROUND(I387*H387,2)</f>
        <v>0</v>
      </c>
      <c r="K387" s="130" t="s">
        <v>141</v>
      </c>
      <c r="L387" s="33"/>
      <c r="M387" s="135" t="s">
        <v>19</v>
      </c>
      <c r="N387" s="136" t="s">
        <v>43</v>
      </c>
      <c r="P387" s="137">
        <f>O387*H387</f>
        <v>0</v>
      </c>
      <c r="Q387" s="137">
        <v>1.73E-3</v>
      </c>
      <c r="R387" s="137">
        <f>Q387*H387</f>
        <v>1.384E-3</v>
      </c>
      <c r="S387" s="137">
        <v>3.9E-2</v>
      </c>
      <c r="T387" s="138">
        <f>S387*H387</f>
        <v>3.1200000000000002E-2</v>
      </c>
      <c r="AR387" s="139" t="s">
        <v>142</v>
      </c>
      <c r="AT387" s="139" t="s">
        <v>137</v>
      </c>
      <c r="AU387" s="139" t="s">
        <v>82</v>
      </c>
      <c r="AY387" s="18" t="s">
        <v>134</v>
      </c>
      <c r="BE387" s="140">
        <f>IF(N387="základní",J387,0)</f>
        <v>0</v>
      </c>
      <c r="BF387" s="140">
        <f>IF(N387="snížená",J387,0)</f>
        <v>0</v>
      </c>
      <c r="BG387" s="140">
        <f>IF(N387="zákl. přenesená",J387,0)</f>
        <v>0</v>
      </c>
      <c r="BH387" s="140">
        <f>IF(N387="sníž. přenesená",J387,0)</f>
        <v>0</v>
      </c>
      <c r="BI387" s="140">
        <f>IF(N387="nulová",J387,0)</f>
        <v>0</v>
      </c>
      <c r="BJ387" s="18" t="s">
        <v>80</v>
      </c>
      <c r="BK387" s="140">
        <f>ROUND(I387*H387,2)</f>
        <v>0</v>
      </c>
      <c r="BL387" s="18" t="s">
        <v>142</v>
      </c>
      <c r="BM387" s="139" t="s">
        <v>472</v>
      </c>
    </row>
    <row r="388" spans="2:65" s="1" customFormat="1" ht="29.25">
      <c r="B388" s="33"/>
      <c r="D388" s="141" t="s">
        <v>144</v>
      </c>
      <c r="F388" s="142" t="s">
        <v>473</v>
      </c>
      <c r="I388" s="143"/>
      <c r="L388" s="33"/>
      <c r="M388" s="144"/>
      <c r="T388" s="54"/>
      <c r="AT388" s="18" t="s">
        <v>144</v>
      </c>
      <c r="AU388" s="18" t="s">
        <v>82</v>
      </c>
    </row>
    <row r="389" spans="2:65" s="1" customFormat="1" ht="11.25">
      <c r="B389" s="33"/>
      <c r="D389" s="145" t="s">
        <v>146</v>
      </c>
      <c r="F389" s="146" t="s">
        <v>474</v>
      </c>
      <c r="I389" s="143"/>
      <c r="L389" s="33"/>
      <c r="M389" s="144"/>
      <c r="T389" s="54"/>
      <c r="AT389" s="18" t="s">
        <v>146</v>
      </c>
      <c r="AU389" s="18" t="s">
        <v>82</v>
      </c>
    </row>
    <row r="390" spans="2:65" s="12" customFormat="1" ht="11.25">
      <c r="B390" s="147"/>
      <c r="D390" s="141" t="s">
        <v>148</v>
      </c>
      <c r="E390" s="148" t="s">
        <v>19</v>
      </c>
      <c r="F390" s="149" t="s">
        <v>461</v>
      </c>
      <c r="H390" s="148" t="s">
        <v>19</v>
      </c>
      <c r="I390" s="150"/>
      <c r="L390" s="147"/>
      <c r="M390" s="151"/>
      <c r="T390" s="152"/>
      <c r="AT390" s="148" t="s">
        <v>148</v>
      </c>
      <c r="AU390" s="148" t="s">
        <v>82</v>
      </c>
      <c r="AV390" s="12" t="s">
        <v>80</v>
      </c>
      <c r="AW390" s="12" t="s">
        <v>33</v>
      </c>
      <c r="AX390" s="12" t="s">
        <v>72</v>
      </c>
      <c r="AY390" s="148" t="s">
        <v>134</v>
      </c>
    </row>
    <row r="391" spans="2:65" s="13" customFormat="1" ht="11.25">
      <c r="B391" s="153"/>
      <c r="D391" s="141" t="s">
        <v>148</v>
      </c>
      <c r="E391" s="154" t="s">
        <v>19</v>
      </c>
      <c r="F391" s="155" t="s">
        <v>475</v>
      </c>
      <c r="H391" s="156">
        <v>0.8</v>
      </c>
      <c r="I391" s="157"/>
      <c r="L391" s="153"/>
      <c r="M391" s="158"/>
      <c r="T391" s="159"/>
      <c r="AT391" s="154" t="s">
        <v>148</v>
      </c>
      <c r="AU391" s="154" t="s">
        <v>82</v>
      </c>
      <c r="AV391" s="13" t="s">
        <v>82</v>
      </c>
      <c r="AW391" s="13" t="s">
        <v>33</v>
      </c>
      <c r="AX391" s="13" t="s">
        <v>80</v>
      </c>
      <c r="AY391" s="154" t="s">
        <v>134</v>
      </c>
    </row>
    <row r="392" spans="2:65" s="11" customFormat="1" ht="22.9" customHeight="1">
      <c r="B392" s="116"/>
      <c r="D392" s="117" t="s">
        <v>71</v>
      </c>
      <c r="E392" s="126" t="s">
        <v>476</v>
      </c>
      <c r="F392" s="126" t="s">
        <v>477</v>
      </c>
      <c r="I392" s="119"/>
      <c r="J392" s="127">
        <f>BK392</f>
        <v>0</v>
      </c>
      <c r="L392" s="116"/>
      <c r="M392" s="121"/>
      <c r="P392" s="122">
        <f>SUM(P393:P405)</f>
        <v>0</v>
      </c>
      <c r="R392" s="122">
        <f>SUM(R393:R405)</f>
        <v>0</v>
      </c>
      <c r="T392" s="123">
        <f>SUM(T393:T405)</f>
        <v>0</v>
      </c>
      <c r="AR392" s="117" t="s">
        <v>80</v>
      </c>
      <c r="AT392" s="124" t="s">
        <v>71</v>
      </c>
      <c r="AU392" s="124" t="s">
        <v>80</v>
      </c>
      <c r="AY392" s="117" t="s">
        <v>134</v>
      </c>
      <c r="BK392" s="125">
        <f>SUM(BK393:BK405)</f>
        <v>0</v>
      </c>
    </row>
    <row r="393" spans="2:65" s="1" customFormat="1" ht="24.2" customHeight="1">
      <c r="B393" s="33"/>
      <c r="C393" s="128" t="s">
        <v>478</v>
      </c>
      <c r="D393" s="128" t="s">
        <v>137</v>
      </c>
      <c r="E393" s="129" t="s">
        <v>479</v>
      </c>
      <c r="F393" s="130" t="s">
        <v>480</v>
      </c>
      <c r="G393" s="131" t="s">
        <v>159</v>
      </c>
      <c r="H393" s="132">
        <v>19.068000000000001</v>
      </c>
      <c r="I393" s="133"/>
      <c r="J393" s="134">
        <f>ROUND(I393*H393,2)</f>
        <v>0</v>
      </c>
      <c r="K393" s="130" t="s">
        <v>141</v>
      </c>
      <c r="L393" s="33"/>
      <c r="M393" s="135" t="s">
        <v>19</v>
      </c>
      <c r="N393" s="136" t="s">
        <v>43</v>
      </c>
      <c r="P393" s="137">
        <f>O393*H393</f>
        <v>0</v>
      </c>
      <c r="Q393" s="137">
        <v>0</v>
      </c>
      <c r="R393" s="137">
        <f>Q393*H393</f>
        <v>0</v>
      </c>
      <c r="S393" s="137">
        <v>0</v>
      </c>
      <c r="T393" s="138">
        <f>S393*H393</f>
        <v>0</v>
      </c>
      <c r="AR393" s="139" t="s">
        <v>142</v>
      </c>
      <c r="AT393" s="139" t="s">
        <v>137</v>
      </c>
      <c r="AU393" s="139" t="s">
        <v>82</v>
      </c>
      <c r="AY393" s="18" t="s">
        <v>134</v>
      </c>
      <c r="BE393" s="140">
        <f>IF(N393="základní",J393,0)</f>
        <v>0</v>
      </c>
      <c r="BF393" s="140">
        <f>IF(N393="snížená",J393,0)</f>
        <v>0</v>
      </c>
      <c r="BG393" s="140">
        <f>IF(N393="zákl. přenesená",J393,0)</f>
        <v>0</v>
      </c>
      <c r="BH393" s="140">
        <f>IF(N393="sníž. přenesená",J393,0)</f>
        <v>0</v>
      </c>
      <c r="BI393" s="140">
        <f>IF(N393="nulová",J393,0)</f>
        <v>0</v>
      </c>
      <c r="BJ393" s="18" t="s">
        <v>80</v>
      </c>
      <c r="BK393" s="140">
        <f>ROUND(I393*H393,2)</f>
        <v>0</v>
      </c>
      <c r="BL393" s="18" t="s">
        <v>142</v>
      </c>
      <c r="BM393" s="139" t="s">
        <v>481</v>
      </c>
    </row>
    <row r="394" spans="2:65" s="1" customFormat="1" ht="19.5">
      <c r="B394" s="33"/>
      <c r="D394" s="141" t="s">
        <v>144</v>
      </c>
      <c r="F394" s="142" t="s">
        <v>482</v>
      </c>
      <c r="I394" s="143"/>
      <c r="L394" s="33"/>
      <c r="M394" s="144"/>
      <c r="T394" s="54"/>
      <c r="AT394" s="18" t="s">
        <v>144</v>
      </c>
      <c r="AU394" s="18" t="s">
        <v>82</v>
      </c>
    </row>
    <row r="395" spans="2:65" s="1" customFormat="1" ht="11.25">
      <c r="B395" s="33"/>
      <c r="D395" s="145" t="s">
        <v>146</v>
      </c>
      <c r="F395" s="146" t="s">
        <v>483</v>
      </c>
      <c r="I395" s="143"/>
      <c r="L395" s="33"/>
      <c r="M395" s="144"/>
      <c r="T395" s="54"/>
      <c r="AT395" s="18" t="s">
        <v>146</v>
      </c>
      <c r="AU395" s="18" t="s">
        <v>82</v>
      </c>
    </row>
    <row r="396" spans="2:65" s="1" customFormat="1" ht="24.2" customHeight="1">
      <c r="B396" s="33"/>
      <c r="C396" s="128" t="s">
        <v>484</v>
      </c>
      <c r="D396" s="128" t="s">
        <v>137</v>
      </c>
      <c r="E396" s="129" t="s">
        <v>485</v>
      </c>
      <c r="F396" s="130" t="s">
        <v>486</v>
      </c>
      <c r="G396" s="131" t="s">
        <v>159</v>
      </c>
      <c r="H396" s="132">
        <v>19.068000000000001</v>
      </c>
      <c r="I396" s="133"/>
      <c r="J396" s="134">
        <f>ROUND(I396*H396,2)</f>
        <v>0</v>
      </c>
      <c r="K396" s="130" t="s">
        <v>141</v>
      </c>
      <c r="L396" s="33"/>
      <c r="M396" s="135" t="s">
        <v>19</v>
      </c>
      <c r="N396" s="136" t="s">
        <v>43</v>
      </c>
      <c r="P396" s="137">
        <f>O396*H396</f>
        <v>0</v>
      </c>
      <c r="Q396" s="137">
        <v>0</v>
      </c>
      <c r="R396" s="137">
        <f>Q396*H396</f>
        <v>0</v>
      </c>
      <c r="S396" s="137">
        <v>0</v>
      </c>
      <c r="T396" s="138">
        <f>S396*H396</f>
        <v>0</v>
      </c>
      <c r="AR396" s="139" t="s">
        <v>142</v>
      </c>
      <c r="AT396" s="139" t="s">
        <v>137</v>
      </c>
      <c r="AU396" s="139" t="s">
        <v>82</v>
      </c>
      <c r="AY396" s="18" t="s">
        <v>134</v>
      </c>
      <c r="BE396" s="140">
        <f>IF(N396="základní",J396,0)</f>
        <v>0</v>
      </c>
      <c r="BF396" s="140">
        <f>IF(N396="snížená",J396,0)</f>
        <v>0</v>
      </c>
      <c r="BG396" s="140">
        <f>IF(N396="zákl. přenesená",J396,0)</f>
        <v>0</v>
      </c>
      <c r="BH396" s="140">
        <f>IF(N396="sníž. přenesená",J396,0)</f>
        <v>0</v>
      </c>
      <c r="BI396" s="140">
        <f>IF(N396="nulová",J396,0)</f>
        <v>0</v>
      </c>
      <c r="BJ396" s="18" t="s">
        <v>80</v>
      </c>
      <c r="BK396" s="140">
        <f>ROUND(I396*H396,2)</f>
        <v>0</v>
      </c>
      <c r="BL396" s="18" t="s">
        <v>142</v>
      </c>
      <c r="BM396" s="139" t="s">
        <v>487</v>
      </c>
    </row>
    <row r="397" spans="2:65" s="1" customFormat="1" ht="19.5">
      <c r="B397" s="33"/>
      <c r="D397" s="141" t="s">
        <v>144</v>
      </c>
      <c r="F397" s="142" t="s">
        <v>488</v>
      </c>
      <c r="I397" s="143"/>
      <c r="L397" s="33"/>
      <c r="M397" s="144"/>
      <c r="T397" s="54"/>
      <c r="AT397" s="18" t="s">
        <v>144</v>
      </c>
      <c r="AU397" s="18" t="s">
        <v>82</v>
      </c>
    </row>
    <row r="398" spans="2:65" s="1" customFormat="1" ht="11.25">
      <c r="B398" s="33"/>
      <c r="D398" s="145" t="s">
        <v>146</v>
      </c>
      <c r="F398" s="146" t="s">
        <v>489</v>
      </c>
      <c r="I398" s="143"/>
      <c r="L398" s="33"/>
      <c r="M398" s="144"/>
      <c r="T398" s="54"/>
      <c r="AT398" s="18" t="s">
        <v>146</v>
      </c>
      <c r="AU398" s="18" t="s">
        <v>82</v>
      </c>
    </row>
    <row r="399" spans="2:65" s="1" customFormat="1" ht="24.2" customHeight="1">
      <c r="B399" s="33"/>
      <c r="C399" s="128" t="s">
        <v>490</v>
      </c>
      <c r="D399" s="128" t="s">
        <v>137</v>
      </c>
      <c r="E399" s="129" t="s">
        <v>491</v>
      </c>
      <c r="F399" s="130" t="s">
        <v>492</v>
      </c>
      <c r="G399" s="131" t="s">
        <v>159</v>
      </c>
      <c r="H399" s="132">
        <v>266.952</v>
      </c>
      <c r="I399" s="133"/>
      <c r="J399" s="134">
        <f>ROUND(I399*H399,2)</f>
        <v>0</v>
      </c>
      <c r="K399" s="130" t="s">
        <v>141</v>
      </c>
      <c r="L399" s="33"/>
      <c r="M399" s="135" t="s">
        <v>19</v>
      </c>
      <c r="N399" s="136" t="s">
        <v>43</v>
      </c>
      <c r="P399" s="137">
        <f>O399*H399</f>
        <v>0</v>
      </c>
      <c r="Q399" s="137">
        <v>0</v>
      </c>
      <c r="R399" s="137">
        <f>Q399*H399</f>
        <v>0</v>
      </c>
      <c r="S399" s="137">
        <v>0</v>
      </c>
      <c r="T399" s="138">
        <f>S399*H399</f>
        <v>0</v>
      </c>
      <c r="AR399" s="139" t="s">
        <v>142</v>
      </c>
      <c r="AT399" s="139" t="s">
        <v>137</v>
      </c>
      <c r="AU399" s="139" t="s">
        <v>82</v>
      </c>
      <c r="AY399" s="18" t="s">
        <v>134</v>
      </c>
      <c r="BE399" s="140">
        <f>IF(N399="základní",J399,0)</f>
        <v>0</v>
      </c>
      <c r="BF399" s="140">
        <f>IF(N399="snížená",J399,0)</f>
        <v>0</v>
      </c>
      <c r="BG399" s="140">
        <f>IF(N399="zákl. přenesená",J399,0)</f>
        <v>0</v>
      </c>
      <c r="BH399" s="140">
        <f>IF(N399="sníž. přenesená",J399,0)</f>
        <v>0</v>
      </c>
      <c r="BI399" s="140">
        <f>IF(N399="nulová",J399,0)</f>
        <v>0</v>
      </c>
      <c r="BJ399" s="18" t="s">
        <v>80</v>
      </c>
      <c r="BK399" s="140">
        <f>ROUND(I399*H399,2)</f>
        <v>0</v>
      </c>
      <c r="BL399" s="18" t="s">
        <v>142</v>
      </c>
      <c r="BM399" s="139" t="s">
        <v>493</v>
      </c>
    </row>
    <row r="400" spans="2:65" s="1" customFormat="1" ht="29.25">
      <c r="B400" s="33"/>
      <c r="D400" s="141" t="s">
        <v>144</v>
      </c>
      <c r="F400" s="142" t="s">
        <v>494</v>
      </c>
      <c r="I400" s="143"/>
      <c r="L400" s="33"/>
      <c r="M400" s="144"/>
      <c r="T400" s="54"/>
      <c r="AT400" s="18" t="s">
        <v>144</v>
      </c>
      <c r="AU400" s="18" t="s">
        <v>82</v>
      </c>
    </row>
    <row r="401" spans="2:65" s="1" customFormat="1" ht="11.25">
      <c r="B401" s="33"/>
      <c r="D401" s="145" t="s">
        <v>146</v>
      </c>
      <c r="F401" s="146" t="s">
        <v>495</v>
      </c>
      <c r="I401" s="143"/>
      <c r="L401" s="33"/>
      <c r="M401" s="144"/>
      <c r="T401" s="54"/>
      <c r="AT401" s="18" t="s">
        <v>146</v>
      </c>
      <c r="AU401" s="18" t="s">
        <v>82</v>
      </c>
    </row>
    <row r="402" spans="2:65" s="13" customFormat="1" ht="11.25">
      <c r="B402" s="153"/>
      <c r="D402" s="141" t="s">
        <v>148</v>
      </c>
      <c r="E402" s="154" t="s">
        <v>19</v>
      </c>
      <c r="F402" s="155" t="s">
        <v>496</v>
      </c>
      <c r="H402" s="156">
        <v>266.952</v>
      </c>
      <c r="I402" s="157"/>
      <c r="L402" s="153"/>
      <c r="M402" s="158"/>
      <c r="T402" s="159"/>
      <c r="AT402" s="154" t="s">
        <v>148</v>
      </c>
      <c r="AU402" s="154" t="s">
        <v>82</v>
      </c>
      <c r="AV402" s="13" t="s">
        <v>82</v>
      </c>
      <c r="AW402" s="13" t="s">
        <v>33</v>
      </c>
      <c r="AX402" s="13" t="s">
        <v>80</v>
      </c>
      <c r="AY402" s="154" t="s">
        <v>134</v>
      </c>
    </row>
    <row r="403" spans="2:65" s="1" customFormat="1" ht="44.25" customHeight="1">
      <c r="B403" s="33"/>
      <c r="C403" s="128" t="s">
        <v>497</v>
      </c>
      <c r="D403" s="128" t="s">
        <v>137</v>
      </c>
      <c r="E403" s="129" t="s">
        <v>498</v>
      </c>
      <c r="F403" s="130" t="s">
        <v>499</v>
      </c>
      <c r="G403" s="131" t="s">
        <v>159</v>
      </c>
      <c r="H403" s="132">
        <v>19.068000000000001</v>
      </c>
      <c r="I403" s="133"/>
      <c r="J403" s="134">
        <f>ROUND(I403*H403,2)</f>
        <v>0</v>
      </c>
      <c r="K403" s="130" t="s">
        <v>141</v>
      </c>
      <c r="L403" s="33"/>
      <c r="M403" s="135" t="s">
        <v>19</v>
      </c>
      <c r="N403" s="136" t="s">
        <v>43</v>
      </c>
      <c r="P403" s="137">
        <f>O403*H403</f>
        <v>0</v>
      </c>
      <c r="Q403" s="137">
        <v>0</v>
      </c>
      <c r="R403" s="137">
        <f>Q403*H403</f>
        <v>0</v>
      </c>
      <c r="S403" s="137">
        <v>0</v>
      </c>
      <c r="T403" s="138">
        <f>S403*H403</f>
        <v>0</v>
      </c>
      <c r="AR403" s="139" t="s">
        <v>142</v>
      </c>
      <c r="AT403" s="139" t="s">
        <v>137</v>
      </c>
      <c r="AU403" s="139" t="s">
        <v>82</v>
      </c>
      <c r="AY403" s="18" t="s">
        <v>134</v>
      </c>
      <c r="BE403" s="140">
        <f>IF(N403="základní",J403,0)</f>
        <v>0</v>
      </c>
      <c r="BF403" s="140">
        <f>IF(N403="snížená",J403,0)</f>
        <v>0</v>
      </c>
      <c r="BG403" s="140">
        <f>IF(N403="zákl. přenesená",J403,0)</f>
        <v>0</v>
      </c>
      <c r="BH403" s="140">
        <f>IF(N403="sníž. přenesená",J403,0)</f>
        <v>0</v>
      </c>
      <c r="BI403" s="140">
        <f>IF(N403="nulová",J403,0)</f>
        <v>0</v>
      </c>
      <c r="BJ403" s="18" t="s">
        <v>80</v>
      </c>
      <c r="BK403" s="140">
        <f>ROUND(I403*H403,2)</f>
        <v>0</v>
      </c>
      <c r="BL403" s="18" t="s">
        <v>142</v>
      </c>
      <c r="BM403" s="139" t="s">
        <v>500</v>
      </c>
    </row>
    <row r="404" spans="2:65" s="1" customFormat="1" ht="29.25">
      <c r="B404" s="33"/>
      <c r="D404" s="141" t="s">
        <v>144</v>
      </c>
      <c r="F404" s="142" t="s">
        <v>501</v>
      </c>
      <c r="I404" s="143"/>
      <c r="L404" s="33"/>
      <c r="M404" s="144"/>
      <c r="T404" s="54"/>
      <c r="AT404" s="18" t="s">
        <v>144</v>
      </c>
      <c r="AU404" s="18" t="s">
        <v>82</v>
      </c>
    </row>
    <row r="405" spans="2:65" s="1" customFormat="1" ht="11.25">
      <c r="B405" s="33"/>
      <c r="D405" s="145" t="s">
        <v>146</v>
      </c>
      <c r="F405" s="146" t="s">
        <v>502</v>
      </c>
      <c r="I405" s="143"/>
      <c r="L405" s="33"/>
      <c r="M405" s="144"/>
      <c r="T405" s="54"/>
      <c r="AT405" s="18" t="s">
        <v>146</v>
      </c>
      <c r="AU405" s="18" t="s">
        <v>82</v>
      </c>
    </row>
    <row r="406" spans="2:65" s="11" customFormat="1" ht="22.9" customHeight="1">
      <c r="B406" s="116"/>
      <c r="D406" s="117" t="s">
        <v>71</v>
      </c>
      <c r="E406" s="126" t="s">
        <v>503</v>
      </c>
      <c r="F406" s="126" t="s">
        <v>504</v>
      </c>
      <c r="I406" s="119"/>
      <c r="J406" s="127">
        <f>BK406</f>
        <v>0</v>
      </c>
      <c r="L406" s="116"/>
      <c r="M406" s="121"/>
      <c r="P406" s="122">
        <f>SUM(P407:P409)</f>
        <v>0</v>
      </c>
      <c r="R406" s="122">
        <f>SUM(R407:R409)</f>
        <v>0</v>
      </c>
      <c r="T406" s="123">
        <f>SUM(T407:T409)</f>
        <v>0</v>
      </c>
      <c r="AR406" s="117" t="s">
        <v>80</v>
      </c>
      <c r="AT406" s="124" t="s">
        <v>71</v>
      </c>
      <c r="AU406" s="124" t="s">
        <v>80</v>
      </c>
      <c r="AY406" s="117" t="s">
        <v>134</v>
      </c>
      <c r="BK406" s="125">
        <f>SUM(BK407:BK409)</f>
        <v>0</v>
      </c>
    </row>
    <row r="407" spans="2:65" s="1" customFormat="1" ht="21.75" customHeight="1">
      <c r="B407" s="33"/>
      <c r="C407" s="128" t="s">
        <v>505</v>
      </c>
      <c r="D407" s="128" t="s">
        <v>137</v>
      </c>
      <c r="E407" s="129" t="s">
        <v>506</v>
      </c>
      <c r="F407" s="130" t="s">
        <v>507</v>
      </c>
      <c r="G407" s="131" t="s">
        <v>159</v>
      </c>
      <c r="H407" s="132">
        <v>14.523999999999999</v>
      </c>
      <c r="I407" s="133"/>
      <c r="J407" s="134">
        <f>ROUND(I407*H407,2)</f>
        <v>0</v>
      </c>
      <c r="K407" s="130" t="s">
        <v>141</v>
      </c>
      <c r="L407" s="33"/>
      <c r="M407" s="135" t="s">
        <v>19</v>
      </c>
      <c r="N407" s="136" t="s">
        <v>43</v>
      </c>
      <c r="P407" s="137">
        <f>O407*H407</f>
        <v>0</v>
      </c>
      <c r="Q407" s="137">
        <v>0</v>
      </c>
      <c r="R407" s="137">
        <f>Q407*H407</f>
        <v>0</v>
      </c>
      <c r="S407" s="137">
        <v>0</v>
      </c>
      <c r="T407" s="138">
        <f>S407*H407</f>
        <v>0</v>
      </c>
      <c r="AR407" s="139" t="s">
        <v>142</v>
      </c>
      <c r="AT407" s="139" t="s">
        <v>137</v>
      </c>
      <c r="AU407" s="139" t="s">
        <v>82</v>
      </c>
      <c r="AY407" s="18" t="s">
        <v>134</v>
      </c>
      <c r="BE407" s="140">
        <f>IF(N407="základní",J407,0)</f>
        <v>0</v>
      </c>
      <c r="BF407" s="140">
        <f>IF(N407="snížená",J407,0)</f>
        <v>0</v>
      </c>
      <c r="BG407" s="140">
        <f>IF(N407="zákl. přenesená",J407,0)</f>
        <v>0</v>
      </c>
      <c r="BH407" s="140">
        <f>IF(N407="sníž. přenesená",J407,0)</f>
        <v>0</v>
      </c>
      <c r="BI407" s="140">
        <f>IF(N407="nulová",J407,0)</f>
        <v>0</v>
      </c>
      <c r="BJ407" s="18" t="s">
        <v>80</v>
      </c>
      <c r="BK407" s="140">
        <f>ROUND(I407*H407,2)</f>
        <v>0</v>
      </c>
      <c r="BL407" s="18" t="s">
        <v>142</v>
      </c>
      <c r="BM407" s="139" t="s">
        <v>508</v>
      </c>
    </row>
    <row r="408" spans="2:65" s="1" customFormat="1" ht="29.25">
      <c r="B408" s="33"/>
      <c r="D408" s="141" t="s">
        <v>144</v>
      </c>
      <c r="F408" s="142" t="s">
        <v>509</v>
      </c>
      <c r="I408" s="143"/>
      <c r="L408" s="33"/>
      <c r="M408" s="144"/>
      <c r="T408" s="54"/>
      <c r="AT408" s="18" t="s">
        <v>144</v>
      </c>
      <c r="AU408" s="18" t="s">
        <v>82</v>
      </c>
    </row>
    <row r="409" spans="2:65" s="1" customFormat="1" ht="11.25">
      <c r="B409" s="33"/>
      <c r="D409" s="145" t="s">
        <v>146</v>
      </c>
      <c r="F409" s="146" t="s">
        <v>510</v>
      </c>
      <c r="I409" s="143"/>
      <c r="L409" s="33"/>
      <c r="M409" s="144"/>
      <c r="T409" s="54"/>
      <c r="AT409" s="18" t="s">
        <v>146</v>
      </c>
      <c r="AU409" s="18" t="s">
        <v>82</v>
      </c>
    </row>
    <row r="410" spans="2:65" s="11" customFormat="1" ht="25.9" customHeight="1">
      <c r="B410" s="116"/>
      <c r="D410" s="117" t="s">
        <v>71</v>
      </c>
      <c r="E410" s="118" t="s">
        <v>511</v>
      </c>
      <c r="F410" s="118" t="s">
        <v>512</v>
      </c>
      <c r="I410" s="119"/>
      <c r="J410" s="120">
        <f>BK410</f>
        <v>0</v>
      </c>
      <c r="L410" s="116"/>
      <c r="M410" s="121"/>
      <c r="P410" s="122">
        <f>P411+P427+P463+P478+P556+P565+P623+P674+P729+P800+P807+P983+P1045+P1092</f>
        <v>0</v>
      </c>
      <c r="R410" s="122">
        <f>R411+R427+R463+R478+R556+R565+R623+R674+R729+R800+R807+R983+R1045+R1092</f>
        <v>3.8023135100000003</v>
      </c>
      <c r="T410" s="123">
        <f>T411+T427+T463+T478+T556+T565+T623+T674+T729+T800+T807+T983+T1045+T1092</f>
        <v>2.3939046099999999</v>
      </c>
      <c r="AR410" s="117" t="s">
        <v>82</v>
      </c>
      <c r="AT410" s="124" t="s">
        <v>71</v>
      </c>
      <c r="AU410" s="124" t="s">
        <v>72</v>
      </c>
      <c r="AY410" s="117" t="s">
        <v>134</v>
      </c>
      <c r="BK410" s="125">
        <f>BK411+BK427+BK463+BK478+BK556+BK565+BK623+BK674+BK729+BK800+BK807+BK983+BK1045+BK1092</f>
        <v>0</v>
      </c>
    </row>
    <row r="411" spans="2:65" s="11" customFormat="1" ht="22.9" customHeight="1">
      <c r="B411" s="116"/>
      <c r="D411" s="117" t="s">
        <v>71</v>
      </c>
      <c r="E411" s="126" t="s">
        <v>513</v>
      </c>
      <c r="F411" s="126" t="s">
        <v>514</v>
      </c>
      <c r="I411" s="119"/>
      <c r="J411" s="127">
        <f>BK411</f>
        <v>0</v>
      </c>
      <c r="L411" s="116"/>
      <c r="M411" s="121"/>
      <c r="P411" s="122">
        <f>SUM(P412:P426)</f>
        <v>0</v>
      </c>
      <c r="R411" s="122">
        <f>SUM(R412:R426)</f>
        <v>7.3332599999999998E-2</v>
      </c>
      <c r="T411" s="123">
        <f>SUM(T412:T426)</f>
        <v>0</v>
      </c>
      <c r="AR411" s="117" t="s">
        <v>82</v>
      </c>
      <c r="AT411" s="124" t="s">
        <v>71</v>
      </c>
      <c r="AU411" s="124" t="s">
        <v>80</v>
      </c>
      <c r="AY411" s="117" t="s">
        <v>134</v>
      </c>
      <c r="BK411" s="125">
        <f>SUM(BK412:BK426)</f>
        <v>0</v>
      </c>
    </row>
    <row r="412" spans="2:65" s="1" customFormat="1" ht="33" customHeight="1">
      <c r="B412" s="33"/>
      <c r="C412" s="128" t="s">
        <v>515</v>
      </c>
      <c r="D412" s="128" t="s">
        <v>137</v>
      </c>
      <c r="E412" s="129" t="s">
        <v>516</v>
      </c>
      <c r="F412" s="130" t="s">
        <v>517</v>
      </c>
      <c r="G412" s="131" t="s">
        <v>168</v>
      </c>
      <c r="H412" s="132">
        <v>2.56</v>
      </c>
      <c r="I412" s="133"/>
      <c r="J412" s="134">
        <f>ROUND(I412*H412,2)</f>
        <v>0</v>
      </c>
      <c r="K412" s="130" t="s">
        <v>141</v>
      </c>
      <c r="L412" s="33"/>
      <c r="M412" s="135" t="s">
        <v>19</v>
      </c>
      <c r="N412" s="136" t="s">
        <v>43</v>
      </c>
      <c r="P412" s="137">
        <f>O412*H412</f>
        <v>0</v>
      </c>
      <c r="Q412" s="137">
        <v>4.5100000000000001E-3</v>
      </c>
      <c r="R412" s="137">
        <f>Q412*H412</f>
        <v>1.1545600000000001E-2</v>
      </c>
      <c r="S412" s="137">
        <v>0</v>
      </c>
      <c r="T412" s="138">
        <f>S412*H412</f>
        <v>0</v>
      </c>
      <c r="AR412" s="139" t="s">
        <v>268</v>
      </c>
      <c r="AT412" s="139" t="s">
        <v>137</v>
      </c>
      <c r="AU412" s="139" t="s">
        <v>82</v>
      </c>
      <c r="AY412" s="18" t="s">
        <v>134</v>
      </c>
      <c r="BE412" s="140">
        <f>IF(N412="základní",J412,0)</f>
        <v>0</v>
      </c>
      <c r="BF412" s="140">
        <f>IF(N412="snížená",J412,0)</f>
        <v>0</v>
      </c>
      <c r="BG412" s="140">
        <f>IF(N412="zákl. přenesená",J412,0)</f>
        <v>0</v>
      </c>
      <c r="BH412" s="140">
        <f>IF(N412="sníž. přenesená",J412,0)</f>
        <v>0</v>
      </c>
      <c r="BI412" s="140">
        <f>IF(N412="nulová",J412,0)</f>
        <v>0</v>
      </c>
      <c r="BJ412" s="18" t="s">
        <v>80</v>
      </c>
      <c r="BK412" s="140">
        <f>ROUND(I412*H412,2)</f>
        <v>0</v>
      </c>
      <c r="BL412" s="18" t="s">
        <v>268</v>
      </c>
      <c r="BM412" s="139" t="s">
        <v>518</v>
      </c>
    </row>
    <row r="413" spans="2:65" s="1" customFormat="1" ht="19.5">
      <c r="B413" s="33"/>
      <c r="D413" s="141" t="s">
        <v>144</v>
      </c>
      <c r="F413" s="142" t="s">
        <v>519</v>
      </c>
      <c r="I413" s="143"/>
      <c r="L413" s="33"/>
      <c r="M413" s="144"/>
      <c r="T413" s="54"/>
      <c r="AT413" s="18" t="s">
        <v>144</v>
      </c>
      <c r="AU413" s="18" t="s">
        <v>82</v>
      </c>
    </row>
    <row r="414" spans="2:65" s="1" customFormat="1" ht="11.25">
      <c r="B414" s="33"/>
      <c r="D414" s="145" t="s">
        <v>146</v>
      </c>
      <c r="F414" s="146" t="s">
        <v>520</v>
      </c>
      <c r="I414" s="143"/>
      <c r="L414" s="33"/>
      <c r="M414" s="144"/>
      <c r="T414" s="54"/>
      <c r="AT414" s="18" t="s">
        <v>146</v>
      </c>
      <c r="AU414" s="18" t="s">
        <v>82</v>
      </c>
    </row>
    <row r="415" spans="2:65" s="12" customFormat="1" ht="11.25">
      <c r="B415" s="147"/>
      <c r="D415" s="141" t="s">
        <v>148</v>
      </c>
      <c r="E415" s="148" t="s">
        <v>19</v>
      </c>
      <c r="F415" s="149" t="s">
        <v>220</v>
      </c>
      <c r="H415" s="148" t="s">
        <v>19</v>
      </c>
      <c r="I415" s="150"/>
      <c r="L415" s="147"/>
      <c r="M415" s="151"/>
      <c r="T415" s="152"/>
      <c r="AT415" s="148" t="s">
        <v>148</v>
      </c>
      <c r="AU415" s="148" t="s">
        <v>82</v>
      </c>
      <c r="AV415" s="12" t="s">
        <v>80</v>
      </c>
      <c r="AW415" s="12" t="s">
        <v>33</v>
      </c>
      <c r="AX415" s="12" t="s">
        <v>72</v>
      </c>
      <c r="AY415" s="148" t="s">
        <v>134</v>
      </c>
    </row>
    <row r="416" spans="2:65" s="12" customFormat="1" ht="22.5">
      <c r="B416" s="147"/>
      <c r="D416" s="141" t="s">
        <v>148</v>
      </c>
      <c r="E416" s="148" t="s">
        <v>19</v>
      </c>
      <c r="F416" s="149" t="s">
        <v>521</v>
      </c>
      <c r="H416" s="148" t="s">
        <v>19</v>
      </c>
      <c r="I416" s="150"/>
      <c r="L416" s="147"/>
      <c r="M416" s="151"/>
      <c r="T416" s="152"/>
      <c r="AT416" s="148" t="s">
        <v>148</v>
      </c>
      <c r="AU416" s="148" t="s">
        <v>82</v>
      </c>
      <c r="AV416" s="12" t="s">
        <v>80</v>
      </c>
      <c r="AW416" s="12" t="s">
        <v>33</v>
      </c>
      <c r="AX416" s="12" t="s">
        <v>72</v>
      </c>
      <c r="AY416" s="148" t="s">
        <v>134</v>
      </c>
    </row>
    <row r="417" spans="2:65" s="13" customFormat="1" ht="11.25">
      <c r="B417" s="153"/>
      <c r="D417" s="141" t="s">
        <v>148</v>
      </c>
      <c r="E417" s="154" t="s">
        <v>19</v>
      </c>
      <c r="F417" s="155" t="s">
        <v>522</v>
      </c>
      <c r="H417" s="156">
        <v>2.56</v>
      </c>
      <c r="I417" s="157"/>
      <c r="L417" s="153"/>
      <c r="M417" s="158"/>
      <c r="T417" s="159"/>
      <c r="AT417" s="154" t="s">
        <v>148</v>
      </c>
      <c r="AU417" s="154" t="s">
        <v>82</v>
      </c>
      <c r="AV417" s="13" t="s">
        <v>82</v>
      </c>
      <c r="AW417" s="13" t="s">
        <v>33</v>
      </c>
      <c r="AX417" s="13" t="s">
        <v>80</v>
      </c>
      <c r="AY417" s="154" t="s">
        <v>134</v>
      </c>
    </row>
    <row r="418" spans="2:65" s="1" customFormat="1" ht="24.2" customHeight="1">
      <c r="B418" s="33"/>
      <c r="C418" s="128" t="s">
        <v>523</v>
      </c>
      <c r="D418" s="128" t="s">
        <v>137</v>
      </c>
      <c r="E418" s="129" t="s">
        <v>524</v>
      </c>
      <c r="F418" s="130" t="s">
        <v>525</v>
      </c>
      <c r="G418" s="131" t="s">
        <v>168</v>
      </c>
      <c r="H418" s="132">
        <v>13.7</v>
      </c>
      <c r="I418" s="133"/>
      <c r="J418" s="134">
        <f>ROUND(I418*H418,2)</f>
        <v>0</v>
      </c>
      <c r="K418" s="130" t="s">
        <v>141</v>
      </c>
      <c r="L418" s="33"/>
      <c r="M418" s="135" t="s">
        <v>19</v>
      </c>
      <c r="N418" s="136" t="s">
        <v>43</v>
      </c>
      <c r="P418" s="137">
        <f>O418*H418</f>
        <v>0</v>
      </c>
      <c r="Q418" s="137">
        <v>4.5100000000000001E-3</v>
      </c>
      <c r="R418" s="137">
        <f>Q418*H418</f>
        <v>6.1787000000000002E-2</v>
      </c>
      <c r="S418" s="137">
        <v>0</v>
      </c>
      <c r="T418" s="138">
        <f>S418*H418</f>
        <v>0</v>
      </c>
      <c r="AR418" s="139" t="s">
        <v>268</v>
      </c>
      <c r="AT418" s="139" t="s">
        <v>137</v>
      </c>
      <c r="AU418" s="139" t="s">
        <v>82</v>
      </c>
      <c r="AY418" s="18" t="s">
        <v>134</v>
      </c>
      <c r="BE418" s="140">
        <f>IF(N418="základní",J418,0)</f>
        <v>0</v>
      </c>
      <c r="BF418" s="140">
        <f>IF(N418="snížená",J418,0)</f>
        <v>0</v>
      </c>
      <c r="BG418" s="140">
        <f>IF(N418="zákl. přenesená",J418,0)</f>
        <v>0</v>
      </c>
      <c r="BH418" s="140">
        <f>IF(N418="sníž. přenesená",J418,0)</f>
        <v>0</v>
      </c>
      <c r="BI418" s="140">
        <f>IF(N418="nulová",J418,0)</f>
        <v>0</v>
      </c>
      <c r="BJ418" s="18" t="s">
        <v>80</v>
      </c>
      <c r="BK418" s="140">
        <f>ROUND(I418*H418,2)</f>
        <v>0</v>
      </c>
      <c r="BL418" s="18" t="s">
        <v>268</v>
      </c>
      <c r="BM418" s="139" t="s">
        <v>526</v>
      </c>
    </row>
    <row r="419" spans="2:65" s="1" customFormat="1" ht="19.5">
      <c r="B419" s="33"/>
      <c r="D419" s="141" t="s">
        <v>144</v>
      </c>
      <c r="F419" s="142" t="s">
        <v>527</v>
      </c>
      <c r="I419" s="143"/>
      <c r="L419" s="33"/>
      <c r="M419" s="144"/>
      <c r="T419" s="54"/>
      <c r="AT419" s="18" t="s">
        <v>144</v>
      </c>
      <c r="AU419" s="18" t="s">
        <v>82</v>
      </c>
    </row>
    <row r="420" spans="2:65" s="1" customFormat="1" ht="11.25">
      <c r="B420" s="33"/>
      <c r="D420" s="145" t="s">
        <v>146</v>
      </c>
      <c r="F420" s="146" t="s">
        <v>528</v>
      </c>
      <c r="I420" s="143"/>
      <c r="L420" s="33"/>
      <c r="M420" s="144"/>
      <c r="T420" s="54"/>
      <c r="AT420" s="18" t="s">
        <v>146</v>
      </c>
      <c r="AU420" s="18" t="s">
        <v>82</v>
      </c>
    </row>
    <row r="421" spans="2:65" s="12" customFormat="1" ht="11.25">
      <c r="B421" s="147"/>
      <c r="D421" s="141" t="s">
        <v>148</v>
      </c>
      <c r="E421" s="148" t="s">
        <v>19</v>
      </c>
      <c r="F421" s="149" t="s">
        <v>220</v>
      </c>
      <c r="H421" s="148" t="s">
        <v>19</v>
      </c>
      <c r="I421" s="150"/>
      <c r="L421" s="147"/>
      <c r="M421" s="151"/>
      <c r="T421" s="152"/>
      <c r="AT421" s="148" t="s">
        <v>148</v>
      </c>
      <c r="AU421" s="148" t="s">
        <v>82</v>
      </c>
      <c r="AV421" s="12" t="s">
        <v>80</v>
      </c>
      <c r="AW421" s="12" t="s">
        <v>33</v>
      </c>
      <c r="AX421" s="12" t="s">
        <v>72</v>
      </c>
      <c r="AY421" s="148" t="s">
        <v>134</v>
      </c>
    </row>
    <row r="422" spans="2:65" s="12" customFormat="1" ht="22.5">
      <c r="B422" s="147"/>
      <c r="D422" s="141" t="s">
        <v>148</v>
      </c>
      <c r="E422" s="148" t="s">
        <v>19</v>
      </c>
      <c r="F422" s="149" t="s">
        <v>521</v>
      </c>
      <c r="H422" s="148" t="s">
        <v>19</v>
      </c>
      <c r="I422" s="150"/>
      <c r="L422" s="147"/>
      <c r="M422" s="151"/>
      <c r="T422" s="152"/>
      <c r="AT422" s="148" t="s">
        <v>148</v>
      </c>
      <c r="AU422" s="148" t="s">
        <v>82</v>
      </c>
      <c r="AV422" s="12" t="s">
        <v>80</v>
      </c>
      <c r="AW422" s="12" t="s">
        <v>33</v>
      </c>
      <c r="AX422" s="12" t="s">
        <v>72</v>
      </c>
      <c r="AY422" s="148" t="s">
        <v>134</v>
      </c>
    </row>
    <row r="423" spans="2:65" s="13" customFormat="1" ht="11.25">
      <c r="B423" s="153"/>
      <c r="D423" s="141" t="s">
        <v>148</v>
      </c>
      <c r="E423" s="154" t="s">
        <v>19</v>
      </c>
      <c r="F423" s="155" t="s">
        <v>529</v>
      </c>
      <c r="H423" s="156">
        <v>13.7</v>
      </c>
      <c r="I423" s="157"/>
      <c r="L423" s="153"/>
      <c r="M423" s="158"/>
      <c r="T423" s="159"/>
      <c r="AT423" s="154" t="s">
        <v>148</v>
      </c>
      <c r="AU423" s="154" t="s">
        <v>82</v>
      </c>
      <c r="AV423" s="13" t="s">
        <v>82</v>
      </c>
      <c r="AW423" s="13" t="s">
        <v>33</v>
      </c>
      <c r="AX423" s="13" t="s">
        <v>80</v>
      </c>
      <c r="AY423" s="154" t="s">
        <v>134</v>
      </c>
    </row>
    <row r="424" spans="2:65" s="1" customFormat="1" ht="24.2" customHeight="1">
      <c r="B424" s="33"/>
      <c r="C424" s="128" t="s">
        <v>530</v>
      </c>
      <c r="D424" s="128" t="s">
        <v>137</v>
      </c>
      <c r="E424" s="129" t="s">
        <v>531</v>
      </c>
      <c r="F424" s="130" t="s">
        <v>532</v>
      </c>
      <c r="G424" s="131" t="s">
        <v>533</v>
      </c>
      <c r="H424" s="184"/>
      <c r="I424" s="133"/>
      <c r="J424" s="134">
        <f>ROUND(I424*H424,2)</f>
        <v>0</v>
      </c>
      <c r="K424" s="130" t="s">
        <v>141</v>
      </c>
      <c r="L424" s="33"/>
      <c r="M424" s="135" t="s">
        <v>19</v>
      </c>
      <c r="N424" s="136" t="s">
        <v>43</v>
      </c>
      <c r="P424" s="137">
        <f>O424*H424</f>
        <v>0</v>
      </c>
      <c r="Q424" s="137">
        <v>0</v>
      </c>
      <c r="R424" s="137">
        <f>Q424*H424</f>
        <v>0</v>
      </c>
      <c r="S424" s="137">
        <v>0</v>
      </c>
      <c r="T424" s="138">
        <f>S424*H424</f>
        <v>0</v>
      </c>
      <c r="AR424" s="139" t="s">
        <v>268</v>
      </c>
      <c r="AT424" s="139" t="s">
        <v>137</v>
      </c>
      <c r="AU424" s="139" t="s">
        <v>82</v>
      </c>
      <c r="AY424" s="18" t="s">
        <v>134</v>
      </c>
      <c r="BE424" s="140">
        <f>IF(N424="základní",J424,0)</f>
        <v>0</v>
      </c>
      <c r="BF424" s="140">
        <f>IF(N424="snížená",J424,0)</f>
        <v>0</v>
      </c>
      <c r="BG424" s="140">
        <f>IF(N424="zákl. přenesená",J424,0)</f>
        <v>0</v>
      </c>
      <c r="BH424" s="140">
        <f>IF(N424="sníž. přenesená",J424,0)</f>
        <v>0</v>
      </c>
      <c r="BI424" s="140">
        <f>IF(N424="nulová",J424,0)</f>
        <v>0</v>
      </c>
      <c r="BJ424" s="18" t="s">
        <v>80</v>
      </c>
      <c r="BK424" s="140">
        <f>ROUND(I424*H424,2)</f>
        <v>0</v>
      </c>
      <c r="BL424" s="18" t="s">
        <v>268</v>
      </c>
      <c r="BM424" s="139" t="s">
        <v>534</v>
      </c>
    </row>
    <row r="425" spans="2:65" s="1" customFormat="1" ht="29.25">
      <c r="B425" s="33"/>
      <c r="D425" s="141" t="s">
        <v>144</v>
      </c>
      <c r="F425" s="142" t="s">
        <v>535</v>
      </c>
      <c r="I425" s="143"/>
      <c r="L425" s="33"/>
      <c r="M425" s="144"/>
      <c r="T425" s="54"/>
      <c r="AT425" s="18" t="s">
        <v>144</v>
      </c>
      <c r="AU425" s="18" t="s">
        <v>82</v>
      </c>
    </row>
    <row r="426" spans="2:65" s="1" customFormat="1" ht="11.25">
      <c r="B426" s="33"/>
      <c r="D426" s="145" t="s">
        <v>146</v>
      </c>
      <c r="F426" s="146" t="s">
        <v>536</v>
      </c>
      <c r="I426" s="143"/>
      <c r="L426" s="33"/>
      <c r="M426" s="144"/>
      <c r="T426" s="54"/>
      <c r="AT426" s="18" t="s">
        <v>146</v>
      </c>
      <c r="AU426" s="18" t="s">
        <v>82</v>
      </c>
    </row>
    <row r="427" spans="2:65" s="11" customFormat="1" ht="22.9" customHeight="1">
      <c r="B427" s="116"/>
      <c r="D427" s="117" t="s">
        <v>71</v>
      </c>
      <c r="E427" s="126" t="s">
        <v>537</v>
      </c>
      <c r="F427" s="126" t="s">
        <v>538</v>
      </c>
      <c r="I427" s="119"/>
      <c r="J427" s="127">
        <f>BK427</f>
        <v>0</v>
      </c>
      <c r="L427" s="116"/>
      <c r="M427" s="121"/>
      <c r="P427" s="122">
        <f>SUM(P428:P462)</f>
        <v>0</v>
      </c>
      <c r="R427" s="122">
        <f>SUM(R428:R462)</f>
        <v>0.109565</v>
      </c>
      <c r="T427" s="123">
        <f>SUM(T428:T462)</f>
        <v>5.5440000000000003E-2</v>
      </c>
      <c r="AR427" s="117" t="s">
        <v>82</v>
      </c>
      <c r="AT427" s="124" t="s">
        <v>71</v>
      </c>
      <c r="AU427" s="124" t="s">
        <v>80</v>
      </c>
      <c r="AY427" s="117" t="s">
        <v>134</v>
      </c>
      <c r="BK427" s="125">
        <f>SUM(BK428:BK462)</f>
        <v>0</v>
      </c>
    </row>
    <row r="428" spans="2:65" s="1" customFormat="1" ht="16.5" customHeight="1">
      <c r="B428" s="33"/>
      <c r="C428" s="128" t="s">
        <v>539</v>
      </c>
      <c r="D428" s="128" t="s">
        <v>137</v>
      </c>
      <c r="E428" s="129" t="s">
        <v>540</v>
      </c>
      <c r="F428" s="130" t="s">
        <v>541</v>
      </c>
      <c r="G428" s="131" t="s">
        <v>193</v>
      </c>
      <c r="H428" s="132">
        <v>28</v>
      </c>
      <c r="I428" s="133"/>
      <c r="J428" s="134">
        <f>ROUND(I428*H428,2)</f>
        <v>0</v>
      </c>
      <c r="K428" s="130" t="s">
        <v>141</v>
      </c>
      <c r="L428" s="33"/>
      <c r="M428" s="135" t="s">
        <v>19</v>
      </c>
      <c r="N428" s="136" t="s">
        <v>43</v>
      </c>
      <c r="P428" s="137">
        <f>O428*H428</f>
        <v>0</v>
      </c>
      <c r="Q428" s="137">
        <v>0</v>
      </c>
      <c r="R428" s="137">
        <f>Q428*H428</f>
        <v>0</v>
      </c>
      <c r="S428" s="137">
        <v>1.98E-3</v>
      </c>
      <c r="T428" s="138">
        <f>S428*H428</f>
        <v>5.5440000000000003E-2</v>
      </c>
      <c r="AR428" s="139" t="s">
        <v>268</v>
      </c>
      <c r="AT428" s="139" t="s">
        <v>137</v>
      </c>
      <c r="AU428" s="139" t="s">
        <v>82</v>
      </c>
      <c r="AY428" s="18" t="s">
        <v>134</v>
      </c>
      <c r="BE428" s="140">
        <f>IF(N428="základní",J428,0)</f>
        <v>0</v>
      </c>
      <c r="BF428" s="140">
        <f>IF(N428="snížená",J428,0)</f>
        <v>0</v>
      </c>
      <c r="BG428" s="140">
        <f>IF(N428="zákl. přenesená",J428,0)</f>
        <v>0</v>
      </c>
      <c r="BH428" s="140">
        <f>IF(N428="sníž. přenesená",J428,0)</f>
        <v>0</v>
      </c>
      <c r="BI428" s="140">
        <f>IF(N428="nulová",J428,0)</f>
        <v>0</v>
      </c>
      <c r="BJ428" s="18" t="s">
        <v>80</v>
      </c>
      <c r="BK428" s="140">
        <f>ROUND(I428*H428,2)</f>
        <v>0</v>
      </c>
      <c r="BL428" s="18" t="s">
        <v>268</v>
      </c>
      <c r="BM428" s="139" t="s">
        <v>542</v>
      </c>
    </row>
    <row r="429" spans="2:65" s="1" customFormat="1" ht="19.5">
      <c r="B429" s="33"/>
      <c r="D429" s="141" t="s">
        <v>144</v>
      </c>
      <c r="F429" s="142" t="s">
        <v>543</v>
      </c>
      <c r="I429" s="143"/>
      <c r="L429" s="33"/>
      <c r="M429" s="144"/>
      <c r="T429" s="54"/>
      <c r="AT429" s="18" t="s">
        <v>144</v>
      </c>
      <c r="AU429" s="18" t="s">
        <v>82</v>
      </c>
    </row>
    <row r="430" spans="2:65" s="1" customFormat="1" ht="11.25">
      <c r="B430" s="33"/>
      <c r="D430" s="145" t="s">
        <v>146</v>
      </c>
      <c r="F430" s="146" t="s">
        <v>544</v>
      </c>
      <c r="I430" s="143"/>
      <c r="L430" s="33"/>
      <c r="M430" s="144"/>
      <c r="T430" s="54"/>
      <c r="AT430" s="18" t="s">
        <v>146</v>
      </c>
      <c r="AU430" s="18" t="s">
        <v>82</v>
      </c>
    </row>
    <row r="431" spans="2:65" s="13" customFormat="1" ht="22.5">
      <c r="B431" s="153"/>
      <c r="D431" s="141" t="s">
        <v>148</v>
      </c>
      <c r="E431" s="154" t="s">
        <v>19</v>
      </c>
      <c r="F431" s="155" t="s">
        <v>545</v>
      </c>
      <c r="H431" s="156">
        <v>28</v>
      </c>
      <c r="I431" s="157"/>
      <c r="L431" s="153"/>
      <c r="M431" s="158"/>
      <c r="T431" s="159"/>
      <c r="AT431" s="154" t="s">
        <v>148</v>
      </c>
      <c r="AU431" s="154" t="s">
        <v>82</v>
      </c>
      <c r="AV431" s="13" t="s">
        <v>82</v>
      </c>
      <c r="AW431" s="13" t="s">
        <v>33</v>
      </c>
      <c r="AX431" s="13" t="s">
        <v>80</v>
      </c>
      <c r="AY431" s="154" t="s">
        <v>134</v>
      </c>
    </row>
    <row r="432" spans="2:65" s="1" customFormat="1" ht="37.9" customHeight="1">
      <c r="B432" s="33"/>
      <c r="C432" s="128" t="s">
        <v>546</v>
      </c>
      <c r="D432" s="128" t="s">
        <v>137</v>
      </c>
      <c r="E432" s="129" t="s">
        <v>547</v>
      </c>
      <c r="F432" s="130" t="s">
        <v>548</v>
      </c>
      <c r="G432" s="131" t="s">
        <v>549</v>
      </c>
      <c r="H432" s="132">
        <v>1</v>
      </c>
      <c r="I432" s="133"/>
      <c r="J432" s="134">
        <f>ROUND(I432*H432,2)</f>
        <v>0</v>
      </c>
      <c r="K432" s="130" t="s">
        <v>271</v>
      </c>
      <c r="L432" s="33"/>
      <c r="M432" s="135" t="s">
        <v>19</v>
      </c>
      <c r="N432" s="136" t="s">
        <v>43</v>
      </c>
      <c r="P432" s="137">
        <f>O432*H432</f>
        <v>0</v>
      </c>
      <c r="Q432" s="137">
        <v>7.4399999999999994E-2</v>
      </c>
      <c r="R432" s="137">
        <f>Q432*H432</f>
        <v>7.4399999999999994E-2</v>
      </c>
      <c r="S432" s="137">
        <v>0</v>
      </c>
      <c r="T432" s="138">
        <f>S432*H432</f>
        <v>0</v>
      </c>
      <c r="AR432" s="139" t="s">
        <v>268</v>
      </c>
      <c r="AT432" s="139" t="s">
        <v>137</v>
      </c>
      <c r="AU432" s="139" t="s">
        <v>82</v>
      </c>
      <c r="AY432" s="18" t="s">
        <v>134</v>
      </c>
      <c r="BE432" s="140">
        <f>IF(N432="základní",J432,0)</f>
        <v>0</v>
      </c>
      <c r="BF432" s="140">
        <f>IF(N432="snížená",J432,0)</f>
        <v>0</v>
      </c>
      <c r="BG432" s="140">
        <f>IF(N432="zákl. přenesená",J432,0)</f>
        <v>0</v>
      </c>
      <c r="BH432" s="140">
        <f>IF(N432="sníž. přenesená",J432,0)</f>
        <v>0</v>
      </c>
      <c r="BI432" s="140">
        <f>IF(N432="nulová",J432,0)</f>
        <v>0</v>
      </c>
      <c r="BJ432" s="18" t="s">
        <v>80</v>
      </c>
      <c r="BK432" s="140">
        <f>ROUND(I432*H432,2)</f>
        <v>0</v>
      </c>
      <c r="BL432" s="18" t="s">
        <v>268</v>
      </c>
      <c r="BM432" s="139" t="s">
        <v>550</v>
      </c>
    </row>
    <row r="433" spans="2:65" s="1" customFormat="1" ht="19.5">
      <c r="B433" s="33"/>
      <c r="D433" s="141" t="s">
        <v>144</v>
      </c>
      <c r="F433" s="142" t="s">
        <v>551</v>
      </c>
      <c r="I433" s="143"/>
      <c r="L433" s="33"/>
      <c r="M433" s="144"/>
      <c r="T433" s="54"/>
      <c r="AT433" s="18" t="s">
        <v>144</v>
      </c>
      <c r="AU433" s="18" t="s">
        <v>82</v>
      </c>
    </row>
    <row r="434" spans="2:65" s="13" customFormat="1" ht="11.25">
      <c r="B434" s="153"/>
      <c r="D434" s="141" t="s">
        <v>148</v>
      </c>
      <c r="E434" s="154" t="s">
        <v>19</v>
      </c>
      <c r="F434" s="155" t="s">
        <v>552</v>
      </c>
      <c r="H434" s="156">
        <v>1</v>
      </c>
      <c r="I434" s="157"/>
      <c r="L434" s="153"/>
      <c r="M434" s="158"/>
      <c r="T434" s="159"/>
      <c r="AT434" s="154" t="s">
        <v>148</v>
      </c>
      <c r="AU434" s="154" t="s">
        <v>82</v>
      </c>
      <c r="AV434" s="13" t="s">
        <v>82</v>
      </c>
      <c r="AW434" s="13" t="s">
        <v>33</v>
      </c>
      <c r="AX434" s="13" t="s">
        <v>80</v>
      </c>
      <c r="AY434" s="154" t="s">
        <v>134</v>
      </c>
    </row>
    <row r="435" spans="2:65" s="12" customFormat="1" ht="22.5">
      <c r="B435" s="147"/>
      <c r="D435" s="141" t="s">
        <v>148</v>
      </c>
      <c r="E435" s="148" t="s">
        <v>19</v>
      </c>
      <c r="F435" s="149" t="s">
        <v>553</v>
      </c>
      <c r="H435" s="148" t="s">
        <v>19</v>
      </c>
      <c r="I435" s="150"/>
      <c r="L435" s="147"/>
      <c r="M435" s="151"/>
      <c r="T435" s="152"/>
      <c r="AT435" s="148" t="s">
        <v>148</v>
      </c>
      <c r="AU435" s="148" t="s">
        <v>82</v>
      </c>
      <c r="AV435" s="12" t="s">
        <v>80</v>
      </c>
      <c r="AW435" s="12" t="s">
        <v>33</v>
      </c>
      <c r="AX435" s="12" t="s">
        <v>72</v>
      </c>
      <c r="AY435" s="148" t="s">
        <v>134</v>
      </c>
    </row>
    <row r="436" spans="2:65" s="12" customFormat="1" ht="22.5">
      <c r="B436" s="147"/>
      <c r="D436" s="141" t="s">
        <v>148</v>
      </c>
      <c r="E436" s="148" t="s">
        <v>19</v>
      </c>
      <c r="F436" s="149" t="s">
        <v>554</v>
      </c>
      <c r="H436" s="148" t="s">
        <v>19</v>
      </c>
      <c r="I436" s="150"/>
      <c r="L436" s="147"/>
      <c r="M436" s="151"/>
      <c r="T436" s="152"/>
      <c r="AT436" s="148" t="s">
        <v>148</v>
      </c>
      <c r="AU436" s="148" t="s">
        <v>82</v>
      </c>
      <c r="AV436" s="12" t="s">
        <v>80</v>
      </c>
      <c r="AW436" s="12" t="s">
        <v>33</v>
      </c>
      <c r="AX436" s="12" t="s">
        <v>72</v>
      </c>
      <c r="AY436" s="148" t="s">
        <v>134</v>
      </c>
    </row>
    <row r="437" spans="2:65" s="12" customFormat="1" ht="11.25">
      <c r="B437" s="147"/>
      <c r="D437" s="141" t="s">
        <v>148</v>
      </c>
      <c r="E437" s="148" t="s">
        <v>19</v>
      </c>
      <c r="F437" s="149" t="s">
        <v>555</v>
      </c>
      <c r="H437" s="148" t="s">
        <v>19</v>
      </c>
      <c r="I437" s="150"/>
      <c r="L437" s="147"/>
      <c r="M437" s="151"/>
      <c r="T437" s="152"/>
      <c r="AT437" s="148" t="s">
        <v>148</v>
      </c>
      <c r="AU437" s="148" t="s">
        <v>82</v>
      </c>
      <c r="AV437" s="12" t="s">
        <v>80</v>
      </c>
      <c r="AW437" s="12" t="s">
        <v>33</v>
      </c>
      <c r="AX437" s="12" t="s">
        <v>72</v>
      </c>
      <c r="AY437" s="148" t="s">
        <v>134</v>
      </c>
    </row>
    <row r="438" spans="2:65" s="12" customFormat="1" ht="22.5">
      <c r="B438" s="147"/>
      <c r="D438" s="141" t="s">
        <v>148</v>
      </c>
      <c r="E438" s="148" t="s">
        <v>19</v>
      </c>
      <c r="F438" s="149" t="s">
        <v>556</v>
      </c>
      <c r="H438" s="148" t="s">
        <v>19</v>
      </c>
      <c r="I438" s="150"/>
      <c r="L438" s="147"/>
      <c r="M438" s="151"/>
      <c r="T438" s="152"/>
      <c r="AT438" s="148" t="s">
        <v>148</v>
      </c>
      <c r="AU438" s="148" t="s">
        <v>82</v>
      </c>
      <c r="AV438" s="12" t="s">
        <v>80</v>
      </c>
      <c r="AW438" s="12" t="s">
        <v>33</v>
      </c>
      <c r="AX438" s="12" t="s">
        <v>72</v>
      </c>
      <c r="AY438" s="148" t="s">
        <v>134</v>
      </c>
    </row>
    <row r="439" spans="2:65" s="1" customFormat="1" ht="16.5" customHeight="1">
      <c r="B439" s="33"/>
      <c r="C439" s="128" t="s">
        <v>557</v>
      </c>
      <c r="D439" s="128" t="s">
        <v>137</v>
      </c>
      <c r="E439" s="129" t="s">
        <v>558</v>
      </c>
      <c r="F439" s="130" t="s">
        <v>559</v>
      </c>
      <c r="G439" s="131" t="s">
        <v>193</v>
      </c>
      <c r="H439" s="132">
        <v>5</v>
      </c>
      <c r="I439" s="133"/>
      <c r="J439" s="134">
        <f>ROUND(I439*H439,2)</f>
        <v>0</v>
      </c>
      <c r="K439" s="130" t="s">
        <v>141</v>
      </c>
      <c r="L439" s="33"/>
      <c r="M439" s="135" t="s">
        <v>19</v>
      </c>
      <c r="N439" s="136" t="s">
        <v>43</v>
      </c>
      <c r="P439" s="137">
        <f>O439*H439</f>
        <v>0</v>
      </c>
      <c r="Q439" s="137">
        <v>2.0600000000000002E-3</v>
      </c>
      <c r="R439" s="137">
        <f>Q439*H439</f>
        <v>1.03E-2</v>
      </c>
      <c r="S439" s="137">
        <v>0</v>
      </c>
      <c r="T439" s="138">
        <f>S439*H439</f>
        <v>0</v>
      </c>
      <c r="AR439" s="139" t="s">
        <v>268</v>
      </c>
      <c r="AT439" s="139" t="s">
        <v>137</v>
      </c>
      <c r="AU439" s="139" t="s">
        <v>82</v>
      </c>
      <c r="AY439" s="18" t="s">
        <v>134</v>
      </c>
      <c r="BE439" s="140">
        <f>IF(N439="základní",J439,0)</f>
        <v>0</v>
      </c>
      <c r="BF439" s="140">
        <f>IF(N439="snížená",J439,0)</f>
        <v>0</v>
      </c>
      <c r="BG439" s="140">
        <f>IF(N439="zákl. přenesená",J439,0)</f>
        <v>0</v>
      </c>
      <c r="BH439" s="140">
        <f>IF(N439="sníž. přenesená",J439,0)</f>
        <v>0</v>
      </c>
      <c r="BI439" s="140">
        <f>IF(N439="nulová",J439,0)</f>
        <v>0</v>
      </c>
      <c r="BJ439" s="18" t="s">
        <v>80</v>
      </c>
      <c r="BK439" s="140">
        <f>ROUND(I439*H439,2)</f>
        <v>0</v>
      </c>
      <c r="BL439" s="18" t="s">
        <v>268</v>
      </c>
      <c r="BM439" s="139" t="s">
        <v>560</v>
      </c>
    </row>
    <row r="440" spans="2:65" s="1" customFormat="1" ht="11.25">
      <c r="B440" s="33"/>
      <c r="D440" s="141" t="s">
        <v>144</v>
      </c>
      <c r="F440" s="142" t="s">
        <v>561</v>
      </c>
      <c r="I440" s="143"/>
      <c r="L440" s="33"/>
      <c r="M440" s="144"/>
      <c r="T440" s="54"/>
      <c r="AT440" s="18" t="s">
        <v>144</v>
      </c>
      <c r="AU440" s="18" t="s">
        <v>82</v>
      </c>
    </row>
    <row r="441" spans="2:65" s="1" customFormat="1" ht="11.25">
      <c r="B441" s="33"/>
      <c r="D441" s="145" t="s">
        <v>146</v>
      </c>
      <c r="F441" s="146" t="s">
        <v>562</v>
      </c>
      <c r="I441" s="143"/>
      <c r="L441" s="33"/>
      <c r="M441" s="144"/>
      <c r="T441" s="54"/>
      <c r="AT441" s="18" t="s">
        <v>146</v>
      </c>
      <c r="AU441" s="18" t="s">
        <v>82</v>
      </c>
    </row>
    <row r="442" spans="2:65" s="12" customFormat="1" ht="11.25">
      <c r="B442" s="147"/>
      <c r="D442" s="141" t="s">
        <v>148</v>
      </c>
      <c r="E442" s="148" t="s">
        <v>19</v>
      </c>
      <c r="F442" s="149" t="s">
        <v>220</v>
      </c>
      <c r="H442" s="148" t="s">
        <v>19</v>
      </c>
      <c r="I442" s="150"/>
      <c r="L442" s="147"/>
      <c r="M442" s="151"/>
      <c r="T442" s="152"/>
      <c r="AT442" s="148" t="s">
        <v>148</v>
      </c>
      <c r="AU442" s="148" t="s">
        <v>82</v>
      </c>
      <c r="AV442" s="12" t="s">
        <v>80</v>
      </c>
      <c r="AW442" s="12" t="s">
        <v>33</v>
      </c>
      <c r="AX442" s="12" t="s">
        <v>72</v>
      </c>
      <c r="AY442" s="148" t="s">
        <v>134</v>
      </c>
    </row>
    <row r="443" spans="2:65" s="13" customFormat="1" ht="11.25">
      <c r="B443" s="153"/>
      <c r="D443" s="141" t="s">
        <v>148</v>
      </c>
      <c r="E443" s="154" t="s">
        <v>19</v>
      </c>
      <c r="F443" s="155" t="s">
        <v>563</v>
      </c>
      <c r="H443" s="156">
        <v>5</v>
      </c>
      <c r="I443" s="157"/>
      <c r="L443" s="153"/>
      <c r="M443" s="158"/>
      <c r="T443" s="159"/>
      <c r="AT443" s="154" t="s">
        <v>148</v>
      </c>
      <c r="AU443" s="154" t="s">
        <v>82</v>
      </c>
      <c r="AV443" s="13" t="s">
        <v>82</v>
      </c>
      <c r="AW443" s="13" t="s">
        <v>33</v>
      </c>
      <c r="AX443" s="13" t="s">
        <v>80</v>
      </c>
      <c r="AY443" s="154" t="s">
        <v>134</v>
      </c>
    </row>
    <row r="444" spans="2:65" s="1" customFormat="1" ht="16.5" customHeight="1">
      <c r="B444" s="33"/>
      <c r="C444" s="128" t="s">
        <v>564</v>
      </c>
      <c r="D444" s="128" t="s">
        <v>137</v>
      </c>
      <c r="E444" s="129" t="s">
        <v>565</v>
      </c>
      <c r="F444" s="130" t="s">
        <v>566</v>
      </c>
      <c r="G444" s="131" t="s">
        <v>193</v>
      </c>
      <c r="H444" s="132">
        <v>4</v>
      </c>
      <c r="I444" s="133"/>
      <c r="J444" s="134">
        <f>ROUND(I444*H444,2)</f>
        <v>0</v>
      </c>
      <c r="K444" s="130" t="s">
        <v>141</v>
      </c>
      <c r="L444" s="33"/>
      <c r="M444" s="135" t="s">
        <v>19</v>
      </c>
      <c r="N444" s="136" t="s">
        <v>43</v>
      </c>
      <c r="P444" s="137">
        <f>O444*H444</f>
        <v>0</v>
      </c>
      <c r="Q444" s="137">
        <v>2.0100000000000001E-3</v>
      </c>
      <c r="R444" s="137">
        <f>Q444*H444</f>
        <v>8.0400000000000003E-3</v>
      </c>
      <c r="S444" s="137">
        <v>0</v>
      </c>
      <c r="T444" s="138">
        <f>S444*H444</f>
        <v>0</v>
      </c>
      <c r="AR444" s="139" t="s">
        <v>268</v>
      </c>
      <c r="AT444" s="139" t="s">
        <v>137</v>
      </c>
      <c r="AU444" s="139" t="s">
        <v>82</v>
      </c>
      <c r="AY444" s="18" t="s">
        <v>134</v>
      </c>
      <c r="BE444" s="140">
        <f>IF(N444="základní",J444,0)</f>
        <v>0</v>
      </c>
      <c r="BF444" s="140">
        <f>IF(N444="snížená",J444,0)</f>
        <v>0</v>
      </c>
      <c r="BG444" s="140">
        <f>IF(N444="zákl. přenesená",J444,0)</f>
        <v>0</v>
      </c>
      <c r="BH444" s="140">
        <f>IF(N444="sníž. přenesená",J444,0)</f>
        <v>0</v>
      </c>
      <c r="BI444" s="140">
        <f>IF(N444="nulová",J444,0)</f>
        <v>0</v>
      </c>
      <c r="BJ444" s="18" t="s">
        <v>80</v>
      </c>
      <c r="BK444" s="140">
        <f>ROUND(I444*H444,2)</f>
        <v>0</v>
      </c>
      <c r="BL444" s="18" t="s">
        <v>268</v>
      </c>
      <c r="BM444" s="139" t="s">
        <v>567</v>
      </c>
    </row>
    <row r="445" spans="2:65" s="1" customFormat="1" ht="11.25">
      <c r="B445" s="33"/>
      <c r="D445" s="141" t="s">
        <v>144</v>
      </c>
      <c r="F445" s="142" t="s">
        <v>568</v>
      </c>
      <c r="I445" s="143"/>
      <c r="L445" s="33"/>
      <c r="M445" s="144"/>
      <c r="T445" s="54"/>
      <c r="AT445" s="18" t="s">
        <v>144</v>
      </c>
      <c r="AU445" s="18" t="s">
        <v>82</v>
      </c>
    </row>
    <row r="446" spans="2:65" s="1" customFormat="1" ht="11.25">
      <c r="B446" s="33"/>
      <c r="D446" s="145" t="s">
        <v>146</v>
      </c>
      <c r="F446" s="146" t="s">
        <v>569</v>
      </c>
      <c r="I446" s="143"/>
      <c r="L446" s="33"/>
      <c r="M446" s="144"/>
      <c r="T446" s="54"/>
      <c r="AT446" s="18" t="s">
        <v>146</v>
      </c>
      <c r="AU446" s="18" t="s">
        <v>82</v>
      </c>
    </row>
    <row r="447" spans="2:65" s="13" customFormat="1" ht="11.25">
      <c r="B447" s="153"/>
      <c r="D447" s="141" t="s">
        <v>148</v>
      </c>
      <c r="E447" s="154" t="s">
        <v>19</v>
      </c>
      <c r="F447" s="155" t="s">
        <v>570</v>
      </c>
      <c r="H447" s="156">
        <v>4</v>
      </c>
      <c r="I447" s="157"/>
      <c r="L447" s="153"/>
      <c r="M447" s="158"/>
      <c r="T447" s="159"/>
      <c r="AT447" s="154" t="s">
        <v>148</v>
      </c>
      <c r="AU447" s="154" t="s">
        <v>82</v>
      </c>
      <c r="AV447" s="13" t="s">
        <v>82</v>
      </c>
      <c r="AW447" s="13" t="s">
        <v>33</v>
      </c>
      <c r="AX447" s="13" t="s">
        <v>80</v>
      </c>
      <c r="AY447" s="154" t="s">
        <v>134</v>
      </c>
    </row>
    <row r="448" spans="2:65" s="1" customFormat="1" ht="16.5" customHeight="1">
      <c r="B448" s="33"/>
      <c r="C448" s="128" t="s">
        <v>571</v>
      </c>
      <c r="D448" s="128" t="s">
        <v>137</v>
      </c>
      <c r="E448" s="129" t="s">
        <v>572</v>
      </c>
      <c r="F448" s="130" t="s">
        <v>573</v>
      </c>
      <c r="G448" s="131" t="s">
        <v>193</v>
      </c>
      <c r="H448" s="132">
        <v>9.5</v>
      </c>
      <c r="I448" s="133"/>
      <c r="J448" s="134">
        <f>ROUND(I448*H448,2)</f>
        <v>0</v>
      </c>
      <c r="K448" s="130" t="s">
        <v>141</v>
      </c>
      <c r="L448" s="33"/>
      <c r="M448" s="135" t="s">
        <v>19</v>
      </c>
      <c r="N448" s="136" t="s">
        <v>43</v>
      </c>
      <c r="P448" s="137">
        <f>O448*H448</f>
        <v>0</v>
      </c>
      <c r="Q448" s="137">
        <v>7.1000000000000002E-4</v>
      </c>
      <c r="R448" s="137">
        <f>Q448*H448</f>
        <v>6.7450000000000001E-3</v>
      </c>
      <c r="S448" s="137">
        <v>0</v>
      </c>
      <c r="T448" s="138">
        <f>S448*H448</f>
        <v>0</v>
      </c>
      <c r="AR448" s="139" t="s">
        <v>268</v>
      </c>
      <c r="AT448" s="139" t="s">
        <v>137</v>
      </c>
      <c r="AU448" s="139" t="s">
        <v>82</v>
      </c>
      <c r="AY448" s="18" t="s">
        <v>134</v>
      </c>
      <c r="BE448" s="140">
        <f>IF(N448="základní",J448,0)</f>
        <v>0</v>
      </c>
      <c r="BF448" s="140">
        <f>IF(N448="snížená",J448,0)</f>
        <v>0</v>
      </c>
      <c r="BG448" s="140">
        <f>IF(N448="zákl. přenesená",J448,0)</f>
        <v>0</v>
      </c>
      <c r="BH448" s="140">
        <f>IF(N448="sníž. přenesená",J448,0)</f>
        <v>0</v>
      </c>
      <c r="BI448" s="140">
        <f>IF(N448="nulová",J448,0)</f>
        <v>0</v>
      </c>
      <c r="BJ448" s="18" t="s">
        <v>80</v>
      </c>
      <c r="BK448" s="140">
        <f>ROUND(I448*H448,2)</f>
        <v>0</v>
      </c>
      <c r="BL448" s="18" t="s">
        <v>268</v>
      </c>
      <c r="BM448" s="139" t="s">
        <v>574</v>
      </c>
    </row>
    <row r="449" spans="2:65" s="1" customFormat="1" ht="11.25">
      <c r="B449" s="33"/>
      <c r="D449" s="141" t="s">
        <v>144</v>
      </c>
      <c r="F449" s="142" t="s">
        <v>575</v>
      </c>
      <c r="I449" s="143"/>
      <c r="L449" s="33"/>
      <c r="M449" s="144"/>
      <c r="T449" s="54"/>
      <c r="AT449" s="18" t="s">
        <v>144</v>
      </c>
      <c r="AU449" s="18" t="s">
        <v>82</v>
      </c>
    </row>
    <row r="450" spans="2:65" s="1" customFormat="1" ht="11.25">
      <c r="B450" s="33"/>
      <c r="D450" s="145" t="s">
        <v>146</v>
      </c>
      <c r="F450" s="146" t="s">
        <v>576</v>
      </c>
      <c r="I450" s="143"/>
      <c r="L450" s="33"/>
      <c r="M450" s="144"/>
      <c r="T450" s="54"/>
      <c r="AT450" s="18" t="s">
        <v>146</v>
      </c>
      <c r="AU450" s="18" t="s">
        <v>82</v>
      </c>
    </row>
    <row r="451" spans="2:65" s="13" customFormat="1" ht="22.5">
      <c r="B451" s="153"/>
      <c r="D451" s="141" t="s">
        <v>148</v>
      </c>
      <c r="E451" s="154" t="s">
        <v>19</v>
      </c>
      <c r="F451" s="155" t="s">
        <v>577</v>
      </c>
      <c r="H451" s="156">
        <v>9.5</v>
      </c>
      <c r="I451" s="157"/>
      <c r="L451" s="153"/>
      <c r="M451" s="158"/>
      <c r="T451" s="159"/>
      <c r="AT451" s="154" t="s">
        <v>148</v>
      </c>
      <c r="AU451" s="154" t="s">
        <v>82</v>
      </c>
      <c r="AV451" s="13" t="s">
        <v>82</v>
      </c>
      <c r="AW451" s="13" t="s">
        <v>33</v>
      </c>
      <c r="AX451" s="13" t="s">
        <v>80</v>
      </c>
      <c r="AY451" s="154" t="s">
        <v>134</v>
      </c>
    </row>
    <row r="452" spans="2:65" s="1" customFormat="1" ht="16.5" customHeight="1">
      <c r="B452" s="33"/>
      <c r="C452" s="128" t="s">
        <v>578</v>
      </c>
      <c r="D452" s="128" t="s">
        <v>137</v>
      </c>
      <c r="E452" s="129" t="s">
        <v>579</v>
      </c>
      <c r="F452" s="130" t="s">
        <v>580</v>
      </c>
      <c r="G452" s="131" t="s">
        <v>193</v>
      </c>
      <c r="H452" s="132">
        <v>4.5</v>
      </c>
      <c r="I452" s="133"/>
      <c r="J452" s="134">
        <f>ROUND(I452*H452,2)</f>
        <v>0</v>
      </c>
      <c r="K452" s="130" t="s">
        <v>141</v>
      </c>
      <c r="L452" s="33"/>
      <c r="M452" s="135" t="s">
        <v>19</v>
      </c>
      <c r="N452" s="136" t="s">
        <v>43</v>
      </c>
      <c r="P452" s="137">
        <f>O452*H452</f>
        <v>0</v>
      </c>
      <c r="Q452" s="137">
        <v>2.2399999999999998E-3</v>
      </c>
      <c r="R452" s="137">
        <f>Q452*H452</f>
        <v>1.0079999999999999E-2</v>
      </c>
      <c r="S452" s="137">
        <v>0</v>
      </c>
      <c r="T452" s="138">
        <f>S452*H452</f>
        <v>0</v>
      </c>
      <c r="AR452" s="139" t="s">
        <v>268</v>
      </c>
      <c r="AT452" s="139" t="s">
        <v>137</v>
      </c>
      <c r="AU452" s="139" t="s">
        <v>82</v>
      </c>
      <c r="AY452" s="18" t="s">
        <v>134</v>
      </c>
      <c r="BE452" s="140">
        <f>IF(N452="základní",J452,0)</f>
        <v>0</v>
      </c>
      <c r="BF452" s="140">
        <f>IF(N452="snížená",J452,0)</f>
        <v>0</v>
      </c>
      <c r="BG452" s="140">
        <f>IF(N452="zákl. přenesená",J452,0)</f>
        <v>0</v>
      </c>
      <c r="BH452" s="140">
        <f>IF(N452="sníž. přenesená",J452,0)</f>
        <v>0</v>
      </c>
      <c r="BI452" s="140">
        <f>IF(N452="nulová",J452,0)</f>
        <v>0</v>
      </c>
      <c r="BJ452" s="18" t="s">
        <v>80</v>
      </c>
      <c r="BK452" s="140">
        <f>ROUND(I452*H452,2)</f>
        <v>0</v>
      </c>
      <c r="BL452" s="18" t="s">
        <v>268</v>
      </c>
      <c r="BM452" s="139" t="s">
        <v>581</v>
      </c>
    </row>
    <row r="453" spans="2:65" s="1" customFormat="1" ht="11.25">
      <c r="B453" s="33"/>
      <c r="D453" s="141" t="s">
        <v>144</v>
      </c>
      <c r="F453" s="142" t="s">
        <v>582</v>
      </c>
      <c r="I453" s="143"/>
      <c r="L453" s="33"/>
      <c r="M453" s="144"/>
      <c r="T453" s="54"/>
      <c r="AT453" s="18" t="s">
        <v>144</v>
      </c>
      <c r="AU453" s="18" t="s">
        <v>82</v>
      </c>
    </row>
    <row r="454" spans="2:65" s="1" customFormat="1" ht="11.25">
      <c r="B454" s="33"/>
      <c r="D454" s="145" t="s">
        <v>146</v>
      </c>
      <c r="F454" s="146" t="s">
        <v>583</v>
      </c>
      <c r="I454" s="143"/>
      <c r="L454" s="33"/>
      <c r="M454" s="144"/>
      <c r="T454" s="54"/>
      <c r="AT454" s="18" t="s">
        <v>146</v>
      </c>
      <c r="AU454" s="18" t="s">
        <v>82</v>
      </c>
    </row>
    <row r="455" spans="2:65" s="13" customFormat="1" ht="11.25">
      <c r="B455" s="153"/>
      <c r="D455" s="141" t="s">
        <v>148</v>
      </c>
      <c r="E455" s="154" t="s">
        <v>19</v>
      </c>
      <c r="F455" s="155" t="s">
        <v>584</v>
      </c>
      <c r="H455" s="156">
        <v>4.5</v>
      </c>
      <c r="I455" s="157"/>
      <c r="L455" s="153"/>
      <c r="M455" s="158"/>
      <c r="T455" s="159"/>
      <c r="AT455" s="154" t="s">
        <v>148</v>
      </c>
      <c r="AU455" s="154" t="s">
        <v>82</v>
      </c>
      <c r="AV455" s="13" t="s">
        <v>82</v>
      </c>
      <c r="AW455" s="13" t="s">
        <v>33</v>
      </c>
      <c r="AX455" s="13" t="s">
        <v>80</v>
      </c>
      <c r="AY455" s="154" t="s">
        <v>134</v>
      </c>
    </row>
    <row r="456" spans="2:65" s="1" customFormat="1" ht="21.75" customHeight="1">
      <c r="B456" s="33"/>
      <c r="C456" s="128" t="s">
        <v>585</v>
      </c>
      <c r="D456" s="128" t="s">
        <v>137</v>
      </c>
      <c r="E456" s="129" t="s">
        <v>586</v>
      </c>
      <c r="F456" s="130" t="s">
        <v>587</v>
      </c>
      <c r="G456" s="131" t="s">
        <v>193</v>
      </c>
      <c r="H456" s="132">
        <v>25</v>
      </c>
      <c r="I456" s="133"/>
      <c r="J456" s="134">
        <f>ROUND(I456*H456,2)</f>
        <v>0</v>
      </c>
      <c r="K456" s="130" t="s">
        <v>141</v>
      </c>
      <c r="L456" s="33"/>
      <c r="M456" s="135" t="s">
        <v>19</v>
      </c>
      <c r="N456" s="136" t="s">
        <v>43</v>
      </c>
      <c r="P456" s="137">
        <f>O456*H456</f>
        <v>0</v>
      </c>
      <c r="Q456" s="137">
        <v>0</v>
      </c>
      <c r="R456" s="137">
        <f>Q456*H456</f>
        <v>0</v>
      </c>
      <c r="S456" s="137">
        <v>0</v>
      </c>
      <c r="T456" s="138">
        <f>S456*H456</f>
        <v>0</v>
      </c>
      <c r="AR456" s="139" t="s">
        <v>268</v>
      </c>
      <c r="AT456" s="139" t="s">
        <v>137</v>
      </c>
      <c r="AU456" s="139" t="s">
        <v>82</v>
      </c>
      <c r="AY456" s="18" t="s">
        <v>134</v>
      </c>
      <c r="BE456" s="140">
        <f>IF(N456="základní",J456,0)</f>
        <v>0</v>
      </c>
      <c r="BF456" s="140">
        <f>IF(N456="snížená",J456,0)</f>
        <v>0</v>
      </c>
      <c r="BG456" s="140">
        <f>IF(N456="zákl. přenesená",J456,0)</f>
        <v>0</v>
      </c>
      <c r="BH456" s="140">
        <f>IF(N456="sníž. přenesená",J456,0)</f>
        <v>0</v>
      </c>
      <c r="BI456" s="140">
        <f>IF(N456="nulová",J456,0)</f>
        <v>0</v>
      </c>
      <c r="BJ456" s="18" t="s">
        <v>80</v>
      </c>
      <c r="BK456" s="140">
        <f>ROUND(I456*H456,2)</f>
        <v>0</v>
      </c>
      <c r="BL456" s="18" t="s">
        <v>268</v>
      </c>
      <c r="BM456" s="139" t="s">
        <v>588</v>
      </c>
    </row>
    <row r="457" spans="2:65" s="1" customFormat="1" ht="11.25">
      <c r="B457" s="33"/>
      <c r="D457" s="141" t="s">
        <v>144</v>
      </c>
      <c r="F457" s="142" t="s">
        <v>589</v>
      </c>
      <c r="I457" s="143"/>
      <c r="L457" s="33"/>
      <c r="M457" s="144"/>
      <c r="T457" s="54"/>
      <c r="AT457" s="18" t="s">
        <v>144</v>
      </c>
      <c r="AU457" s="18" t="s">
        <v>82</v>
      </c>
    </row>
    <row r="458" spans="2:65" s="1" customFormat="1" ht="11.25">
      <c r="B458" s="33"/>
      <c r="D458" s="145" t="s">
        <v>146</v>
      </c>
      <c r="F458" s="146" t="s">
        <v>590</v>
      </c>
      <c r="I458" s="143"/>
      <c r="L458" s="33"/>
      <c r="M458" s="144"/>
      <c r="T458" s="54"/>
      <c r="AT458" s="18" t="s">
        <v>146</v>
      </c>
      <c r="AU458" s="18" t="s">
        <v>82</v>
      </c>
    </row>
    <row r="459" spans="2:65" s="13" customFormat="1" ht="11.25">
      <c r="B459" s="153"/>
      <c r="D459" s="141" t="s">
        <v>148</v>
      </c>
      <c r="E459" s="154" t="s">
        <v>19</v>
      </c>
      <c r="F459" s="155" t="s">
        <v>591</v>
      </c>
      <c r="H459" s="156">
        <v>25</v>
      </c>
      <c r="I459" s="157"/>
      <c r="L459" s="153"/>
      <c r="M459" s="158"/>
      <c r="T459" s="159"/>
      <c r="AT459" s="154" t="s">
        <v>148</v>
      </c>
      <c r="AU459" s="154" t="s">
        <v>82</v>
      </c>
      <c r="AV459" s="13" t="s">
        <v>82</v>
      </c>
      <c r="AW459" s="13" t="s">
        <v>33</v>
      </c>
      <c r="AX459" s="13" t="s">
        <v>80</v>
      </c>
      <c r="AY459" s="154" t="s">
        <v>134</v>
      </c>
    </row>
    <row r="460" spans="2:65" s="1" customFormat="1" ht="24.2" customHeight="1">
      <c r="B460" s="33"/>
      <c r="C460" s="128" t="s">
        <v>592</v>
      </c>
      <c r="D460" s="128" t="s">
        <v>137</v>
      </c>
      <c r="E460" s="129" t="s">
        <v>593</v>
      </c>
      <c r="F460" s="130" t="s">
        <v>594</v>
      </c>
      <c r="G460" s="131" t="s">
        <v>533</v>
      </c>
      <c r="H460" s="184"/>
      <c r="I460" s="133"/>
      <c r="J460" s="134">
        <f>ROUND(I460*H460,2)</f>
        <v>0</v>
      </c>
      <c r="K460" s="130" t="s">
        <v>141</v>
      </c>
      <c r="L460" s="33"/>
      <c r="M460" s="135" t="s">
        <v>19</v>
      </c>
      <c r="N460" s="136" t="s">
        <v>43</v>
      </c>
      <c r="P460" s="137">
        <f>O460*H460</f>
        <v>0</v>
      </c>
      <c r="Q460" s="137">
        <v>0</v>
      </c>
      <c r="R460" s="137">
        <f>Q460*H460</f>
        <v>0</v>
      </c>
      <c r="S460" s="137">
        <v>0</v>
      </c>
      <c r="T460" s="138">
        <f>S460*H460</f>
        <v>0</v>
      </c>
      <c r="AR460" s="139" t="s">
        <v>268</v>
      </c>
      <c r="AT460" s="139" t="s">
        <v>137</v>
      </c>
      <c r="AU460" s="139" t="s">
        <v>82</v>
      </c>
      <c r="AY460" s="18" t="s">
        <v>134</v>
      </c>
      <c r="BE460" s="140">
        <f>IF(N460="základní",J460,0)</f>
        <v>0</v>
      </c>
      <c r="BF460" s="140">
        <f>IF(N460="snížená",J460,0)</f>
        <v>0</v>
      </c>
      <c r="BG460" s="140">
        <f>IF(N460="zákl. přenesená",J460,0)</f>
        <v>0</v>
      </c>
      <c r="BH460" s="140">
        <f>IF(N460="sníž. přenesená",J460,0)</f>
        <v>0</v>
      </c>
      <c r="BI460" s="140">
        <f>IF(N460="nulová",J460,0)</f>
        <v>0</v>
      </c>
      <c r="BJ460" s="18" t="s">
        <v>80</v>
      </c>
      <c r="BK460" s="140">
        <f>ROUND(I460*H460,2)</f>
        <v>0</v>
      </c>
      <c r="BL460" s="18" t="s">
        <v>268</v>
      </c>
      <c r="BM460" s="139" t="s">
        <v>595</v>
      </c>
    </row>
    <row r="461" spans="2:65" s="1" customFormat="1" ht="29.25">
      <c r="B461" s="33"/>
      <c r="D461" s="141" t="s">
        <v>144</v>
      </c>
      <c r="F461" s="142" t="s">
        <v>596</v>
      </c>
      <c r="I461" s="143"/>
      <c r="L461" s="33"/>
      <c r="M461" s="144"/>
      <c r="T461" s="54"/>
      <c r="AT461" s="18" t="s">
        <v>144</v>
      </c>
      <c r="AU461" s="18" t="s">
        <v>82</v>
      </c>
    </row>
    <row r="462" spans="2:65" s="1" customFormat="1" ht="11.25">
      <c r="B462" s="33"/>
      <c r="D462" s="145" t="s">
        <v>146</v>
      </c>
      <c r="F462" s="146" t="s">
        <v>597</v>
      </c>
      <c r="I462" s="143"/>
      <c r="L462" s="33"/>
      <c r="M462" s="144"/>
      <c r="T462" s="54"/>
      <c r="AT462" s="18" t="s">
        <v>146</v>
      </c>
      <c r="AU462" s="18" t="s">
        <v>82</v>
      </c>
    </row>
    <row r="463" spans="2:65" s="11" customFormat="1" ht="22.9" customHeight="1">
      <c r="B463" s="116"/>
      <c r="D463" s="117" t="s">
        <v>71</v>
      </c>
      <c r="E463" s="126" t="s">
        <v>598</v>
      </c>
      <c r="F463" s="126" t="s">
        <v>599</v>
      </c>
      <c r="I463" s="119"/>
      <c r="J463" s="127">
        <f>BK463</f>
        <v>0</v>
      </c>
      <c r="L463" s="116"/>
      <c r="M463" s="121"/>
      <c r="P463" s="122">
        <f>SUM(P464:P477)</f>
        <v>0</v>
      </c>
      <c r="R463" s="122">
        <f>SUM(R464:R477)</f>
        <v>2.3E-3</v>
      </c>
      <c r="T463" s="123">
        <f>SUM(T464:T477)</f>
        <v>0</v>
      </c>
      <c r="AR463" s="117" t="s">
        <v>82</v>
      </c>
      <c r="AT463" s="124" t="s">
        <v>71</v>
      </c>
      <c r="AU463" s="124" t="s">
        <v>80</v>
      </c>
      <c r="AY463" s="117" t="s">
        <v>134</v>
      </c>
      <c r="BK463" s="125">
        <f>SUM(BK464:BK477)</f>
        <v>0</v>
      </c>
    </row>
    <row r="464" spans="2:65" s="1" customFormat="1" ht="37.9" customHeight="1">
      <c r="B464" s="33"/>
      <c r="C464" s="128" t="s">
        <v>600</v>
      </c>
      <c r="D464" s="128" t="s">
        <v>137</v>
      </c>
      <c r="E464" s="129" t="s">
        <v>601</v>
      </c>
      <c r="F464" s="130" t="s">
        <v>602</v>
      </c>
      <c r="G464" s="131" t="s">
        <v>193</v>
      </c>
      <c r="H464" s="132">
        <v>1</v>
      </c>
      <c r="I464" s="133"/>
      <c r="J464" s="134">
        <f>ROUND(I464*H464,2)</f>
        <v>0</v>
      </c>
      <c r="K464" s="130" t="s">
        <v>271</v>
      </c>
      <c r="L464" s="33"/>
      <c r="M464" s="135" t="s">
        <v>19</v>
      </c>
      <c r="N464" s="136" t="s">
        <v>43</v>
      </c>
      <c r="P464" s="137">
        <f>O464*H464</f>
        <v>0</v>
      </c>
      <c r="Q464" s="137">
        <v>1.6999999999999999E-3</v>
      </c>
      <c r="R464" s="137">
        <f>Q464*H464</f>
        <v>1.6999999999999999E-3</v>
      </c>
      <c r="S464" s="137">
        <v>0</v>
      </c>
      <c r="T464" s="138">
        <f>S464*H464</f>
        <v>0</v>
      </c>
      <c r="AR464" s="139" t="s">
        <v>268</v>
      </c>
      <c r="AT464" s="139" t="s">
        <v>137</v>
      </c>
      <c r="AU464" s="139" t="s">
        <v>82</v>
      </c>
      <c r="AY464" s="18" t="s">
        <v>134</v>
      </c>
      <c r="BE464" s="140">
        <f>IF(N464="základní",J464,0)</f>
        <v>0</v>
      </c>
      <c r="BF464" s="140">
        <f>IF(N464="snížená",J464,0)</f>
        <v>0</v>
      </c>
      <c r="BG464" s="140">
        <f>IF(N464="zákl. přenesená",J464,0)</f>
        <v>0</v>
      </c>
      <c r="BH464" s="140">
        <f>IF(N464="sníž. přenesená",J464,0)</f>
        <v>0</v>
      </c>
      <c r="BI464" s="140">
        <f>IF(N464="nulová",J464,0)</f>
        <v>0</v>
      </c>
      <c r="BJ464" s="18" t="s">
        <v>80</v>
      </c>
      <c r="BK464" s="140">
        <f>ROUND(I464*H464,2)</f>
        <v>0</v>
      </c>
      <c r="BL464" s="18" t="s">
        <v>268</v>
      </c>
      <c r="BM464" s="139" t="s">
        <v>603</v>
      </c>
    </row>
    <row r="465" spans="2:65" s="1" customFormat="1" ht="19.5">
      <c r="B465" s="33"/>
      <c r="D465" s="141" t="s">
        <v>144</v>
      </c>
      <c r="F465" s="142" t="s">
        <v>602</v>
      </c>
      <c r="I465" s="143"/>
      <c r="L465" s="33"/>
      <c r="M465" s="144"/>
      <c r="T465" s="54"/>
      <c r="AT465" s="18" t="s">
        <v>144</v>
      </c>
      <c r="AU465" s="18" t="s">
        <v>82</v>
      </c>
    </row>
    <row r="466" spans="2:65" s="13" customFormat="1" ht="11.25">
      <c r="B466" s="153"/>
      <c r="D466" s="141" t="s">
        <v>148</v>
      </c>
      <c r="E466" s="154" t="s">
        <v>19</v>
      </c>
      <c r="F466" s="155" t="s">
        <v>552</v>
      </c>
      <c r="H466" s="156">
        <v>1</v>
      </c>
      <c r="I466" s="157"/>
      <c r="L466" s="153"/>
      <c r="M466" s="158"/>
      <c r="T466" s="159"/>
      <c r="AT466" s="154" t="s">
        <v>148</v>
      </c>
      <c r="AU466" s="154" t="s">
        <v>82</v>
      </c>
      <c r="AV466" s="13" t="s">
        <v>82</v>
      </c>
      <c r="AW466" s="13" t="s">
        <v>33</v>
      </c>
      <c r="AX466" s="13" t="s">
        <v>80</v>
      </c>
      <c r="AY466" s="154" t="s">
        <v>134</v>
      </c>
    </row>
    <row r="467" spans="2:65" s="12" customFormat="1" ht="22.5">
      <c r="B467" s="147"/>
      <c r="D467" s="141" t="s">
        <v>148</v>
      </c>
      <c r="E467" s="148" t="s">
        <v>19</v>
      </c>
      <c r="F467" s="149" t="s">
        <v>604</v>
      </c>
      <c r="H467" s="148" t="s">
        <v>19</v>
      </c>
      <c r="I467" s="150"/>
      <c r="L467" s="147"/>
      <c r="M467" s="151"/>
      <c r="T467" s="152"/>
      <c r="AT467" s="148" t="s">
        <v>148</v>
      </c>
      <c r="AU467" s="148" t="s">
        <v>82</v>
      </c>
      <c r="AV467" s="12" t="s">
        <v>80</v>
      </c>
      <c r="AW467" s="12" t="s">
        <v>33</v>
      </c>
      <c r="AX467" s="12" t="s">
        <v>72</v>
      </c>
      <c r="AY467" s="148" t="s">
        <v>134</v>
      </c>
    </row>
    <row r="468" spans="2:65" s="12" customFormat="1" ht="22.5">
      <c r="B468" s="147"/>
      <c r="D468" s="141" t="s">
        <v>148</v>
      </c>
      <c r="E468" s="148" t="s">
        <v>19</v>
      </c>
      <c r="F468" s="149" t="s">
        <v>605</v>
      </c>
      <c r="H468" s="148" t="s">
        <v>19</v>
      </c>
      <c r="I468" s="150"/>
      <c r="L468" s="147"/>
      <c r="M468" s="151"/>
      <c r="T468" s="152"/>
      <c r="AT468" s="148" t="s">
        <v>148</v>
      </c>
      <c r="AU468" s="148" t="s">
        <v>82</v>
      </c>
      <c r="AV468" s="12" t="s">
        <v>80</v>
      </c>
      <c r="AW468" s="12" t="s">
        <v>33</v>
      </c>
      <c r="AX468" s="12" t="s">
        <v>72</v>
      </c>
      <c r="AY468" s="148" t="s">
        <v>134</v>
      </c>
    </row>
    <row r="469" spans="2:65" s="12" customFormat="1" ht="11.25">
      <c r="B469" s="147"/>
      <c r="D469" s="141" t="s">
        <v>148</v>
      </c>
      <c r="E469" s="148" t="s">
        <v>19</v>
      </c>
      <c r="F469" s="149" t="s">
        <v>606</v>
      </c>
      <c r="H469" s="148" t="s">
        <v>19</v>
      </c>
      <c r="I469" s="150"/>
      <c r="L469" s="147"/>
      <c r="M469" s="151"/>
      <c r="T469" s="152"/>
      <c r="AT469" s="148" t="s">
        <v>148</v>
      </c>
      <c r="AU469" s="148" t="s">
        <v>82</v>
      </c>
      <c r="AV469" s="12" t="s">
        <v>80</v>
      </c>
      <c r="AW469" s="12" t="s">
        <v>33</v>
      </c>
      <c r="AX469" s="12" t="s">
        <v>72</v>
      </c>
      <c r="AY469" s="148" t="s">
        <v>134</v>
      </c>
    </row>
    <row r="470" spans="2:65" s="12" customFormat="1" ht="22.5">
      <c r="B470" s="147"/>
      <c r="D470" s="141" t="s">
        <v>148</v>
      </c>
      <c r="E470" s="148" t="s">
        <v>19</v>
      </c>
      <c r="F470" s="149" t="s">
        <v>607</v>
      </c>
      <c r="H470" s="148" t="s">
        <v>19</v>
      </c>
      <c r="I470" s="150"/>
      <c r="L470" s="147"/>
      <c r="M470" s="151"/>
      <c r="T470" s="152"/>
      <c r="AT470" s="148" t="s">
        <v>148</v>
      </c>
      <c r="AU470" s="148" t="s">
        <v>82</v>
      </c>
      <c r="AV470" s="12" t="s">
        <v>80</v>
      </c>
      <c r="AW470" s="12" t="s">
        <v>33</v>
      </c>
      <c r="AX470" s="12" t="s">
        <v>72</v>
      </c>
      <c r="AY470" s="148" t="s">
        <v>134</v>
      </c>
    </row>
    <row r="471" spans="2:65" s="1" customFormat="1" ht="24.2" customHeight="1">
      <c r="B471" s="33"/>
      <c r="C471" s="128" t="s">
        <v>608</v>
      </c>
      <c r="D471" s="128" t="s">
        <v>137</v>
      </c>
      <c r="E471" s="129" t="s">
        <v>609</v>
      </c>
      <c r="F471" s="130" t="s">
        <v>610</v>
      </c>
      <c r="G471" s="131" t="s">
        <v>193</v>
      </c>
      <c r="H471" s="132">
        <v>30</v>
      </c>
      <c r="I471" s="133"/>
      <c r="J471" s="134">
        <f>ROUND(I471*H471,2)</f>
        <v>0</v>
      </c>
      <c r="K471" s="130" t="s">
        <v>141</v>
      </c>
      <c r="L471" s="33"/>
      <c r="M471" s="135" t="s">
        <v>19</v>
      </c>
      <c r="N471" s="136" t="s">
        <v>43</v>
      </c>
      <c r="P471" s="137">
        <f>O471*H471</f>
        <v>0</v>
      </c>
      <c r="Q471" s="137">
        <v>2.0000000000000002E-5</v>
      </c>
      <c r="R471" s="137">
        <f>Q471*H471</f>
        <v>6.0000000000000006E-4</v>
      </c>
      <c r="S471" s="137">
        <v>0</v>
      </c>
      <c r="T471" s="138">
        <f>S471*H471</f>
        <v>0</v>
      </c>
      <c r="AR471" s="139" t="s">
        <v>268</v>
      </c>
      <c r="AT471" s="139" t="s">
        <v>137</v>
      </c>
      <c r="AU471" s="139" t="s">
        <v>82</v>
      </c>
      <c r="AY471" s="18" t="s">
        <v>134</v>
      </c>
      <c r="BE471" s="140">
        <f>IF(N471="základní",J471,0)</f>
        <v>0</v>
      </c>
      <c r="BF471" s="140">
        <f>IF(N471="snížená",J471,0)</f>
        <v>0</v>
      </c>
      <c r="BG471" s="140">
        <f>IF(N471="zákl. přenesená",J471,0)</f>
        <v>0</v>
      </c>
      <c r="BH471" s="140">
        <f>IF(N471="sníž. přenesená",J471,0)</f>
        <v>0</v>
      </c>
      <c r="BI471" s="140">
        <f>IF(N471="nulová",J471,0)</f>
        <v>0</v>
      </c>
      <c r="BJ471" s="18" t="s">
        <v>80</v>
      </c>
      <c r="BK471" s="140">
        <f>ROUND(I471*H471,2)</f>
        <v>0</v>
      </c>
      <c r="BL471" s="18" t="s">
        <v>268</v>
      </c>
      <c r="BM471" s="139" t="s">
        <v>611</v>
      </c>
    </row>
    <row r="472" spans="2:65" s="1" customFormat="1" ht="19.5">
      <c r="B472" s="33"/>
      <c r="D472" s="141" t="s">
        <v>144</v>
      </c>
      <c r="F472" s="142" t="s">
        <v>612</v>
      </c>
      <c r="I472" s="143"/>
      <c r="L472" s="33"/>
      <c r="M472" s="144"/>
      <c r="T472" s="54"/>
      <c r="AT472" s="18" t="s">
        <v>144</v>
      </c>
      <c r="AU472" s="18" t="s">
        <v>82</v>
      </c>
    </row>
    <row r="473" spans="2:65" s="1" customFormat="1" ht="11.25">
      <c r="B473" s="33"/>
      <c r="D473" s="145" t="s">
        <v>146</v>
      </c>
      <c r="F473" s="146" t="s">
        <v>613</v>
      </c>
      <c r="I473" s="143"/>
      <c r="L473" s="33"/>
      <c r="M473" s="144"/>
      <c r="T473" s="54"/>
      <c r="AT473" s="18" t="s">
        <v>146</v>
      </c>
      <c r="AU473" s="18" t="s">
        <v>82</v>
      </c>
    </row>
    <row r="474" spans="2:65" s="13" customFormat="1" ht="11.25">
      <c r="B474" s="153"/>
      <c r="D474" s="141" t="s">
        <v>148</v>
      </c>
      <c r="E474" s="154" t="s">
        <v>19</v>
      </c>
      <c r="F474" s="155" t="s">
        <v>614</v>
      </c>
      <c r="H474" s="156">
        <v>30</v>
      </c>
      <c r="I474" s="157"/>
      <c r="L474" s="153"/>
      <c r="M474" s="158"/>
      <c r="T474" s="159"/>
      <c r="AT474" s="154" t="s">
        <v>148</v>
      </c>
      <c r="AU474" s="154" t="s">
        <v>82</v>
      </c>
      <c r="AV474" s="13" t="s">
        <v>82</v>
      </c>
      <c r="AW474" s="13" t="s">
        <v>33</v>
      </c>
      <c r="AX474" s="13" t="s">
        <v>80</v>
      </c>
      <c r="AY474" s="154" t="s">
        <v>134</v>
      </c>
    </row>
    <row r="475" spans="2:65" s="1" customFormat="1" ht="24.2" customHeight="1">
      <c r="B475" s="33"/>
      <c r="C475" s="128" t="s">
        <v>228</v>
      </c>
      <c r="D475" s="128" t="s">
        <v>137</v>
      </c>
      <c r="E475" s="129" t="s">
        <v>615</v>
      </c>
      <c r="F475" s="130" t="s">
        <v>616</v>
      </c>
      <c r="G475" s="131" t="s">
        <v>533</v>
      </c>
      <c r="H475" s="184"/>
      <c r="I475" s="133"/>
      <c r="J475" s="134">
        <f>ROUND(I475*H475,2)</f>
        <v>0</v>
      </c>
      <c r="K475" s="130" t="s">
        <v>141</v>
      </c>
      <c r="L475" s="33"/>
      <c r="M475" s="135" t="s">
        <v>19</v>
      </c>
      <c r="N475" s="136" t="s">
        <v>43</v>
      </c>
      <c r="P475" s="137">
        <f>O475*H475</f>
        <v>0</v>
      </c>
      <c r="Q475" s="137">
        <v>0</v>
      </c>
      <c r="R475" s="137">
        <f>Q475*H475</f>
        <v>0</v>
      </c>
      <c r="S475" s="137">
        <v>0</v>
      </c>
      <c r="T475" s="138">
        <f>S475*H475</f>
        <v>0</v>
      </c>
      <c r="AR475" s="139" t="s">
        <v>268</v>
      </c>
      <c r="AT475" s="139" t="s">
        <v>137</v>
      </c>
      <c r="AU475" s="139" t="s">
        <v>82</v>
      </c>
      <c r="AY475" s="18" t="s">
        <v>134</v>
      </c>
      <c r="BE475" s="140">
        <f>IF(N475="základní",J475,0)</f>
        <v>0</v>
      </c>
      <c r="BF475" s="140">
        <f>IF(N475="snížená",J475,0)</f>
        <v>0</v>
      </c>
      <c r="BG475" s="140">
        <f>IF(N475="zákl. přenesená",J475,0)</f>
        <v>0</v>
      </c>
      <c r="BH475" s="140">
        <f>IF(N475="sníž. přenesená",J475,0)</f>
        <v>0</v>
      </c>
      <c r="BI475" s="140">
        <f>IF(N475="nulová",J475,0)</f>
        <v>0</v>
      </c>
      <c r="BJ475" s="18" t="s">
        <v>80</v>
      </c>
      <c r="BK475" s="140">
        <f>ROUND(I475*H475,2)</f>
        <v>0</v>
      </c>
      <c r="BL475" s="18" t="s">
        <v>268</v>
      </c>
      <c r="BM475" s="139" t="s">
        <v>617</v>
      </c>
    </row>
    <row r="476" spans="2:65" s="1" customFormat="1" ht="29.25">
      <c r="B476" s="33"/>
      <c r="D476" s="141" t="s">
        <v>144</v>
      </c>
      <c r="F476" s="142" t="s">
        <v>618</v>
      </c>
      <c r="I476" s="143"/>
      <c r="L476" s="33"/>
      <c r="M476" s="144"/>
      <c r="T476" s="54"/>
      <c r="AT476" s="18" t="s">
        <v>144</v>
      </c>
      <c r="AU476" s="18" t="s">
        <v>82</v>
      </c>
    </row>
    <row r="477" spans="2:65" s="1" customFormat="1" ht="11.25">
      <c r="B477" s="33"/>
      <c r="D477" s="145" t="s">
        <v>146</v>
      </c>
      <c r="F477" s="146" t="s">
        <v>619</v>
      </c>
      <c r="I477" s="143"/>
      <c r="L477" s="33"/>
      <c r="M477" s="144"/>
      <c r="T477" s="54"/>
      <c r="AT477" s="18" t="s">
        <v>146</v>
      </c>
      <c r="AU477" s="18" t="s">
        <v>82</v>
      </c>
    </row>
    <row r="478" spans="2:65" s="11" customFormat="1" ht="22.9" customHeight="1">
      <c r="B478" s="116"/>
      <c r="D478" s="117" t="s">
        <v>71</v>
      </c>
      <c r="E478" s="126" t="s">
        <v>620</v>
      </c>
      <c r="F478" s="126" t="s">
        <v>621</v>
      </c>
      <c r="I478" s="119"/>
      <c r="J478" s="127">
        <f>BK478</f>
        <v>0</v>
      </c>
      <c r="L478" s="116"/>
      <c r="M478" s="121"/>
      <c r="P478" s="122">
        <f>SUM(P479:P555)</f>
        <v>0</v>
      </c>
      <c r="R478" s="122">
        <f>SUM(R479:R555)</f>
        <v>0.13547000000000001</v>
      </c>
      <c r="T478" s="123">
        <f>SUM(T479:T555)</f>
        <v>6.831000000000001E-2</v>
      </c>
      <c r="AR478" s="117" t="s">
        <v>82</v>
      </c>
      <c r="AT478" s="124" t="s">
        <v>71</v>
      </c>
      <c r="AU478" s="124" t="s">
        <v>80</v>
      </c>
      <c r="AY478" s="117" t="s">
        <v>134</v>
      </c>
      <c r="BK478" s="125">
        <f>SUM(BK479:BK555)</f>
        <v>0</v>
      </c>
    </row>
    <row r="479" spans="2:65" s="1" customFormat="1" ht="24.2" customHeight="1">
      <c r="B479" s="33"/>
      <c r="C479" s="128" t="s">
        <v>212</v>
      </c>
      <c r="D479" s="128" t="s">
        <v>137</v>
      </c>
      <c r="E479" s="129" t="s">
        <v>622</v>
      </c>
      <c r="F479" s="130" t="s">
        <v>623</v>
      </c>
      <c r="G479" s="131" t="s">
        <v>549</v>
      </c>
      <c r="H479" s="132">
        <v>1</v>
      </c>
      <c r="I479" s="133"/>
      <c r="J479" s="134">
        <f>ROUND(I479*H479,2)</f>
        <v>0</v>
      </c>
      <c r="K479" s="130" t="s">
        <v>141</v>
      </c>
      <c r="L479" s="33"/>
      <c r="M479" s="135" t="s">
        <v>19</v>
      </c>
      <c r="N479" s="136" t="s">
        <v>43</v>
      </c>
      <c r="P479" s="137">
        <f>O479*H479</f>
        <v>0</v>
      </c>
      <c r="Q479" s="137">
        <v>1.6969999999999999E-2</v>
      </c>
      <c r="R479" s="137">
        <f>Q479*H479</f>
        <v>1.6969999999999999E-2</v>
      </c>
      <c r="S479" s="137">
        <v>0</v>
      </c>
      <c r="T479" s="138">
        <f>S479*H479</f>
        <v>0</v>
      </c>
      <c r="AR479" s="139" t="s">
        <v>268</v>
      </c>
      <c r="AT479" s="139" t="s">
        <v>137</v>
      </c>
      <c r="AU479" s="139" t="s">
        <v>82</v>
      </c>
      <c r="AY479" s="18" t="s">
        <v>134</v>
      </c>
      <c r="BE479" s="140">
        <f>IF(N479="základní",J479,0)</f>
        <v>0</v>
      </c>
      <c r="BF479" s="140">
        <f>IF(N479="snížená",J479,0)</f>
        <v>0</v>
      </c>
      <c r="BG479" s="140">
        <f>IF(N479="zákl. přenesená",J479,0)</f>
        <v>0</v>
      </c>
      <c r="BH479" s="140">
        <f>IF(N479="sníž. přenesená",J479,0)</f>
        <v>0</v>
      </c>
      <c r="BI479" s="140">
        <f>IF(N479="nulová",J479,0)</f>
        <v>0</v>
      </c>
      <c r="BJ479" s="18" t="s">
        <v>80</v>
      </c>
      <c r="BK479" s="140">
        <f>ROUND(I479*H479,2)</f>
        <v>0</v>
      </c>
      <c r="BL479" s="18" t="s">
        <v>268</v>
      </c>
      <c r="BM479" s="139" t="s">
        <v>624</v>
      </c>
    </row>
    <row r="480" spans="2:65" s="1" customFormat="1" ht="19.5">
      <c r="B480" s="33"/>
      <c r="D480" s="141" t="s">
        <v>144</v>
      </c>
      <c r="F480" s="142" t="s">
        <v>625</v>
      </c>
      <c r="I480" s="143"/>
      <c r="L480" s="33"/>
      <c r="M480" s="144"/>
      <c r="T480" s="54"/>
      <c r="AT480" s="18" t="s">
        <v>144</v>
      </c>
      <c r="AU480" s="18" t="s">
        <v>82</v>
      </c>
    </row>
    <row r="481" spans="2:65" s="1" customFormat="1" ht="11.25">
      <c r="B481" s="33"/>
      <c r="D481" s="145" t="s">
        <v>146</v>
      </c>
      <c r="F481" s="146" t="s">
        <v>626</v>
      </c>
      <c r="I481" s="143"/>
      <c r="L481" s="33"/>
      <c r="M481" s="144"/>
      <c r="T481" s="54"/>
      <c r="AT481" s="18" t="s">
        <v>146</v>
      </c>
      <c r="AU481" s="18" t="s">
        <v>82</v>
      </c>
    </row>
    <row r="482" spans="2:65" s="12" customFormat="1" ht="11.25">
      <c r="B482" s="147"/>
      <c r="D482" s="141" t="s">
        <v>148</v>
      </c>
      <c r="E482" s="148" t="s">
        <v>19</v>
      </c>
      <c r="F482" s="149" t="s">
        <v>220</v>
      </c>
      <c r="H482" s="148" t="s">
        <v>19</v>
      </c>
      <c r="I482" s="150"/>
      <c r="L482" s="147"/>
      <c r="M482" s="151"/>
      <c r="T482" s="152"/>
      <c r="AT482" s="148" t="s">
        <v>148</v>
      </c>
      <c r="AU482" s="148" t="s">
        <v>82</v>
      </c>
      <c r="AV482" s="12" t="s">
        <v>80</v>
      </c>
      <c r="AW482" s="12" t="s">
        <v>33</v>
      </c>
      <c r="AX482" s="12" t="s">
        <v>72</v>
      </c>
      <c r="AY482" s="148" t="s">
        <v>134</v>
      </c>
    </row>
    <row r="483" spans="2:65" s="13" customFormat="1" ht="11.25">
      <c r="B483" s="153"/>
      <c r="D483" s="141" t="s">
        <v>148</v>
      </c>
      <c r="E483" s="154" t="s">
        <v>19</v>
      </c>
      <c r="F483" s="155" t="s">
        <v>627</v>
      </c>
      <c r="H483" s="156">
        <v>1</v>
      </c>
      <c r="I483" s="157"/>
      <c r="L483" s="153"/>
      <c r="M483" s="158"/>
      <c r="T483" s="159"/>
      <c r="AT483" s="154" t="s">
        <v>148</v>
      </c>
      <c r="AU483" s="154" t="s">
        <v>82</v>
      </c>
      <c r="AV483" s="13" t="s">
        <v>82</v>
      </c>
      <c r="AW483" s="13" t="s">
        <v>33</v>
      </c>
      <c r="AX483" s="13" t="s">
        <v>80</v>
      </c>
      <c r="AY483" s="154" t="s">
        <v>134</v>
      </c>
    </row>
    <row r="484" spans="2:65" s="1" customFormat="1" ht="16.5" customHeight="1">
      <c r="B484" s="33"/>
      <c r="C484" s="128" t="s">
        <v>628</v>
      </c>
      <c r="D484" s="128" t="s">
        <v>137</v>
      </c>
      <c r="E484" s="129" t="s">
        <v>629</v>
      </c>
      <c r="F484" s="130" t="s">
        <v>630</v>
      </c>
      <c r="G484" s="131" t="s">
        <v>549</v>
      </c>
      <c r="H484" s="132">
        <v>1</v>
      </c>
      <c r="I484" s="133"/>
      <c r="J484" s="134">
        <f>ROUND(I484*H484,2)</f>
        <v>0</v>
      </c>
      <c r="K484" s="130" t="s">
        <v>141</v>
      </c>
      <c r="L484" s="33"/>
      <c r="M484" s="135" t="s">
        <v>19</v>
      </c>
      <c r="N484" s="136" t="s">
        <v>43</v>
      </c>
      <c r="P484" s="137">
        <f>O484*H484</f>
        <v>0</v>
      </c>
      <c r="Q484" s="137">
        <v>0</v>
      </c>
      <c r="R484" s="137">
        <f>Q484*H484</f>
        <v>0</v>
      </c>
      <c r="S484" s="137">
        <v>1.9460000000000002E-2</v>
      </c>
      <c r="T484" s="138">
        <f>S484*H484</f>
        <v>1.9460000000000002E-2</v>
      </c>
      <c r="AR484" s="139" t="s">
        <v>268</v>
      </c>
      <c r="AT484" s="139" t="s">
        <v>137</v>
      </c>
      <c r="AU484" s="139" t="s">
        <v>82</v>
      </c>
      <c r="AY484" s="18" t="s">
        <v>134</v>
      </c>
      <c r="BE484" s="140">
        <f>IF(N484="základní",J484,0)</f>
        <v>0</v>
      </c>
      <c r="BF484" s="140">
        <f>IF(N484="snížená",J484,0)</f>
        <v>0</v>
      </c>
      <c r="BG484" s="140">
        <f>IF(N484="zákl. přenesená",J484,0)</f>
        <v>0</v>
      </c>
      <c r="BH484" s="140">
        <f>IF(N484="sníž. přenesená",J484,0)</f>
        <v>0</v>
      </c>
      <c r="BI484" s="140">
        <f>IF(N484="nulová",J484,0)</f>
        <v>0</v>
      </c>
      <c r="BJ484" s="18" t="s">
        <v>80</v>
      </c>
      <c r="BK484" s="140">
        <f>ROUND(I484*H484,2)</f>
        <v>0</v>
      </c>
      <c r="BL484" s="18" t="s">
        <v>268</v>
      </c>
      <c r="BM484" s="139" t="s">
        <v>631</v>
      </c>
    </row>
    <row r="485" spans="2:65" s="1" customFormat="1" ht="11.25">
      <c r="B485" s="33"/>
      <c r="D485" s="141" t="s">
        <v>144</v>
      </c>
      <c r="F485" s="142" t="s">
        <v>632</v>
      </c>
      <c r="I485" s="143"/>
      <c r="L485" s="33"/>
      <c r="M485" s="144"/>
      <c r="T485" s="54"/>
      <c r="AT485" s="18" t="s">
        <v>144</v>
      </c>
      <c r="AU485" s="18" t="s">
        <v>82</v>
      </c>
    </row>
    <row r="486" spans="2:65" s="1" customFormat="1" ht="11.25">
      <c r="B486" s="33"/>
      <c r="D486" s="145" t="s">
        <v>146</v>
      </c>
      <c r="F486" s="146" t="s">
        <v>633</v>
      </c>
      <c r="I486" s="143"/>
      <c r="L486" s="33"/>
      <c r="M486" s="144"/>
      <c r="T486" s="54"/>
      <c r="AT486" s="18" t="s">
        <v>146</v>
      </c>
      <c r="AU486" s="18" t="s">
        <v>82</v>
      </c>
    </row>
    <row r="487" spans="2:65" s="12" customFormat="1" ht="11.25">
      <c r="B487" s="147"/>
      <c r="D487" s="141" t="s">
        <v>148</v>
      </c>
      <c r="E487" s="148" t="s">
        <v>19</v>
      </c>
      <c r="F487" s="149" t="s">
        <v>163</v>
      </c>
      <c r="H487" s="148" t="s">
        <v>19</v>
      </c>
      <c r="I487" s="150"/>
      <c r="L487" s="147"/>
      <c r="M487" s="151"/>
      <c r="T487" s="152"/>
      <c r="AT487" s="148" t="s">
        <v>148</v>
      </c>
      <c r="AU487" s="148" t="s">
        <v>82</v>
      </c>
      <c r="AV487" s="12" t="s">
        <v>80</v>
      </c>
      <c r="AW487" s="12" t="s">
        <v>33</v>
      </c>
      <c r="AX487" s="12" t="s">
        <v>72</v>
      </c>
      <c r="AY487" s="148" t="s">
        <v>134</v>
      </c>
    </row>
    <row r="488" spans="2:65" s="13" customFormat="1" ht="11.25">
      <c r="B488" s="153"/>
      <c r="D488" s="141" t="s">
        <v>148</v>
      </c>
      <c r="E488" s="154" t="s">
        <v>19</v>
      </c>
      <c r="F488" s="155" t="s">
        <v>634</v>
      </c>
      <c r="H488" s="156">
        <v>1</v>
      </c>
      <c r="I488" s="157"/>
      <c r="L488" s="153"/>
      <c r="M488" s="158"/>
      <c r="T488" s="159"/>
      <c r="AT488" s="154" t="s">
        <v>148</v>
      </c>
      <c r="AU488" s="154" t="s">
        <v>82</v>
      </c>
      <c r="AV488" s="13" t="s">
        <v>82</v>
      </c>
      <c r="AW488" s="13" t="s">
        <v>33</v>
      </c>
      <c r="AX488" s="13" t="s">
        <v>80</v>
      </c>
      <c r="AY488" s="154" t="s">
        <v>134</v>
      </c>
    </row>
    <row r="489" spans="2:65" s="1" customFormat="1" ht="24.2" customHeight="1">
      <c r="B489" s="33"/>
      <c r="C489" s="128" t="s">
        <v>307</v>
      </c>
      <c r="D489" s="128" t="s">
        <v>137</v>
      </c>
      <c r="E489" s="129" t="s">
        <v>635</v>
      </c>
      <c r="F489" s="130" t="s">
        <v>636</v>
      </c>
      <c r="G489" s="131" t="s">
        <v>549</v>
      </c>
      <c r="H489" s="132">
        <v>3</v>
      </c>
      <c r="I489" s="133"/>
      <c r="J489" s="134">
        <f>ROUND(I489*H489,2)</f>
        <v>0</v>
      </c>
      <c r="K489" s="130" t="s">
        <v>141</v>
      </c>
      <c r="L489" s="33"/>
      <c r="M489" s="135" t="s">
        <v>19</v>
      </c>
      <c r="N489" s="136" t="s">
        <v>43</v>
      </c>
      <c r="P489" s="137">
        <f>O489*H489</f>
        <v>0</v>
      </c>
      <c r="Q489" s="137">
        <v>1.7729999999999999E-2</v>
      </c>
      <c r="R489" s="137">
        <f>Q489*H489</f>
        <v>5.3190000000000001E-2</v>
      </c>
      <c r="S489" s="137">
        <v>0</v>
      </c>
      <c r="T489" s="138">
        <f>S489*H489</f>
        <v>0</v>
      </c>
      <c r="AR489" s="139" t="s">
        <v>268</v>
      </c>
      <c r="AT489" s="139" t="s">
        <v>137</v>
      </c>
      <c r="AU489" s="139" t="s">
        <v>82</v>
      </c>
      <c r="AY489" s="18" t="s">
        <v>134</v>
      </c>
      <c r="BE489" s="140">
        <f>IF(N489="základní",J489,0)</f>
        <v>0</v>
      </c>
      <c r="BF489" s="140">
        <f>IF(N489="snížená",J489,0)</f>
        <v>0</v>
      </c>
      <c r="BG489" s="140">
        <f>IF(N489="zákl. přenesená",J489,0)</f>
        <v>0</v>
      </c>
      <c r="BH489" s="140">
        <f>IF(N489="sníž. přenesená",J489,0)</f>
        <v>0</v>
      </c>
      <c r="BI489" s="140">
        <f>IF(N489="nulová",J489,0)</f>
        <v>0</v>
      </c>
      <c r="BJ489" s="18" t="s">
        <v>80</v>
      </c>
      <c r="BK489" s="140">
        <f>ROUND(I489*H489,2)</f>
        <v>0</v>
      </c>
      <c r="BL489" s="18" t="s">
        <v>268</v>
      </c>
      <c r="BM489" s="139" t="s">
        <v>637</v>
      </c>
    </row>
    <row r="490" spans="2:65" s="1" customFormat="1" ht="29.25">
      <c r="B490" s="33"/>
      <c r="D490" s="141" t="s">
        <v>144</v>
      </c>
      <c r="F490" s="142" t="s">
        <v>638</v>
      </c>
      <c r="I490" s="143"/>
      <c r="L490" s="33"/>
      <c r="M490" s="144"/>
      <c r="T490" s="54"/>
      <c r="AT490" s="18" t="s">
        <v>144</v>
      </c>
      <c r="AU490" s="18" t="s">
        <v>82</v>
      </c>
    </row>
    <row r="491" spans="2:65" s="1" customFormat="1" ht="11.25">
      <c r="B491" s="33"/>
      <c r="D491" s="145" t="s">
        <v>146</v>
      </c>
      <c r="F491" s="146" t="s">
        <v>639</v>
      </c>
      <c r="I491" s="143"/>
      <c r="L491" s="33"/>
      <c r="M491" s="144"/>
      <c r="T491" s="54"/>
      <c r="AT491" s="18" t="s">
        <v>146</v>
      </c>
      <c r="AU491" s="18" t="s">
        <v>82</v>
      </c>
    </row>
    <row r="492" spans="2:65" s="12" customFormat="1" ht="11.25">
      <c r="B492" s="147"/>
      <c r="D492" s="141" t="s">
        <v>148</v>
      </c>
      <c r="E492" s="148" t="s">
        <v>19</v>
      </c>
      <c r="F492" s="149" t="s">
        <v>220</v>
      </c>
      <c r="H492" s="148" t="s">
        <v>19</v>
      </c>
      <c r="I492" s="150"/>
      <c r="L492" s="147"/>
      <c r="M492" s="151"/>
      <c r="T492" s="152"/>
      <c r="AT492" s="148" t="s">
        <v>148</v>
      </c>
      <c r="AU492" s="148" t="s">
        <v>82</v>
      </c>
      <c r="AV492" s="12" t="s">
        <v>80</v>
      </c>
      <c r="AW492" s="12" t="s">
        <v>33</v>
      </c>
      <c r="AX492" s="12" t="s">
        <v>72</v>
      </c>
      <c r="AY492" s="148" t="s">
        <v>134</v>
      </c>
    </row>
    <row r="493" spans="2:65" s="13" customFormat="1" ht="11.25">
      <c r="B493" s="153"/>
      <c r="D493" s="141" t="s">
        <v>148</v>
      </c>
      <c r="E493" s="154" t="s">
        <v>19</v>
      </c>
      <c r="F493" s="155" t="s">
        <v>640</v>
      </c>
      <c r="H493" s="156">
        <v>3</v>
      </c>
      <c r="I493" s="157"/>
      <c r="L493" s="153"/>
      <c r="M493" s="158"/>
      <c r="T493" s="159"/>
      <c r="AT493" s="154" t="s">
        <v>148</v>
      </c>
      <c r="AU493" s="154" t="s">
        <v>82</v>
      </c>
      <c r="AV493" s="13" t="s">
        <v>82</v>
      </c>
      <c r="AW493" s="13" t="s">
        <v>33</v>
      </c>
      <c r="AX493" s="13" t="s">
        <v>80</v>
      </c>
      <c r="AY493" s="154" t="s">
        <v>134</v>
      </c>
    </row>
    <row r="494" spans="2:65" s="1" customFormat="1" ht="21.75" customHeight="1">
      <c r="B494" s="33"/>
      <c r="C494" s="128" t="s">
        <v>641</v>
      </c>
      <c r="D494" s="128" t="s">
        <v>137</v>
      </c>
      <c r="E494" s="129" t="s">
        <v>642</v>
      </c>
      <c r="F494" s="130" t="s">
        <v>643</v>
      </c>
      <c r="G494" s="131" t="s">
        <v>549</v>
      </c>
      <c r="H494" s="132">
        <v>1</v>
      </c>
      <c r="I494" s="133"/>
      <c r="J494" s="134">
        <f>ROUND(I494*H494,2)</f>
        <v>0</v>
      </c>
      <c r="K494" s="130" t="s">
        <v>141</v>
      </c>
      <c r="L494" s="33"/>
      <c r="M494" s="135" t="s">
        <v>19</v>
      </c>
      <c r="N494" s="136" t="s">
        <v>43</v>
      </c>
      <c r="P494" s="137">
        <f>O494*H494</f>
        <v>0</v>
      </c>
      <c r="Q494" s="137">
        <v>1.383E-2</v>
      </c>
      <c r="R494" s="137">
        <f>Q494*H494</f>
        <v>1.383E-2</v>
      </c>
      <c r="S494" s="137">
        <v>0</v>
      </c>
      <c r="T494" s="138">
        <f>S494*H494</f>
        <v>0</v>
      </c>
      <c r="AR494" s="139" t="s">
        <v>268</v>
      </c>
      <c r="AT494" s="139" t="s">
        <v>137</v>
      </c>
      <c r="AU494" s="139" t="s">
        <v>82</v>
      </c>
      <c r="AY494" s="18" t="s">
        <v>134</v>
      </c>
      <c r="BE494" s="140">
        <f>IF(N494="základní",J494,0)</f>
        <v>0</v>
      </c>
      <c r="BF494" s="140">
        <f>IF(N494="snížená",J494,0)</f>
        <v>0</v>
      </c>
      <c r="BG494" s="140">
        <f>IF(N494="zákl. přenesená",J494,0)</f>
        <v>0</v>
      </c>
      <c r="BH494" s="140">
        <f>IF(N494="sníž. přenesená",J494,0)</f>
        <v>0</v>
      </c>
      <c r="BI494" s="140">
        <f>IF(N494="nulová",J494,0)</f>
        <v>0</v>
      </c>
      <c r="BJ494" s="18" t="s">
        <v>80</v>
      </c>
      <c r="BK494" s="140">
        <f>ROUND(I494*H494,2)</f>
        <v>0</v>
      </c>
      <c r="BL494" s="18" t="s">
        <v>268</v>
      </c>
      <c r="BM494" s="139" t="s">
        <v>644</v>
      </c>
    </row>
    <row r="495" spans="2:65" s="1" customFormat="1" ht="11.25">
      <c r="B495" s="33"/>
      <c r="D495" s="141" t="s">
        <v>144</v>
      </c>
      <c r="F495" s="142" t="s">
        <v>645</v>
      </c>
      <c r="I495" s="143"/>
      <c r="L495" s="33"/>
      <c r="M495" s="144"/>
      <c r="T495" s="54"/>
      <c r="AT495" s="18" t="s">
        <v>144</v>
      </c>
      <c r="AU495" s="18" t="s">
        <v>82</v>
      </c>
    </row>
    <row r="496" spans="2:65" s="1" customFormat="1" ht="11.25">
      <c r="B496" s="33"/>
      <c r="D496" s="145" t="s">
        <v>146</v>
      </c>
      <c r="F496" s="146" t="s">
        <v>646</v>
      </c>
      <c r="I496" s="143"/>
      <c r="L496" s="33"/>
      <c r="M496" s="144"/>
      <c r="T496" s="54"/>
      <c r="AT496" s="18" t="s">
        <v>146</v>
      </c>
      <c r="AU496" s="18" t="s">
        <v>82</v>
      </c>
    </row>
    <row r="497" spans="2:65" s="12" customFormat="1" ht="11.25">
      <c r="B497" s="147"/>
      <c r="D497" s="141" t="s">
        <v>148</v>
      </c>
      <c r="E497" s="148" t="s">
        <v>19</v>
      </c>
      <c r="F497" s="149" t="s">
        <v>220</v>
      </c>
      <c r="H497" s="148" t="s">
        <v>19</v>
      </c>
      <c r="I497" s="150"/>
      <c r="L497" s="147"/>
      <c r="M497" s="151"/>
      <c r="T497" s="152"/>
      <c r="AT497" s="148" t="s">
        <v>148</v>
      </c>
      <c r="AU497" s="148" t="s">
        <v>82</v>
      </c>
      <c r="AV497" s="12" t="s">
        <v>80</v>
      </c>
      <c r="AW497" s="12" t="s">
        <v>33</v>
      </c>
      <c r="AX497" s="12" t="s">
        <v>72</v>
      </c>
      <c r="AY497" s="148" t="s">
        <v>134</v>
      </c>
    </row>
    <row r="498" spans="2:65" s="13" customFormat="1" ht="11.25">
      <c r="B498" s="153"/>
      <c r="D498" s="141" t="s">
        <v>148</v>
      </c>
      <c r="E498" s="154" t="s">
        <v>19</v>
      </c>
      <c r="F498" s="155" t="s">
        <v>627</v>
      </c>
      <c r="H498" s="156">
        <v>1</v>
      </c>
      <c r="I498" s="157"/>
      <c r="L498" s="153"/>
      <c r="M498" s="158"/>
      <c r="T498" s="159"/>
      <c r="AT498" s="154" t="s">
        <v>148</v>
      </c>
      <c r="AU498" s="154" t="s">
        <v>82</v>
      </c>
      <c r="AV498" s="13" t="s">
        <v>82</v>
      </c>
      <c r="AW498" s="13" t="s">
        <v>33</v>
      </c>
      <c r="AX498" s="13" t="s">
        <v>80</v>
      </c>
      <c r="AY498" s="154" t="s">
        <v>134</v>
      </c>
    </row>
    <row r="499" spans="2:65" s="1" customFormat="1" ht="37.9" customHeight="1">
      <c r="B499" s="33"/>
      <c r="C499" s="128" t="s">
        <v>647</v>
      </c>
      <c r="D499" s="128" t="s">
        <v>137</v>
      </c>
      <c r="E499" s="129" t="s">
        <v>648</v>
      </c>
      <c r="F499" s="130" t="s">
        <v>649</v>
      </c>
      <c r="G499" s="131" t="s">
        <v>549</v>
      </c>
      <c r="H499" s="132">
        <v>1</v>
      </c>
      <c r="I499" s="133"/>
      <c r="J499" s="134">
        <f>ROUND(I499*H499,2)</f>
        <v>0</v>
      </c>
      <c r="K499" s="130" t="s">
        <v>141</v>
      </c>
      <c r="L499" s="33"/>
      <c r="M499" s="135" t="s">
        <v>19</v>
      </c>
      <c r="N499" s="136" t="s">
        <v>43</v>
      </c>
      <c r="P499" s="137">
        <f>O499*H499</f>
        <v>0</v>
      </c>
      <c r="Q499" s="137">
        <v>3.6459999999999999E-2</v>
      </c>
      <c r="R499" s="137">
        <f>Q499*H499</f>
        <v>3.6459999999999999E-2</v>
      </c>
      <c r="S499" s="137">
        <v>0</v>
      </c>
      <c r="T499" s="138">
        <f>S499*H499</f>
        <v>0</v>
      </c>
      <c r="AR499" s="139" t="s">
        <v>268</v>
      </c>
      <c r="AT499" s="139" t="s">
        <v>137</v>
      </c>
      <c r="AU499" s="139" t="s">
        <v>82</v>
      </c>
      <c r="AY499" s="18" t="s">
        <v>134</v>
      </c>
      <c r="BE499" s="140">
        <f>IF(N499="základní",J499,0)</f>
        <v>0</v>
      </c>
      <c r="BF499" s="140">
        <f>IF(N499="snížená",J499,0)</f>
        <v>0</v>
      </c>
      <c r="BG499" s="140">
        <f>IF(N499="zákl. přenesená",J499,0)</f>
        <v>0</v>
      </c>
      <c r="BH499" s="140">
        <f>IF(N499="sníž. přenesená",J499,0)</f>
        <v>0</v>
      </c>
      <c r="BI499" s="140">
        <f>IF(N499="nulová",J499,0)</f>
        <v>0</v>
      </c>
      <c r="BJ499" s="18" t="s">
        <v>80</v>
      </c>
      <c r="BK499" s="140">
        <f>ROUND(I499*H499,2)</f>
        <v>0</v>
      </c>
      <c r="BL499" s="18" t="s">
        <v>268</v>
      </c>
      <c r="BM499" s="139" t="s">
        <v>650</v>
      </c>
    </row>
    <row r="500" spans="2:65" s="1" customFormat="1" ht="29.25">
      <c r="B500" s="33"/>
      <c r="D500" s="141" t="s">
        <v>144</v>
      </c>
      <c r="F500" s="142" t="s">
        <v>651</v>
      </c>
      <c r="I500" s="143"/>
      <c r="L500" s="33"/>
      <c r="M500" s="144"/>
      <c r="T500" s="54"/>
      <c r="AT500" s="18" t="s">
        <v>144</v>
      </c>
      <c r="AU500" s="18" t="s">
        <v>82</v>
      </c>
    </row>
    <row r="501" spans="2:65" s="1" customFormat="1" ht="11.25">
      <c r="B501" s="33"/>
      <c r="D501" s="145" t="s">
        <v>146</v>
      </c>
      <c r="F501" s="146" t="s">
        <v>652</v>
      </c>
      <c r="I501" s="143"/>
      <c r="L501" s="33"/>
      <c r="M501" s="144"/>
      <c r="T501" s="54"/>
      <c r="AT501" s="18" t="s">
        <v>146</v>
      </c>
      <c r="AU501" s="18" t="s">
        <v>82</v>
      </c>
    </row>
    <row r="502" spans="2:65" s="12" customFormat="1" ht="11.25">
      <c r="B502" s="147"/>
      <c r="D502" s="141" t="s">
        <v>148</v>
      </c>
      <c r="E502" s="148" t="s">
        <v>19</v>
      </c>
      <c r="F502" s="149" t="s">
        <v>220</v>
      </c>
      <c r="H502" s="148" t="s">
        <v>19</v>
      </c>
      <c r="I502" s="150"/>
      <c r="L502" s="147"/>
      <c r="M502" s="151"/>
      <c r="T502" s="152"/>
      <c r="AT502" s="148" t="s">
        <v>148</v>
      </c>
      <c r="AU502" s="148" t="s">
        <v>82</v>
      </c>
      <c r="AV502" s="12" t="s">
        <v>80</v>
      </c>
      <c r="AW502" s="12" t="s">
        <v>33</v>
      </c>
      <c r="AX502" s="12" t="s">
        <v>72</v>
      </c>
      <c r="AY502" s="148" t="s">
        <v>134</v>
      </c>
    </row>
    <row r="503" spans="2:65" s="13" customFormat="1" ht="11.25">
      <c r="B503" s="153"/>
      <c r="D503" s="141" t="s">
        <v>148</v>
      </c>
      <c r="E503" s="154" t="s">
        <v>19</v>
      </c>
      <c r="F503" s="155" t="s">
        <v>627</v>
      </c>
      <c r="H503" s="156">
        <v>1</v>
      </c>
      <c r="I503" s="157"/>
      <c r="L503" s="153"/>
      <c r="M503" s="158"/>
      <c r="T503" s="159"/>
      <c r="AT503" s="154" t="s">
        <v>148</v>
      </c>
      <c r="AU503" s="154" t="s">
        <v>82</v>
      </c>
      <c r="AV503" s="13" t="s">
        <v>82</v>
      </c>
      <c r="AW503" s="13" t="s">
        <v>33</v>
      </c>
      <c r="AX503" s="13" t="s">
        <v>80</v>
      </c>
      <c r="AY503" s="154" t="s">
        <v>134</v>
      </c>
    </row>
    <row r="504" spans="2:65" s="1" customFormat="1" ht="24.2" customHeight="1">
      <c r="B504" s="33"/>
      <c r="C504" s="128" t="s">
        <v>653</v>
      </c>
      <c r="D504" s="128" t="s">
        <v>137</v>
      </c>
      <c r="E504" s="129" t="s">
        <v>654</v>
      </c>
      <c r="F504" s="130" t="s">
        <v>655</v>
      </c>
      <c r="G504" s="131" t="s">
        <v>549</v>
      </c>
      <c r="H504" s="132">
        <v>4</v>
      </c>
      <c r="I504" s="133"/>
      <c r="J504" s="134">
        <f>ROUND(I504*H504,2)</f>
        <v>0</v>
      </c>
      <c r="K504" s="130" t="s">
        <v>141</v>
      </c>
      <c r="L504" s="33"/>
      <c r="M504" s="135" t="s">
        <v>19</v>
      </c>
      <c r="N504" s="136" t="s">
        <v>43</v>
      </c>
      <c r="P504" s="137">
        <f>O504*H504</f>
        <v>0</v>
      </c>
      <c r="Q504" s="137">
        <v>0</v>
      </c>
      <c r="R504" s="137">
        <f>Q504*H504</f>
        <v>0</v>
      </c>
      <c r="S504" s="137">
        <v>9.1999999999999998E-3</v>
      </c>
      <c r="T504" s="138">
        <f>S504*H504</f>
        <v>3.6799999999999999E-2</v>
      </c>
      <c r="AR504" s="139" t="s">
        <v>268</v>
      </c>
      <c r="AT504" s="139" t="s">
        <v>137</v>
      </c>
      <c r="AU504" s="139" t="s">
        <v>82</v>
      </c>
      <c r="AY504" s="18" t="s">
        <v>134</v>
      </c>
      <c r="BE504" s="140">
        <f>IF(N504="základní",J504,0)</f>
        <v>0</v>
      </c>
      <c r="BF504" s="140">
        <f>IF(N504="snížená",J504,0)</f>
        <v>0</v>
      </c>
      <c r="BG504" s="140">
        <f>IF(N504="zákl. přenesená",J504,0)</f>
        <v>0</v>
      </c>
      <c r="BH504" s="140">
        <f>IF(N504="sníž. přenesená",J504,0)</f>
        <v>0</v>
      </c>
      <c r="BI504" s="140">
        <f>IF(N504="nulová",J504,0)</f>
        <v>0</v>
      </c>
      <c r="BJ504" s="18" t="s">
        <v>80</v>
      </c>
      <c r="BK504" s="140">
        <f>ROUND(I504*H504,2)</f>
        <v>0</v>
      </c>
      <c r="BL504" s="18" t="s">
        <v>268</v>
      </c>
      <c r="BM504" s="139" t="s">
        <v>656</v>
      </c>
    </row>
    <row r="505" spans="2:65" s="1" customFormat="1" ht="19.5">
      <c r="B505" s="33"/>
      <c r="D505" s="141" t="s">
        <v>144</v>
      </c>
      <c r="F505" s="142" t="s">
        <v>657</v>
      </c>
      <c r="I505" s="143"/>
      <c r="L505" s="33"/>
      <c r="M505" s="144"/>
      <c r="T505" s="54"/>
      <c r="AT505" s="18" t="s">
        <v>144</v>
      </c>
      <c r="AU505" s="18" t="s">
        <v>82</v>
      </c>
    </row>
    <row r="506" spans="2:65" s="1" customFormat="1" ht="11.25">
      <c r="B506" s="33"/>
      <c r="D506" s="145" t="s">
        <v>146</v>
      </c>
      <c r="F506" s="146" t="s">
        <v>658</v>
      </c>
      <c r="I506" s="143"/>
      <c r="L506" s="33"/>
      <c r="M506" s="144"/>
      <c r="T506" s="54"/>
      <c r="AT506" s="18" t="s">
        <v>146</v>
      </c>
      <c r="AU506" s="18" t="s">
        <v>82</v>
      </c>
    </row>
    <row r="507" spans="2:65" s="12" customFormat="1" ht="11.25">
      <c r="B507" s="147"/>
      <c r="D507" s="141" t="s">
        <v>148</v>
      </c>
      <c r="E507" s="148" t="s">
        <v>19</v>
      </c>
      <c r="F507" s="149" t="s">
        <v>163</v>
      </c>
      <c r="H507" s="148" t="s">
        <v>19</v>
      </c>
      <c r="I507" s="150"/>
      <c r="L507" s="147"/>
      <c r="M507" s="151"/>
      <c r="T507" s="152"/>
      <c r="AT507" s="148" t="s">
        <v>148</v>
      </c>
      <c r="AU507" s="148" t="s">
        <v>82</v>
      </c>
      <c r="AV507" s="12" t="s">
        <v>80</v>
      </c>
      <c r="AW507" s="12" t="s">
        <v>33</v>
      </c>
      <c r="AX507" s="12" t="s">
        <v>72</v>
      </c>
      <c r="AY507" s="148" t="s">
        <v>134</v>
      </c>
    </row>
    <row r="508" spans="2:65" s="13" customFormat="1" ht="11.25">
      <c r="B508" s="153"/>
      <c r="D508" s="141" t="s">
        <v>148</v>
      </c>
      <c r="E508" s="154" t="s">
        <v>19</v>
      </c>
      <c r="F508" s="155" t="s">
        <v>659</v>
      </c>
      <c r="H508" s="156">
        <v>4</v>
      </c>
      <c r="I508" s="157"/>
      <c r="L508" s="153"/>
      <c r="M508" s="158"/>
      <c r="T508" s="159"/>
      <c r="AT508" s="154" t="s">
        <v>148</v>
      </c>
      <c r="AU508" s="154" t="s">
        <v>82</v>
      </c>
      <c r="AV508" s="13" t="s">
        <v>82</v>
      </c>
      <c r="AW508" s="13" t="s">
        <v>33</v>
      </c>
      <c r="AX508" s="13" t="s">
        <v>80</v>
      </c>
      <c r="AY508" s="154" t="s">
        <v>134</v>
      </c>
    </row>
    <row r="509" spans="2:65" s="1" customFormat="1" ht="16.5" customHeight="1">
      <c r="B509" s="33"/>
      <c r="C509" s="128" t="s">
        <v>660</v>
      </c>
      <c r="D509" s="128" t="s">
        <v>137</v>
      </c>
      <c r="E509" s="129" t="s">
        <v>661</v>
      </c>
      <c r="F509" s="130" t="s">
        <v>662</v>
      </c>
      <c r="G509" s="131" t="s">
        <v>549</v>
      </c>
      <c r="H509" s="132">
        <v>5</v>
      </c>
      <c r="I509" s="133"/>
      <c r="J509" s="134">
        <f>ROUND(I509*H509,2)</f>
        <v>0</v>
      </c>
      <c r="K509" s="130" t="s">
        <v>141</v>
      </c>
      <c r="L509" s="33"/>
      <c r="M509" s="135" t="s">
        <v>19</v>
      </c>
      <c r="N509" s="136" t="s">
        <v>43</v>
      </c>
      <c r="P509" s="137">
        <f>O509*H509</f>
        <v>0</v>
      </c>
      <c r="Q509" s="137">
        <v>0</v>
      </c>
      <c r="R509" s="137">
        <f>Q509*H509</f>
        <v>0</v>
      </c>
      <c r="S509" s="137">
        <v>1.56E-3</v>
      </c>
      <c r="T509" s="138">
        <f>S509*H509</f>
        <v>7.7999999999999996E-3</v>
      </c>
      <c r="AR509" s="139" t="s">
        <v>268</v>
      </c>
      <c r="AT509" s="139" t="s">
        <v>137</v>
      </c>
      <c r="AU509" s="139" t="s">
        <v>82</v>
      </c>
      <c r="AY509" s="18" t="s">
        <v>134</v>
      </c>
      <c r="BE509" s="140">
        <f>IF(N509="základní",J509,0)</f>
        <v>0</v>
      </c>
      <c r="BF509" s="140">
        <f>IF(N509="snížená",J509,0)</f>
        <v>0</v>
      </c>
      <c r="BG509" s="140">
        <f>IF(N509="zákl. přenesená",J509,0)</f>
        <v>0</v>
      </c>
      <c r="BH509" s="140">
        <f>IF(N509="sníž. přenesená",J509,0)</f>
        <v>0</v>
      </c>
      <c r="BI509" s="140">
        <f>IF(N509="nulová",J509,0)</f>
        <v>0</v>
      </c>
      <c r="BJ509" s="18" t="s">
        <v>80</v>
      </c>
      <c r="BK509" s="140">
        <f>ROUND(I509*H509,2)</f>
        <v>0</v>
      </c>
      <c r="BL509" s="18" t="s">
        <v>268</v>
      </c>
      <c r="BM509" s="139" t="s">
        <v>663</v>
      </c>
    </row>
    <row r="510" spans="2:65" s="1" customFormat="1" ht="11.25">
      <c r="B510" s="33"/>
      <c r="D510" s="141" t="s">
        <v>144</v>
      </c>
      <c r="F510" s="142" t="s">
        <v>664</v>
      </c>
      <c r="I510" s="143"/>
      <c r="L510" s="33"/>
      <c r="M510" s="144"/>
      <c r="T510" s="54"/>
      <c r="AT510" s="18" t="s">
        <v>144</v>
      </c>
      <c r="AU510" s="18" t="s">
        <v>82</v>
      </c>
    </row>
    <row r="511" spans="2:65" s="1" customFormat="1" ht="11.25">
      <c r="B511" s="33"/>
      <c r="D511" s="145" t="s">
        <v>146</v>
      </c>
      <c r="F511" s="146" t="s">
        <v>665</v>
      </c>
      <c r="I511" s="143"/>
      <c r="L511" s="33"/>
      <c r="M511" s="144"/>
      <c r="T511" s="54"/>
      <c r="AT511" s="18" t="s">
        <v>146</v>
      </c>
      <c r="AU511" s="18" t="s">
        <v>82</v>
      </c>
    </row>
    <row r="512" spans="2:65" s="12" customFormat="1" ht="11.25">
      <c r="B512" s="147"/>
      <c r="D512" s="141" t="s">
        <v>148</v>
      </c>
      <c r="E512" s="148" t="s">
        <v>19</v>
      </c>
      <c r="F512" s="149" t="s">
        <v>163</v>
      </c>
      <c r="H512" s="148" t="s">
        <v>19</v>
      </c>
      <c r="I512" s="150"/>
      <c r="L512" s="147"/>
      <c r="M512" s="151"/>
      <c r="T512" s="152"/>
      <c r="AT512" s="148" t="s">
        <v>148</v>
      </c>
      <c r="AU512" s="148" t="s">
        <v>82</v>
      </c>
      <c r="AV512" s="12" t="s">
        <v>80</v>
      </c>
      <c r="AW512" s="12" t="s">
        <v>33</v>
      </c>
      <c r="AX512" s="12" t="s">
        <v>72</v>
      </c>
      <c r="AY512" s="148" t="s">
        <v>134</v>
      </c>
    </row>
    <row r="513" spans="2:65" s="13" customFormat="1" ht="11.25">
      <c r="B513" s="153"/>
      <c r="D513" s="141" t="s">
        <v>148</v>
      </c>
      <c r="E513" s="154" t="s">
        <v>19</v>
      </c>
      <c r="F513" s="155" t="s">
        <v>666</v>
      </c>
      <c r="H513" s="156">
        <v>5</v>
      </c>
      <c r="I513" s="157"/>
      <c r="L513" s="153"/>
      <c r="M513" s="158"/>
      <c r="T513" s="159"/>
      <c r="AT513" s="154" t="s">
        <v>148</v>
      </c>
      <c r="AU513" s="154" t="s">
        <v>82</v>
      </c>
      <c r="AV513" s="13" t="s">
        <v>82</v>
      </c>
      <c r="AW513" s="13" t="s">
        <v>33</v>
      </c>
      <c r="AX513" s="13" t="s">
        <v>80</v>
      </c>
      <c r="AY513" s="154" t="s">
        <v>134</v>
      </c>
    </row>
    <row r="514" spans="2:65" s="1" customFormat="1" ht="21.75" customHeight="1">
      <c r="B514" s="33"/>
      <c r="C514" s="128" t="s">
        <v>667</v>
      </c>
      <c r="D514" s="128" t="s">
        <v>137</v>
      </c>
      <c r="E514" s="129" t="s">
        <v>668</v>
      </c>
      <c r="F514" s="130" t="s">
        <v>669</v>
      </c>
      <c r="G514" s="131" t="s">
        <v>549</v>
      </c>
      <c r="H514" s="132">
        <v>3</v>
      </c>
      <c r="I514" s="133"/>
      <c r="J514" s="134">
        <f>ROUND(I514*H514,2)</f>
        <v>0</v>
      </c>
      <c r="K514" s="130" t="s">
        <v>141</v>
      </c>
      <c r="L514" s="33"/>
      <c r="M514" s="135" t="s">
        <v>19</v>
      </c>
      <c r="N514" s="136" t="s">
        <v>43</v>
      </c>
      <c r="P514" s="137">
        <f>O514*H514</f>
        <v>0</v>
      </c>
      <c r="Q514" s="137">
        <v>1.8E-3</v>
      </c>
      <c r="R514" s="137">
        <f>Q514*H514</f>
        <v>5.4000000000000003E-3</v>
      </c>
      <c r="S514" s="137">
        <v>0</v>
      </c>
      <c r="T514" s="138">
        <f>S514*H514</f>
        <v>0</v>
      </c>
      <c r="AR514" s="139" t="s">
        <v>268</v>
      </c>
      <c r="AT514" s="139" t="s">
        <v>137</v>
      </c>
      <c r="AU514" s="139" t="s">
        <v>82</v>
      </c>
      <c r="AY514" s="18" t="s">
        <v>134</v>
      </c>
      <c r="BE514" s="140">
        <f>IF(N514="základní",J514,0)</f>
        <v>0</v>
      </c>
      <c r="BF514" s="140">
        <f>IF(N514="snížená",J514,0)</f>
        <v>0</v>
      </c>
      <c r="BG514" s="140">
        <f>IF(N514="zákl. přenesená",J514,0)</f>
        <v>0</v>
      </c>
      <c r="BH514" s="140">
        <f>IF(N514="sníž. přenesená",J514,0)</f>
        <v>0</v>
      </c>
      <c r="BI514" s="140">
        <f>IF(N514="nulová",J514,0)</f>
        <v>0</v>
      </c>
      <c r="BJ514" s="18" t="s">
        <v>80</v>
      </c>
      <c r="BK514" s="140">
        <f>ROUND(I514*H514,2)</f>
        <v>0</v>
      </c>
      <c r="BL514" s="18" t="s">
        <v>268</v>
      </c>
      <c r="BM514" s="139" t="s">
        <v>670</v>
      </c>
    </row>
    <row r="515" spans="2:65" s="1" customFormat="1" ht="11.25">
      <c r="B515" s="33"/>
      <c r="D515" s="141" t="s">
        <v>144</v>
      </c>
      <c r="F515" s="142" t="s">
        <v>671</v>
      </c>
      <c r="I515" s="143"/>
      <c r="L515" s="33"/>
      <c r="M515" s="144"/>
      <c r="T515" s="54"/>
      <c r="AT515" s="18" t="s">
        <v>144</v>
      </c>
      <c r="AU515" s="18" t="s">
        <v>82</v>
      </c>
    </row>
    <row r="516" spans="2:65" s="1" customFormat="1" ht="11.25">
      <c r="B516" s="33"/>
      <c r="D516" s="145" t="s">
        <v>146</v>
      </c>
      <c r="F516" s="146" t="s">
        <v>672</v>
      </c>
      <c r="I516" s="143"/>
      <c r="L516" s="33"/>
      <c r="M516" s="144"/>
      <c r="T516" s="54"/>
      <c r="AT516" s="18" t="s">
        <v>146</v>
      </c>
      <c r="AU516" s="18" t="s">
        <v>82</v>
      </c>
    </row>
    <row r="517" spans="2:65" s="12" customFormat="1" ht="11.25">
      <c r="B517" s="147"/>
      <c r="D517" s="141" t="s">
        <v>148</v>
      </c>
      <c r="E517" s="148" t="s">
        <v>19</v>
      </c>
      <c r="F517" s="149" t="s">
        <v>220</v>
      </c>
      <c r="H517" s="148" t="s">
        <v>19</v>
      </c>
      <c r="I517" s="150"/>
      <c r="L517" s="147"/>
      <c r="M517" s="151"/>
      <c r="T517" s="152"/>
      <c r="AT517" s="148" t="s">
        <v>148</v>
      </c>
      <c r="AU517" s="148" t="s">
        <v>82</v>
      </c>
      <c r="AV517" s="12" t="s">
        <v>80</v>
      </c>
      <c r="AW517" s="12" t="s">
        <v>33</v>
      </c>
      <c r="AX517" s="12" t="s">
        <v>72</v>
      </c>
      <c r="AY517" s="148" t="s">
        <v>134</v>
      </c>
    </row>
    <row r="518" spans="2:65" s="13" customFormat="1" ht="11.25">
      <c r="B518" s="153"/>
      <c r="D518" s="141" t="s">
        <v>148</v>
      </c>
      <c r="E518" s="154" t="s">
        <v>19</v>
      </c>
      <c r="F518" s="155" t="s">
        <v>640</v>
      </c>
      <c r="H518" s="156">
        <v>3</v>
      </c>
      <c r="I518" s="157"/>
      <c r="L518" s="153"/>
      <c r="M518" s="158"/>
      <c r="T518" s="159"/>
      <c r="AT518" s="154" t="s">
        <v>148</v>
      </c>
      <c r="AU518" s="154" t="s">
        <v>82</v>
      </c>
      <c r="AV518" s="13" t="s">
        <v>82</v>
      </c>
      <c r="AW518" s="13" t="s">
        <v>33</v>
      </c>
      <c r="AX518" s="13" t="s">
        <v>80</v>
      </c>
      <c r="AY518" s="154" t="s">
        <v>134</v>
      </c>
    </row>
    <row r="519" spans="2:65" s="1" customFormat="1" ht="16.5" customHeight="1">
      <c r="B519" s="33"/>
      <c r="C519" s="128" t="s">
        <v>673</v>
      </c>
      <c r="D519" s="128" t="s">
        <v>137</v>
      </c>
      <c r="E519" s="129" t="s">
        <v>674</v>
      </c>
      <c r="F519" s="130" t="s">
        <v>675</v>
      </c>
      <c r="G519" s="131" t="s">
        <v>549</v>
      </c>
      <c r="H519" s="132">
        <v>1</v>
      </c>
      <c r="I519" s="133"/>
      <c r="J519" s="134">
        <f>ROUND(I519*H519,2)</f>
        <v>0</v>
      </c>
      <c r="K519" s="130" t="s">
        <v>141</v>
      </c>
      <c r="L519" s="33"/>
      <c r="M519" s="135" t="s">
        <v>19</v>
      </c>
      <c r="N519" s="136" t="s">
        <v>43</v>
      </c>
      <c r="P519" s="137">
        <f>O519*H519</f>
        <v>0</v>
      </c>
      <c r="Q519" s="137">
        <v>1.8400000000000001E-3</v>
      </c>
      <c r="R519" s="137">
        <f>Q519*H519</f>
        <v>1.8400000000000001E-3</v>
      </c>
      <c r="S519" s="137">
        <v>0</v>
      </c>
      <c r="T519" s="138">
        <f>S519*H519</f>
        <v>0</v>
      </c>
      <c r="AR519" s="139" t="s">
        <v>268</v>
      </c>
      <c r="AT519" s="139" t="s">
        <v>137</v>
      </c>
      <c r="AU519" s="139" t="s">
        <v>82</v>
      </c>
      <c r="AY519" s="18" t="s">
        <v>134</v>
      </c>
      <c r="BE519" s="140">
        <f>IF(N519="základní",J519,0)</f>
        <v>0</v>
      </c>
      <c r="BF519" s="140">
        <f>IF(N519="snížená",J519,0)</f>
        <v>0</v>
      </c>
      <c r="BG519" s="140">
        <f>IF(N519="zákl. přenesená",J519,0)</f>
        <v>0</v>
      </c>
      <c r="BH519" s="140">
        <f>IF(N519="sníž. přenesená",J519,0)</f>
        <v>0</v>
      </c>
      <c r="BI519" s="140">
        <f>IF(N519="nulová",J519,0)</f>
        <v>0</v>
      </c>
      <c r="BJ519" s="18" t="s">
        <v>80</v>
      </c>
      <c r="BK519" s="140">
        <f>ROUND(I519*H519,2)</f>
        <v>0</v>
      </c>
      <c r="BL519" s="18" t="s">
        <v>268</v>
      </c>
      <c r="BM519" s="139" t="s">
        <v>676</v>
      </c>
    </row>
    <row r="520" spans="2:65" s="1" customFormat="1" ht="11.25">
      <c r="B520" s="33"/>
      <c r="D520" s="141" t="s">
        <v>144</v>
      </c>
      <c r="F520" s="142" t="s">
        <v>677</v>
      </c>
      <c r="I520" s="143"/>
      <c r="L520" s="33"/>
      <c r="M520" s="144"/>
      <c r="T520" s="54"/>
      <c r="AT520" s="18" t="s">
        <v>144</v>
      </c>
      <c r="AU520" s="18" t="s">
        <v>82</v>
      </c>
    </row>
    <row r="521" spans="2:65" s="1" customFormat="1" ht="11.25">
      <c r="B521" s="33"/>
      <c r="D521" s="145" t="s">
        <v>146</v>
      </c>
      <c r="F521" s="146" t="s">
        <v>678</v>
      </c>
      <c r="I521" s="143"/>
      <c r="L521" s="33"/>
      <c r="M521" s="144"/>
      <c r="T521" s="54"/>
      <c r="AT521" s="18" t="s">
        <v>146</v>
      </c>
      <c r="AU521" s="18" t="s">
        <v>82</v>
      </c>
    </row>
    <row r="522" spans="2:65" s="12" customFormat="1" ht="11.25">
      <c r="B522" s="147"/>
      <c r="D522" s="141" t="s">
        <v>148</v>
      </c>
      <c r="E522" s="148" t="s">
        <v>19</v>
      </c>
      <c r="F522" s="149" t="s">
        <v>220</v>
      </c>
      <c r="H522" s="148" t="s">
        <v>19</v>
      </c>
      <c r="I522" s="150"/>
      <c r="L522" s="147"/>
      <c r="M522" s="151"/>
      <c r="T522" s="152"/>
      <c r="AT522" s="148" t="s">
        <v>148</v>
      </c>
      <c r="AU522" s="148" t="s">
        <v>82</v>
      </c>
      <c r="AV522" s="12" t="s">
        <v>80</v>
      </c>
      <c r="AW522" s="12" t="s">
        <v>33</v>
      </c>
      <c r="AX522" s="12" t="s">
        <v>72</v>
      </c>
      <c r="AY522" s="148" t="s">
        <v>134</v>
      </c>
    </row>
    <row r="523" spans="2:65" s="13" customFormat="1" ht="11.25">
      <c r="B523" s="153"/>
      <c r="D523" s="141" t="s">
        <v>148</v>
      </c>
      <c r="E523" s="154" t="s">
        <v>19</v>
      </c>
      <c r="F523" s="155" t="s">
        <v>627</v>
      </c>
      <c r="H523" s="156">
        <v>1</v>
      </c>
      <c r="I523" s="157"/>
      <c r="L523" s="153"/>
      <c r="M523" s="158"/>
      <c r="T523" s="159"/>
      <c r="AT523" s="154" t="s">
        <v>148</v>
      </c>
      <c r="AU523" s="154" t="s">
        <v>82</v>
      </c>
      <c r="AV523" s="13" t="s">
        <v>82</v>
      </c>
      <c r="AW523" s="13" t="s">
        <v>33</v>
      </c>
      <c r="AX523" s="13" t="s">
        <v>80</v>
      </c>
      <c r="AY523" s="154" t="s">
        <v>134</v>
      </c>
    </row>
    <row r="524" spans="2:65" s="1" customFormat="1" ht="24.2" customHeight="1">
      <c r="B524" s="33"/>
      <c r="C524" s="128" t="s">
        <v>679</v>
      </c>
      <c r="D524" s="128" t="s">
        <v>137</v>
      </c>
      <c r="E524" s="129" t="s">
        <v>680</v>
      </c>
      <c r="F524" s="130" t="s">
        <v>681</v>
      </c>
      <c r="G524" s="131" t="s">
        <v>140</v>
      </c>
      <c r="H524" s="132">
        <v>1</v>
      </c>
      <c r="I524" s="133"/>
      <c r="J524" s="134">
        <f>ROUND(I524*H524,2)</f>
        <v>0</v>
      </c>
      <c r="K524" s="130" t="s">
        <v>141</v>
      </c>
      <c r="L524" s="33"/>
      <c r="M524" s="135" t="s">
        <v>19</v>
      </c>
      <c r="N524" s="136" t="s">
        <v>43</v>
      </c>
      <c r="P524" s="137">
        <f>O524*H524</f>
        <v>0</v>
      </c>
      <c r="Q524" s="137">
        <v>1.2E-4</v>
      </c>
      <c r="R524" s="137">
        <f>Q524*H524</f>
        <v>1.2E-4</v>
      </c>
      <c r="S524" s="137">
        <v>0</v>
      </c>
      <c r="T524" s="138">
        <f>S524*H524</f>
        <v>0</v>
      </c>
      <c r="AR524" s="139" t="s">
        <v>268</v>
      </c>
      <c r="AT524" s="139" t="s">
        <v>137</v>
      </c>
      <c r="AU524" s="139" t="s">
        <v>82</v>
      </c>
      <c r="AY524" s="18" t="s">
        <v>134</v>
      </c>
      <c r="BE524" s="140">
        <f>IF(N524="základní",J524,0)</f>
        <v>0</v>
      </c>
      <c r="BF524" s="140">
        <f>IF(N524="snížená",J524,0)</f>
        <v>0</v>
      </c>
      <c r="BG524" s="140">
        <f>IF(N524="zákl. přenesená",J524,0)</f>
        <v>0</v>
      </c>
      <c r="BH524" s="140">
        <f>IF(N524="sníž. přenesená",J524,0)</f>
        <v>0</v>
      </c>
      <c r="BI524" s="140">
        <f>IF(N524="nulová",J524,0)</f>
        <v>0</v>
      </c>
      <c r="BJ524" s="18" t="s">
        <v>80</v>
      </c>
      <c r="BK524" s="140">
        <f>ROUND(I524*H524,2)</f>
        <v>0</v>
      </c>
      <c r="BL524" s="18" t="s">
        <v>268</v>
      </c>
      <c r="BM524" s="139" t="s">
        <v>682</v>
      </c>
    </row>
    <row r="525" spans="2:65" s="1" customFormat="1" ht="19.5">
      <c r="B525" s="33"/>
      <c r="D525" s="141" t="s">
        <v>144</v>
      </c>
      <c r="F525" s="142" t="s">
        <v>683</v>
      </c>
      <c r="I525" s="143"/>
      <c r="L525" s="33"/>
      <c r="M525" s="144"/>
      <c r="T525" s="54"/>
      <c r="AT525" s="18" t="s">
        <v>144</v>
      </c>
      <c r="AU525" s="18" t="s">
        <v>82</v>
      </c>
    </row>
    <row r="526" spans="2:65" s="1" customFormat="1" ht="11.25">
      <c r="B526" s="33"/>
      <c r="D526" s="145" t="s">
        <v>146</v>
      </c>
      <c r="F526" s="146" t="s">
        <v>684</v>
      </c>
      <c r="I526" s="143"/>
      <c r="L526" s="33"/>
      <c r="M526" s="144"/>
      <c r="T526" s="54"/>
      <c r="AT526" s="18" t="s">
        <v>146</v>
      </c>
      <c r="AU526" s="18" t="s">
        <v>82</v>
      </c>
    </row>
    <row r="527" spans="2:65" s="12" customFormat="1" ht="11.25">
      <c r="B527" s="147"/>
      <c r="D527" s="141" t="s">
        <v>148</v>
      </c>
      <c r="E527" s="148" t="s">
        <v>19</v>
      </c>
      <c r="F527" s="149" t="s">
        <v>220</v>
      </c>
      <c r="H527" s="148" t="s">
        <v>19</v>
      </c>
      <c r="I527" s="150"/>
      <c r="L527" s="147"/>
      <c r="M527" s="151"/>
      <c r="T527" s="152"/>
      <c r="AT527" s="148" t="s">
        <v>148</v>
      </c>
      <c r="AU527" s="148" t="s">
        <v>82</v>
      </c>
      <c r="AV527" s="12" t="s">
        <v>80</v>
      </c>
      <c r="AW527" s="12" t="s">
        <v>33</v>
      </c>
      <c r="AX527" s="12" t="s">
        <v>72</v>
      </c>
      <c r="AY527" s="148" t="s">
        <v>134</v>
      </c>
    </row>
    <row r="528" spans="2:65" s="13" customFormat="1" ht="11.25">
      <c r="B528" s="153"/>
      <c r="D528" s="141" t="s">
        <v>148</v>
      </c>
      <c r="E528" s="154" t="s">
        <v>19</v>
      </c>
      <c r="F528" s="155" t="s">
        <v>627</v>
      </c>
      <c r="H528" s="156">
        <v>1</v>
      </c>
      <c r="I528" s="157"/>
      <c r="L528" s="153"/>
      <c r="M528" s="158"/>
      <c r="T528" s="159"/>
      <c r="AT528" s="154" t="s">
        <v>148</v>
      </c>
      <c r="AU528" s="154" t="s">
        <v>82</v>
      </c>
      <c r="AV528" s="13" t="s">
        <v>82</v>
      </c>
      <c r="AW528" s="13" t="s">
        <v>33</v>
      </c>
      <c r="AX528" s="13" t="s">
        <v>80</v>
      </c>
      <c r="AY528" s="154" t="s">
        <v>134</v>
      </c>
    </row>
    <row r="529" spans="2:65" s="1" customFormat="1" ht="24.2" customHeight="1">
      <c r="B529" s="33"/>
      <c r="C529" s="174" t="s">
        <v>685</v>
      </c>
      <c r="D529" s="174" t="s">
        <v>320</v>
      </c>
      <c r="E529" s="175" t="s">
        <v>686</v>
      </c>
      <c r="F529" s="176" t="s">
        <v>687</v>
      </c>
      <c r="G529" s="177" t="s">
        <v>140</v>
      </c>
      <c r="H529" s="178">
        <v>1</v>
      </c>
      <c r="I529" s="179"/>
      <c r="J529" s="180">
        <f>ROUND(I529*H529,2)</f>
        <v>0</v>
      </c>
      <c r="K529" s="176" t="s">
        <v>141</v>
      </c>
      <c r="L529" s="181"/>
      <c r="M529" s="182" t="s">
        <v>19</v>
      </c>
      <c r="N529" s="183" t="s">
        <v>43</v>
      </c>
      <c r="P529" s="137">
        <f>O529*H529</f>
        <v>0</v>
      </c>
      <c r="Q529" s="137">
        <v>5.3800000000000002E-3</v>
      </c>
      <c r="R529" s="137">
        <f>Q529*H529</f>
        <v>5.3800000000000002E-3</v>
      </c>
      <c r="S529" s="137">
        <v>0</v>
      </c>
      <c r="T529" s="138">
        <f>S529*H529</f>
        <v>0</v>
      </c>
      <c r="AR529" s="139" t="s">
        <v>395</v>
      </c>
      <c r="AT529" s="139" t="s">
        <v>320</v>
      </c>
      <c r="AU529" s="139" t="s">
        <v>82</v>
      </c>
      <c r="AY529" s="18" t="s">
        <v>134</v>
      </c>
      <c r="BE529" s="140">
        <f>IF(N529="základní",J529,0)</f>
        <v>0</v>
      </c>
      <c r="BF529" s="140">
        <f>IF(N529="snížená",J529,0)</f>
        <v>0</v>
      </c>
      <c r="BG529" s="140">
        <f>IF(N529="zákl. přenesená",J529,0)</f>
        <v>0</v>
      </c>
      <c r="BH529" s="140">
        <f>IF(N529="sníž. přenesená",J529,0)</f>
        <v>0</v>
      </c>
      <c r="BI529" s="140">
        <f>IF(N529="nulová",J529,0)</f>
        <v>0</v>
      </c>
      <c r="BJ529" s="18" t="s">
        <v>80</v>
      </c>
      <c r="BK529" s="140">
        <f>ROUND(I529*H529,2)</f>
        <v>0</v>
      </c>
      <c r="BL529" s="18" t="s">
        <v>268</v>
      </c>
      <c r="BM529" s="139" t="s">
        <v>688</v>
      </c>
    </row>
    <row r="530" spans="2:65" s="1" customFormat="1" ht="11.25">
      <c r="B530" s="33"/>
      <c r="D530" s="141" t="s">
        <v>144</v>
      </c>
      <c r="F530" s="142" t="s">
        <v>687</v>
      </c>
      <c r="I530" s="143"/>
      <c r="L530" s="33"/>
      <c r="M530" s="144"/>
      <c r="T530" s="54"/>
      <c r="AT530" s="18" t="s">
        <v>144</v>
      </c>
      <c r="AU530" s="18" t="s">
        <v>82</v>
      </c>
    </row>
    <row r="531" spans="2:65" s="12" customFormat="1" ht="11.25">
      <c r="B531" s="147"/>
      <c r="D531" s="141" t="s">
        <v>148</v>
      </c>
      <c r="E531" s="148" t="s">
        <v>19</v>
      </c>
      <c r="F531" s="149" t="s">
        <v>220</v>
      </c>
      <c r="H531" s="148" t="s">
        <v>19</v>
      </c>
      <c r="I531" s="150"/>
      <c r="L531" s="147"/>
      <c r="M531" s="151"/>
      <c r="T531" s="152"/>
      <c r="AT531" s="148" t="s">
        <v>148</v>
      </c>
      <c r="AU531" s="148" t="s">
        <v>82</v>
      </c>
      <c r="AV531" s="12" t="s">
        <v>80</v>
      </c>
      <c r="AW531" s="12" t="s">
        <v>33</v>
      </c>
      <c r="AX531" s="12" t="s">
        <v>72</v>
      </c>
      <c r="AY531" s="148" t="s">
        <v>134</v>
      </c>
    </row>
    <row r="532" spans="2:65" s="13" customFormat="1" ht="11.25">
      <c r="B532" s="153"/>
      <c r="D532" s="141" t="s">
        <v>148</v>
      </c>
      <c r="E532" s="154" t="s">
        <v>19</v>
      </c>
      <c r="F532" s="155" t="s">
        <v>627</v>
      </c>
      <c r="H532" s="156">
        <v>1</v>
      </c>
      <c r="I532" s="157"/>
      <c r="L532" s="153"/>
      <c r="M532" s="158"/>
      <c r="T532" s="159"/>
      <c r="AT532" s="154" t="s">
        <v>148</v>
      </c>
      <c r="AU532" s="154" t="s">
        <v>82</v>
      </c>
      <c r="AV532" s="13" t="s">
        <v>82</v>
      </c>
      <c r="AW532" s="13" t="s">
        <v>33</v>
      </c>
      <c r="AX532" s="13" t="s">
        <v>80</v>
      </c>
      <c r="AY532" s="154" t="s">
        <v>134</v>
      </c>
    </row>
    <row r="533" spans="2:65" s="1" customFormat="1" ht="16.5" customHeight="1">
      <c r="B533" s="33"/>
      <c r="C533" s="128" t="s">
        <v>689</v>
      </c>
      <c r="D533" s="128" t="s">
        <v>137</v>
      </c>
      <c r="E533" s="129" t="s">
        <v>690</v>
      </c>
      <c r="F533" s="130" t="s">
        <v>691</v>
      </c>
      <c r="G533" s="131" t="s">
        <v>140</v>
      </c>
      <c r="H533" s="132">
        <v>5</v>
      </c>
      <c r="I533" s="133"/>
      <c r="J533" s="134">
        <f>ROUND(I533*H533,2)</f>
        <v>0</v>
      </c>
      <c r="K533" s="130" t="s">
        <v>141</v>
      </c>
      <c r="L533" s="33"/>
      <c r="M533" s="135" t="s">
        <v>19</v>
      </c>
      <c r="N533" s="136" t="s">
        <v>43</v>
      </c>
      <c r="P533" s="137">
        <f>O533*H533</f>
        <v>0</v>
      </c>
      <c r="Q533" s="137">
        <v>0</v>
      </c>
      <c r="R533" s="137">
        <f>Q533*H533</f>
        <v>0</v>
      </c>
      <c r="S533" s="137">
        <v>8.4999999999999995E-4</v>
      </c>
      <c r="T533" s="138">
        <f>S533*H533</f>
        <v>4.2499999999999994E-3</v>
      </c>
      <c r="AR533" s="139" t="s">
        <v>268</v>
      </c>
      <c r="AT533" s="139" t="s">
        <v>137</v>
      </c>
      <c r="AU533" s="139" t="s">
        <v>82</v>
      </c>
      <c r="AY533" s="18" t="s">
        <v>134</v>
      </c>
      <c r="BE533" s="140">
        <f>IF(N533="základní",J533,0)</f>
        <v>0</v>
      </c>
      <c r="BF533" s="140">
        <f>IF(N533="snížená",J533,0)</f>
        <v>0</v>
      </c>
      <c r="BG533" s="140">
        <f>IF(N533="zákl. přenesená",J533,0)</f>
        <v>0</v>
      </c>
      <c r="BH533" s="140">
        <f>IF(N533="sníž. přenesená",J533,0)</f>
        <v>0</v>
      </c>
      <c r="BI533" s="140">
        <f>IF(N533="nulová",J533,0)</f>
        <v>0</v>
      </c>
      <c r="BJ533" s="18" t="s">
        <v>80</v>
      </c>
      <c r="BK533" s="140">
        <f>ROUND(I533*H533,2)</f>
        <v>0</v>
      </c>
      <c r="BL533" s="18" t="s">
        <v>268</v>
      </c>
      <c r="BM533" s="139" t="s">
        <v>692</v>
      </c>
    </row>
    <row r="534" spans="2:65" s="1" customFormat="1" ht="19.5">
      <c r="B534" s="33"/>
      <c r="D534" s="141" t="s">
        <v>144</v>
      </c>
      <c r="F534" s="142" t="s">
        <v>693</v>
      </c>
      <c r="I534" s="143"/>
      <c r="L534" s="33"/>
      <c r="M534" s="144"/>
      <c r="T534" s="54"/>
      <c r="AT534" s="18" t="s">
        <v>144</v>
      </c>
      <c r="AU534" s="18" t="s">
        <v>82</v>
      </c>
    </row>
    <row r="535" spans="2:65" s="1" customFormat="1" ht="11.25">
      <c r="B535" s="33"/>
      <c r="D535" s="145" t="s">
        <v>146</v>
      </c>
      <c r="F535" s="146" t="s">
        <v>694</v>
      </c>
      <c r="I535" s="143"/>
      <c r="L535" s="33"/>
      <c r="M535" s="144"/>
      <c r="T535" s="54"/>
      <c r="AT535" s="18" t="s">
        <v>146</v>
      </c>
      <c r="AU535" s="18" t="s">
        <v>82</v>
      </c>
    </row>
    <row r="536" spans="2:65" s="12" customFormat="1" ht="11.25">
      <c r="B536" s="147"/>
      <c r="D536" s="141" t="s">
        <v>148</v>
      </c>
      <c r="E536" s="148" t="s">
        <v>19</v>
      </c>
      <c r="F536" s="149" t="s">
        <v>163</v>
      </c>
      <c r="H536" s="148" t="s">
        <v>19</v>
      </c>
      <c r="I536" s="150"/>
      <c r="L536" s="147"/>
      <c r="M536" s="151"/>
      <c r="T536" s="152"/>
      <c r="AT536" s="148" t="s">
        <v>148</v>
      </c>
      <c r="AU536" s="148" t="s">
        <v>82</v>
      </c>
      <c r="AV536" s="12" t="s">
        <v>80</v>
      </c>
      <c r="AW536" s="12" t="s">
        <v>33</v>
      </c>
      <c r="AX536" s="12" t="s">
        <v>72</v>
      </c>
      <c r="AY536" s="148" t="s">
        <v>134</v>
      </c>
    </row>
    <row r="537" spans="2:65" s="13" customFormat="1" ht="11.25">
      <c r="B537" s="153"/>
      <c r="D537" s="141" t="s">
        <v>148</v>
      </c>
      <c r="E537" s="154" t="s">
        <v>19</v>
      </c>
      <c r="F537" s="155" t="s">
        <v>666</v>
      </c>
      <c r="H537" s="156">
        <v>5</v>
      </c>
      <c r="I537" s="157"/>
      <c r="L537" s="153"/>
      <c r="M537" s="158"/>
      <c r="T537" s="159"/>
      <c r="AT537" s="154" t="s">
        <v>148</v>
      </c>
      <c r="AU537" s="154" t="s">
        <v>82</v>
      </c>
      <c r="AV537" s="13" t="s">
        <v>82</v>
      </c>
      <c r="AW537" s="13" t="s">
        <v>33</v>
      </c>
      <c r="AX537" s="13" t="s">
        <v>80</v>
      </c>
      <c r="AY537" s="154" t="s">
        <v>134</v>
      </c>
    </row>
    <row r="538" spans="2:65" s="1" customFormat="1" ht="16.5" customHeight="1">
      <c r="B538" s="33"/>
      <c r="C538" s="128" t="s">
        <v>695</v>
      </c>
      <c r="D538" s="128" t="s">
        <v>137</v>
      </c>
      <c r="E538" s="129" t="s">
        <v>696</v>
      </c>
      <c r="F538" s="130" t="s">
        <v>697</v>
      </c>
      <c r="G538" s="131" t="s">
        <v>140</v>
      </c>
      <c r="H538" s="132">
        <v>3</v>
      </c>
      <c r="I538" s="133"/>
      <c r="J538" s="134">
        <f>ROUND(I538*H538,2)</f>
        <v>0</v>
      </c>
      <c r="K538" s="130" t="s">
        <v>141</v>
      </c>
      <c r="L538" s="33"/>
      <c r="M538" s="135" t="s">
        <v>19</v>
      </c>
      <c r="N538" s="136" t="s">
        <v>43</v>
      </c>
      <c r="P538" s="137">
        <f>O538*H538</f>
        <v>0</v>
      </c>
      <c r="Q538" s="137">
        <v>2.3000000000000001E-4</v>
      </c>
      <c r="R538" s="137">
        <f>Q538*H538</f>
        <v>6.9000000000000008E-4</v>
      </c>
      <c r="S538" s="137">
        <v>0</v>
      </c>
      <c r="T538" s="138">
        <f>S538*H538</f>
        <v>0</v>
      </c>
      <c r="AR538" s="139" t="s">
        <v>268</v>
      </c>
      <c r="AT538" s="139" t="s">
        <v>137</v>
      </c>
      <c r="AU538" s="139" t="s">
        <v>82</v>
      </c>
      <c r="AY538" s="18" t="s">
        <v>134</v>
      </c>
      <c r="BE538" s="140">
        <f>IF(N538="základní",J538,0)</f>
        <v>0</v>
      </c>
      <c r="BF538" s="140">
        <f>IF(N538="snížená",J538,0)</f>
        <v>0</v>
      </c>
      <c r="BG538" s="140">
        <f>IF(N538="zákl. přenesená",J538,0)</f>
        <v>0</v>
      </c>
      <c r="BH538" s="140">
        <f>IF(N538="sníž. přenesená",J538,0)</f>
        <v>0</v>
      </c>
      <c r="BI538" s="140">
        <f>IF(N538="nulová",J538,0)</f>
        <v>0</v>
      </c>
      <c r="BJ538" s="18" t="s">
        <v>80</v>
      </c>
      <c r="BK538" s="140">
        <f>ROUND(I538*H538,2)</f>
        <v>0</v>
      </c>
      <c r="BL538" s="18" t="s">
        <v>268</v>
      </c>
      <c r="BM538" s="139" t="s">
        <v>698</v>
      </c>
    </row>
    <row r="539" spans="2:65" s="1" customFormat="1" ht="11.25">
      <c r="B539" s="33"/>
      <c r="D539" s="141" t="s">
        <v>144</v>
      </c>
      <c r="F539" s="142" t="s">
        <v>699</v>
      </c>
      <c r="I539" s="143"/>
      <c r="L539" s="33"/>
      <c r="M539" s="144"/>
      <c r="T539" s="54"/>
      <c r="AT539" s="18" t="s">
        <v>144</v>
      </c>
      <c r="AU539" s="18" t="s">
        <v>82</v>
      </c>
    </row>
    <row r="540" spans="2:65" s="1" customFormat="1" ht="11.25">
      <c r="B540" s="33"/>
      <c r="D540" s="145" t="s">
        <v>146</v>
      </c>
      <c r="F540" s="146" t="s">
        <v>700</v>
      </c>
      <c r="I540" s="143"/>
      <c r="L540" s="33"/>
      <c r="M540" s="144"/>
      <c r="T540" s="54"/>
      <c r="AT540" s="18" t="s">
        <v>146</v>
      </c>
      <c r="AU540" s="18" t="s">
        <v>82</v>
      </c>
    </row>
    <row r="541" spans="2:65" s="12" customFormat="1" ht="11.25">
      <c r="B541" s="147"/>
      <c r="D541" s="141" t="s">
        <v>148</v>
      </c>
      <c r="E541" s="148" t="s">
        <v>19</v>
      </c>
      <c r="F541" s="149" t="s">
        <v>220</v>
      </c>
      <c r="H541" s="148" t="s">
        <v>19</v>
      </c>
      <c r="I541" s="150"/>
      <c r="L541" s="147"/>
      <c r="M541" s="151"/>
      <c r="T541" s="152"/>
      <c r="AT541" s="148" t="s">
        <v>148</v>
      </c>
      <c r="AU541" s="148" t="s">
        <v>82</v>
      </c>
      <c r="AV541" s="12" t="s">
        <v>80</v>
      </c>
      <c r="AW541" s="12" t="s">
        <v>33</v>
      </c>
      <c r="AX541" s="12" t="s">
        <v>72</v>
      </c>
      <c r="AY541" s="148" t="s">
        <v>134</v>
      </c>
    </row>
    <row r="542" spans="2:65" s="13" customFormat="1" ht="11.25">
      <c r="B542" s="153"/>
      <c r="D542" s="141" t="s">
        <v>148</v>
      </c>
      <c r="E542" s="154" t="s">
        <v>19</v>
      </c>
      <c r="F542" s="155" t="s">
        <v>640</v>
      </c>
      <c r="H542" s="156">
        <v>3</v>
      </c>
      <c r="I542" s="157"/>
      <c r="L542" s="153"/>
      <c r="M542" s="158"/>
      <c r="T542" s="159"/>
      <c r="AT542" s="154" t="s">
        <v>148</v>
      </c>
      <c r="AU542" s="154" t="s">
        <v>82</v>
      </c>
      <c r="AV542" s="13" t="s">
        <v>82</v>
      </c>
      <c r="AW542" s="13" t="s">
        <v>33</v>
      </c>
      <c r="AX542" s="13" t="s">
        <v>80</v>
      </c>
      <c r="AY542" s="154" t="s">
        <v>134</v>
      </c>
    </row>
    <row r="543" spans="2:65" s="1" customFormat="1" ht="16.5" customHeight="1">
      <c r="B543" s="33"/>
      <c r="C543" s="128" t="s">
        <v>701</v>
      </c>
      <c r="D543" s="128" t="s">
        <v>137</v>
      </c>
      <c r="E543" s="129" t="s">
        <v>702</v>
      </c>
      <c r="F543" s="130" t="s">
        <v>703</v>
      </c>
      <c r="G543" s="131" t="s">
        <v>140</v>
      </c>
      <c r="H543" s="132">
        <v>3</v>
      </c>
      <c r="I543" s="133"/>
      <c r="J543" s="134">
        <f>ROUND(I543*H543,2)</f>
        <v>0</v>
      </c>
      <c r="K543" s="130" t="s">
        <v>141</v>
      </c>
      <c r="L543" s="33"/>
      <c r="M543" s="135" t="s">
        <v>19</v>
      </c>
      <c r="N543" s="136" t="s">
        <v>43</v>
      </c>
      <c r="P543" s="137">
        <f>O543*H543</f>
        <v>0</v>
      </c>
      <c r="Q543" s="137">
        <v>2.7999999999999998E-4</v>
      </c>
      <c r="R543" s="137">
        <f>Q543*H543</f>
        <v>8.3999999999999993E-4</v>
      </c>
      <c r="S543" s="137">
        <v>0</v>
      </c>
      <c r="T543" s="138">
        <f>S543*H543</f>
        <v>0</v>
      </c>
      <c r="AR543" s="139" t="s">
        <v>268</v>
      </c>
      <c r="AT543" s="139" t="s">
        <v>137</v>
      </c>
      <c r="AU543" s="139" t="s">
        <v>82</v>
      </c>
      <c r="AY543" s="18" t="s">
        <v>134</v>
      </c>
      <c r="BE543" s="140">
        <f>IF(N543="základní",J543,0)</f>
        <v>0</v>
      </c>
      <c r="BF543" s="140">
        <f>IF(N543="snížená",J543,0)</f>
        <v>0</v>
      </c>
      <c r="BG543" s="140">
        <f>IF(N543="zákl. přenesená",J543,0)</f>
        <v>0</v>
      </c>
      <c r="BH543" s="140">
        <f>IF(N543="sníž. přenesená",J543,0)</f>
        <v>0</v>
      </c>
      <c r="BI543" s="140">
        <f>IF(N543="nulová",J543,0)</f>
        <v>0</v>
      </c>
      <c r="BJ543" s="18" t="s">
        <v>80</v>
      </c>
      <c r="BK543" s="140">
        <f>ROUND(I543*H543,2)</f>
        <v>0</v>
      </c>
      <c r="BL543" s="18" t="s">
        <v>268</v>
      </c>
      <c r="BM543" s="139" t="s">
        <v>704</v>
      </c>
    </row>
    <row r="544" spans="2:65" s="1" customFormat="1" ht="11.25">
      <c r="B544" s="33"/>
      <c r="D544" s="141" t="s">
        <v>144</v>
      </c>
      <c r="F544" s="142" t="s">
        <v>705</v>
      </c>
      <c r="I544" s="143"/>
      <c r="L544" s="33"/>
      <c r="M544" s="144"/>
      <c r="T544" s="54"/>
      <c r="AT544" s="18" t="s">
        <v>144</v>
      </c>
      <c r="AU544" s="18" t="s">
        <v>82</v>
      </c>
    </row>
    <row r="545" spans="2:65" s="1" customFormat="1" ht="11.25">
      <c r="B545" s="33"/>
      <c r="D545" s="145" t="s">
        <v>146</v>
      </c>
      <c r="F545" s="146" t="s">
        <v>706</v>
      </c>
      <c r="I545" s="143"/>
      <c r="L545" s="33"/>
      <c r="M545" s="144"/>
      <c r="T545" s="54"/>
      <c r="AT545" s="18" t="s">
        <v>146</v>
      </c>
      <c r="AU545" s="18" t="s">
        <v>82</v>
      </c>
    </row>
    <row r="546" spans="2:65" s="12" customFormat="1" ht="11.25">
      <c r="B546" s="147"/>
      <c r="D546" s="141" t="s">
        <v>148</v>
      </c>
      <c r="E546" s="148" t="s">
        <v>19</v>
      </c>
      <c r="F546" s="149" t="s">
        <v>220</v>
      </c>
      <c r="H546" s="148" t="s">
        <v>19</v>
      </c>
      <c r="I546" s="150"/>
      <c r="L546" s="147"/>
      <c r="M546" s="151"/>
      <c r="T546" s="152"/>
      <c r="AT546" s="148" t="s">
        <v>148</v>
      </c>
      <c r="AU546" s="148" t="s">
        <v>82</v>
      </c>
      <c r="AV546" s="12" t="s">
        <v>80</v>
      </c>
      <c r="AW546" s="12" t="s">
        <v>33</v>
      </c>
      <c r="AX546" s="12" t="s">
        <v>72</v>
      </c>
      <c r="AY546" s="148" t="s">
        <v>134</v>
      </c>
    </row>
    <row r="547" spans="2:65" s="13" customFormat="1" ht="11.25">
      <c r="B547" s="153"/>
      <c r="D547" s="141" t="s">
        <v>148</v>
      </c>
      <c r="E547" s="154" t="s">
        <v>19</v>
      </c>
      <c r="F547" s="155" t="s">
        <v>640</v>
      </c>
      <c r="H547" s="156">
        <v>3</v>
      </c>
      <c r="I547" s="157"/>
      <c r="L547" s="153"/>
      <c r="M547" s="158"/>
      <c r="T547" s="159"/>
      <c r="AT547" s="154" t="s">
        <v>148</v>
      </c>
      <c r="AU547" s="154" t="s">
        <v>82</v>
      </c>
      <c r="AV547" s="13" t="s">
        <v>82</v>
      </c>
      <c r="AW547" s="13" t="s">
        <v>33</v>
      </c>
      <c r="AX547" s="13" t="s">
        <v>80</v>
      </c>
      <c r="AY547" s="154" t="s">
        <v>134</v>
      </c>
    </row>
    <row r="548" spans="2:65" s="1" customFormat="1" ht="24.2" customHeight="1">
      <c r="B548" s="33"/>
      <c r="C548" s="128" t="s">
        <v>707</v>
      </c>
      <c r="D548" s="128" t="s">
        <v>137</v>
      </c>
      <c r="E548" s="129" t="s">
        <v>708</v>
      </c>
      <c r="F548" s="130" t="s">
        <v>709</v>
      </c>
      <c r="G548" s="131" t="s">
        <v>140</v>
      </c>
      <c r="H548" s="132">
        <v>1</v>
      </c>
      <c r="I548" s="133"/>
      <c r="J548" s="134">
        <f>ROUND(I548*H548,2)</f>
        <v>0</v>
      </c>
      <c r="K548" s="130" t="s">
        <v>141</v>
      </c>
      <c r="L548" s="33"/>
      <c r="M548" s="135" t="s">
        <v>19</v>
      </c>
      <c r="N548" s="136" t="s">
        <v>43</v>
      </c>
      <c r="P548" s="137">
        <f>O548*H548</f>
        <v>0</v>
      </c>
      <c r="Q548" s="137">
        <v>7.5000000000000002E-4</v>
      </c>
      <c r="R548" s="137">
        <f>Q548*H548</f>
        <v>7.5000000000000002E-4</v>
      </c>
      <c r="S548" s="137">
        <v>0</v>
      </c>
      <c r="T548" s="138">
        <f>S548*H548</f>
        <v>0</v>
      </c>
      <c r="AR548" s="139" t="s">
        <v>268</v>
      </c>
      <c r="AT548" s="139" t="s">
        <v>137</v>
      </c>
      <c r="AU548" s="139" t="s">
        <v>82</v>
      </c>
      <c r="AY548" s="18" t="s">
        <v>134</v>
      </c>
      <c r="BE548" s="140">
        <f>IF(N548="základní",J548,0)</f>
        <v>0</v>
      </c>
      <c r="BF548" s="140">
        <f>IF(N548="snížená",J548,0)</f>
        <v>0</v>
      </c>
      <c r="BG548" s="140">
        <f>IF(N548="zákl. přenesená",J548,0)</f>
        <v>0</v>
      </c>
      <c r="BH548" s="140">
        <f>IF(N548="sníž. přenesená",J548,0)</f>
        <v>0</v>
      </c>
      <c r="BI548" s="140">
        <f>IF(N548="nulová",J548,0)</f>
        <v>0</v>
      </c>
      <c r="BJ548" s="18" t="s">
        <v>80</v>
      </c>
      <c r="BK548" s="140">
        <f>ROUND(I548*H548,2)</f>
        <v>0</v>
      </c>
      <c r="BL548" s="18" t="s">
        <v>268</v>
      </c>
      <c r="BM548" s="139" t="s">
        <v>710</v>
      </c>
    </row>
    <row r="549" spans="2:65" s="1" customFormat="1" ht="19.5">
      <c r="B549" s="33"/>
      <c r="D549" s="141" t="s">
        <v>144</v>
      </c>
      <c r="F549" s="142" t="s">
        <v>711</v>
      </c>
      <c r="I549" s="143"/>
      <c r="L549" s="33"/>
      <c r="M549" s="144"/>
      <c r="T549" s="54"/>
      <c r="AT549" s="18" t="s">
        <v>144</v>
      </c>
      <c r="AU549" s="18" t="s">
        <v>82</v>
      </c>
    </row>
    <row r="550" spans="2:65" s="1" customFormat="1" ht="11.25">
      <c r="B550" s="33"/>
      <c r="D550" s="145" t="s">
        <v>146</v>
      </c>
      <c r="F550" s="146" t="s">
        <v>712</v>
      </c>
      <c r="I550" s="143"/>
      <c r="L550" s="33"/>
      <c r="M550" s="144"/>
      <c r="T550" s="54"/>
      <c r="AT550" s="18" t="s">
        <v>146</v>
      </c>
      <c r="AU550" s="18" t="s">
        <v>82</v>
      </c>
    </row>
    <row r="551" spans="2:65" s="12" customFormat="1" ht="11.25">
      <c r="B551" s="147"/>
      <c r="D551" s="141" t="s">
        <v>148</v>
      </c>
      <c r="E551" s="148" t="s">
        <v>19</v>
      </c>
      <c r="F551" s="149" t="s">
        <v>220</v>
      </c>
      <c r="H551" s="148" t="s">
        <v>19</v>
      </c>
      <c r="I551" s="150"/>
      <c r="L551" s="147"/>
      <c r="M551" s="151"/>
      <c r="T551" s="152"/>
      <c r="AT551" s="148" t="s">
        <v>148</v>
      </c>
      <c r="AU551" s="148" t="s">
        <v>82</v>
      </c>
      <c r="AV551" s="12" t="s">
        <v>80</v>
      </c>
      <c r="AW551" s="12" t="s">
        <v>33</v>
      </c>
      <c r="AX551" s="12" t="s">
        <v>72</v>
      </c>
      <c r="AY551" s="148" t="s">
        <v>134</v>
      </c>
    </row>
    <row r="552" spans="2:65" s="13" customFormat="1" ht="11.25">
      <c r="B552" s="153"/>
      <c r="D552" s="141" t="s">
        <v>148</v>
      </c>
      <c r="E552" s="154" t="s">
        <v>19</v>
      </c>
      <c r="F552" s="155" t="s">
        <v>627</v>
      </c>
      <c r="H552" s="156">
        <v>1</v>
      </c>
      <c r="I552" s="157"/>
      <c r="L552" s="153"/>
      <c r="M552" s="158"/>
      <c r="T552" s="159"/>
      <c r="AT552" s="154" t="s">
        <v>148</v>
      </c>
      <c r="AU552" s="154" t="s">
        <v>82</v>
      </c>
      <c r="AV552" s="13" t="s">
        <v>82</v>
      </c>
      <c r="AW552" s="13" t="s">
        <v>33</v>
      </c>
      <c r="AX552" s="13" t="s">
        <v>80</v>
      </c>
      <c r="AY552" s="154" t="s">
        <v>134</v>
      </c>
    </row>
    <row r="553" spans="2:65" s="1" customFormat="1" ht="24.2" customHeight="1">
      <c r="B553" s="33"/>
      <c r="C553" s="128" t="s">
        <v>713</v>
      </c>
      <c r="D553" s="128" t="s">
        <v>137</v>
      </c>
      <c r="E553" s="129" t="s">
        <v>714</v>
      </c>
      <c r="F553" s="130" t="s">
        <v>715</v>
      </c>
      <c r="G553" s="131" t="s">
        <v>533</v>
      </c>
      <c r="H553" s="184"/>
      <c r="I553" s="133"/>
      <c r="J553" s="134">
        <f>ROUND(I553*H553,2)</f>
        <v>0</v>
      </c>
      <c r="K553" s="130" t="s">
        <v>141</v>
      </c>
      <c r="L553" s="33"/>
      <c r="M553" s="135" t="s">
        <v>19</v>
      </c>
      <c r="N553" s="136" t="s">
        <v>43</v>
      </c>
      <c r="P553" s="137">
        <f>O553*H553</f>
        <v>0</v>
      </c>
      <c r="Q553" s="137">
        <v>0</v>
      </c>
      <c r="R553" s="137">
        <f>Q553*H553</f>
        <v>0</v>
      </c>
      <c r="S553" s="137">
        <v>0</v>
      </c>
      <c r="T553" s="138">
        <f>S553*H553</f>
        <v>0</v>
      </c>
      <c r="AR553" s="139" t="s">
        <v>268</v>
      </c>
      <c r="AT553" s="139" t="s">
        <v>137</v>
      </c>
      <c r="AU553" s="139" t="s">
        <v>82</v>
      </c>
      <c r="AY553" s="18" t="s">
        <v>134</v>
      </c>
      <c r="BE553" s="140">
        <f>IF(N553="základní",J553,0)</f>
        <v>0</v>
      </c>
      <c r="BF553" s="140">
        <f>IF(N553="snížená",J553,0)</f>
        <v>0</v>
      </c>
      <c r="BG553" s="140">
        <f>IF(N553="zákl. přenesená",J553,0)</f>
        <v>0</v>
      </c>
      <c r="BH553" s="140">
        <f>IF(N553="sníž. přenesená",J553,0)</f>
        <v>0</v>
      </c>
      <c r="BI553" s="140">
        <f>IF(N553="nulová",J553,0)</f>
        <v>0</v>
      </c>
      <c r="BJ553" s="18" t="s">
        <v>80</v>
      </c>
      <c r="BK553" s="140">
        <f>ROUND(I553*H553,2)</f>
        <v>0</v>
      </c>
      <c r="BL553" s="18" t="s">
        <v>268</v>
      </c>
      <c r="BM553" s="139" t="s">
        <v>716</v>
      </c>
    </row>
    <row r="554" spans="2:65" s="1" customFormat="1" ht="29.25">
      <c r="B554" s="33"/>
      <c r="D554" s="141" t="s">
        <v>144</v>
      </c>
      <c r="F554" s="142" t="s">
        <v>717</v>
      </c>
      <c r="I554" s="143"/>
      <c r="L554" s="33"/>
      <c r="M554" s="144"/>
      <c r="T554" s="54"/>
      <c r="AT554" s="18" t="s">
        <v>144</v>
      </c>
      <c r="AU554" s="18" t="s">
        <v>82</v>
      </c>
    </row>
    <row r="555" spans="2:65" s="1" customFormat="1" ht="11.25">
      <c r="B555" s="33"/>
      <c r="D555" s="145" t="s">
        <v>146</v>
      </c>
      <c r="F555" s="146" t="s">
        <v>718</v>
      </c>
      <c r="I555" s="143"/>
      <c r="L555" s="33"/>
      <c r="M555" s="144"/>
      <c r="T555" s="54"/>
      <c r="AT555" s="18" t="s">
        <v>146</v>
      </c>
      <c r="AU555" s="18" t="s">
        <v>82</v>
      </c>
    </row>
    <row r="556" spans="2:65" s="11" customFormat="1" ht="22.9" customHeight="1">
      <c r="B556" s="116"/>
      <c r="D556" s="117" t="s">
        <v>71</v>
      </c>
      <c r="E556" s="126" t="s">
        <v>719</v>
      </c>
      <c r="F556" s="126" t="s">
        <v>720</v>
      </c>
      <c r="I556" s="119"/>
      <c r="J556" s="127">
        <f>BK556</f>
        <v>0</v>
      </c>
      <c r="L556" s="116"/>
      <c r="M556" s="121"/>
      <c r="P556" s="122">
        <f>SUM(P557:P564)</f>
        <v>0</v>
      </c>
      <c r="R556" s="122">
        <f>SUM(R557:R564)</f>
        <v>9.1999999999999998E-3</v>
      </c>
      <c r="T556" s="123">
        <f>SUM(T557:T564)</f>
        <v>0</v>
      </c>
      <c r="AR556" s="117" t="s">
        <v>82</v>
      </c>
      <c r="AT556" s="124" t="s">
        <v>71</v>
      </c>
      <c r="AU556" s="124" t="s">
        <v>80</v>
      </c>
      <c r="AY556" s="117" t="s">
        <v>134</v>
      </c>
      <c r="BK556" s="125">
        <f>SUM(BK557:BK564)</f>
        <v>0</v>
      </c>
    </row>
    <row r="557" spans="2:65" s="1" customFormat="1" ht="33" customHeight="1">
      <c r="B557" s="33"/>
      <c r="C557" s="128" t="s">
        <v>721</v>
      </c>
      <c r="D557" s="128" t="s">
        <v>137</v>
      </c>
      <c r="E557" s="129" t="s">
        <v>722</v>
      </c>
      <c r="F557" s="130" t="s">
        <v>723</v>
      </c>
      <c r="G557" s="131" t="s">
        <v>549</v>
      </c>
      <c r="H557" s="132">
        <v>1</v>
      </c>
      <c r="I557" s="133"/>
      <c r="J557" s="134">
        <f>ROUND(I557*H557,2)</f>
        <v>0</v>
      </c>
      <c r="K557" s="130" t="s">
        <v>141</v>
      </c>
      <c r="L557" s="33"/>
      <c r="M557" s="135" t="s">
        <v>19</v>
      </c>
      <c r="N557" s="136" t="s">
        <v>43</v>
      </c>
      <c r="P557" s="137">
        <f>O557*H557</f>
        <v>0</v>
      </c>
      <c r="Q557" s="137">
        <v>9.1999999999999998E-3</v>
      </c>
      <c r="R557" s="137">
        <f>Q557*H557</f>
        <v>9.1999999999999998E-3</v>
      </c>
      <c r="S557" s="137">
        <v>0</v>
      </c>
      <c r="T557" s="138">
        <f>S557*H557</f>
        <v>0</v>
      </c>
      <c r="AR557" s="139" t="s">
        <v>268</v>
      </c>
      <c r="AT557" s="139" t="s">
        <v>137</v>
      </c>
      <c r="AU557" s="139" t="s">
        <v>82</v>
      </c>
      <c r="AY557" s="18" t="s">
        <v>134</v>
      </c>
      <c r="BE557" s="140">
        <f>IF(N557="základní",J557,0)</f>
        <v>0</v>
      </c>
      <c r="BF557" s="140">
        <f>IF(N557="snížená",J557,0)</f>
        <v>0</v>
      </c>
      <c r="BG557" s="140">
        <f>IF(N557="zákl. přenesená",J557,0)</f>
        <v>0</v>
      </c>
      <c r="BH557" s="140">
        <f>IF(N557="sníž. přenesená",J557,0)</f>
        <v>0</v>
      </c>
      <c r="BI557" s="140">
        <f>IF(N557="nulová",J557,0)</f>
        <v>0</v>
      </c>
      <c r="BJ557" s="18" t="s">
        <v>80</v>
      </c>
      <c r="BK557" s="140">
        <f>ROUND(I557*H557,2)</f>
        <v>0</v>
      </c>
      <c r="BL557" s="18" t="s">
        <v>268</v>
      </c>
      <c r="BM557" s="139" t="s">
        <v>724</v>
      </c>
    </row>
    <row r="558" spans="2:65" s="1" customFormat="1" ht="29.25">
      <c r="B558" s="33"/>
      <c r="D558" s="141" t="s">
        <v>144</v>
      </c>
      <c r="F558" s="142" t="s">
        <v>725</v>
      </c>
      <c r="I558" s="143"/>
      <c r="L558" s="33"/>
      <c r="M558" s="144"/>
      <c r="T558" s="54"/>
      <c r="AT558" s="18" t="s">
        <v>144</v>
      </c>
      <c r="AU558" s="18" t="s">
        <v>82</v>
      </c>
    </row>
    <row r="559" spans="2:65" s="1" customFormat="1" ht="11.25">
      <c r="B559" s="33"/>
      <c r="D559" s="145" t="s">
        <v>146</v>
      </c>
      <c r="F559" s="146" t="s">
        <v>726</v>
      </c>
      <c r="I559" s="143"/>
      <c r="L559" s="33"/>
      <c r="M559" s="144"/>
      <c r="T559" s="54"/>
      <c r="AT559" s="18" t="s">
        <v>146</v>
      </c>
      <c r="AU559" s="18" t="s">
        <v>82</v>
      </c>
    </row>
    <row r="560" spans="2:65" s="12" customFormat="1" ht="11.25">
      <c r="B560" s="147"/>
      <c r="D560" s="141" t="s">
        <v>148</v>
      </c>
      <c r="E560" s="148" t="s">
        <v>19</v>
      </c>
      <c r="F560" s="149" t="s">
        <v>220</v>
      </c>
      <c r="H560" s="148" t="s">
        <v>19</v>
      </c>
      <c r="I560" s="150"/>
      <c r="L560" s="147"/>
      <c r="M560" s="151"/>
      <c r="T560" s="152"/>
      <c r="AT560" s="148" t="s">
        <v>148</v>
      </c>
      <c r="AU560" s="148" t="s">
        <v>82</v>
      </c>
      <c r="AV560" s="12" t="s">
        <v>80</v>
      </c>
      <c r="AW560" s="12" t="s">
        <v>33</v>
      </c>
      <c r="AX560" s="12" t="s">
        <v>72</v>
      </c>
      <c r="AY560" s="148" t="s">
        <v>134</v>
      </c>
    </row>
    <row r="561" spans="2:65" s="13" customFormat="1" ht="11.25">
      <c r="B561" s="153"/>
      <c r="D561" s="141" t="s">
        <v>148</v>
      </c>
      <c r="E561" s="154" t="s">
        <v>19</v>
      </c>
      <c r="F561" s="155" t="s">
        <v>627</v>
      </c>
      <c r="H561" s="156">
        <v>1</v>
      </c>
      <c r="I561" s="157"/>
      <c r="L561" s="153"/>
      <c r="M561" s="158"/>
      <c r="T561" s="159"/>
      <c r="AT561" s="154" t="s">
        <v>148</v>
      </c>
      <c r="AU561" s="154" t="s">
        <v>82</v>
      </c>
      <c r="AV561" s="13" t="s">
        <v>82</v>
      </c>
      <c r="AW561" s="13" t="s">
        <v>33</v>
      </c>
      <c r="AX561" s="13" t="s">
        <v>80</v>
      </c>
      <c r="AY561" s="154" t="s">
        <v>134</v>
      </c>
    </row>
    <row r="562" spans="2:65" s="1" customFormat="1" ht="24.2" customHeight="1">
      <c r="B562" s="33"/>
      <c r="C562" s="128" t="s">
        <v>727</v>
      </c>
      <c r="D562" s="128" t="s">
        <v>137</v>
      </c>
      <c r="E562" s="129" t="s">
        <v>728</v>
      </c>
      <c r="F562" s="130" t="s">
        <v>729</v>
      </c>
      <c r="G562" s="131" t="s">
        <v>533</v>
      </c>
      <c r="H562" s="184"/>
      <c r="I562" s="133"/>
      <c r="J562" s="134">
        <f>ROUND(I562*H562,2)</f>
        <v>0</v>
      </c>
      <c r="K562" s="130" t="s">
        <v>141</v>
      </c>
      <c r="L562" s="33"/>
      <c r="M562" s="135" t="s">
        <v>19</v>
      </c>
      <c r="N562" s="136" t="s">
        <v>43</v>
      </c>
      <c r="P562" s="137">
        <f>O562*H562</f>
        <v>0</v>
      </c>
      <c r="Q562" s="137">
        <v>0</v>
      </c>
      <c r="R562" s="137">
        <f>Q562*H562</f>
        <v>0</v>
      </c>
      <c r="S562" s="137">
        <v>0</v>
      </c>
      <c r="T562" s="138">
        <f>S562*H562</f>
        <v>0</v>
      </c>
      <c r="AR562" s="139" t="s">
        <v>268</v>
      </c>
      <c r="AT562" s="139" t="s">
        <v>137</v>
      </c>
      <c r="AU562" s="139" t="s">
        <v>82</v>
      </c>
      <c r="AY562" s="18" t="s">
        <v>134</v>
      </c>
      <c r="BE562" s="140">
        <f>IF(N562="základní",J562,0)</f>
        <v>0</v>
      </c>
      <c r="BF562" s="140">
        <f>IF(N562="snížená",J562,0)</f>
        <v>0</v>
      </c>
      <c r="BG562" s="140">
        <f>IF(N562="zákl. přenesená",J562,0)</f>
        <v>0</v>
      </c>
      <c r="BH562" s="140">
        <f>IF(N562="sníž. přenesená",J562,0)</f>
        <v>0</v>
      </c>
      <c r="BI562" s="140">
        <f>IF(N562="nulová",J562,0)</f>
        <v>0</v>
      </c>
      <c r="BJ562" s="18" t="s">
        <v>80</v>
      </c>
      <c r="BK562" s="140">
        <f>ROUND(I562*H562,2)</f>
        <v>0</v>
      </c>
      <c r="BL562" s="18" t="s">
        <v>268</v>
      </c>
      <c r="BM562" s="139" t="s">
        <v>730</v>
      </c>
    </row>
    <row r="563" spans="2:65" s="1" customFormat="1" ht="29.25">
      <c r="B563" s="33"/>
      <c r="D563" s="141" t="s">
        <v>144</v>
      </c>
      <c r="F563" s="142" t="s">
        <v>731</v>
      </c>
      <c r="I563" s="143"/>
      <c r="L563" s="33"/>
      <c r="M563" s="144"/>
      <c r="T563" s="54"/>
      <c r="AT563" s="18" t="s">
        <v>144</v>
      </c>
      <c r="AU563" s="18" t="s">
        <v>82</v>
      </c>
    </row>
    <row r="564" spans="2:65" s="1" customFormat="1" ht="11.25">
      <c r="B564" s="33"/>
      <c r="D564" s="145" t="s">
        <v>146</v>
      </c>
      <c r="F564" s="146" t="s">
        <v>732</v>
      </c>
      <c r="I564" s="143"/>
      <c r="L564" s="33"/>
      <c r="M564" s="144"/>
      <c r="T564" s="54"/>
      <c r="AT564" s="18" t="s">
        <v>146</v>
      </c>
      <c r="AU564" s="18" t="s">
        <v>82</v>
      </c>
    </row>
    <row r="565" spans="2:65" s="11" customFormat="1" ht="22.9" customHeight="1">
      <c r="B565" s="116"/>
      <c r="D565" s="117" t="s">
        <v>71</v>
      </c>
      <c r="E565" s="126" t="s">
        <v>733</v>
      </c>
      <c r="F565" s="126" t="s">
        <v>734</v>
      </c>
      <c r="I565" s="119"/>
      <c r="J565" s="127">
        <f>BK565</f>
        <v>0</v>
      </c>
      <c r="L565" s="116"/>
      <c r="M565" s="121"/>
      <c r="P565" s="122">
        <f>SUM(P566:P622)</f>
        <v>0</v>
      </c>
      <c r="R565" s="122">
        <f>SUM(R566:R622)</f>
        <v>0</v>
      </c>
      <c r="T565" s="123">
        <f>SUM(T566:T622)</f>
        <v>6.3E-2</v>
      </c>
      <c r="AR565" s="117" t="s">
        <v>82</v>
      </c>
      <c r="AT565" s="124" t="s">
        <v>71</v>
      </c>
      <c r="AU565" s="124" t="s">
        <v>80</v>
      </c>
      <c r="AY565" s="117" t="s">
        <v>134</v>
      </c>
      <c r="BK565" s="125">
        <f>SUM(BK566:BK622)</f>
        <v>0</v>
      </c>
    </row>
    <row r="566" spans="2:65" s="1" customFormat="1" ht="33" customHeight="1">
      <c r="B566" s="33"/>
      <c r="C566" s="128" t="s">
        <v>735</v>
      </c>
      <c r="D566" s="128" t="s">
        <v>137</v>
      </c>
      <c r="E566" s="129" t="s">
        <v>736</v>
      </c>
      <c r="F566" s="130" t="s">
        <v>737</v>
      </c>
      <c r="G566" s="131" t="s">
        <v>738</v>
      </c>
      <c r="H566" s="132">
        <v>1</v>
      </c>
      <c r="I566" s="133"/>
      <c r="J566" s="134">
        <f>ROUND(I566*H566,2)</f>
        <v>0</v>
      </c>
      <c r="K566" s="130" t="s">
        <v>19</v>
      </c>
      <c r="L566" s="33"/>
      <c r="M566" s="135" t="s">
        <v>19</v>
      </c>
      <c r="N566" s="136" t="s">
        <v>43</v>
      </c>
      <c r="P566" s="137">
        <f>O566*H566</f>
        <v>0</v>
      </c>
      <c r="Q566" s="137">
        <v>0</v>
      </c>
      <c r="R566" s="137">
        <f>Q566*H566</f>
        <v>0</v>
      </c>
      <c r="S566" s="137">
        <v>0</v>
      </c>
      <c r="T566" s="138">
        <f>S566*H566</f>
        <v>0</v>
      </c>
      <c r="AR566" s="139" t="s">
        <v>268</v>
      </c>
      <c r="AT566" s="139" t="s">
        <v>137</v>
      </c>
      <c r="AU566" s="139" t="s">
        <v>82</v>
      </c>
      <c r="AY566" s="18" t="s">
        <v>134</v>
      </c>
      <c r="BE566" s="140">
        <f>IF(N566="základní",J566,0)</f>
        <v>0</v>
      </c>
      <c r="BF566" s="140">
        <f>IF(N566="snížená",J566,0)</f>
        <v>0</v>
      </c>
      <c r="BG566" s="140">
        <f>IF(N566="zákl. přenesená",J566,0)</f>
        <v>0</v>
      </c>
      <c r="BH566" s="140">
        <f>IF(N566="sníž. přenesená",J566,0)</f>
        <v>0</v>
      </c>
      <c r="BI566" s="140">
        <f>IF(N566="nulová",J566,0)</f>
        <v>0</v>
      </c>
      <c r="BJ566" s="18" t="s">
        <v>80</v>
      </c>
      <c r="BK566" s="140">
        <f>ROUND(I566*H566,2)</f>
        <v>0</v>
      </c>
      <c r="BL566" s="18" t="s">
        <v>268</v>
      </c>
      <c r="BM566" s="139" t="s">
        <v>739</v>
      </c>
    </row>
    <row r="567" spans="2:65" s="1" customFormat="1" ht="19.5">
      <c r="B567" s="33"/>
      <c r="D567" s="141" t="s">
        <v>144</v>
      </c>
      <c r="F567" s="142" t="s">
        <v>740</v>
      </c>
      <c r="I567" s="143"/>
      <c r="L567" s="33"/>
      <c r="M567" s="144"/>
      <c r="T567" s="54"/>
      <c r="AT567" s="18" t="s">
        <v>144</v>
      </c>
      <c r="AU567" s="18" t="s">
        <v>82</v>
      </c>
    </row>
    <row r="568" spans="2:65" s="13" customFormat="1" ht="11.25">
      <c r="B568" s="153"/>
      <c r="D568" s="141" t="s">
        <v>148</v>
      </c>
      <c r="E568" s="154" t="s">
        <v>19</v>
      </c>
      <c r="F568" s="155" t="s">
        <v>741</v>
      </c>
      <c r="H568" s="156">
        <v>1</v>
      </c>
      <c r="I568" s="157"/>
      <c r="L568" s="153"/>
      <c r="M568" s="158"/>
      <c r="T568" s="159"/>
      <c r="AT568" s="154" t="s">
        <v>148</v>
      </c>
      <c r="AU568" s="154" t="s">
        <v>82</v>
      </c>
      <c r="AV568" s="13" t="s">
        <v>82</v>
      </c>
      <c r="AW568" s="13" t="s">
        <v>33</v>
      </c>
      <c r="AX568" s="13" t="s">
        <v>80</v>
      </c>
      <c r="AY568" s="154" t="s">
        <v>134</v>
      </c>
    </row>
    <row r="569" spans="2:65" s="12" customFormat="1" ht="11.25">
      <c r="B569" s="147"/>
      <c r="D569" s="141" t="s">
        <v>148</v>
      </c>
      <c r="E569" s="148" t="s">
        <v>19</v>
      </c>
      <c r="F569" s="149" t="s">
        <v>742</v>
      </c>
      <c r="H569" s="148" t="s">
        <v>19</v>
      </c>
      <c r="I569" s="150"/>
      <c r="L569" s="147"/>
      <c r="M569" s="151"/>
      <c r="T569" s="152"/>
      <c r="AT569" s="148" t="s">
        <v>148</v>
      </c>
      <c r="AU569" s="148" t="s">
        <v>82</v>
      </c>
      <c r="AV569" s="12" t="s">
        <v>80</v>
      </c>
      <c r="AW569" s="12" t="s">
        <v>33</v>
      </c>
      <c r="AX569" s="12" t="s">
        <v>72</v>
      </c>
      <c r="AY569" s="148" t="s">
        <v>134</v>
      </c>
    </row>
    <row r="570" spans="2:65" s="12" customFormat="1" ht="11.25">
      <c r="B570" s="147"/>
      <c r="D570" s="141" t="s">
        <v>148</v>
      </c>
      <c r="E570" s="148" t="s">
        <v>19</v>
      </c>
      <c r="F570" s="149" t="s">
        <v>743</v>
      </c>
      <c r="H570" s="148" t="s">
        <v>19</v>
      </c>
      <c r="I570" s="150"/>
      <c r="L570" s="147"/>
      <c r="M570" s="151"/>
      <c r="T570" s="152"/>
      <c r="AT570" s="148" t="s">
        <v>148</v>
      </c>
      <c r="AU570" s="148" t="s">
        <v>82</v>
      </c>
      <c r="AV570" s="12" t="s">
        <v>80</v>
      </c>
      <c r="AW570" s="12" t="s">
        <v>33</v>
      </c>
      <c r="AX570" s="12" t="s">
        <v>72</v>
      </c>
      <c r="AY570" s="148" t="s">
        <v>134</v>
      </c>
    </row>
    <row r="571" spans="2:65" s="12" customFormat="1" ht="22.5">
      <c r="B571" s="147"/>
      <c r="D571" s="141" t="s">
        <v>148</v>
      </c>
      <c r="E571" s="148" t="s">
        <v>19</v>
      </c>
      <c r="F571" s="149" t="s">
        <v>744</v>
      </c>
      <c r="H571" s="148" t="s">
        <v>19</v>
      </c>
      <c r="I571" s="150"/>
      <c r="L571" s="147"/>
      <c r="M571" s="151"/>
      <c r="T571" s="152"/>
      <c r="AT571" s="148" t="s">
        <v>148</v>
      </c>
      <c r="AU571" s="148" t="s">
        <v>82</v>
      </c>
      <c r="AV571" s="12" t="s">
        <v>80</v>
      </c>
      <c r="AW571" s="12" t="s">
        <v>33</v>
      </c>
      <c r="AX571" s="12" t="s">
        <v>72</v>
      </c>
      <c r="AY571" s="148" t="s">
        <v>134</v>
      </c>
    </row>
    <row r="572" spans="2:65" s="12" customFormat="1" ht="11.25">
      <c r="B572" s="147"/>
      <c r="D572" s="141" t="s">
        <v>148</v>
      </c>
      <c r="E572" s="148" t="s">
        <v>19</v>
      </c>
      <c r="F572" s="149" t="s">
        <v>745</v>
      </c>
      <c r="H572" s="148" t="s">
        <v>19</v>
      </c>
      <c r="I572" s="150"/>
      <c r="L572" s="147"/>
      <c r="M572" s="151"/>
      <c r="T572" s="152"/>
      <c r="AT572" s="148" t="s">
        <v>148</v>
      </c>
      <c r="AU572" s="148" t="s">
        <v>82</v>
      </c>
      <c r="AV572" s="12" t="s">
        <v>80</v>
      </c>
      <c r="AW572" s="12" t="s">
        <v>33</v>
      </c>
      <c r="AX572" s="12" t="s">
        <v>72</v>
      </c>
      <c r="AY572" s="148" t="s">
        <v>134</v>
      </c>
    </row>
    <row r="573" spans="2:65" s="1" customFormat="1" ht="24.2" customHeight="1">
      <c r="B573" s="33"/>
      <c r="C573" s="128" t="s">
        <v>746</v>
      </c>
      <c r="D573" s="128" t="s">
        <v>137</v>
      </c>
      <c r="E573" s="129" t="s">
        <v>747</v>
      </c>
      <c r="F573" s="130" t="s">
        <v>748</v>
      </c>
      <c r="G573" s="131" t="s">
        <v>738</v>
      </c>
      <c r="H573" s="132">
        <v>1</v>
      </c>
      <c r="I573" s="133"/>
      <c r="J573" s="134">
        <f>ROUND(I573*H573,2)</f>
        <v>0</v>
      </c>
      <c r="K573" s="130" t="s">
        <v>271</v>
      </c>
      <c r="L573" s="33"/>
      <c r="M573" s="135" t="s">
        <v>19</v>
      </c>
      <c r="N573" s="136" t="s">
        <v>43</v>
      </c>
      <c r="P573" s="137">
        <f>O573*H573</f>
        <v>0</v>
      </c>
      <c r="Q573" s="137">
        <v>0</v>
      </c>
      <c r="R573" s="137">
        <f>Q573*H573</f>
        <v>0</v>
      </c>
      <c r="S573" s="137">
        <v>0</v>
      </c>
      <c r="T573" s="138">
        <f>S573*H573</f>
        <v>0</v>
      </c>
      <c r="AR573" s="139" t="s">
        <v>268</v>
      </c>
      <c r="AT573" s="139" t="s">
        <v>137</v>
      </c>
      <c r="AU573" s="139" t="s">
        <v>82</v>
      </c>
      <c r="AY573" s="18" t="s">
        <v>134</v>
      </c>
      <c r="BE573" s="140">
        <f>IF(N573="základní",J573,0)</f>
        <v>0</v>
      </c>
      <c r="BF573" s="140">
        <f>IF(N573="snížená",J573,0)</f>
        <v>0</v>
      </c>
      <c r="BG573" s="140">
        <f>IF(N573="zákl. přenesená",J573,0)</f>
        <v>0</v>
      </c>
      <c r="BH573" s="140">
        <f>IF(N573="sníž. přenesená",J573,0)</f>
        <v>0</v>
      </c>
      <c r="BI573" s="140">
        <f>IF(N573="nulová",J573,0)</f>
        <v>0</v>
      </c>
      <c r="BJ573" s="18" t="s">
        <v>80</v>
      </c>
      <c r="BK573" s="140">
        <f>ROUND(I573*H573,2)</f>
        <v>0</v>
      </c>
      <c r="BL573" s="18" t="s">
        <v>268</v>
      </c>
      <c r="BM573" s="139" t="s">
        <v>749</v>
      </c>
    </row>
    <row r="574" spans="2:65" s="1" customFormat="1" ht="11.25">
      <c r="B574" s="33"/>
      <c r="D574" s="141" t="s">
        <v>144</v>
      </c>
      <c r="F574" s="142" t="s">
        <v>748</v>
      </c>
      <c r="I574" s="143"/>
      <c r="L574" s="33"/>
      <c r="M574" s="144"/>
      <c r="T574" s="54"/>
      <c r="AT574" s="18" t="s">
        <v>144</v>
      </c>
      <c r="AU574" s="18" t="s">
        <v>82</v>
      </c>
    </row>
    <row r="575" spans="2:65" s="13" customFormat="1" ht="11.25">
      <c r="B575" s="153"/>
      <c r="D575" s="141" t="s">
        <v>148</v>
      </c>
      <c r="E575" s="154" t="s">
        <v>19</v>
      </c>
      <c r="F575" s="155" t="s">
        <v>741</v>
      </c>
      <c r="H575" s="156">
        <v>1</v>
      </c>
      <c r="I575" s="157"/>
      <c r="L575" s="153"/>
      <c r="M575" s="158"/>
      <c r="T575" s="159"/>
      <c r="AT575" s="154" t="s">
        <v>148</v>
      </c>
      <c r="AU575" s="154" t="s">
        <v>82</v>
      </c>
      <c r="AV575" s="13" t="s">
        <v>82</v>
      </c>
      <c r="AW575" s="13" t="s">
        <v>33</v>
      </c>
      <c r="AX575" s="13" t="s">
        <v>80</v>
      </c>
      <c r="AY575" s="154" t="s">
        <v>134</v>
      </c>
    </row>
    <row r="576" spans="2:65" s="12" customFormat="1" ht="11.25">
      <c r="B576" s="147"/>
      <c r="D576" s="141" t="s">
        <v>148</v>
      </c>
      <c r="E576" s="148" t="s">
        <v>19</v>
      </c>
      <c r="F576" s="149" t="s">
        <v>750</v>
      </c>
      <c r="H576" s="148" t="s">
        <v>19</v>
      </c>
      <c r="I576" s="150"/>
      <c r="L576" s="147"/>
      <c r="M576" s="151"/>
      <c r="T576" s="152"/>
      <c r="AT576" s="148" t="s">
        <v>148</v>
      </c>
      <c r="AU576" s="148" t="s">
        <v>82</v>
      </c>
      <c r="AV576" s="12" t="s">
        <v>80</v>
      </c>
      <c r="AW576" s="12" t="s">
        <v>33</v>
      </c>
      <c r="AX576" s="12" t="s">
        <v>72</v>
      </c>
      <c r="AY576" s="148" t="s">
        <v>134</v>
      </c>
    </row>
    <row r="577" spans="2:65" s="12" customFormat="1" ht="11.25">
      <c r="B577" s="147"/>
      <c r="D577" s="141" t="s">
        <v>148</v>
      </c>
      <c r="E577" s="148" t="s">
        <v>19</v>
      </c>
      <c r="F577" s="149" t="s">
        <v>751</v>
      </c>
      <c r="H577" s="148" t="s">
        <v>19</v>
      </c>
      <c r="I577" s="150"/>
      <c r="L577" s="147"/>
      <c r="M577" s="151"/>
      <c r="T577" s="152"/>
      <c r="AT577" s="148" t="s">
        <v>148</v>
      </c>
      <c r="AU577" s="148" t="s">
        <v>82</v>
      </c>
      <c r="AV577" s="12" t="s">
        <v>80</v>
      </c>
      <c r="AW577" s="12" t="s">
        <v>33</v>
      </c>
      <c r="AX577" s="12" t="s">
        <v>72</v>
      </c>
      <c r="AY577" s="148" t="s">
        <v>134</v>
      </c>
    </row>
    <row r="578" spans="2:65" s="1" customFormat="1" ht="37.9" customHeight="1">
      <c r="B578" s="33"/>
      <c r="C578" s="128" t="s">
        <v>752</v>
      </c>
      <c r="D578" s="128" t="s">
        <v>137</v>
      </c>
      <c r="E578" s="129" t="s">
        <v>753</v>
      </c>
      <c r="F578" s="130" t="s">
        <v>754</v>
      </c>
      <c r="G578" s="131" t="s">
        <v>140</v>
      </c>
      <c r="H578" s="132">
        <v>21</v>
      </c>
      <c r="I578" s="133"/>
      <c r="J578" s="134">
        <f>ROUND(I578*H578,2)</f>
        <v>0</v>
      </c>
      <c r="K578" s="130" t="s">
        <v>141</v>
      </c>
      <c r="L578" s="33"/>
      <c r="M578" s="135" t="s">
        <v>19</v>
      </c>
      <c r="N578" s="136" t="s">
        <v>43</v>
      </c>
      <c r="P578" s="137">
        <f>O578*H578</f>
        <v>0</v>
      </c>
      <c r="Q578" s="137">
        <v>0</v>
      </c>
      <c r="R578" s="137">
        <f>Q578*H578</f>
        <v>0</v>
      </c>
      <c r="S578" s="137">
        <v>3.0000000000000001E-3</v>
      </c>
      <c r="T578" s="138">
        <f>S578*H578</f>
        <v>6.3E-2</v>
      </c>
      <c r="AR578" s="139" t="s">
        <v>268</v>
      </c>
      <c r="AT578" s="139" t="s">
        <v>137</v>
      </c>
      <c r="AU578" s="139" t="s">
        <v>82</v>
      </c>
      <c r="AY578" s="18" t="s">
        <v>134</v>
      </c>
      <c r="BE578" s="140">
        <f>IF(N578="základní",J578,0)</f>
        <v>0</v>
      </c>
      <c r="BF578" s="140">
        <f>IF(N578="snížená",J578,0)</f>
        <v>0</v>
      </c>
      <c r="BG578" s="140">
        <f>IF(N578="zákl. přenesená",J578,0)</f>
        <v>0</v>
      </c>
      <c r="BH578" s="140">
        <f>IF(N578="sníž. přenesená",J578,0)</f>
        <v>0</v>
      </c>
      <c r="BI578" s="140">
        <f>IF(N578="nulová",J578,0)</f>
        <v>0</v>
      </c>
      <c r="BJ578" s="18" t="s">
        <v>80</v>
      </c>
      <c r="BK578" s="140">
        <f>ROUND(I578*H578,2)</f>
        <v>0</v>
      </c>
      <c r="BL578" s="18" t="s">
        <v>268</v>
      </c>
      <c r="BM578" s="139" t="s">
        <v>755</v>
      </c>
    </row>
    <row r="579" spans="2:65" s="1" customFormat="1" ht="29.25">
      <c r="B579" s="33"/>
      <c r="D579" s="141" t="s">
        <v>144</v>
      </c>
      <c r="F579" s="142" t="s">
        <v>756</v>
      </c>
      <c r="I579" s="143"/>
      <c r="L579" s="33"/>
      <c r="M579" s="144"/>
      <c r="T579" s="54"/>
      <c r="AT579" s="18" t="s">
        <v>144</v>
      </c>
      <c r="AU579" s="18" t="s">
        <v>82</v>
      </c>
    </row>
    <row r="580" spans="2:65" s="1" customFormat="1" ht="11.25">
      <c r="B580" s="33"/>
      <c r="D580" s="145" t="s">
        <v>146</v>
      </c>
      <c r="F580" s="146" t="s">
        <v>757</v>
      </c>
      <c r="I580" s="143"/>
      <c r="L580" s="33"/>
      <c r="M580" s="144"/>
      <c r="T580" s="54"/>
      <c r="AT580" s="18" t="s">
        <v>146</v>
      </c>
      <c r="AU580" s="18" t="s">
        <v>82</v>
      </c>
    </row>
    <row r="581" spans="2:65" s="13" customFormat="1" ht="11.25">
      <c r="B581" s="153"/>
      <c r="D581" s="141" t="s">
        <v>148</v>
      </c>
      <c r="E581" s="154" t="s">
        <v>19</v>
      </c>
      <c r="F581" s="155" t="s">
        <v>758</v>
      </c>
      <c r="H581" s="156">
        <v>21</v>
      </c>
      <c r="I581" s="157"/>
      <c r="L581" s="153"/>
      <c r="M581" s="158"/>
      <c r="T581" s="159"/>
      <c r="AT581" s="154" t="s">
        <v>148</v>
      </c>
      <c r="AU581" s="154" t="s">
        <v>82</v>
      </c>
      <c r="AV581" s="13" t="s">
        <v>82</v>
      </c>
      <c r="AW581" s="13" t="s">
        <v>33</v>
      </c>
      <c r="AX581" s="13" t="s">
        <v>80</v>
      </c>
      <c r="AY581" s="154" t="s">
        <v>134</v>
      </c>
    </row>
    <row r="582" spans="2:65" s="1" customFormat="1" ht="37.9" customHeight="1">
      <c r="B582" s="33"/>
      <c r="C582" s="128" t="s">
        <v>759</v>
      </c>
      <c r="D582" s="128" t="s">
        <v>137</v>
      </c>
      <c r="E582" s="129" t="s">
        <v>760</v>
      </c>
      <c r="F582" s="130" t="s">
        <v>761</v>
      </c>
      <c r="G582" s="131" t="s">
        <v>140</v>
      </c>
      <c r="H582" s="132">
        <v>0</v>
      </c>
      <c r="I582" s="133"/>
      <c r="J582" s="134">
        <f>ROUND(I582*H582,2)</f>
        <v>0</v>
      </c>
      <c r="K582" s="130" t="s">
        <v>141</v>
      </c>
      <c r="L582" s="33"/>
      <c r="M582" s="135" t="s">
        <v>19</v>
      </c>
      <c r="N582" s="136" t="s">
        <v>43</v>
      </c>
      <c r="P582" s="137">
        <f>O582*H582</f>
        <v>0</v>
      </c>
      <c r="Q582" s="137">
        <v>0</v>
      </c>
      <c r="R582" s="137">
        <f>Q582*H582</f>
        <v>0</v>
      </c>
      <c r="S582" s="137">
        <v>0</v>
      </c>
      <c r="T582" s="138">
        <f>S582*H582</f>
        <v>0</v>
      </c>
      <c r="AR582" s="139" t="s">
        <v>268</v>
      </c>
      <c r="AT582" s="139" t="s">
        <v>137</v>
      </c>
      <c r="AU582" s="139" t="s">
        <v>82</v>
      </c>
      <c r="AY582" s="18" t="s">
        <v>134</v>
      </c>
      <c r="BE582" s="140">
        <f>IF(N582="základní",J582,0)</f>
        <v>0</v>
      </c>
      <c r="BF582" s="140">
        <f>IF(N582="snížená",J582,0)</f>
        <v>0</v>
      </c>
      <c r="BG582" s="140">
        <f>IF(N582="zákl. přenesená",J582,0)</f>
        <v>0</v>
      </c>
      <c r="BH582" s="140">
        <f>IF(N582="sníž. přenesená",J582,0)</f>
        <v>0</v>
      </c>
      <c r="BI582" s="140">
        <f>IF(N582="nulová",J582,0)</f>
        <v>0</v>
      </c>
      <c r="BJ582" s="18" t="s">
        <v>80</v>
      </c>
      <c r="BK582" s="140">
        <f>ROUND(I582*H582,2)</f>
        <v>0</v>
      </c>
      <c r="BL582" s="18" t="s">
        <v>268</v>
      </c>
      <c r="BM582" s="139" t="s">
        <v>762</v>
      </c>
    </row>
    <row r="583" spans="2:65" s="1" customFormat="1" ht="29.25">
      <c r="B583" s="33"/>
      <c r="D583" s="141" t="s">
        <v>144</v>
      </c>
      <c r="F583" s="142" t="s">
        <v>763</v>
      </c>
      <c r="I583" s="143"/>
      <c r="L583" s="33"/>
      <c r="M583" s="144"/>
      <c r="T583" s="54"/>
      <c r="AT583" s="18" t="s">
        <v>144</v>
      </c>
      <c r="AU583" s="18" t="s">
        <v>82</v>
      </c>
    </row>
    <row r="584" spans="2:65" s="1" customFormat="1" ht="11.25">
      <c r="B584" s="33"/>
      <c r="D584" s="145" t="s">
        <v>146</v>
      </c>
      <c r="F584" s="146" t="s">
        <v>764</v>
      </c>
      <c r="I584" s="143"/>
      <c r="L584" s="33"/>
      <c r="M584" s="144"/>
      <c r="T584" s="54"/>
      <c r="AT584" s="18" t="s">
        <v>146</v>
      </c>
      <c r="AU584" s="18" t="s">
        <v>82</v>
      </c>
    </row>
    <row r="585" spans="2:65" s="12" customFormat="1" ht="11.25">
      <c r="B585" s="147"/>
      <c r="D585" s="141" t="s">
        <v>148</v>
      </c>
      <c r="E585" s="148" t="s">
        <v>19</v>
      </c>
      <c r="F585" s="149" t="s">
        <v>220</v>
      </c>
      <c r="H585" s="148" t="s">
        <v>19</v>
      </c>
      <c r="I585" s="150"/>
      <c r="L585" s="147"/>
      <c r="M585" s="151"/>
      <c r="T585" s="152"/>
      <c r="AT585" s="148" t="s">
        <v>148</v>
      </c>
      <c r="AU585" s="148" t="s">
        <v>82</v>
      </c>
      <c r="AV585" s="12" t="s">
        <v>80</v>
      </c>
      <c r="AW585" s="12" t="s">
        <v>33</v>
      </c>
      <c r="AX585" s="12" t="s">
        <v>72</v>
      </c>
      <c r="AY585" s="148" t="s">
        <v>134</v>
      </c>
    </row>
    <row r="586" spans="2:65" s="12" customFormat="1" ht="11.25">
      <c r="B586" s="147"/>
      <c r="D586" s="141" t="s">
        <v>148</v>
      </c>
      <c r="E586" s="148" t="s">
        <v>19</v>
      </c>
      <c r="F586" s="149" t="s">
        <v>765</v>
      </c>
      <c r="H586" s="148" t="s">
        <v>19</v>
      </c>
      <c r="I586" s="150"/>
      <c r="L586" s="147"/>
      <c r="M586" s="151"/>
      <c r="T586" s="152"/>
      <c r="AT586" s="148" t="s">
        <v>148</v>
      </c>
      <c r="AU586" s="148" t="s">
        <v>82</v>
      </c>
      <c r="AV586" s="12" t="s">
        <v>80</v>
      </c>
      <c r="AW586" s="12" t="s">
        <v>33</v>
      </c>
      <c r="AX586" s="12" t="s">
        <v>72</v>
      </c>
      <c r="AY586" s="148" t="s">
        <v>134</v>
      </c>
    </row>
    <row r="587" spans="2:65" s="13" customFormat="1" ht="11.25">
      <c r="B587" s="153"/>
      <c r="D587" s="141" t="s">
        <v>148</v>
      </c>
      <c r="E587" s="154" t="s">
        <v>19</v>
      </c>
      <c r="F587" s="155" t="s">
        <v>766</v>
      </c>
      <c r="H587" s="156">
        <v>1</v>
      </c>
      <c r="I587" s="157"/>
      <c r="L587" s="153"/>
      <c r="M587" s="158"/>
      <c r="T587" s="159"/>
      <c r="AT587" s="154" t="s">
        <v>148</v>
      </c>
      <c r="AU587" s="154" t="s">
        <v>82</v>
      </c>
      <c r="AV587" s="13" t="s">
        <v>82</v>
      </c>
      <c r="AW587" s="13" t="s">
        <v>33</v>
      </c>
      <c r="AX587" s="13" t="s">
        <v>80</v>
      </c>
      <c r="AY587" s="154" t="s">
        <v>134</v>
      </c>
    </row>
    <row r="588" spans="2:65" s="1" customFormat="1" ht="33" customHeight="1">
      <c r="B588" s="33"/>
      <c r="C588" s="174" t="s">
        <v>767</v>
      </c>
      <c r="D588" s="174" t="s">
        <v>320</v>
      </c>
      <c r="E588" s="175" t="s">
        <v>768</v>
      </c>
      <c r="F588" s="176" t="s">
        <v>769</v>
      </c>
      <c r="G588" s="177" t="s">
        <v>140</v>
      </c>
      <c r="H588" s="178">
        <v>0</v>
      </c>
      <c r="I588" s="179"/>
      <c r="J588" s="180">
        <f>ROUND(I588*H588,2)</f>
        <v>0</v>
      </c>
      <c r="K588" s="176" t="s">
        <v>271</v>
      </c>
      <c r="L588" s="181"/>
      <c r="M588" s="182" t="s">
        <v>19</v>
      </c>
      <c r="N588" s="183" t="s">
        <v>43</v>
      </c>
      <c r="P588" s="137">
        <f>O588*H588</f>
        <v>0</v>
      </c>
      <c r="Q588" s="137">
        <v>1.2999999999999999E-3</v>
      </c>
      <c r="R588" s="137">
        <f>Q588*H588</f>
        <v>0</v>
      </c>
      <c r="S588" s="137">
        <v>0</v>
      </c>
      <c r="T588" s="138">
        <f>S588*H588</f>
        <v>0</v>
      </c>
      <c r="AR588" s="139" t="s">
        <v>395</v>
      </c>
      <c r="AT588" s="139" t="s">
        <v>320</v>
      </c>
      <c r="AU588" s="139" t="s">
        <v>82</v>
      </c>
      <c r="AY588" s="18" t="s">
        <v>134</v>
      </c>
      <c r="BE588" s="140">
        <f>IF(N588="základní",J588,0)</f>
        <v>0</v>
      </c>
      <c r="BF588" s="140">
        <f>IF(N588="snížená",J588,0)</f>
        <v>0</v>
      </c>
      <c r="BG588" s="140">
        <f>IF(N588="zákl. přenesená",J588,0)</f>
        <v>0</v>
      </c>
      <c r="BH588" s="140">
        <f>IF(N588="sníž. přenesená",J588,0)</f>
        <v>0</v>
      </c>
      <c r="BI588" s="140">
        <f>IF(N588="nulová",J588,0)</f>
        <v>0</v>
      </c>
      <c r="BJ588" s="18" t="s">
        <v>80</v>
      </c>
      <c r="BK588" s="140">
        <f>ROUND(I588*H588,2)</f>
        <v>0</v>
      </c>
      <c r="BL588" s="18" t="s">
        <v>268</v>
      </c>
      <c r="BM588" s="139" t="s">
        <v>770</v>
      </c>
    </row>
    <row r="589" spans="2:65" s="1" customFormat="1" ht="19.5">
      <c r="B589" s="33"/>
      <c r="D589" s="141" t="s">
        <v>144</v>
      </c>
      <c r="F589" s="142" t="s">
        <v>769</v>
      </c>
      <c r="I589" s="143"/>
      <c r="L589" s="33"/>
      <c r="M589" s="144"/>
      <c r="T589" s="54"/>
      <c r="AT589" s="18" t="s">
        <v>144</v>
      </c>
      <c r="AU589" s="18" t="s">
        <v>82</v>
      </c>
    </row>
    <row r="590" spans="2:65" s="12" customFormat="1" ht="11.25">
      <c r="B590" s="147"/>
      <c r="D590" s="141" t="s">
        <v>148</v>
      </c>
      <c r="E590" s="148" t="s">
        <v>19</v>
      </c>
      <c r="F590" s="149" t="s">
        <v>220</v>
      </c>
      <c r="H590" s="148" t="s">
        <v>19</v>
      </c>
      <c r="I590" s="150"/>
      <c r="L590" s="147"/>
      <c r="M590" s="151"/>
      <c r="T590" s="152"/>
      <c r="AT590" s="148" t="s">
        <v>148</v>
      </c>
      <c r="AU590" s="148" t="s">
        <v>82</v>
      </c>
      <c r="AV590" s="12" t="s">
        <v>80</v>
      </c>
      <c r="AW590" s="12" t="s">
        <v>33</v>
      </c>
      <c r="AX590" s="12" t="s">
        <v>72</v>
      </c>
      <c r="AY590" s="148" t="s">
        <v>134</v>
      </c>
    </row>
    <row r="591" spans="2:65" s="12" customFormat="1" ht="11.25">
      <c r="B591" s="147"/>
      <c r="D591" s="141" t="s">
        <v>148</v>
      </c>
      <c r="E591" s="148" t="s">
        <v>19</v>
      </c>
      <c r="F591" s="149" t="s">
        <v>765</v>
      </c>
      <c r="H591" s="148" t="s">
        <v>19</v>
      </c>
      <c r="I591" s="150"/>
      <c r="L591" s="147"/>
      <c r="M591" s="151"/>
      <c r="T591" s="152"/>
      <c r="AT591" s="148" t="s">
        <v>148</v>
      </c>
      <c r="AU591" s="148" t="s">
        <v>82</v>
      </c>
      <c r="AV591" s="12" t="s">
        <v>80</v>
      </c>
      <c r="AW591" s="12" t="s">
        <v>33</v>
      </c>
      <c r="AX591" s="12" t="s">
        <v>72</v>
      </c>
      <c r="AY591" s="148" t="s">
        <v>134</v>
      </c>
    </row>
    <row r="592" spans="2:65" s="13" customFormat="1" ht="11.25">
      <c r="B592" s="153"/>
      <c r="D592" s="141" t="s">
        <v>148</v>
      </c>
      <c r="E592" s="154" t="s">
        <v>19</v>
      </c>
      <c r="F592" s="155" t="s">
        <v>766</v>
      </c>
      <c r="H592" s="156">
        <v>1</v>
      </c>
      <c r="I592" s="157"/>
      <c r="L592" s="153"/>
      <c r="M592" s="158"/>
      <c r="T592" s="159"/>
      <c r="AT592" s="154" t="s">
        <v>148</v>
      </c>
      <c r="AU592" s="154" t="s">
        <v>82</v>
      </c>
      <c r="AV592" s="13" t="s">
        <v>82</v>
      </c>
      <c r="AW592" s="13" t="s">
        <v>33</v>
      </c>
      <c r="AX592" s="13" t="s">
        <v>80</v>
      </c>
      <c r="AY592" s="154" t="s">
        <v>134</v>
      </c>
    </row>
    <row r="593" spans="2:65" s="1" customFormat="1" ht="24.2" customHeight="1">
      <c r="B593" s="33"/>
      <c r="C593" s="128" t="s">
        <v>771</v>
      </c>
      <c r="D593" s="128" t="s">
        <v>137</v>
      </c>
      <c r="E593" s="129" t="s">
        <v>772</v>
      </c>
      <c r="F593" s="130" t="s">
        <v>773</v>
      </c>
      <c r="G593" s="131" t="s">
        <v>140</v>
      </c>
      <c r="H593" s="132">
        <v>1</v>
      </c>
      <c r="I593" s="133"/>
      <c r="J593" s="134">
        <f>ROUND(I593*H593,2)</f>
        <v>0</v>
      </c>
      <c r="K593" s="130" t="s">
        <v>141</v>
      </c>
      <c r="L593" s="33"/>
      <c r="M593" s="135" t="s">
        <v>19</v>
      </c>
      <c r="N593" s="136" t="s">
        <v>43</v>
      </c>
      <c r="P593" s="137">
        <f>O593*H593</f>
        <v>0</v>
      </c>
      <c r="Q593" s="137">
        <v>0</v>
      </c>
      <c r="R593" s="137">
        <f>Q593*H593</f>
        <v>0</v>
      </c>
      <c r="S593" s="137">
        <v>0</v>
      </c>
      <c r="T593" s="138">
        <f>S593*H593</f>
        <v>0</v>
      </c>
      <c r="AR593" s="139" t="s">
        <v>268</v>
      </c>
      <c r="AT593" s="139" t="s">
        <v>137</v>
      </c>
      <c r="AU593" s="139" t="s">
        <v>82</v>
      </c>
      <c r="AY593" s="18" t="s">
        <v>134</v>
      </c>
      <c r="BE593" s="140">
        <f>IF(N593="základní",J593,0)</f>
        <v>0</v>
      </c>
      <c r="BF593" s="140">
        <f>IF(N593="snížená",J593,0)</f>
        <v>0</v>
      </c>
      <c r="BG593" s="140">
        <f>IF(N593="zákl. přenesená",J593,0)</f>
        <v>0</v>
      </c>
      <c r="BH593" s="140">
        <f>IF(N593="sníž. přenesená",J593,0)</f>
        <v>0</v>
      </c>
      <c r="BI593" s="140">
        <f>IF(N593="nulová",J593,0)</f>
        <v>0</v>
      </c>
      <c r="BJ593" s="18" t="s">
        <v>80</v>
      </c>
      <c r="BK593" s="140">
        <f>ROUND(I593*H593,2)</f>
        <v>0</v>
      </c>
      <c r="BL593" s="18" t="s">
        <v>268</v>
      </c>
      <c r="BM593" s="139" t="s">
        <v>774</v>
      </c>
    </row>
    <row r="594" spans="2:65" s="1" customFormat="1" ht="19.5">
      <c r="B594" s="33"/>
      <c r="D594" s="141" t="s">
        <v>144</v>
      </c>
      <c r="F594" s="142" t="s">
        <v>775</v>
      </c>
      <c r="I594" s="143"/>
      <c r="L594" s="33"/>
      <c r="M594" s="144"/>
      <c r="T594" s="54"/>
      <c r="AT594" s="18" t="s">
        <v>144</v>
      </c>
      <c r="AU594" s="18" t="s">
        <v>82</v>
      </c>
    </row>
    <row r="595" spans="2:65" s="1" customFormat="1" ht="11.25">
      <c r="B595" s="33"/>
      <c r="D595" s="145" t="s">
        <v>146</v>
      </c>
      <c r="F595" s="146" t="s">
        <v>776</v>
      </c>
      <c r="I595" s="143"/>
      <c r="L595" s="33"/>
      <c r="M595" s="144"/>
      <c r="T595" s="54"/>
      <c r="AT595" s="18" t="s">
        <v>146</v>
      </c>
      <c r="AU595" s="18" t="s">
        <v>82</v>
      </c>
    </row>
    <row r="596" spans="2:65" s="12" customFormat="1" ht="11.25">
      <c r="B596" s="147"/>
      <c r="D596" s="141" t="s">
        <v>148</v>
      </c>
      <c r="E596" s="148" t="s">
        <v>19</v>
      </c>
      <c r="F596" s="149" t="s">
        <v>220</v>
      </c>
      <c r="H596" s="148" t="s">
        <v>19</v>
      </c>
      <c r="I596" s="150"/>
      <c r="L596" s="147"/>
      <c r="M596" s="151"/>
      <c r="T596" s="152"/>
      <c r="AT596" s="148" t="s">
        <v>148</v>
      </c>
      <c r="AU596" s="148" t="s">
        <v>82</v>
      </c>
      <c r="AV596" s="12" t="s">
        <v>80</v>
      </c>
      <c r="AW596" s="12" t="s">
        <v>33</v>
      </c>
      <c r="AX596" s="12" t="s">
        <v>72</v>
      </c>
      <c r="AY596" s="148" t="s">
        <v>134</v>
      </c>
    </row>
    <row r="597" spans="2:65" s="12" customFormat="1" ht="11.25">
      <c r="B597" s="147"/>
      <c r="D597" s="141" t="s">
        <v>148</v>
      </c>
      <c r="E597" s="148" t="s">
        <v>19</v>
      </c>
      <c r="F597" s="149" t="s">
        <v>765</v>
      </c>
      <c r="H597" s="148" t="s">
        <v>19</v>
      </c>
      <c r="I597" s="150"/>
      <c r="L597" s="147"/>
      <c r="M597" s="151"/>
      <c r="T597" s="152"/>
      <c r="AT597" s="148" t="s">
        <v>148</v>
      </c>
      <c r="AU597" s="148" t="s">
        <v>82</v>
      </c>
      <c r="AV597" s="12" t="s">
        <v>80</v>
      </c>
      <c r="AW597" s="12" t="s">
        <v>33</v>
      </c>
      <c r="AX597" s="12" t="s">
        <v>72</v>
      </c>
      <c r="AY597" s="148" t="s">
        <v>134</v>
      </c>
    </row>
    <row r="598" spans="2:65" s="13" customFormat="1" ht="11.25">
      <c r="B598" s="153"/>
      <c r="D598" s="141" t="s">
        <v>148</v>
      </c>
      <c r="E598" s="154" t="s">
        <v>19</v>
      </c>
      <c r="F598" s="155" t="s">
        <v>777</v>
      </c>
      <c r="H598" s="156">
        <v>1</v>
      </c>
      <c r="I598" s="157"/>
      <c r="L598" s="153"/>
      <c r="M598" s="158"/>
      <c r="T598" s="159"/>
      <c r="AT598" s="154" t="s">
        <v>148</v>
      </c>
      <c r="AU598" s="154" t="s">
        <v>82</v>
      </c>
      <c r="AV598" s="13" t="s">
        <v>82</v>
      </c>
      <c r="AW598" s="13" t="s">
        <v>33</v>
      </c>
      <c r="AX598" s="13" t="s">
        <v>80</v>
      </c>
      <c r="AY598" s="154" t="s">
        <v>134</v>
      </c>
    </row>
    <row r="599" spans="2:65" s="1" customFormat="1" ht="16.5" customHeight="1">
      <c r="B599" s="33"/>
      <c r="C599" s="174" t="s">
        <v>778</v>
      </c>
      <c r="D599" s="174" t="s">
        <v>320</v>
      </c>
      <c r="E599" s="175" t="s">
        <v>779</v>
      </c>
      <c r="F599" s="176" t="s">
        <v>780</v>
      </c>
      <c r="G599" s="177" t="s">
        <v>140</v>
      </c>
      <c r="H599" s="178">
        <v>0</v>
      </c>
      <c r="I599" s="179"/>
      <c r="J599" s="180">
        <f>ROUND(I599*H599,2)</f>
        <v>0</v>
      </c>
      <c r="K599" s="176" t="s">
        <v>141</v>
      </c>
      <c r="L599" s="181"/>
      <c r="M599" s="182" t="s">
        <v>19</v>
      </c>
      <c r="N599" s="183" t="s">
        <v>43</v>
      </c>
      <c r="P599" s="137">
        <f>O599*H599</f>
        <v>0</v>
      </c>
      <c r="Q599" s="137">
        <v>6.9999999999999994E-5</v>
      </c>
      <c r="R599" s="137">
        <f>Q599*H599</f>
        <v>0</v>
      </c>
      <c r="S599" s="137">
        <v>0</v>
      </c>
      <c r="T599" s="138">
        <f>S599*H599</f>
        <v>0</v>
      </c>
      <c r="AR599" s="139" t="s">
        <v>395</v>
      </c>
      <c r="AT599" s="139" t="s">
        <v>320</v>
      </c>
      <c r="AU599" s="139" t="s">
        <v>82</v>
      </c>
      <c r="AY599" s="18" t="s">
        <v>134</v>
      </c>
      <c r="BE599" s="140">
        <f>IF(N599="základní",J599,0)</f>
        <v>0</v>
      </c>
      <c r="BF599" s="140">
        <f>IF(N599="snížená",J599,0)</f>
        <v>0</v>
      </c>
      <c r="BG599" s="140">
        <f>IF(N599="zákl. přenesená",J599,0)</f>
        <v>0</v>
      </c>
      <c r="BH599" s="140">
        <f>IF(N599="sníž. přenesená",J599,0)</f>
        <v>0</v>
      </c>
      <c r="BI599" s="140">
        <f>IF(N599="nulová",J599,0)</f>
        <v>0</v>
      </c>
      <c r="BJ599" s="18" t="s">
        <v>80</v>
      </c>
      <c r="BK599" s="140">
        <f>ROUND(I599*H599,2)</f>
        <v>0</v>
      </c>
      <c r="BL599" s="18" t="s">
        <v>268</v>
      </c>
      <c r="BM599" s="139" t="s">
        <v>781</v>
      </c>
    </row>
    <row r="600" spans="2:65" s="1" customFormat="1" ht="11.25">
      <c r="B600" s="33"/>
      <c r="D600" s="141" t="s">
        <v>144</v>
      </c>
      <c r="F600" s="142" t="s">
        <v>780</v>
      </c>
      <c r="I600" s="143"/>
      <c r="L600" s="33"/>
      <c r="M600" s="144"/>
      <c r="T600" s="54"/>
      <c r="AT600" s="18" t="s">
        <v>144</v>
      </c>
      <c r="AU600" s="18" t="s">
        <v>82</v>
      </c>
    </row>
    <row r="601" spans="2:65" s="13" customFormat="1" ht="22.5">
      <c r="B601" s="153"/>
      <c r="D601" s="141" t="s">
        <v>148</v>
      </c>
      <c r="E601" s="154" t="s">
        <v>19</v>
      </c>
      <c r="F601" s="155" t="s">
        <v>782</v>
      </c>
      <c r="H601" s="156">
        <v>1</v>
      </c>
      <c r="I601" s="157"/>
      <c r="L601" s="153"/>
      <c r="M601" s="158"/>
      <c r="T601" s="159"/>
      <c r="AT601" s="154" t="s">
        <v>148</v>
      </c>
      <c r="AU601" s="154" t="s">
        <v>82</v>
      </c>
      <c r="AV601" s="13" t="s">
        <v>82</v>
      </c>
      <c r="AW601" s="13" t="s">
        <v>33</v>
      </c>
      <c r="AX601" s="13" t="s">
        <v>80</v>
      </c>
      <c r="AY601" s="154" t="s">
        <v>134</v>
      </c>
    </row>
    <row r="602" spans="2:65" s="1" customFormat="1" ht="37.9" customHeight="1">
      <c r="B602" s="33"/>
      <c r="C602" s="128" t="s">
        <v>783</v>
      </c>
      <c r="D602" s="128" t="s">
        <v>137</v>
      </c>
      <c r="E602" s="129" t="s">
        <v>784</v>
      </c>
      <c r="F602" s="130" t="s">
        <v>785</v>
      </c>
      <c r="G602" s="131" t="s">
        <v>140</v>
      </c>
      <c r="H602" s="132">
        <v>0</v>
      </c>
      <c r="I602" s="133"/>
      <c r="J602" s="134">
        <f>ROUND(I602*H602,2)</f>
        <v>0</v>
      </c>
      <c r="K602" s="130" t="s">
        <v>141</v>
      </c>
      <c r="L602" s="33"/>
      <c r="M602" s="135" t="s">
        <v>19</v>
      </c>
      <c r="N602" s="136" t="s">
        <v>43</v>
      </c>
      <c r="P602" s="137">
        <f>O602*H602</f>
        <v>0</v>
      </c>
      <c r="Q602" s="137">
        <v>0</v>
      </c>
      <c r="R602" s="137">
        <f>Q602*H602</f>
        <v>0</v>
      </c>
      <c r="S602" s="137">
        <v>0</v>
      </c>
      <c r="T602" s="138">
        <f>S602*H602</f>
        <v>0</v>
      </c>
      <c r="AR602" s="139" t="s">
        <v>268</v>
      </c>
      <c r="AT602" s="139" t="s">
        <v>137</v>
      </c>
      <c r="AU602" s="139" t="s">
        <v>82</v>
      </c>
      <c r="AY602" s="18" t="s">
        <v>134</v>
      </c>
      <c r="BE602" s="140">
        <f>IF(N602="základní",J602,0)</f>
        <v>0</v>
      </c>
      <c r="BF602" s="140">
        <f>IF(N602="snížená",J602,0)</f>
        <v>0</v>
      </c>
      <c r="BG602" s="140">
        <f>IF(N602="zákl. přenesená",J602,0)</f>
        <v>0</v>
      </c>
      <c r="BH602" s="140">
        <f>IF(N602="sníž. přenesená",J602,0)</f>
        <v>0</v>
      </c>
      <c r="BI602" s="140">
        <f>IF(N602="nulová",J602,0)</f>
        <v>0</v>
      </c>
      <c r="BJ602" s="18" t="s">
        <v>80</v>
      </c>
      <c r="BK602" s="140">
        <f>ROUND(I602*H602,2)</f>
        <v>0</v>
      </c>
      <c r="BL602" s="18" t="s">
        <v>268</v>
      </c>
      <c r="BM602" s="139" t="s">
        <v>786</v>
      </c>
    </row>
    <row r="603" spans="2:65" s="1" customFormat="1" ht="29.25">
      <c r="B603" s="33"/>
      <c r="D603" s="141" t="s">
        <v>144</v>
      </c>
      <c r="F603" s="142" t="s">
        <v>787</v>
      </c>
      <c r="I603" s="143"/>
      <c r="L603" s="33"/>
      <c r="M603" s="144"/>
      <c r="T603" s="54"/>
      <c r="AT603" s="18" t="s">
        <v>144</v>
      </c>
      <c r="AU603" s="18" t="s">
        <v>82</v>
      </c>
    </row>
    <row r="604" spans="2:65" s="1" customFormat="1" ht="11.25">
      <c r="B604" s="33"/>
      <c r="D604" s="145" t="s">
        <v>146</v>
      </c>
      <c r="F604" s="146" t="s">
        <v>788</v>
      </c>
      <c r="I604" s="143"/>
      <c r="L604" s="33"/>
      <c r="M604" s="144"/>
      <c r="T604" s="54"/>
      <c r="AT604" s="18" t="s">
        <v>146</v>
      </c>
      <c r="AU604" s="18" t="s">
        <v>82</v>
      </c>
    </row>
    <row r="605" spans="2:65" s="12" customFormat="1" ht="11.25">
      <c r="B605" s="147"/>
      <c r="D605" s="141" t="s">
        <v>148</v>
      </c>
      <c r="E605" s="148" t="s">
        <v>19</v>
      </c>
      <c r="F605" s="149" t="s">
        <v>220</v>
      </c>
      <c r="H605" s="148" t="s">
        <v>19</v>
      </c>
      <c r="I605" s="150"/>
      <c r="L605" s="147"/>
      <c r="M605" s="151"/>
      <c r="T605" s="152"/>
      <c r="AT605" s="148" t="s">
        <v>148</v>
      </c>
      <c r="AU605" s="148" t="s">
        <v>82</v>
      </c>
      <c r="AV605" s="12" t="s">
        <v>80</v>
      </c>
      <c r="AW605" s="12" t="s">
        <v>33</v>
      </c>
      <c r="AX605" s="12" t="s">
        <v>72</v>
      </c>
      <c r="AY605" s="148" t="s">
        <v>134</v>
      </c>
    </row>
    <row r="606" spans="2:65" s="12" customFormat="1" ht="11.25">
      <c r="B606" s="147"/>
      <c r="D606" s="141" t="s">
        <v>148</v>
      </c>
      <c r="E606" s="148" t="s">
        <v>19</v>
      </c>
      <c r="F606" s="149" t="s">
        <v>765</v>
      </c>
      <c r="H606" s="148" t="s">
        <v>19</v>
      </c>
      <c r="I606" s="150"/>
      <c r="L606" s="147"/>
      <c r="M606" s="151"/>
      <c r="T606" s="152"/>
      <c r="AT606" s="148" t="s">
        <v>148</v>
      </c>
      <c r="AU606" s="148" t="s">
        <v>82</v>
      </c>
      <c r="AV606" s="12" t="s">
        <v>80</v>
      </c>
      <c r="AW606" s="12" t="s">
        <v>33</v>
      </c>
      <c r="AX606" s="12" t="s">
        <v>72</v>
      </c>
      <c r="AY606" s="148" t="s">
        <v>134</v>
      </c>
    </row>
    <row r="607" spans="2:65" s="13" customFormat="1" ht="11.25">
      <c r="B607" s="153"/>
      <c r="D607" s="141" t="s">
        <v>148</v>
      </c>
      <c r="E607" s="154" t="s">
        <v>19</v>
      </c>
      <c r="F607" s="155" t="s">
        <v>789</v>
      </c>
      <c r="H607" s="156">
        <v>17</v>
      </c>
      <c r="I607" s="157"/>
      <c r="L607" s="153"/>
      <c r="M607" s="158"/>
      <c r="T607" s="159"/>
      <c r="AT607" s="154" t="s">
        <v>148</v>
      </c>
      <c r="AU607" s="154" t="s">
        <v>82</v>
      </c>
      <c r="AV607" s="13" t="s">
        <v>82</v>
      </c>
      <c r="AW607" s="13" t="s">
        <v>33</v>
      </c>
      <c r="AX607" s="13" t="s">
        <v>72</v>
      </c>
      <c r="AY607" s="154" t="s">
        <v>134</v>
      </c>
    </row>
    <row r="608" spans="2:65" s="13" customFormat="1" ht="11.25">
      <c r="B608" s="153"/>
      <c r="D608" s="141" t="s">
        <v>148</v>
      </c>
      <c r="E608" s="154" t="s">
        <v>19</v>
      </c>
      <c r="F608" s="155" t="s">
        <v>790</v>
      </c>
      <c r="H608" s="156">
        <v>4</v>
      </c>
      <c r="I608" s="157"/>
      <c r="L608" s="153"/>
      <c r="M608" s="158"/>
      <c r="T608" s="159"/>
      <c r="AT608" s="154" t="s">
        <v>148</v>
      </c>
      <c r="AU608" s="154" t="s">
        <v>82</v>
      </c>
      <c r="AV608" s="13" t="s">
        <v>82</v>
      </c>
      <c r="AW608" s="13" t="s">
        <v>33</v>
      </c>
      <c r="AX608" s="13" t="s">
        <v>72</v>
      </c>
      <c r="AY608" s="154" t="s">
        <v>134</v>
      </c>
    </row>
    <row r="609" spans="2:65" s="14" customFormat="1" ht="11.25">
      <c r="B609" s="160"/>
      <c r="D609" s="141" t="s">
        <v>148</v>
      </c>
      <c r="E609" s="161" t="s">
        <v>19</v>
      </c>
      <c r="F609" s="162" t="s">
        <v>174</v>
      </c>
      <c r="H609" s="163">
        <v>21</v>
      </c>
      <c r="I609" s="164"/>
      <c r="L609" s="160"/>
      <c r="M609" s="165"/>
      <c r="T609" s="166"/>
      <c r="AT609" s="161" t="s">
        <v>148</v>
      </c>
      <c r="AU609" s="161" t="s">
        <v>82</v>
      </c>
      <c r="AV609" s="14" t="s">
        <v>142</v>
      </c>
      <c r="AW609" s="14" t="s">
        <v>33</v>
      </c>
      <c r="AX609" s="14" t="s">
        <v>80</v>
      </c>
      <c r="AY609" s="161" t="s">
        <v>134</v>
      </c>
    </row>
    <row r="610" spans="2:65" s="1" customFormat="1" ht="24.2" customHeight="1">
      <c r="B610" s="33"/>
      <c r="C610" s="174" t="s">
        <v>791</v>
      </c>
      <c r="D610" s="174" t="s">
        <v>320</v>
      </c>
      <c r="E610" s="175" t="s">
        <v>792</v>
      </c>
      <c r="F610" s="176" t="s">
        <v>793</v>
      </c>
      <c r="G610" s="177" t="s">
        <v>140</v>
      </c>
      <c r="H610" s="178">
        <v>0</v>
      </c>
      <c r="I610" s="179"/>
      <c r="J610" s="180">
        <f>ROUND(I610*H610,2)</f>
        <v>0</v>
      </c>
      <c r="K610" s="176" t="s">
        <v>271</v>
      </c>
      <c r="L610" s="181"/>
      <c r="M610" s="182" t="s">
        <v>19</v>
      </c>
      <c r="N610" s="183" t="s">
        <v>43</v>
      </c>
      <c r="P610" s="137">
        <f>O610*H610</f>
        <v>0</v>
      </c>
      <c r="Q610" s="137">
        <v>2.5500000000000002E-3</v>
      </c>
      <c r="R610" s="137">
        <f>Q610*H610</f>
        <v>0</v>
      </c>
      <c r="S610" s="137">
        <v>0</v>
      </c>
      <c r="T610" s="138">
        <f>S610*H610</f>
        <v>0</v>
      </c>
      <c r="AR610" s="139" t="s">
        <v>395</v>
      </c>
      <c r="AT610" s="139" t="s">
        <v>320</v>
      </c>
      <c r="AU610" s="139" t="s">
        <v>82</v>
      </c>
      <c r="AY610" s="18" t="s">
        <v>134</v>
      </c>
      <c r="BE610" s="140">
        <f>IF(N610="základní",J610,0)</f>
        <v>0</v>
      </c>
      <c r="BF610" s="140">
        <f>IF(N610="snížená",J610,0)</f>
        <v>0</v>
      </c>
      <c r="BG610" s="140">
        <f>IF(N610="zákl. přenesená",J610,0)</f>
        <v>0</v>
      </c>
      <c r="BH610" s="140">
        <f>IF(N610="sníž. přenesená",J610,0)</f>
        <v>0</v>
      </c>
      <c r="BI610" s="140">
        <f>IF(N610="nulová",J610,0)</f>
        <v>0</v>
      </c>
      <c r="BJ610" s="18" t="s">
        <v>80</v>
      </c>
      <c r="BK610" s="140">
        <f>ROUND(I610*H610,2)</f>
        <v>0</v>
      </c>
      <c r="BL610" s="18" t="s">
        <v>268</v>
      </c>
      <c r="BM610" s="139" t="s">
        <v>794</v>
      </c>
    </row>
    <row r="611" spans="2:65" s="1" customFormat="1" ht="11.25">
      <c r="B611" s="33"/>
      <c r="D611" s="141" t="s">
        <v>144</v>
      </c>
      <c r="F611" s="142" t="s">
        <v>793</v>
      </c>
      <c r="I611" s="143"/>
      <c r="L611" s="33"/>
      <c r="M611" s="144"/>
      <c r="T611" s="54"/>
      <c r="AT611" s="18" t="s">
        <v>144</v>
      </c>
      <c r="AU611" s="18" t="s">
        <v>82</v>
      </c>
    </row>
    <row r="612" spans="2:65" s="12" customFormat="1" ht="11.25">
      <c r="B612" s="147"/>
      <c r="D612" s="141" t="s">
        <v>148</v>
      </c>
      <c r="E612" s="148" t="s">
        <v>19</v>
      </c>
      <c r="F612" s="149" t="s">
        <v>220</v>
      </c>
      <c r="H612" s="148" t="s">
        <v>19</v>
      </c>
      <c r="I612" s="150"/>
      <c r="L612" s="147"/>
      <c r="M612" s="151"/>
      <c r="T612" s="152"/>
      <c r="AT612" s="148" t="s">
        <v>148</v>
      </c>
      <c r="AU612" s="148" t="s">
        <v>82</v>
      </c>
      <c r="AV612" s="12" t="s">
        <v>80</v>
      </c>
      <c r="AW612" s="12" t="s">
        <v>33</v>
      </c>
      <c r="AX612" s="12" t="s">
        <v>72</v>
      </c>
      <c r="AY612" s="148" t="s">
        <v>134</v>
      </c>
    </row>
    <row r="613" spans="2:65" s="12" customFormat="1" ht="11.25">
      <c r="B613" s="147"/>
      <c r="D613" s="141" t="s">
        <v>148</v>
      </c>
      <c r="E613" s="148" t="s">
        <v>19</v>
      </c>
      <c r="F613" s="149" t="s">
        <v>765</v>
      </c>
      <c r="H613" s="148" t="s">
        <v>19</v>
      </c>
      <c r="I613" s="150"/>
      <c r="L613" s="147"/>
      <c r="M613" s="151"/>
      <c r="T613" s="152"/>
      <c r="AT613" s="148" t="s">
        <v>148</v>
      </c>
      <c r="AU613" s="148" t="s">
        <v>82</v>
      </c>
      <c r="AV613" s="12" t="s">
        <v>80</v>
      </c>
      <c r="AW613" s="12" t="s">
        <v>33</v>
      </c>
      <c r="AX613" s="12" t="s">
        <v>72</v>
      </c>
      <c r="AY613" s="148" t="s">
        <v>134</v>
      </c>
    </row>
    <row r="614" spans="2:65" s="13" customFormat="1" ht="11.25">
      <c r="B614" s="153"/>
      <c r="D614" s="141" t="s">
        <v>148</v>
      </c>
      <c r="E614" s="154" t="s">
        <v>19</v>
      </c>
      <c r="F614" s="155" t="s">
        <v>790</v>
      </c>
      <c r="H614" s="156">
        <v>4</v>
      </c>
      <c r="I614" s="157"/>
      <c r="L614" s="153"/>
      <c r="M614" s="158"/>
      <c r="T614" s="159"/>
      <c r="AT614" s="154" t="s">
        <v>148</v>
      </c>
      <c r="AU614" s="154" t="s">
        <v>82</v>
      </c>
      <c r="AV614" s="13" t="s">
        <v>82</v>
      </c>
      <c r="AW614" s="13" t="s">
        <v>33</v>
      </c>
      <c r="AX614" s="13" t="s">
        <v>80</v>
      </c>
      <c r="AY614" s="154" t="s">
        <v>134</v>
      </c>
    </row>
    <row r="615" spans="2:65" s="1" customFormat="1" ht="24.2" customHeight="1">
      <c r="B615" s="33"/>
      <c r="C615" s="174" t="s">
        <v>795</v>
      </c>
      <c r="D615" s="174" t="s">
        <v>320</v>
      </c>
      <c r="E615" s="175" t="s">
        <v>796</v>
      </c>
      <c r="F615" s="176" t="s">
        <v>797</v>
      </c>
      <c r="G615" s="177" t="s">
        <v>140</v>
      </c>
      <c r="H615" s="178">
        <v>0</v>
      </c>
      <c r="I615" s="179"/>
      <c r="J615" s="180">
        <f>ROUND(I615*H615,2)</f>
        <v>0</v>
      </c>
      <c r="K615" s="176" t="s">
        <v>271</v>
      </c>
      <c r="L615" s="181"/>
      <c r="M615" s="182" t="s">
        <v>19</v>
      </c>
      <c r="N615" s="183" t="s">
        <v>43</v>
      </c>
      <c r="P615" s="137">
        <f>O615*H615</f>
        <v>0</v>
      </c>
      <c r="Q615" s="137">
        <v>2.5500000000000002E-3</v>
      </c>
      <c r="R615" s="137">
        <f>Q615*H615</f>
        <v>0</v>
      </c>
      <c r="S615" s="137">
        <v>0</v>
      </c>
      <c r="T615" s="138">
        <f>S615*H615</f>
        <v>0</v>
      </c>
      <c r="AR615" s="139" t="s">
        <v>395</v>
      </c>
      <c r="AT615" s="139" t="s">
        <v>320</v>
      </c>
      <c r="AU615" s="139" t="s">
        <v>82</v>
      </c>
      <c r="AY615" s="18" t="s">
        <v>134</v>
      </c>
      <c r="BE615" s="140">
        <f>IF(N615="základní",J615,0)</f>
        <v>0</v>
      </c>
      <c r="BF615" s="140">
        <f>IF(N615="snížená",J615,0)</f>
        <v>0</v>
      </c>
      <c r="BG615" s="140">
        <f>IF(N615="zákl. přenesená",J615,0)</f>
        <v>0</v>
      </c>
      <c r="BH615" s="140">
        <f>IF(N615="sníž. přenesená",J615,0)</f>
        <v>0</v>
      </c>
      <c r="BI615" s="140">
        <f>IF(N615="nulová",J615,0)</f>
        <v>0</v>
      </c>
      <c r="BJ615" s="18" t="s">
        <v>80</v>
      </c>
      <c r="BK615" s="140">
        <f>ROUND(I615*H615,2)</f>
        <v>0</v>
      </c>
      <c r="BL615" s="18" t="s">
        <v>268</v>
      </c>
      <c r="BM615" s="139" t="s">
        <v>798</v>
      </c>
    </row>
    <row r="616" spans="2:65" s="1" customFormat="1" ht="19.5">
      <c r="B616" s="33"/>
      <c r="D616" s="141" t="s">
        <v>144</v>
      </c>
      <c r="F616" s="142" t="s">
        <v>797</v>
      </c>
      <c r="I616" s="143"/>
      <c r="L616" s="33"/>
      <c r="M616" s="144"/>
      <c r="T616" s="54"/>
      <c r="AT616" s="18" t="s">
        <v>144</v>
      </c>
      <c r="AU616" s="18" t="s">
        <v>82</v>
      </c>
    </row>
    <row r="617" spans="2:65" s="12" customFormat="1" ht="11.25">
      <c r="B617" s="147"/>
      <c r="D617" s="141" t="s">
        <v>148</v>
      </c>
      <c r="E617" s="148" t="s">
        <v>19</v>
      </c>
      <c r="F617" s="149" t="s">
        <v>220</v>
      </c>
      <c r="H617" s="148" t="s">
        <v>19</v>
      </c>
      <c r="I617" s="150"/>
      <c r="L617" s="147"/>
      <c r="M617" s="151"/>
      <c r="T617" s="152"/>
      <c r="AT617" s="148" t="s">
        <v>148</v>
      </c>
      <c r="AU617" s="148" t="s">
        <v>82</v>
      </c>
      <c r="AV617" s="12" t="s">
        <v>80</v>
      </c>
      <c r="AW617" s="12" t="s">
        <v>33</v>
      </c>
      <c r="AX617" s="12" t="s">
        <v>72</v>
      </c>
      <c r="AY617" s="148" t="s">
        <v>134</v>
      </c>
    </row>
    <row r="618" spans="2:65" s="12" customFormat="1" ht="11.25">
      <c r="B618" s="147"/>
      <c r="D618" s="141" t="s">
        <v>148</v>
      </c>
      <c r="E618" s="148" t="s">
        <v>19</v>
      </c>
      <c r="F618" s="149" t="s">
        <v>765</v>
      </c>
      <c r="H618" s="148" t="s">
        <v>19</v>
      </c>
      <c r="I618" s="150"/>
      <c r="L618" s="147"/>
      <c r="M618" s="151"/>
      <c r="T618" s="152"/>
      <c r="AT618" s="148" t="s">
        <v>148</v>
      </c>
      <c r="AU618" s="148" t="s">
        <v>82</v>
      </c>
      <c r="AV618" s="12" t="s">
        <v>80</v>
      </c>
      <c r="AW618" s="12" t="s">
        <v>33</v>
      </c>
      <c r="AX618" s="12" t="s">
        <v>72</v>
      </c>
      <c r="AY618" s="148" t="s">
        <v>134</v>
      </c>
    </row>
    <row r="619" spans="2:65" s="13" customFormat="1" ht="11.25">
      <c r="B619" s="153"/>
      <c r="D619" s="141" t="s">
        <v>148</v>
      </c>
      <c r="E619" s="154" t="s">
        <v>19</v>
      </c>
      <c r="F619" s="155" t="s">
        <v>789</v>
      </c>
      <c r="H619" s="156">
        <v>17</v>
      </c>
      <c r="I619" s="157"/>
      <c r="L619" s="153"/>
      <c r="M619" s="158"/>
      <c r="T619" s="159"/>
      <c r="AT619" s="154" t="s">
        <v>148</v>
      </c>
      <c r="AU619" s="154" t="s">
        <v>82</v>
      </c>
      <c r="AV619" s="13" t="s">
        <v>82</v>
      </c>
      <c r="AW619" s="13" t="s">
        <v>33</v>
      </c>
      <c r="AX619" s="13" t="s">
        <v>80</v>
      </c>
      <c r="AY619" s="154" t="s">
        <v>134</v>
      </c>
    </row>
    <row r="620" spans="2:65" s="1" customFormat="1" ht="24.2" customHeight="1">
      <c r="B620" s="33"/>
      <c r="C620" s="128" t="s">
        <v>799</v>
      </c>
      <c r="D620" s="128" t="s">
        <v>137</v>
      </c>
      <c r="E620" s="129" t="s">
        <v>800</v>
      </c>
      <c r="F620" s="130" t="s">
        <v>801</v>
      </c>
      <c r="G620" s="131" t="s">
        <v>533</v>
      </c>
      <c r="H620" s="184"/>
      <c r="I620" s="133"/>
      <c r="J620" s="134">
        <f>ROUND(I620*H620,2)</f>
        <v>0</v>
      </c>
      <c r="K620" s="130" t="s">
        <v>141</v>
      </c>
      <c r="L620" s="33"/>
      <c r="M620" s="135" t="s">
        <v>19</v>
      </c>
      <c r="N620" s="136" t="s">
        <v>43</v>
      </c>
      <c r="P620" s="137">
        <f>O620*H620</f>
        <v>0</v>
      </c>
      <c r="Q620" s="137">
        <v>0</v>
      </c>
      <c r="R620" s="137">
        <f>Q620*H620</f>
        <v>0</v>
      </c>
      <c r="S620" s="137">
        <v>0</v>
      </c>
      <c r="T620" s="138">
        <f>S620*H620</f>
        <v>0</v>
      </c>
      <c r="AR620" s="139" t="s">
        <v>268</v>
      </c>
      <c r="AT620" s="139" t="s">
        <v>137</v>
      </c>
      <c r="AU620" s="139" t="s">
        <v>82</v>
      </c>
      <c r="AY620" s="18" t="s">
        <v>134</v>
      </c>
      <c r="BE620" s="140">
        <f>IF(N620="základní",J620,0)</f>
        <v>0</v>
      </c>
      <c r="BF620" s="140">
        <f>IF(N620="snížená",J620,0)</f>
        <v>0</v>
      </c>
      <c r="BG620" s="140">
        <f>IF(N620="zákl. přenesená",J620,0)</f>
        <v>0</v>
      </c>
      <c r="BH620" s="140">
        <f>IF(N620="sníž. přenesená",J620,0)</f>
        <v>0</v>
      </c>
      <c r="BI620" s="140">
        <f>IF(N620="nulová",J620,0)</f>
        <v>0</v>
      </c>
      <c r="BJ620" s="18" t="s">
        <v>80</v>
      </c>
      <c r="BK620" s="140">
        <f>ROUND(I620*H620,2)</f>
        <v>0</v>
      </c>
      <c r="BL620" s="18" t="s">
        <v>268</v>
      </c>
      <c r="BM620" s="139" t="s">
        <v>802</v>
      </c>
    </row>
    <row r="621" spans="2:65" s="1" customFormat="1" ht="29.25">
      <c r="B621" s="33"/>
      <c r="D621" s="141" t="s">
        <v>144</v>
      </c>
      <c r="F621" s="142" t="s">
        <v>803</v>
      </c>
      <c r="I621" s="143"/>
      <c r="L621" s="33"/>
      <c r="M621" s="144"/>
      <c r="T621" s="54"/>
      <c r="AT621" s="18" t="s">
        <v>144</v>
      </c>
      <c r="AU621" s="18" t="s">
        <v>82</v>
      </c>
    </row>
    <row r="622" spans="2:65" s="1" customFormat="1" ht="11.25">
      <c r="B622" s="33"/>
      <c r="D622" s="145" t="s">
        <v>146</v>
      </c>
      <c r="F622" s="146" t="s">
        <v>804</v>
      </c>
      <c r="I622" s="143"/>
      <c r="L622" s="33"/>
      <c r="M622" s="144"/>
      <c r="T622" s="54"/>
      <c r="AT622" s="18" t="s">
        <v>146</v>
      </c>
      <c r="AU622" s="18" t="s">
        <v>82</v>
      </c>
    </row>
    <row r="623" spans="2:65" s="11" customFormat="1" ht="22.9" customHeight="1">
      <c r="B623" s="116"/>
      <c r="D623" s="117" t="s">
        <v>71</v>
      </c>
      <c r="E623" s="126" t="s">
        <v>805</v>
      </c>
      <c r="F623" s="126" t="s">
        <v>806</v>
      </c>
      <c r="I623" s="119"/>
      <c r="J623" s="127">
        <f>BK623</f>
        <v>0</v>
      </c>
      <c r="L623" s="116"/>
      <c r="M623" s="121"/>
      <c r="P623" s="122">
        <f>SUM(P624:P673)</f>
        <v>0</v>
      </c>
      <c r="R623" s="122">
        <f>SUM(R624:R673)</f>
        <v>0.16094</v>
      </c>
      <c r="T623" s="123">
        <f>SUM(T624:T673)</f>
        <v>0</v>
      </c>
      <c r="AR623" s="117" t="s">
        <v>82</v>
      </c>
      <c r="AT623" s="124" t="s">
        <v>71</v>
      </c>
      <c r="AU623" s="124" t="s">
        <v>80</v>
      </c>
      <c r="AY623" s="117" t="s">
        <v>134</v>
      </c>
      <c r="BK623" s="125">
        <f>SUM(BK624:BK673)</f>
        <v>0</v>
      </c>
    </row>
    <row r="624" spans="2:65" s="1" customFormat="1" ht="24.2" customHeight="1">
      <c r="B624" s="33"/>
      <c r="C624" s="128" t="s">
        <v>807</v>
      </c>
      <c r="D624" s="128" t="s">
        <v>137</v>
      </c>
      <c r="E624" s="129" t="s">
        <v>808</v>
      </c>
      <c r="F624" s="130" t="s">
        <v>809</v>
      </c>
      <c r="G624" s="131" t="s">
        <v>140</v>
      </c>
      <c r="H624" s="132">
        <v>2</v>
      </c>
      <c r="I624" s="133"/>
      <c r="J624" s="134">
        <f>ROUND(I624*H624,2)</f>
        <v>0</v>
      </c>
      <c r="K624" s="130" t="s">
        <v>141</v>
      </c>
      <c r="L624" s="33"/>
      <c r="M624" s="135" t="s">
        <v>19</v>
      </c>
      <c r="N624" s="136" t="s">
        <v>43</v>
      </c>
      <c r="P624" s="137">
        <f>O624*H624</f>
        <v>0</v>
      </c>
      <c r="Q624" s="137">
        <v>0</v>
      </c>
      <c r="R624" s="137">
        <f>Q624*H624</f>
        <v>0</v>
      </c>
      <c r="S624" s="137">
        <v>0</v>
      </c>
      <c r="T624" s="138">
        <f>S624*H624</f>
        <v>0</v>
      </c>
      <c r="AR624" s="139" t="s">
        <v>268</v>
      </c>
      <c r="AT624" s="139" t="s">
        <v>137</v>
      </c>
      <c r="AU624" s="139" t="s">
        <v>82</v>
      </c>
      <c r="AY624" s="18" t="s">
        <v>134</v>
      </c>
      <c r="BE624" s="140">
        <f>IF(N624="základní",J624,0)</f>
        <v>0</v>
      </c>
      <c r="BF624" s="140">
        <f>IF(N624="snížená",J624,0)</f>
        <v>0</v>
      </c>
      <c r="BG624" s="140">
        <f>IF(N624="zákl. přenesená",J624,0)</f>
        <v>0</v>
      </c>
      <c r="BH624" s="140">
        <f>IF(N624="sníž. přenesená",J624,0)</f>
        <v>0</v>
      </c>
      <c r="BI624" s="140">
        <f>IF(N624="nulová",J624,0)</f>
        <v>0</v>
      </c>
      <c r="BJ624" s="18" t="s">
        <v>80</v>
      </c>
      <c r="BK624" s="140">
        <f>ROUND(I624*H624,2)</f>
        <v>0</v>
      </c>
      <c r="BL624" s="18" t="s">
        <v>268</v>
      </c>
      <c r="BM624" s="139" t="s">
        <v>810</v>
      </c>
    </row>
    <row r="625" spans="2:65" s="1" customFormat="1" ht="19.5">
      <c r="B625" s="33"/>
      <c r="D625" s="141" t="s">
        <v>144</v>
      </c>
      <c r="F625" s="142" t="s">
        <v>811</v>
      </c>
      <c r="I625" s="143"/>
      <c r="L625" s="33"/>
      <c r="M625" s="144"/>
      <c r="T625" s="54"/>
      <c r="AT625" s="18" t="s">
        <v>144</v>
      </c>
      <c r="AU625" s="18" t="s">
        <v>82</v>
      </c>
    </row>
    <row r="626" spans="2:65" s="1" customFormat="1" ht="11.25">
      <c r="B626" s="33"/>
      <c r="D626" s="145" t="s">
        <v>146</v>
      </c>
      <c r="F626" s="146" t="s">
        <v>812</v>
      </c>
      <c r="I626" s="143"/>
      <c r="L626" s="33"/>
      <c r="M626" s="144"/>
      <c r="T626" s="54"/>
      <c r="AT626" s="18" t="s">
        <v>146</v>
      </c>
      <c r="AU626" s="18" t="s">
        <v>82</v>
      </c>
    </row>
    <row r="627" spans="2:65" s="13" customFormat="1" ht="11.25">
      <c r="B627" s="153"/>
      <c r="D627" s="141" t="s">
        <v>148</v>
      </c>
      <c r="E627" s="154" t="s">
        <v>19</v>
      </c>
      <c r="F627" s="155" t="s">
        <v>813</v>
      </c>
      <c r="H627" s="156">
        <v>2</v>
      </c>
      <c r="I627" s="157"/>
      <c r="L627" s="153"/>
      <c r="M627" s="158"/>
      <c r="T627" s="159"/>
      <c r="AT627" s="154" t="s">
        <v>148</v>
      </c>
      <c r="AU627" s="154" t="s">
        <v>82</v>
      </c>
      <c r="AV627" s="13" t="s">
        <v>82</v>
      </c>
      <c r="AW627" s="13" t="s">
        <v>33</v>
      </c>
      <c r="AX627" s="13" t="s">
        <v>80</v>
      </c>
      <c r="AY627" s="154" t="s">
        <v>134</v>
      </c>
    </row>
    <row r="628" spans="2:65" s="1" customFormat="1" ht="49.15" customHeight="1">
      <c r="B628" s="33"/>
      <c r="C628" s="174" t="s">
        <v>814</v>
      </c>
      <c r="D628" s="174" t="s">
        <v>320</v>
      </c>
      <c r="E628" s="175" t="s">
        <v>815</v>
      </c>
      <c r="F628" s="176" t="s">
        <v>816</v>
      </c>
      <c r="G628" s="177" t="s">
        <v>140</v>
      </c>
      <c r="H628" s="178">
        <v>2</v>
      </c>
      <c r="I628" s="179"/>
      <c r="J628" s="180">
        <f>ROUND(I628*H628,2)</f>
        <v>0</v>
      </c>
      <c r="K628" s="176" t="s">
        <v>271</v>
      </c>
      <c r="L628" s="181"/>
      <c r="M628" s="182" t="s">
        <v>19</v>
      </c>
      <c r="N628" s="183" t="s">
        <v>43</v>
      </c>
      <c r="P628" s="137">
        <f>O628*H628</f>
        <v>0</v>
      </c>
      <c r="Q628" s="137">
        <v>0.02</v>
      </c>
      <c r="R628" s="137">
        <f>Q628*H628</f>
        <v>0.04</v>
      </c>
      <c r="S628" s="137">
        <v>0</v>
      </c>
      <c r="T628" s="138">
        <f>S628*H628</f>
        <v>0</v>
      </c>
      <c r="AR628" s="139" t="s">
        <v>395</v>
      </c>
      <c r="AT628" s="139" t="s">
        <v>320</v>
      </c>
      <c r="AU628" s="139" t="s">
        <v>82</v>
      </c>
      <c r="AY628" s="18" t="s">
        <v>134</v>
      </c>
      <c r="BE628" s="140">
        <f>IF(N628="základní",J628,0)</f>
        <v>0</v>
      </c>
      <c r="BF628" s="140">
        <f>IF(N628="snížená",J628,0)</f>
        <v>0</v>
      </c>
      <c r="BG628" s="140">
        <f>IF(N628="zákl. přenesená",J628,0)</f>
        <v>0</v>
      </c>
      <c r="BH628" s="140">
        <f>IF(N628="sníž. přenesená",J628,0)</f>
        <v>0</v>
      </c>
      <c r="BI628" s="140">
        <f>IF(N628="nulová",J628,0)</f>
        <v>0</v>
      </c>
      <c r="BJ628" s="18" t="s">
        <v>80</v>
      </c>
      <c r="BK628" s="140">
        <f>ROUND(I628*H628,2)</f>
        <v>0</v>
      </c>
      <c r="BL628" s="18" t="s">
        <v>268</v>
      </c>
      <c r="BM628" s="139" t="s">
        <v>817</v>
      </c>
    </row>
    <row r="629" spans="2:65" s="1" customFormat="1" ht="29.25">
      <c r="B629" s="33"/>
      <c r="D629" s="141" t="s">
        <v>144</v>
      </c>
      <c r="F629" s="142" t="s">
        <v>816</v>
      </c>
      <c r="I629" s="143"/>
      <c r="L629" s="33"/>
      <c r="M629" s="144"/>
      <c r="T629" s="54"/>
      <c r="AT629" s="18" t="s">
        <v>144</v>
      </c>
      <c r="AU629" s="18" t="s">
        <v>82</v>
      </c>
    </row>
    <row r="630" spans="2:65" s="13" customFormat="1" ht="11.25">
      <c r="B630" s="153"/>
      <c r="D630" s="141" t="s">
        <v>148</v>
      </c>
      <c r="E630" s="154" t="s">
        <v>19</v>
      </c>
      <c r="F630" s="155" t="s">
        <v>818</v>
      </c>
      <c r="H630" s="156">
        <v>2</v>
      </c>
      <c r="I630" s="157"/>
      <c r="L630" s="153"/>
      <c r="M630" s="158"/>
      <c r="T630" s="159"/>
      <c r="AT630" s="154" t="s">
        <v>148</v>
      </c>
      <c r="AU630" s="154" t="s">
        <v>82</v>
      </c>
      <c r="AV630" s="13" t="s">
        <v>82</v>
      </c>
      <c r="AW630" s="13" t="s">
        <v>33</v>
      </c>
      <c r="AX630" s="13" t="s">
        <v>80</v>
      </c>
      <c r="AY630" s="154" t="s">
        <v>134</v>
      </c>
    </row>
    <row r="631" spans="2:65" s="1" customFormat="1" ht="16.5" customHeight="1">
      <c r="B631" s="33"/>
      <c r="C631" s="128" t="s">
        <v>819</v>
      </c>
      <c r="D631" s="128" t="s">
        <v>137</v>
      </c>
      <c r="E631" s="129" t="s">
        <v>820</v>
      </c>
      <c r="F631" s="130" t="s">
        <v>821</v>
      </c>
      <c r="G631" s="131" t="s">
        <v>140</v>
      </c>
      <c r="H631" s="132">
        <v>2</v>
      </c>
      <c r="I631" s="133"/>
      <c r="J631" s="134">
        <f>ROUND(I631*H631,2)</f>
        <v>0</v>
      </c>
      <c r="K631" s="130" t="s">
        <v>141</v>
      </c>
      <c r="L631" s="33"/>
      <c r="M631" s="135" t="s">
        <v>19</v>
      </c>
      <c r="N631" s="136" t="s">
        <v>43</v>
      </c>
      <c r="P631" s="137">
        <f>O631*H631</f>
        <v>0</v>
      </c>
      <c r="Q631" s="137">
        <v>0</v>
      </c>
      <c r="R631" s="137">
        <f>Q631*H631</f>
        <v>0</v>
      </c>
      <c r="S631" s="137">
        <v>0</v>
      </c>
      <c r="T631" s="138">
        <f>S631*H631</f>
        <v>0</v>
      </c>
      <c r="AR631" s="139" t="s">
        <v>268</v>
      </c>
      <c r="AT631" s="139" t="s">
        <v>137</v>
      </c>
      <c r="AU631" s="139" t="s">
        <v>82</v>
      </c>
      <c r="AY631" s="18" t="s">
        <v>134</v>
      </c>
      <c r="BE631" s="140">
        <f>IF(N631="základní",J631,0)</f>
        <v>0</v>
      </c>
      <c r="BF631" s="140">
        <f>IF(N631="snížená",J631,0)</f>
        <v>0</v>
      </c>
      <c r="BG631" s="140">
        <f>IF(N631="zákl. přenesená",J631,0)</f>
        <v>0</v>
      </c>
      <c r="BH631" s="140">
        <f>IF(N631="sníž. přenesená",J631,0)</f>
        <v>0</v>
      </c>
      <c r="BI631" s="140">
        <f>IF(N631="nulová",J631,0)</f>
        <v>0</v>
      </c>
      <c r="BJ631" s="18" t="s">
        <v>80</v>
      </c>
      <c r="BK631" s="140">
        <f>ROUND(I631*H631,2)</f>
        <v>0</v>
      </c>
      <c r="BL631" s="18" t="s">
        <v>268</v>
      </c>
      <c r="BM631" s="139" t="s">
        <v>822</v>
      </c>
    </row>
    <row r="632" spans="2:65" s="1" customFormat="1" ht="19.5">
      <c r="B632" s="33"/>
      <c r="D632" s="141" t="s">
        <v>144</v>
      </c>
      <c r="F632" s="142" t="s">
        <v>823</v>
      </c>
      <c r="I632" s="143"/>
      <c r="L632" s="33"/>
      <c r="M632" s="144"/>
      <c r="T632" s="54"/>
      <c r="AT632" s="18" t="s">
        <v>144</v>
      </c>
      <c r="AU632" s="18" t="s">
        <v>82</v>
      </c>
    </row>
    <row r="633" spans="2:65" s="1" customFormat="1" ht="11.25">
      <c r="B633" s="33"/>
      <c r="D633" s="145" t="s">
        <v>146</v>
      </c>
      <c r="F633" s="146" t="s">
        <v>824</v>
      </c>
      <c r="I633" s="143"/>
      <c r="L633" s="33"/>
      <c r="M633" s="144"/>
      <c r="T633" s="54"/>
      <c r="AT633" s="18" t="s">
        <v>146</v>
      </c>
      <c r="AU633" s="18" t="s">
        <v>82</v>
      </c>
    </row>
    <row r="634" spans="2:65" s="13" customFormat="1" ht="11.25">
      <c r="B634" s="153"/>
      <c r="D634" s="141" t="s">
        <v>148</v>
      </c>
      <c r="E634" s="154" t="s">
        <v>19</v>
      </c>
      <c r="F634" s="155" t="s">
        <v>825</v>
      </c>
      <c r="H634" s="156">
        <v>2</v>
      </c>
      <c r="I634" s="157"/>
      <c r="L634" s="153"/>
      <c r="M634" s="158"/>
      <c r="T634" s="159"/>
      <c r="AT634" s="154" t="s">
        <v>148</v>
      </c>
      <c r="AU634" s="154" t="s">
        <v>82</v>
      </c>
      <c r="AV634" s="13" t="s">
        <v>82</v>
      </c>
      <c r="AW634" s="13" t="s">
        <v>33</v>
      </c>
      <c r="AX634" s="13" t="s">
        <v>80</v>
      </c>
      <c r="AY634" s="154" t="s">
        <v>134</v>
      </c>
    </row>
    <row r="635" spans="2:65" s="1" customFormat="1" ht="24.2" customHeight="1">
      <c r="B635" s="33"/>
      <c r="C635" s="174" t="s">
        <v>347</v>
      </c>
      <c r="D635" s="174" t="s">
        <v>320</v>
      </c>
      <c r="E635" s="175" t="s">
        <v>826</v>
      </c>
      <c r="F635" s="176" t="s">
        <v>827</v>
      </c>
      <c r="G635" s="177" t="s">
        <v>140</v>
      </c>
      <c r="H635" s="178">
        <v>2</v>
      </c>
      <c r="I635" s="179"/>
      <c r="J635" s="180">
        <f>ROUND(I635*H635,2)</f>
        <v>0</v>
      </c>
      <c r="K635" s="176" t="s">
        <v>271</v>
      </c>
      <c r="L635" s="181"/>
      <c r="M635" s="182" t="s">
        <v>19</v>
      </c>
      <c r="N635" s="183" t="s">
        <v>43</v>
      </c>
      <c r="P635" s="137">
        <f>O635*H635</f>
        <v>0</v>
      </c>
      <c r="Q635" s="137">
        <v>5.0999999999999997E-2</v>
      </c>
      <c r="R635" s="137">
        <f>Q635*H635</f>
        <v>0.10199999999999999</v>
      </c>
      <c r="S635" s="137">
        <v>0</v>
      </c>
      <c r="T635" s="138">
        <f>S635*H635</f>
        <v>0</v>
      </c>
      <c r="AR635" s="139" t="s">
        <v>395</v>
      </c>
      <c r="AT635" s="139" t="s">
        <v>320</v>
      </c>
      <c r="AU635" s="139" t="s">
        <v>82</v>
      </c>
      <c r="AY635" s="18" t="s">
        <v>134</v>
      </c>
      <c r="BE635" s="140">
        <f>IF(N635="základní",J635,0)</f>
        <v>0</v>
      </c>
      <c r="BF635" s="140">
        <f>IF(N635="snížená",J635,0)</f>
        <v>0</v>
      </c>
      <c r="BG635" s="140">
        <f>IF(N635="zákl. přenesená",J635,0)</f>
        <v>0</v>
      </c>
      <c r="BH635" s="140">
        <f>IF(N635="sníž. přenesená",J635,0)</f>
        <v>0</v>
      </c>
      <c r="BI635" s="140">
        <f>IF(N635="nulová",J635,0)</f>
        <v>0</v>
      </c>
      <c r="BJ635" s="18" t="s">
        <v>80</v>
      </c>
      <c r="BK635" s="140">
        <f>ROUND(I635*H635,2)</f>
        <v>0</v>
      </c>
      <c r="BL635" s="18" t="s">
        <v>268</v>
      </c>
      <c r="BM635" s="139" t="s">
        <v>828</v>
      </c>
    </row>
    <row r="636" spans="2:65" s="1" customFormat="1" ht="19.5">
      <c r="B636" s="33"/>
      <c r="D636" s="141" t="s">
        <v>144</v>
      </c>
      <c r="F636" s="142" t="s">
        <v>827</v>
      </c>
      <c r="I636" s="143"/>
      <c r="L636" s="33"/>
      <c r="M636" s="144"/>
      <c r="T636" s="54"/>
      <c r="AT636" s="18" t="s">
        <v>144</v>
      </c>
      <c r="AU636" s="18" t="s">
        <v>82</v>
      </c>
    </row>
    <row r="637" spans="2:65" s="13" customFormat="1" ht="11.25">
      <c r="B637" s="153"/>
      <c r="D637" s="141" t="s">
        <v>148</v>
      </c>
      <c r="E637" s="154" t="s">
        <v>19</v>
      </c>
      <c r="F637" s="155" t="s">
        <v>829</v>
      </c>
      <c r="H637" s="156">
        <v>2</v>
      </c>
      <c r="I637" s="157"/>
      <c r="L637" s="153"/>
      <c r="M637" s="158"/>
      <c r="T637" s="159"/>
      <c r="AT637" s="154" t="s">
        <v>148</v>
      </c>
      <c r="AU637" s="154" t="s">
        <v>82</v>
      </c>
      <c r="AV637" s="13" t="s">
        <v>82</v>
      </c>
      <c r="AW637" s="13" t="s">
        <v>33</v>
      </c>
      <c r="AX637" s="13" t="s">
        <v>80</v>
      </c>
      <c r="AY637" s="154" t="s">
        <v>134</v>
      </c>
    </row>
    <row r="638" spans="2:65" s="1" customFormat="1" ht="24.2" customHeight="1">
      <c r="B638" s="33"/>
      <c r="C638" s="128" t="s">
        <v>338</v>
      </c>
      <c r="D638" s="128" t="s">
        <v>137</v>
      </c>
      <c r="E638" s="129" t="s">
        <v>830</v>
      </c>
      <c r="F638" s="130" t="s">
        <v>831</v>
      </c>
      <c r="G638" s="131" t="s">
        <v>140</v>
      </c>
      <c r="H638" s="132">
        <v>2</v>
      </c>
      <c r="I638" s="133"/>
      <c r="J638" s="134">
        <f>ROUND(I638*H638,2)</f>
        <v>0</v>
      </c>
      <c r="K638" s="130" t="s">
        <v>271</v>
      </c>
      <c r="L638" s="33"/>
      <c r="M638" s="135" t="s">
        <v>19</v>
      </c>
      <c r="N638" s="136" t="s">
        <v>43</v>
      </c>
      <c r="P638" s="137">
        <f>O638*H638</f>
        <v>0</v>
      </c>
      <c r="Q638" s="137">
        <v>0</v>
      </c>
      <c r="R638" s="137">
        <f>Q638*H638</f>
        <v>0</v>
      </c>
      <c r="S638" s="137">
        <v>0</v>
      </c>
      <c r="T638" s="138">
        <f>S638*H638</f>
        <v>0</v>
      </c>
      <c r="AR638" s="139" t="s">
        <v>268</v>
      </c>
      <c r="AT638" s="139" t="s">
        <v>137</v>
      </c>
      <c r="AU638" s="139" t="s">
        <v>82</v>
      </c>
      <c r="AY638" s="18" t="s">
        <v>134</v>
      </c>
      <c r="BE638" s="140">
        <f>IF(N638="základní",J638,0)</f>
        <v>0</v>
      </c>
      <c r="BF638" s="140">
        <f>IF(N638="snížená",J638,0)</f>
        <v>0</v>
      </c>
      <c r="BG638" s="140">
        <f>IF(N638="zákl. přenesená",J638,0)</f>
        <v>0</v>
      </c>
      <c r="BH638" s="140">
        <f>IF(N638="sníž. přenesená",J638,0)</f>
        <v>0</v>
      </c>
      <c r="BI638" s="140">
        <f>IF(N638="nulová",J638,0)</f>
        <v>0</v>
      </c>
      <c r="BJ638" s="18" t="s">
        <v>80</v>
      </c>
      <c r="BK638" s="140">
        <f>ROUND(I638*H638,2)</f>
        <v>0</v>
      </c>
      <c r="BL638" s="18" t="s">
        <v>268</v>
      </c>
      <c r="BM638" s="139" t="s">
        <v>832</v>
      </c>
    </row>
    <row r="639" spans="2:65" s="1" customFormat="1" ht="19.5">
      <c r="B639" s="33"/>
      <c r="D639" s="141" t="s">
        <v>144</v>
      </c>
      <c r="F639" s="142" t="s">
        <v>831</v>
      </c>
      <c r="I639" s="143"/>
      <c r="L639" s="33"/>
      <c r="M639" s="144"/>
      <c r="T639" s="54"/>
      <c r="AT639" s="18" t="s">
        <v>144</v>
      </c>
      <c r="AU639" s="18" t="s">
        <v>82</v>
      </c>
    </row>
    <row r="640" spans="2:65" s="13" customFormat="1" ht="11.25">
      <c r="B640" s="153"/>
      <c r="D640" s="141" t="s">
        <v>148</v>
      </c>
      <c r="E640" s="154" t="s">
        <v>19</v>
      </c>
      <c r="F640" s="155" t="s">
        <v>833</v>
      </c>
      <c r="H640" s="156">
        <v>2</v>
      </c>
      <c r="I640" s="157"/>
      <c r="L640" s="153"/>
      <c r="M640" s="158"/>
      <c r="T640" s="159"/>
      <c r="AT640" s="154" t="s">
        <v>148</v>
      </c>
      <c r="AU640" s="154" t="s">
        <v>82</v>
      </c>
      <c r="AV640" s="13" t="s">
        <v>82</v>
      </c>
      <c r="AW640" s="13" t="s">
        <v>33</v>
      </c>
      <c r="AX640" s="13" t="s">
        <v>80</v>
      </c>
      <c r="AY640" s="154" t="s">
        <v>134</v>
      </c>
    </row>
    <row r="641" spans="2:65" s="1" customFormat="1" ht="21.75" customHeight="1">
      <c r="B641" s="33"/>
      <c r="C641" s="128" t="s">
        <v>356</v>
      </c>
      <c r="D641" s="128" t="s">
        <v>137</v>
      </c>
      <c r="E641" s="129" t="s">
        <v>834</v>
      </c>
      <c r="F641" s="130" t="s">
        <v>835</v>
      </c>
      <c r="G641" s="131" t="s">
        <v>140</v>
      </c>
      <c r="H641" s="132">
        <v>2</v>
      </c>
      <c r="I641" s="133"/>
      <c r="J641" s="134">
        <f>ROUND(I641*H641,2)</f>
        <v>0</v>
      </c>
      <c r="K641" s="130" t="s">
        <v>271</v>
      </c>
      <c r="L641" s="33"/>
      <c r="M641" s="135" t="s">
        <v>19</v>
      </c>
      <c r="N641" s="136" t="s">
        <v>43</v>
      </c>
      <c r="P641" s="137">
        <f>O641*H641</f>
        <v>0</v>
      </c>
      <c r="Q641" s="137">
        <v>0</v>
      </c>
      <c r="R641" s="137">
        <f>Q641*H641</f>
        <v>0</v>
      </c>
      <c r="S641" s="137">
        <v>0</v>
      </c>
      <c r="T641" s="138">
        <f>S641*H641</f>
        <v>0</v>
      </c>
      <c r="AR641" s="139" t="s">
        <v>268</v>
      </c>
      <c r="AT641" s="139" t="s">
        <v>137</v>
      </c>
      <c r="AU641" s="139" t="s">
        <v>82</v>
      </c>
      <c r="AY641" s="18" t="s">
        <v>134</v>
      </c>
      <c r="BE641" s="140">
        <f>IF(N641="základní",J641,0)</f>
        <v>0</v>
      </c>
      <c r="BF641" s="140">
        <f>IF(N641="snížená",J641,0)</f>
        <v>0</v>
      </c>
      <c r="BG641" s="140">
        <f>IF(N641="zákl. přenesená",J641,0)</f>
        <v>0</v>
      </c>
      <c r="BH641" s="140">
        <f>IF(N641="sníž. přenesená",J641,0)</f>
        <v>0</v>
      </c>
      <c r="BI641" s="140">
        <f>IF(N641="nulová",J641,0)</f>
        <v>0</v>
      </c>
      <c r="BJ641" s="18" t="s">
        <v>80</v>
      </c>
      <c r="BK641" s="140">
        <f>ROUND(I641*H641,2)</f>
        <v>0</v>
      </c>
      <c r="BL641" s="18" t="s">
        <v>268</v>
      </c>
      <c r="BM641" s="139" t="s">
        <v>836</v>
      </c>
    </row>
    <row r="642" spans="2:65" s="1" customFormat="1" ht="11.25">
      <c r="B642" s="33"/>
      <c r="D642" s="141" t="s">
        <v>144</v>
      </c>
      <c r="F642" s="142" t="s">
        <v>835</v>
      </c>
      <c r="I642" s="143"/>
      <c r="L642" s="33"/>
      <c r="M642" s="144"/>
      <c r="T642" s="54"/>
      <c r="AT642" s="18" t="s">
        <v>144</v>
      </c>
      <c r="AU642" s="18" t="s">
        <v>82</v>
      </c>
    </row>
    <row r="643" spans="2:65" s="13" customFormat="1" ht="11.25">
      <c r="B643" s="153"/>
      <c r="D643" s="141" t="s">
        <v>148</v>
      </c>
      <c r="E643" s="154" t="s">
        <v>19</v>
      </c>
      <c r="F643" s="155" t="s">
        <v>837</v>
      </c>
      <c r="H643" s="156">
        <v>2</v>
      </c>
      <c r="I643" s="157"/>
      <c r="L643" s="153"/>
      <c r="M643" s="158"/>
      <c r="T643" s="159"/>
      <c r="AT643" s="154" t="s">
        <v>148</v>
      </c>
      <c r="AU643" s="154" t="s">
        <v>82</v>
      </c>
      <c r="AV643" s="13" t="s">
        <v>82</v>
      </c>
      <c r="AW643" s="13" t="s">
        <v>33</v>
      </c>
      <c r="AX643" s="13" t="s">
        <v>80</v>
      </c>
      <c r="AY643" s="154" t="s">
        <v>134</v>
      </c>
    </row>
    <row r="644" spans="2:65" s="1" customFormat="1" ht="21.75" customHeight="1">
      <c r="B644" s="33"/>
      <c r="C644" s="128" t="s">
        <v>402</v>
      </c>
      <c r="D644" s="128" t="s">
        <v>137</v>
      </c>
      <c r="E644" s="129" t="s">
        <v>838</v>
      </c>
      <c r="F644" s="130" t="s">
        <v>835</v>
      </c>
      <c r="G644" s="131" t="s">
        <v>193</v>
      </c>
      <c r="H644" s="132">
        <v>2</v>
      </c>
      <c r="I644" s="133"/>
      <c r="J644" s="134">
        <f>ROUND(I644*H644,2)</f>
        <v>0</v>
      </c>
      <c r="K644" s="130" t="s">
        <v>271</v>
      </c>
      <c r="L644" s="33"/>
      <c r="M644" s="135" t="s">
        <v>19</v>
      </c>
      <c r="N644" s="136" t="s">
        <v>43</v>
      </c>
      <c r="P644" s="137">
        <f>O644*H644</f>
        <v>0</v>
      </c>
      <c r="Q644" s="137">
        <v>0</v>
      </c>
      <c r="R644" s="137">
        <f>Q644*H644</f>
        <v>0</v>
      </c>
      <c r="S644" s="137">
        <v>0</v>
      </c>
      <c r="T644" s="138">
        <f>S644*H644</f>
        <v>0</v>
      </c>
      <c r="AR644" s="139" t="s">
        <v>268</v>
      </c>
      <c r="AT644" s="139" t="s">
        <v>137</v>
      </c>
      <c r="AU644" s="139" t="s">
        <v>82</v>
      </c>
      <c r="AY644" s="18" t="s">
        <v>134</v>
      </c>
      <c r="BE644" s="140">
        <f>IF(N644="základní",J644,0)</f>
        <v>0</v>
      </c>
      <c r="BF644" s="140">
        <f>IF(N644="snížená",J644,0)</f>
        <v>0</v>
      </c>
      <c r="BG644" s="140">
        <f>IF(N644="zákl. přenesená",J644,0)</f>
        <v>0</v>
      </c>
      <c r="BH644" s="140">
        <f>IF(N644="sníž. přenesená",J644,0)</f>
        <v>0</v>
      </c>
      <c r="BI644" s="140">
        <f>IF(N644="nulová",J644,0)</f>
        <v>0</v>
      </c>
      <c r="BJ644" s="18" t="s">
        <v>80</v>
      </c>
      <c r="BK644" s="140">
        <f>ROUND(I644*H644,2)</f>
        <v>0</v>
      </c>
      <c r="BL644" s="18" t="s">
        <v>268</v>
      </c>
      <c r="BM644" s="139" t="s">
        <v>839</v>
      </c>
    </row>
    <row r="645" spans="2:65" s="1" customFormat="1" ht="11.25">
      <c r="B645" s="33"/>
      <c r="D645" s="141" t="s">
        <v>144</v>
      </c>
      <c r="F645" s="142" t="s">
        <v>840</v>
      </c>
      <c r="I645" s="143"/>
      <c r="L645" s="33"/>
      <c r="M645" s="144"/>
      <c r="T645" s="54"/>
      <c r="AT645" s="18" t="s">
        <v>144</v>
      </c>
      <c r="AU645" s="18" t="s">
        <v>82</v>
      </c>
    </row>
    <row r="646" spans="2:65" s="13" customFormat="1" ht="11.25">
      <c r="B646" s="153"/>
      <c r="D646" s="141" t="s">
        <v>148</v>
      </c>
      <c r="E646" s="154" t="s">
        <v>19</v>
      </c>
      <c r="F646" s="155" t="s">
        <v>841</v>
      </c>
      <c r="H646" s="156">
        <v>2</v>
      </c>
      <c r="I646" s="157"/>
      <c r="L646" s="153"/>
      <c r="M646" s="158"/>
      <c r="T646" s="159"/>
      <c r="AT646" s="154" t="s">
        <v>148</v>
      </c>
      <c r="AU646" s="154" t="s">
        <v>82</v>
      </c>
      <c r="AV646" s="13" t="s">
        <v>82</v>
      </c>
      <c r="AW646" s="13" t="s">
        <v>33</v>
      </c>
      <c r="AX646" s="13" t="s">
        <v>80</v>
      </c>
      <c r="AY646" s="154" t="s">
        <v>134</v>
      </c>
    </row>
    <row r="647" spans="2:65" s="1" customFormat="1" ht="16.5" customHeight="1">
      <c r="B647" s="33"/>
      <c r="C647" s="128" t="s">
        <v>842</v>
      </c>
      <c r="D647" s="128" t="s">
        <v>137</v>
      </c>
      <c r="E647" s="129" t="s">
        <v>843</v>
      </c>
      <c r="F647" s="130" t="s">
        <v>844</v>
      </c>
      <c r="G647" s="131" t="s">
        <v>738</v>
      </c>
      <c r="H647" s="132">
        <v>2</v>
      </c>
      <c r="I647" s="133"/>
      <c r="J647" s="134">
        <f>ROUND(I647*H647,2)</f>
        <v>0</v>
      </c>
      <c r="K647" s="130" t="s">
        <v>271</v>
      </c>
      <c r="L647" s="33"/>
      <c r="M647" s="135" t="s">
        <v>19</v>
      </c>
      <c r="N647" s="136" t="s">
        <v>43</v>
      </c>
      <c r="P647" s="137">
        <f>O647*H647</f>
        <v>0</v>
      </c>
      <c r="Q647" s="137">
        <v>0</v>
      </c>
      <c r="R647" s="137">
        <f>Q647*H647</f>
        <v>0</v>
      </c>
      <c r="S647" s="137">
        <v>0</v>
      </c>
      <c r="T647" s="138">
        <f>S647*H647</f>
        <v>0</v>
      </c>
      <c r="AR647" s="139" t="s">
        <v>268</v>
      </c>
      <c r="AT647" s="139" t="s">
        <v>137</v>
      </c>
      <c r="AU647" s="139" t="s">
        <v>82</v>
      </c>
      <c r="AY647" s="18" t="s">
        <v>134</v>
      </c>
      <c r="BE647" s="140">
        <f>IF(N647="základní",J647,0)</f>
        <v>0</v>
      </c>
      <c r="BF647" s="140">
        <f>IF(N647="snížená",J647,0)</f>
        <v>0</v>
      </c>
      <c r="BG647" s="140">
        <f>IF(N647="zákl. přenesená",J647,0)</f>
        <v>0</v>
      </c>
      <c r="BH647" s="140">
        <f>IF(N647="sníž. přenesená",J647,0)</f>
        <v>0</v>
      </c>
      <c r="BI647" s="140">
        <f>IF(N647="nulová",J647,0)</f>
        <v>0</v>
      </c>
      <c r="BJ647" s="18" t="s">
        <v>80</v>
      </c>
      <c r="BK647" s="140">
        <f>ROUND(I647*H647,2)</f>
        <v>0</v>
      </c>
      <c r="BL647" s="18" t="s">
        <v>268</v>
      </c>
      <c r="BM647" s="139" t="s">
        <v>845</v>
      </c>
    </row>
    <row r="648" spans="2:65" s="1" customFormat="1" ht="11.25">
      <c r="B648" s="33"/>
      <c r="D648" s="141" t="s">
        <v>144</v>
      </c>
      <c r="F648" s="142" t="s">
        <v>844</v>
      </c>
      <c r="I648" s="143"/>
      <c r="L648" s="33"/>
      <c r="M648" s="144"/>
      <c r="T648" s="54"/>
      <c r="AT648" s="18" t="s">
        <v>144</v>
      </c>
      <c r="AU648" s="18" t="s">
        <v>82</v>
      </c>
    </row>
    <row r="649" spans="2:65" s="13" customFormat="1" ht="11.25">
      <c r="B649" s="153"/>
      <c r="D649" s="141" t="s">
        <v>148</v>
      </c>
      <c r="E649" s="154" t="s">
        <v>19</v>
      </c>
      <c r="F649" s="155" t="s">
        <v>813</v>
      </c>
      <c r="H649" s="156">
        <v>2</v>
      </c>
      <c r="I649" s="157"/>
      <c r="L649" s="153"/>
      <c r="M649" s="158"/>
      <c r="T649" s="159"/>
      <c r="AT649" s="154" t="s">
        <v>148</v>
      </c>
      <c r="AU649" s="154" t="s">
        <v>82</v>
      </c>
      <c r="AV649" s="13" t="s">
        <v>82</v>
      </c>
      <c r="AW649" s="13" t="s">
        <v>33</v>
      </c>
      <c r="AX649" s="13" t="s">
        <v>80</v>
      </c>
      <c r="AY649" s="154" t="s">
        <v>134</v>
      </c>
    </row>
    <row r="650" spans="2:65" s="1" customFormat="1" ht="21.75" customHeight="1">
      <c r="B650" s="33"/>
      <c r="C650" s="128" t="s">
        <v>846</v>
      </c>
      <c r="D650" s="128" t="s">
        <v>137</v>
      </c>
      <c r="E650" s="129" t="s">
        <v>847</v>
      </c>
      <c r="F650" s="130" t="s">
        <v>848</v>
      </c>
      <c r="G650" s="131" t="s">
        <v>140</v>
      </c>
      <c r="H650" s="132">
        <v>2</v>
      </c>
      <c r="I650" s="133"/>
      <c r="J650" s="134">
        <f>ROUND(I650*H650,2)</f>
        <v>0</v>
      </c>
      <c r="K650" s="130" t="s">
        <v>141</v>
      </c>
      <c r="L650" s="33"/>
      <c r="M650" s="135" t="s">
        <v>19</v>
      </c>
      <c r="N650" s="136" t="s">
        <v>43</v>
      </c>
      <c r="P650" s="137">
        <f>O650*H650</f>
        <v>0</v>
      </c>
      <c r="Q650" s="137">
        <v>0</v>
      </c>
      <c r="R650" s="137">
        <f>Q650*H650</f>
        <v>0</v>
      </c>
      <c r="S650" s="137">
        <v>0</v>
      </c>
      <c r="T650" s="138">
        <f>S650*H650</f>
        <v>0</v>
      </c>
      <c r="AR650" s="139" t="s">
        <v>268</v>
      </c>
      <c r="AT650" s="139" t="s">
        <v>137</v>
      </c>
      <c r="AU650" s="139" t="s">
        <v>82</v>
      </c>
      <c r="AY650" s="18" t="s">
        <v>134</v>
      </c>
      <c r="BE650" s="140">
        <f>IF(N650="základní",J650,0)</f>
        <v>0</v>
      </c>
      <c r="BF650" s="140">
        <f>IF(N650="snížená",J650,0)</f>
        <v>0</v>
      </c>
      <c r="BG650" s="140">
        <f>IF(N650="zákl. přenesená",J650,0)</f>
        <v>0</v>
      </c>
      <c r="BH650" s="140">
        <f>IF(N650="sníž. přenesená",J650,0)</f>
        <v>0</v>
      </c>
      <c r="BI650" s="140">
        <f>IF(N650="nulová",J650,0)</f>
        <v>0</v>
      </c>
      <c r="BJ650" s="18" t="s">
        <v>80</v>
      </c>
      <c r="BK650" s="140">
        <f>ROUND(I650*H650,2)</f>
        <v>0</v>
      </c>
      <c r="BL650" s="18" t="s">
        <v>268</v>
      </c>
      <c r="BM650" s="139" t="s">
        <v>849</v>
      </c>
    </row>
    <row r="651" spans="2:65" s="1" customFormat="1" ht="19.5">
      <c r="B651" s="33"/>
      <c r="D651" s="141" t="s">
        <v>144</v>
      </c>
      <c r="F651" s="142" t="s">
        <v>850</v>
      </c>
      <c r="I651" s="143"/>
      <c r="L651" s="33"/>
      <c r="M651" s="144"/>
      <c r="T651" s="54"/>
      <c r="AT651" s="18" t="s">
        <v>144</v>
      </c>
      <c r="AU651" s="18" t="s">
        <v>82</v>
      </c>
    </row>
    <row r="652" spans="2:65" s="1" customFormat="1" ht="11.25">
      <c r="B652" s="33"/>
      <c r="D652" s="145" t="s">
        <v>146</v>
      </c>
      <c r="F652" s="146" t="s">
        <v>851</v>
      </c>
      <c r="I652" s="143"/>
      <c r="L652" s="33"/>
      <c r="M652" s="144"/>
      <c r="T652" s="54"/>
      <c r="AT652" s="18" t="s">
        <v>146</v>
      </c>
      <c r="AU652" s="18" t="s">
        <v>82</v>
      </c>
    </row>
    <row r="653" spans="2:65" s="13" customFormat="1" ht="11.25">
      <c r="B653" s="153"/>
      <c r="D653" s="141" t="s">
        <v>148</v>
      </c>
      <c r="E653" s="154" t="s">
        <v>19</v>
      </c>
      <c r="F653" s="155" t="s">
        <v>852</v>
      </c>
      <c r="H653" s="156">
        <v>2</v>
      </c>
      <c r="I653" s="157"/>
      <c r="L653" s="153"/>
      <c r="M653" s="158"/>
      <c r="T653" s="159"/>
      <c r="AT653" s="154" t="s">
        <v>148</v>
      </c>
      <c r="AU653" s="154" t="s">
        <v>82</v>
      </c>
      <c r="AV653" s="13" t="s">
        <v>82</v>
      </c>
      <c r="AW653" s="13" t="s">
        <v>33</v>
      </c>
      <c r="AX653" s="13" t="s">
        <v>80</v>
      </c>
      <c r="AY653" s="154" t="s">
        <v>134</v>
      </c>
    </row>
    <row r="654" spans="2:65" s="1" customFormat="1" ht="24.2" customHeight="1">
      <c r="B654" s="33"/>
      <c r="C654" s="174" t="s">
        <v>853</v>
      </c>
      <c r="D654" s="174" t="s">
        <v>320</v>
      </c>
      <c r="E654" s="175" t="s">
        <v>854</v>
      </c>
      <c r="F654" s="176" t="s">
        <v>855</v>
      </c>
      <c r="G654" s="177" t="s">
        <v>140</v>
      </c>
      <c r="H654" s="178">
        <v>2</v>
      </c>
      <c r="I654" s="179"/>
      <c r="J654" s="180">
        <f>ROUND(I654*H654,2)</f>
        <v>0</v>
      </c>
      <c r="K654" s="176" t="s">
        <v>141</v>
      </c>
      <c r="L654" s="181"/>
      <c r="M654" s="182" t="s">
        <v>19</v>
      </c>
      <c r="N654" s="183" t="s">
        <v>43</v>
      </c>
      <c r="P654" s="137">
        <f>O654*H654</f>
        <v>0</v>
      </c>
      <c r="Q654" s="137">
        <v>4.0000000000000002E-4</v>
      </c>
      <c r="R654" s="137">
        <f>Q654*H654</f>
        <v>8.0000000000000004E-4</v>
      </c>
      <c r="S654" s="137">
        <v>0</v>
      </c>
      <c r="T654" s="138">
        <f>S654*H654</f>
        <v>0</v>
      </c>
      <c r="AR654" s="139" t="s">
        <v>395</v>
      </c>
      <c r="AT654" s="139" t="s">
        <v>320</v>
      </c>
      <c r="AU654" s="139" t="s">
        <v>82</v>
      </c>
      <c r="AY654" s="18" t="s">
        <v>134</v>
      </c>
      <c r="BE654" s="140">
        <f>IF(N654="základní",J654,0)</f>
        <v>0</v>
      </c>
      <c r="BF654" s="140">
        <f>IF(N654="snížená",J654,0)</f>
        <v>0</v>
      </c>
      <c r="BG654" s="140">
        <f>IF(N654="zákl. přenesená",J654,0)</f>
        <v>0</v>
      </c>
      <c r="BH654" s="140">
        <f>IF(N654="sníž. přenesená",J654,0)</f>
        <v>0</v>
      </c>
      <c r="BI654" s="140">
        <f>IF(N654="nulová",J654,0)</f>
        <v>0</v>
      </c>
      <c r="BJ654" s="18" t="s">
        <v>80</v>
      </c>
      <c r="BK654" s="140">
        <f>ROUND(I654*H654,2)</f>
        <v>0</v>
      </c>
      <c r="BL654" s="18" t="s">
        <v>268</v>
      </c>
      <c r="BM654" s="139" t="s">
        <v>856</v>
      </c>
    </row>
    <row r="655" spans="2:65" s="1" customFormat="1" ht="19.5">
      <c r="B655" s="33"/>
      <c r="D655" s="141" t="s">
        <v>144</v>
      </c>
      <c r="F655" s="142" t="s">
        <v>855</v>
      </c>
      <c r="I655" s="143"/>
      <c r="L655" s="33"/>
      <c r="M655" s="144"/>
      <c r="T655" s="54"/>
      <c r="AT655" s="18" t="s">
        <v>144</v>
      </c>
      <c r="AU655" s="18" t="s">
        <v>82</v>
      </c>
    </row>
    <row r="656" spans="2:65" s="13" customFormat="1" ht="11.25">
      <c r="B656" s="153"/>
      <c r="D656" s="141" t="s">
        <v>148</v>
      </c>
      <c r="E656" s="154" t="s">
        <v>19</v>
      </c>
      <c r="F656" s="155" t="s">
        <v>852</v>
      </c>
      <c r="H656" s="156">
        <v>2</v>
      </c>
      <c r="I656" s="157"/>
      <c r="L656" s="153"/>
      <c r="M656" s="158"/>
      <c r="T656" s="159"/>
      <c r="AT656" s="154" t="s">
        <v>148</v>
      </c>
      <c r="AU656" s="154" t="s">
        <v>82</v>
      </c>
      <c r="AV656" s="13" t="s">
        <v>82</v>
      </c>
      <c r="AW656" s="13" t="s">
        <v>33</v>
      </c>
      <c r="AX656" s="13" t="s">
        <v>80</v>
      </c>
      <c r="AY656" s="154" t="s">
        <v>134</v>
      </c>
    </row>
    <row r="657" spans="2:65" s="1" customFormat="1" ht="33" customHeight="1">
      <c r="B657" s="33"/>
      <c r="C657" s="128" t="s">
        <v>857</v>
      </c>
      <c r="D657" s="128" t="s">
        <v>137</v>
      </c>
      <c r="E657" s="129" t="s">
        <v>858</v>
      </c>
      <c r="F657" s="130" t="s">
        <v>859</v>
      </c>
      <c r="G657" s="131" t="s">
        <v>193</v>
      </c>
      <c r="H657" s="132">
        <v>12</v>
      </c>
      <c r="I657" s="133"/>
      <c r="J657" s="134">
        <f>ROUND(I657*H657,2)</f>
        <v>0</v>
      </c>
      <c r="K657" s="130" t="s">
        <v>141</v>
      </c>
      <c r="L657" s="33"/>
      <c r="M657" s="135" t="s">
        <v>19</v>
      </c>
      <c r="N657" s="136" t="s">
        <v>43</v>
      </c>
      <c r="P657" s="137">
        <f>O657*H657</f>
        <v>0</v>
      </c>
      <c r="Q657" s="137">
        <v>0</v>
      </c>
      <c r="R657" s="137">
        <f>Q657*H657</f>
        <v>0</v>
      </c>
      <c r="S657" s="137">
        <v>0</v>
      </c>
      <c r="T657" s="138">
        <f>S657*H657</f>
        <v>0</v>
      </c>
      <c r="AR657" s="139" t="s">
        <v>268</v>
      </c>
      <c r="AT657" s="139" t="s">
        <v>137</v>
      </c>
      <c r="AU657" s="139" t="s">
        <v>82</v>
      </c>
      <c r="AY657" s="18" t="s">
        <v>134</v>
      </c>
      <c r="BE657" s="140">
        <f>IF(N657="základní",J657,0)</f>
        <v>0</v>
      </c>
      <c r="BF657" s="140">
        <f>IF(N657="snížená",J657,0)</f>
        <v>0</v>
      </c>
      <c r="BG657" s="140">
        <f>IF(N657="zákl. přenesená",J657,0)</f>
        <v>0</v>
      </c>
      <c r="BH657" s="140">
        <f>IF(N657="sníž. přenesená",J657,0)</f>
        <v>0</v>
      </c>
      <c r="BI657" s="140">
        <f>IF(N657="nulová",J657,0)</f>
        <v>0</v>
      </c>
      <c r="BJ657" s="18" t="s">
        <v>80</v>
      </c>
      <c r="BK657" s="140">
        <f>ROUND(I657*H657,2)</f>
        <v>0</v>
      </c>
      <c r="BL657" s="18" t="s">
        <v>268</v>
      </c>
      <c r="BM657" s="139" t="s">
        <v>860</v>
      </c>
    </row>
    <row r="658" spans="2:65" s="1" customFormat="1" ht="19.5">
      <c r="B658" s="33"/>
      <c r="D658" s="141" t="s">
        <v>144</v>
      </c>
      <c r="F658" s="142" t="s">
        <v>861</v>
      </c>
      <c r="I658" s="143"/>
      <c r="L658" s="33"/>
      <c r="M658" s="144"/>
      <c r="T658" s="54"/>
      <c r="AT658" s="18" t="s">
        <v>144</v>
      </c>
      <c r="AU658" s="18" t="s">
        <v>82</v>
      </c>
    </row>
    <row r="659" spans="2:65" s="1" customFormat="1" ht="11.25">
      <c r="B659" s="33"/>
      <c r="D659" s="145" t="s">
        <v>146</v>
      </c>
      <c r="F659" s="146" t="s">
        <v>862</v>
      </c>
      <c r="I659" s="143"/>
      <c r="L659" s="33"/>
      <c r="M659" s="144"/>
      <c r="T659" s="54"/>
      <c r="AT659" s="18" t="s">
        <v>146</v>
      </c>
      <c r="AU659" s="18" t="s">
        <v>82</v>
      </c>
    </row>
    <row r="660" spans="2:65" s="13" customFormat="1" ht="11.25">
      <c r="B660" s="153"/>
      <c r="D660" s="141" t="s">
        <v>148</v>
      </c>
      <c r="E660" s="154" t="s">
        <v>19</v>
      </c>
      <c r="F660" s="155" t="s">
        <v>863</v>
      </c>
      <c r="H660" s="156">
        <v>12</v>
      </c>
      <c r="I660" s="157"/>
      <c r="L660" s="153"/>
      <c r="M660" s="158"/>
      <c r="T660" s="159"/>
      <c r="AT660" s="154" t="s">
        <v>148</v>
      </c>
      <c r="AU660" s="154" t="s">
        <v>82</v>
      </c>
      <c r="AV660" s="13" t="s">
        <v>82</v>
      </c>
      <c r="AW660" s="13" t="s">
        <v>33</v>
      </c>
      <c r="AX660" s="13" t="s">
        <v>80</v>
      </c>
      <c r="AY660" s="154" t="s">
        <v>134</v>
      </c>
    </row>
    <row r="661" spans="2:65" s="1" customFormat="1" ht="37.9" customHeight="1">
      <c r="B661" s="33"/>
      <c r="C661" s="174" t="s">
        <v>864</v>
      </c>
      <c r="D661" s="174" t="s">
        <v>320</v>
      </c>
      <c r="E661" s="175" t="s">
        <v>865</v>
      </c>
      <c r="F661" s="176" t="s">
        <v>866</v>
      </c>
      <c r="G661" s="177" t="s">
        <v>193</v>
      </c>
      <c r="H661" s="178">
        <v>13.8</v>
      </c>
      <c r="I661" s="179"/>
      <c r="J661" s="180">
        <f>ROUND(I661*H661,2)</f>
        <v>0</v>
      </c>
      <c r="K661" s="176" t="s">
        <v>271</v>
      </c>
      <c r="L661" s="181"/>
      <c r="M661" s="182" t="s">
        <v>19</v>
      </c>
      <c r="N661" s="183" t="s">
        <v>43</v>
      </c>
      <c r="P661" s="137">
        <f>O661*H661</f>
        <v>0</v>
      </c>
      <c r="Q661" s="137">
        <v>1.2999999999999999E-3</v>
      </c>
      <c r="R661" s="137">
        <f>Q661*H661</f>
        <v>1.7940000000000001E-2</v>
      </c>
      <c r="S661" s="137">
        <v>0</v>
      </c>
      <c r="T661" s="138">
        <f>S661*H661</f>
        <v>0</v>
      </c>
      <c r="AR661" s="139" t="s">
        <v>395</v>
      </c>
      <c r="AT661" s="139" t="s">
        <v>320</v>
      </c>
      <c r="AU661" s="139" t="s">
        <v>82</v>
      </c>
      <c r="AY661" s="18" t="s">
        <v>134</v>
      </c>
      <c r="BE661" s="140">
        <f>IF(N661="základní",J661,0)</f>
        <v>0</v>
      </c>
      <c r="BF661" s="140">
        <f>IF(N661="snížená",J661,0)</f>
        <v>0</v>
      </c>
      <c r="BG661" s="140">
        <f>IF(N661="zákl. přenesená",J661,0)</f>
        <v>0</v>
      </c>
      <c r="BH661" s="140">
        <f>IF(N661="sníž. přenesená",J661,0)</f>
        <v>0</v>
      </c>
      <c r="BI661" s="140">
        <f>IF(N661="nulová",J661,0)</f>
        <v>0</v>
      </c>
      <c r="BJ661" s="18" t="s">
        <v>80</v>
      </c>
      <c r="BK661" s="140">
        <f>ROUND(I661*H661,2)</f>
        <v>0</v>
      </c>
      <c r="BL661" s="18" t="s">
        <v>268</v>
      </c>
      <c r="BM661" s="139" t="s">
        <v>867</v>
      </c>
    </row>
    <row r="662" spans="2:65" s="1" customFormat="1" ht="19.5">
      <c r="B662" s="33"/>
      <c r="D662" s="141" t="s">
        <v>144</v>
      </c>
      <c r="F662" s="142" t="s">
        <v>866</v>
      </c>
      <c r="I662" s="143"/>
      <c r="L662" s="33"/>
      <c r="M662" s="144"/>
      <c r="T662" s="54"/>
      <c r="AT662" s="18" t="s">
        <v>144</v>
      </c>
      <c r="AU662" s="18" t="s">
        <v>82</v>
      </c>
    </row>
    <row r="663" spans="2:65" s="13" customFormat="1" ht="11.25">
      <c r="B663" s="153"/>
      <c r="D663" s="141" t="s">
        <v>148</v>
      </c>
      <c r="E663" s="154" t="s">
        <v>19</v>
      </c>
      <c r="F663" s="155" t="s">
        <v>868</v>
      </c>
      <c r="H663" s="156">
        <v>13.8</v>
      </c>
      <c r="I663" s="157"/>
      <c r="L663" s="153"/>
      <c r="M663" s="158"/>
      <c r="T663" s="159"/>
      <c r="AT663" s="154" t="s">
        <v>148</v>
      </c>
      <c r="AU663" s="154" t="s">
        <v>82</v>
      </c>
      <c r="AV663" s="13" t="s">
        <v>82</v>
      </c>
      <c r="AW663" s="13" t="s">
        <v>33</v>
      </c>
      <c r="AX663" s="13" t="s">
        <v>80</v>
      </c>
      <c r="AY663" s="154" t="s">
        <v>134</v>
      </c>
    </row>
    <row r="664" spans="2:65" s="1" customFormat="1" ht="16.5" customHeight="1">
      <c r="B664" s="33"/>
      <c r="C664" s="128" t="s">
        <v>869</v>
      </c>
      <c r="D664" s="128" t="s">
        <v>137</v>
      </c>
      <c r="E664" s="129" t="s">
        <v>870</v>
      </c>
      <c r="F664" s="130" t="s">
        <v>871</v>
      </c>
      <c r="G664" s="131" t="s">
        <v>140</v>
      </c>
      <c r="H664" s="132">
        <v>1</v>
      </c>
      <c r="I664" s="133"/>
      <c r="J664" s="134">
        <f>ROUND(I664*H664,2)</f>
        <v>0</v>
      </c>
      <c r="K664" s="130" t="s">
        <v>141</v>
      </c>
      <c r="L664" s="33"/>
      <c r="M664" s="135" t="s">
        <v>19</v>
      </c>
      <c r="N664" s="136" t="s">
        <v>43</v>
      </c>
      <c r="P664" s="137">
        <f>O664*H664</f>
        <v>0</v>
      </c>
      <c r="Q664" s="137">
        <v>0</v>
      </c>
      <c r="R664" s="137">
        <f>Q664*H664</f>
        <v>0</v>
      </c>
      <c r="S664" s="137">
        <v>0</v>
      </c>
      <c r="T664" s="138">
        <f>S664*H664</f>
        <v>0</v>
      </c>
      <c r="AR664" s="139" t="s">
        <v>268</v>
      </c>
      <c r="AT664" s="139" t="s">
        <v>137</v>
      </c>
      <c r="AU664" s="139" t="s">
        <v>82</v>
      </c>
      <c r="AY664" s="18" t="s">
        <v>134</v>
      </c>
      <c r="BE664" s="140">
        <f>IF(N664="základní",J664,0)</f>
        <v>0</v>
      </c>
      <c r="BF664" s="140">
        <f>IF(N664="snížená",J664,0)</f>
        <v>0</v>
      </c>
      <c r="BG664" s="140">
        <f>IF(N664="zákl. přenesená",J664,0)</f>
        <v>0</v>
      </c>
      <c r="BH664" s="140">
        <f>IF(N664="sníž. přenesená",J664,0)</f>
        <v>0</v>
      </c>
      <c r="BI664" s="140">
        <f>IF(N664="nulová",J664,0)</f>
        <v>0</v>
      </c>
      <c r="BJ664" s="18" t="s">
        <v>80</v>
      </c>
      <c r="BK664" s="140">
        <f>ROUND(I664*H664,2)</f>
        <v>0</v>
      </c>
      <c r="BL664" s="18" t="s">
        <v>268</v>
      </c>
      <c r="BM664" s="139" t="s">
        <v>872</v>
      </c>
    </row>
    <row r="665" spans="2:65" s="1" customFormat="1" ht="11.25">
      <c r="B665" s="33"/>
      <c r="D665" s="141" t="s">
        <v>144</v>
      </c>
      <c r="F665" s="142" t="s">
        <v>873</v>
      </c>
      <c r="I665" s="143"/>
      <c r="L665" s="33"/>
      <c r="M665" s="144"/>
      <c r="T665" s="54"/>
      <c r="AT665" s="18" t="s">
        <v>144</v>
      </c>
      <c r="AU665" s="18" t="s">
        <v>82</v>
      </c>
    </row>
    <row r="666" spans="2:65" s="1" customFormat="1" ht="11.25">
      <c r="B666" s="33"/>
      <c r="D666" s="145" t="s">
        <v>146</v>
      </c>
      <c r="F666" s="146" t="s">
        <v>874</v>
      </c>
      <c r="I666" s="143"/>
      <c r="L666" s="33"/>
      <c r="M666" s="144"/>
      <c r="T666" s="54"/>
      <c r="AT666" s="18" t="s">
        <v>146</v>
      </c>
      <c r="AU666" s="18" t="s">
        <v>82</v>
      </c>
    </row>
    <row r="667" spans="2:65" s="13" customFormat="1" ht="11.25">
      <c r="B667" s="153"/>
      <c r="D667" s="141" t="s">
        <v>148</v>
      </c>
      <c r="E667" s="154" t="s">
        <v>19</v>
      </c>
      <c r="F667" s="155" t="s">
        <v>875</v>
      </c>
      <c r="H667" s="156">
        <v>1</v>
      </c>
      <c r="I667" s="157"/>
      <c r="L667" s="153"/>
      <c r="M667" s="158"/>
      <c r="T667" s="159"/>
      <c r="AT667" s="154" t="s">
        <v>148</v>
      </c>
      <c r="AU667" s="154" t="s">
        <v>82</v>
      </c>
      <c r="AV667" s="13" t="s">
        <v>82</v>
      </c>
      <c r="AW667" s="13" t="s">
        <v>33</v>
      </c>
      <c r="AX667" s="13" t="s">
        <v>80</v>
      </c>
      <c r="AY667" s="154" t="s">
        <v>134</v>
      </c>
    </row>
    <row r="668" spans="2:65" s="1" customFormat="1" ht="16.5" customHeight="1">
      <c r="B668" s="33"/>
      <c r="C668" s="174" t="s">
        <v>876</v>
      </c>
      <c r="D668" s="174" t="s">
        <v>320</v>
      </c>
      <c r="E668" s="175" t="s">
        <v>877</v>
      </c>
      <c r="F668" s="176" t="s">
        <v>878</v>
      </c>
      <c r="G668" s="177" t="s">
        <v>140</v>
      </c>
      <c r="H668" s="178">
        <v>1</v>
      </c>
      <c r="I668" s="179"/>
      <c r="J668" s="180">
        <f>ROUND(I668*H668,2)</f>
        <v>0</v>
      </c>
      <c r="K668" s="176" t="s">
        <v>141</v>
      </c>
      <c r="L668" s="181"/>
      <c r="M668" s="182" t="s">
        <v>19</v>
      </c>
      <c r="N668" s="183" t="s">
        <v>43</v>
      </c>
      <c r="P668" s="137">
        <f>O668*H668</f>
        <v>0</v>
      </c>
      <c r="Q668" s="137">
        <v>2.0000000000000001E-4</v>
      </c>
      <c r="R668" s="137">
        <f>Q668*H668</f>
        <v>2.0000000000000001E-4</v>
      </c>
      <c r="S668" s="137">
        <v>0</v>
      </c>
      <c r="T668" s="138">
        <f>S668*H668</f>
        <v>0</v>
      </c>
      <c r="AR668" s="139" t="s">
        <v>395</v>
      </c>
      <c r="AT668" s="139" t="s">
        <v>320</v>
      </c>
      <c r="AU668" s="139" t="s">
        <v>82</v>
      </c>
      <c r="AY668" s="18" t="s">
        <v>134</v>
      </c>
      <c r="BE668" s="140">
        <f>IF(N668="základní",J668,0)</f>
        <v>0</v>
      </c>
      <c r="BF668" s="140">
        <f>IF(N668="snížená",J668,0)</f>
        <v>0</v>
      </c>
      <c r="BG668" s="140">
        <f>IF(N668="zákl. přenesená",J668,0)</f>
        <v>0</v>
      </c>
      <c r="BH668" s="140">
        <f>IF(N668="sníž. přenesená",J668,0)</f>
        <v>0</v>
      </c>
      <c r="BI668" s="140">
        <f>IF(N668="nulová",J668,0)</f>
        <v>0</v>
      </c>
      <c r="BJ668" s="18" t="s">
        <v>80</v>
      </c>
      <c r="BK668" s="140">
        <f>ROUND(I668*H668,2)</f>
        <v>0</v>
      </c>
      <c r="BL668" s="18" t="s">
        <v>268</v>
      </c>
      <c r="BM668" s="139" t="s">
        <v>879</v>
      </c>
    </row>
    <row r="669" spans="2:65" s="1" customFormat="1" ht="11.25">
      <c r="B669" s="33"/>
      <c r="D669" s="141" t="s">
        <v>144</v>
      </c>
      <c r="F669" s="142" t="s">
        <v>878</v>
      </c>
      <c r="I669" s="143"/>
      <c r="L669" s="33"/>
      <c r="M669" s="144"/>
      <c r="T669" s="54"/>
      <c r="AT669" s="18" t="s">
        <v>144</v>
      </c>
      <c r="AU669" s="18" t="s">
        <v>82</v>
      </c>
    </row>
    <row r="670" spans="2:65" s="13" customFormat="1" ht="11.25">
      <c r="B670" s="153"/>
      <c r="D670" s="141" t="s">
        <v>148</v>
      </c>
      <c r="E670" s="154" t="s">
        <v>19</v>
      </c>
      <c r="F670" s="155" t="s">
        <v>875</v>
      </c>
      <c r="H670" s="156">
        <v>1</v>
      </c>
      <c r="I670" s="157"/>
      <c r="L670" s="153"/>
      <c r="M670" s="158"/>
      <c r="T670" s="159"/>
      <c r="AT670" s="154" t="s">
        <v>148</v>
      </c>
      <c r="AU670" s="154" t="s">
        <v>82</v>
      </c>
      <c r="AV670" s="13" t="s">
        <v>82</v>
      </c>
      <c r="AW670" s="13" t="s">
        <v>33</v>
      </c>
      <c r="AX670" s="13" t="s">
        <v>80</v>
      </c>
      <c r="AY670" s="154" t="s">
        <v>134</v>
      </c>
    </row>
    <row r="671" spans="2:65" s="1" customFormat="1" ht="24.2" customHeight="1">
      <c r="B671" s="33"/>
      <c r="C671" s="128" t="s">
        <v>880</v>
      </c>
      <c r="D671" s="128" t="s">
        <v>137</v>
      </c>
      <c r="E671" s="129" t="s">
        <v>881</v>
      </c>
      <c r="F671" s="130" t="s">
        <v>882</v>
      </c>
      <c r="G671" s="131" t="s">
        <v>533</v>
      </c>
      <c r="H671" s="184"/>
      <c r="I671" s="133"/>
      <c r="J671" s="134">
        <f>ROUND(I671*H671,2)</f>
        <v>0</v>
      </c>
      <c r="K671" s="130" t="s">
        <v>141</v>
      </c>
      <c r="L671" s="33"/>
      <c r="M671" s="135" t="s">
        <v>19</v>
      </c>
      <c r="N671" s="136" t="s">
        <v>43</v>
      </c>
      <c r="P671" s="137">
        <f>O671*H671</f>
        <v>0</v>
      </c>
      <c r="Q671" s="137">
        <v>0</v>
      </c>
      <c r="R671" s="137">
        <f>Q671*H671</f>
        <v>0</v>
      </c>
      <c r="S671" s="137">
        <v>0</v>
      </c>
      <c r="T671" s="138">
        <f>S671*H671</f>
        <v>0</v>
      </c>
      <c r="AR671" s="139" t="s">
        <v>268</v>
      </c>
      <c r="AT671" s="139" t="s">
        <v>137</v>
      </c>
      <c r="AU671" s="139" t="s">
        <v>82</v>
      </c>
      <c r="AY671" s="18" t="s">
        <v>134</v>
      </c>
      <c r="BE671" s="140">
        <f>IF(N671="základní",J671,0)</f>
        <v>0</v>
      </c>
      <c r="BF671" s="140">
        <f>IF(N671="snížená",J671,0)</f>
        <v>0</v>
      </c>
      <c r="BG671" s="140">
        <f>IF(N671="zákl. přenesená",J671,0)</f>
        <v>0</v>
      </c>
      <c r="BH671" s="140">
        <f>IF(N671="sníž. přenesená",J671,0)</f>
        <v>0</v>
      </c>
      <c r="BI671" s="140">
        <f>IF(N671="nulová",J671,0)</f>
        <v>0</v>
      </c>
      <c r="BJ671" s="18" t="s">
        <v>80</v>
      </c>
      <c r="BK671" s="140">
        <f>ROUND(I671*H671,2)</f>
        <v>0</v>
      </c>
      <c r="BL671" s="18" t="s">
        <v>268</v>
      </c>
      <c r="BM671" s="139" t="s">
        <v>883</v>
      </c>
    </row>
    <row r="672" spans="2:65" s="1" customFormat="1" ht="29.25">
      <c r="B672" s="33"/>
      <c r="D672" s="141" t="s">
        <v>144</v>
      </c>
      <c r="F672" s="142" t="s">
        <v>884</v>
      </c>
      <c r="I672" s="143"/>
      <c r="L672" s="33"/>
      <c r="M672" s="144"/>
      <c r="T672" s="54"/>
      <c r="AT672" s="18" t="s">
        <v>144</v>
      </c>
      <c r="AU672" s="18" t="s">
        <v>82</v>
      </c>
    </row>
    <row r="673" spans="2:65" s="1" customFormat="1" ht="11.25">
      <c r="B673" s="33"/>
      <c r="D673" s="145" t="s">
        <v>146</v>
      </c>
      <c r="F673" s="146" t="s">
        <v>885</v>
      </c>
      <c r="I673" s="143"/>
      <c r="L673" s="33"/>
      <c r="M673" s="144"/>
      <c r="T673" s="54"/>
      <c r="AT673" s="18" t="s">
        <v>146</v>
      </c>
      <c r="AU673" s="18" t="s">
        <v>82</v>
      </c>
    </row>
    <row r="674" spans="2:65" s="11" customFormat="1" ht="22.9" customHeight="1">
      <c r="B674" s="116"/>
      <c r="D674" s="117" t="s">
        <v>71</v>
      </c>
      <c r="E674" s="126" t="s">
        <v>886</v>
      </c>
      <c r="F674" s="126" t="s">
        <v>887</v>
      </c>
      <c r="I674" s="119"/>
      <c r="J674" s="127">
        <f>BK674</f>
        <v>0</v>
      </c>
      <c r="L674" s="116"/>
      <c r="M674" s="121"/>
      <c r="P674" s="122">
        <f>SUM(P675:P728)</f>
        <v>0</v>
      </c>
      <c r="R674" s="122">
        <f>SUM(R675:R728)</f>
        <v>0.7890414</v>
      </c>
      <c r="T674" s="123">
        <f>SUM(T675:T728)</f>
        <v>0.8090989999999999</v>
      </c>
      <c r="AR674" s="117" t="s">
        <v>82</v>
      </c>
      <c r="AT674" s="124" t="s">
        <v>71</v>
      </c>
      <c r="AU674" s="124" t="s">
        <v>80</v>
      </c>
      <c r="AY674" s="117" t="s">
        <v>134</v>
      </c>
      <c r="BK674" s="125">
        <f>SUM(BK675:BK728)</f>
        <v>0</v>
      </c>
    </row>
    <row r="675" spans="2:65" s="1" customFormat="1" ht="24.2" customHeight="1">
      <c r="B675" s="33"/>
      <c r="C675" s="128" t="s">
        <v>888</v>
      </c>
      <c r="D675" s="128" t="s">
        <v>137</v>
      </c>
      <c r="E675" s="129" t="s">
        <v>889</v>
      </c>
      <c r="F675" s="130" t="s">
        <v>890</v>
      </c>
      <c r="G675" s="131" t="s">
        <v>168</v>
      </c>
      <c r="H675" s="132">
        <v>2.56</v>
      </c>
      <c r="I675" s="133"/>
      <c r="J675" s="134">
        <f>ROUND(I675*H675,2)</f>
        <v>0</v>
      </c>
      <c r="K675" s="130" t="s">
        <v>141</v>
      </c>
      <c r="L675" s="33"/>
      <c r="M675" s="135" t="s">
        <v>19</v>
      </c>
      <c r="N675" s="136" t="s">
        <v>43</v>
      </c>
      <c r="P675" s="137">
        <f>O675*H675</f>
        <v>0</v>
      </c>
      <c r="Q675" s="137">
        <v>1.259E-2</v>
      </c>
      <c r="R675" s="137">
        <f>Q675*H675</f>
        <v>3.2230399999999999E-2</v>
      </c>
      <c r="S675" s="137">
        <v>0</v>
      </c>
      <c r="T675" s="138">
        <f>S675*H675</f>
        <v>0</v>
      </c>
      <c r="AR675" s="139" t="s">
        <v>268</v>
      </c>
      <c r="AT675" s="139" t="s">
        <v>137</v>
      </c>
      <c r="AU675" s="139" t="s">
        <v>82</v>
      </c>
      <c r="AY675" s="18" t="s">
        <v>134</v>
      </c>
      <c r="BE675" s="140">
        <f>IF(N675="základní",J675,0)</f>
        <v>0</v>
      </c>
      <c r="BF675" s="140">
        <f>IF(N675="snížená",J675,0)</f>
        <v>0</v>
      </c>
      <c r="BG675" s="140">
        <f>IF(N675="zákl. přenesená",J675,0)</f>
        <v>0</v>
      </c>
      <c r="BH675" s="140">
        <f>IF(N675="sníž. přenesená",J675,0)</f>
        <v>0</v>
      </c>
      <c r="BI675" s="140">
        <f>IF(N675="nulová",J675,0)</f>
        <v>0</v>
      </c>
      <c r="BJ675" s="18" t="s">
        <v>80</v>
      </c>
      <c r="BK675" s="140">
        <f>ROUND(I675*H675,2)</f>
        <v>0</v>
      </c>
      <c r="BL675" s="18" t="s">
        <v>268</v>
      </c>
      <c r="BM675" s="139" t="s">
        <v>891</v>
      </c>
    </row>
    <row r="676" spans="2:65" s="1" customFormat="1" ht="29.25">
      <c r="B676" s="33"/>
      <c r="D676" s="141" t="s">
        <v>144</v>
      </c>
      <c r="F676" s="142" t="s">
        <v>892</v>
      </c>
      <c r="I676" s="143"/>
      <c r="L676" s="33"/>
      <c r="M676" s="144"/>
      <c r="T676" s="54"/>
      <c r="AT676" s="18" t="s">
        <v>144</v>
      </c>
      <c r="AU676" s="18" t="s">
        <v>82</v>
      </c>
    </row>
    <row r="677" spans="2:65" s="1" customFormat="1" ht="11.25">
      <c r="B677" s="33"/>
      <c r="D677" s="145" t="s">
        <v>146</v>
      </c>
      <c r="F677" s="146" t="s">
        <v>893</v>
      </c>
      <c r="I677" s="143"/>
      <c r="L677" s="33"/>
      <c r="M677" s="144"/>
      <c r="T677" s="54"/>
      <c r="AT677" s="18" t="s">
        <v>146</v>
      </c>
      <c r="AU677" s="18" t="s">
        <v>82</v>
      </c>
    </row>
    <row r="678" spans="2:65" s="12" customFormat="1" ht="11.25">
      <c r="B678" s="147"/>
      <c r="D678" s="141" t="s">
        <v>148</v>
      </c>
      <c r="E678" s="148" t="s">
        <v>19</v>
      </c>
      <c r="F678" s="149" t="s">
        <v>220</v>
      </c>
      <c r="H678" s="148" t="s">
        <v>19</v>
      </c>
      <c r="I678" s="150"/>
      <c r="L678" s="147"/>
      <c r="M678" s="151"/>
      <c r="T678" s="152"/>
      <c r="AT678" s="148" t="s">
        <v>148</v>
      </c>
      <c r="AU678" s="148" t="s">
        <v>82</v>
      </c>
      <c r="AV678" s="12" t="s">
        <v>80</v>
      </c>
      <c r="AW678" s="12" t="s">
        <v>33</v>
      </c>
      <c r="AX678" s="12" t="s">
        <v>72</v>
      </c>
      <c r="AY678" s="148" t="s">
        <v>134</v>
      </c>
    </row>
    <row r="679" spans="2:65" s="13" customFormat="1" ht="11.25">
      <c r="B679" s="153"/>
      <c r="D679" s="141" t="s">
        <v>148</v>
      </c>
      <c r="E679" s="154" t="s">
        <v>19</v>
      </c>
      <c r="F679" s="155" t="s">
        <v>894</v>
      </c>
      <c r="H679" s="156">
        <v>2.56</v>
      </c>
      <c r="I679" s="157"/>
      <c r="L679" s="153"/>
      <c r="M679" s="158"/>
      <c r="T679" s="159"/>
      <c r="AT679" s="154" t="s">
        <v>148</v>
      </c>
      <c r="AU679" s="154" t="s">
        <v>82</v>
      </c>
      <c r="AV679" s="13" t="s">
        <v>82</v>
      </c>
      <c r="AW679" s="13" t="s">
        <v>33</v>
      </c>
      <c r="AX679" s="13" t="s">
        <v>80</v>
      </c>
      <c r="AY679" s="154" t="s">
        <v>134</v>
      </c>
    </row>
    <row r="680" spans="2:65" s="1" customFormat="1" ht="21.75" customHeight="1">
      <c r="B680" s="33"/>
      <c r="C680" s="128" t="s">
        <v>895</v>
      </c>
      <c r="D680" s="128" t="s">
        <v>137</v>
      </c>
      <c r="E680" s="129" t="s">
        <v>896</v>
      </c>
      <c r="F680" s="130" t="s">
        <v>897</v>
      </c>
      <c r="G680" s="131" t="s">
        <v>168</v>
      </c>
      <c r="H680" s="132">
        <v>2.56</v>
      </c>
      <c r="I680" s="133"/>
      <c r="J680" s="134">
        <f>ROUND(I680*H680,2)</f>
        <v>0</v>
      </c>
      <c r="K680" s="130" t="s">
        <v>141</v>
      </c>
      <c r="L680" s="33"/>
      <c r="M680" s="135" t="s">
        <v>19</v>
      </c>
      <c r="N680" s="136" t="s">
        <v>43</v>
      </c>
      <c r="P680" s="137">
        <f>O680*H680</f>
        <v>0</v>
      </c>
      <c r="Q680" s="137">
        <v>6.9999999999999999E-4</v>
      </c>
      <c r="R680" s="137">
        <f>Q680*H680</f>
        <v>1.792E-3</v>
      </c>
      <c r="S680" s="137">
        <v>0</v>
      </c>
      <c r="T680" s="138">
        <f>S680*H680</f>
        <v>0</v>
      </c>
      <c r="AR680" s="139" t="s">
        <v>268</v>
      </c>
      <c r="AT680" s="139" t="s">
        <v>137</v>
      </c>
      <c r="AU680" s="139" t="s">
        <v>82</v>
      </c>
      <c r="AY680" s="18" t="s">
        <v>134</v>
      </c>
      <c r="BE680" s="140">
        <f>IF(N680="základní",J680,0)</f>
        <v>0</v>
      </c>
      <c r="BF680" s="140">
        <f>IF(N680="snížená",J680,0)</f>
        <v>0</v>
      </c>
      <c r="BG680" s="140">
        <f>IF(N680="zákl. přenesená",J680,0)</f>
        <v>0</v>
      </c>
      <c r="BH680" s="140">
        <f>IF(N680="sníž. přenesená",J680,0)</f>
        <v>0</v>
      </c>
      <c r="BI680" s="140">
        <f>IF(N680="nulová",J680,0)</f>
        <v>0</v>
      </c>
      <c r="BJ680" s="18" t="s">
        <v>80</v>
      </c>
      <c r="BK680" s="140">
        <f>ROUND(I680*H680,2)</f>
        <v>0</v>
      </c>
      <c r="BL680" s="18" t="s">
        <v>268</v>
      </c>
      <c r="BM680" s="139" t="s">
        <v>898</v>
      </c>
    </row>
    <row r="681" spans="2:65" s="1" customFormat="1" ht="19.5">
      <c r="B681" s="33"/>
      <c r="D681" s="141" t="s">
        <v>144</v>
      </c>
      <c r="F681" s="142" t="s">
        <v>899</v>
      </c>
      <c r="I681" s="143"/>
      <c r="L681" s="33"/>
      <c r="M681" s="144"/>
      <c r="T681" s="54"/>
      <c r="AT681" s="18" t="s">
        <v>144</v>
      </c>
      <c r="AU681" s="18" t="s">
        <v>82</v>
      </c>
    </row>
    <row r="682" spans="2:65" s="1" customFormat="1" ht="11.25">
      <c r="B682" s="33"/>
      <c r="D682" s="145" t="s">
        <v>146</v>
      </c>
      <c r="F682" s="146" t="s">
        <v>900</v>
      </c>
      <c r="I682" s="143"/>
      <c r="L682" s="33"/>
      <c r="M682" s="144"/>
      <c r="T682" s="54"/>
      <c r="AT682" s="18" t="s">
        <v>146</v>
      </c>
      <c r="AU682" s="18" t="s">
        <v>82</v>
      </c>
    </row>
    <row r="683" spans="2:65" s="12" customFormat="1" ht="11.25">
      <c r="B683" s="147"/>
      <c r="D683" s="141" t="s">
        <v>148</v>
      </c>
      <c r="E683" s="148" t="s">
        <v>19</v>
      </c>
      <c r="F683" s="149" t="s">
        <v>220</v>
      </c>
      <c r="H683" s="148" t="s">
        <v>19</v>
      </c>
      <c r="I683" s="150"/>
      <c r="L683" s="147"/>
      <c r="M683" s="151"/>
      <c r="T683" s="152"/>
      <c r="AT683" s="148" t="s">
        <v>148</v>
      </c>
      <c r="AU683" s="148" t="s">
        <v>82</v>
      </c>
      <c r="AV683" s="12" t="s">
        <v>80</v>
      </c>
      <c r="AW683" s="12" t="s">
        <v>33</v>
      </c>
      <c r="AX683" s="12" t="s">
        <v>72</v>
      </c>
      <c r="AY683" s="148" t="s">
        <v>134</v>
      </c>
    </row>
    <row r="684" spans="2:65" s="13" customFormat="1" ht="11.25">
      <c r="B684" s="153"/>
      <c r="D684" s="141" t="s">
        <v>148</v>
      </c>
      <c r="E684" s="154" t="s">
        <v>19</v>
      </c>
      <c r="F684" s="155" t="s">
        <v>894</v>
      </c>
      <c r="H684" s="156">
        <v>2.56</v>
      </c>
      <c r="I684" s="157"/>
      <c r="L684" s="153"/>
      <c r="M684" s="158"/>
      <c r="T684" s="159"/>
      <c r="AT684" s="154" t="s">
        <v>148</v>
      </c>
      <c r="AU684" s="154" t="s">
        <v>82</v>
      </c>
      <c r="AV684" s="13" t="s">
        <v>82</v>
      </c>
      <c r="AW684" s="13" t="s">
        <v>33</v>
      </c>
      <c r="AX684" s="13" t="s">
        <v>80</v>
      </c>
      <c r="AY684" s="154" t="s">
        <v>134</v>
      </c>
    </row>
    <row r="685" spans="2:65" s="1" customFormat="1" ht="33" customHeight="1">
      <c r="B685" s="33"/>
      <c r="C685" s="128" t="s">
        <v>901</v>
      </c>
      <c r="D685" s="128" t="s">
        <v>137</v>
      </c>
      <c r="E685" s="129" t="s">
        <v>902</v>
      </c>
      <c r="F685" s="130" t="s">
        <v>903</v>
      </c>
      <c r="G685" s="131" t="s">
        <v>168</v>
      </c>
      <c r="H685" s="132">
        <v>65.34</v>
      </c>
      <c r="I685" s="133"/>
      <c r="J685" s="134">
        <f>ROUND(I685*H685,2)</f>
        <v>0</v>
      </c>
      <c r="K685" s="130" t="s">
        <v>141</v>
      </c>
      <c r="L685" s="33"/>
      <c r="M685" s="135" t="s">
        <v>19</v>
      </c>
      <c r="N685" s="136" t="s">
        <v>43</v>
      </c>
      <c r="P685" s="137">
        <f>O685*H685</f>
        <v>0</v>
      </c>
      <c r="Q685" s="137">
        <v>1.25E-3</v>
      </c>
      <c r="R685" s="137">
        <f>Q685*H685</f>
        <v>8.1675000000000011E-2</v>
      </c>
      <c r="S685" s="137">
        <v>0</v>
      </c>
      <c r="T685" s="138">
        <f>S685*H685</f>
        <v>0</v>
      </c>
      <c r="AR685" s="139" t="s">
        <v>268</v>
      </c>
      <c r="AT685" s="139" t="s">
        <v>137</v>
      </c>
      <c r="AU685" s="139" t="s">
        <v>82</v>
      </c>
      <c r="AY685" s="18" t="s">
        <v>134</v>
      </c>
      <c r="BE685" s="140">
        <f>IF(N685="základní",J685,0)</f>
        <v>0</v>
      </c>
      <c r="BF685" s="140">
        <f>IF(N685="snížená",J685,0)</f>
        <v>0</v>
      </c>
      <c r="BG685" s="140">
        <f>IF(N685="zákl. přenesená",J685,0)</f>
        <v>0</v>
      </c>
      <c r="BH685" s="140">
        <f>IF(N685="sníž. přenesená",J685,0)</f>
        <v>0</v>
      </c>
      <c r="BI685" s="140">
        <f>IF(N685="nulová",J685,0)</f>
        <v>0</v>
      </c>
      <c r="BJ685" s="18" t="s">
        <v>80</v>
      </c>
      <c r="BK685" s="140">
        <f>ROUND(I685*H685,2)</f>
        <v>0</v>
      </c>
      <c r="BL685" s="18" t="s">
        <v>268</v>
      </c>
      <c r="BM685" s="139" t="s">
        <v>904</v>
      </c>
    </row>
    <row r="686" spans="2:65" s="1" customFormat="1" ht="29.25">
      <c r="B686" s="33"/>
      <c r="D686" s="141" t="s">
        <v>144</v>
      </c>
      <c r="F686" s="142" t="s">
        <v>905</v>
      </c>
      <c r="I686" s="143"/>
      <c r="L686" s="33"/>
      <c r="M686" s="144"/>
      <c r="T686" s="54"/>
      <c r="AT686" s="18" t="s">
        <v>144</v>
      </c>
      <c r="AU686" s="18" t="s">
        <v>82</v>
      </c>
    </row>
    <row r="687" spans="2:65" s="1" customFormat="1" ht="11.25">
      <c r="B687" s="33"/>
      <c r="D687" s="145" t="s">
        <v>146</v>
      </c>
      <c r="F687" s="146" t="s">
        <v>906</v>
      </c>
      <c r="I687" s="143"/>
      <c r="L687" s="33"/>
      <c r="M687" s="144"/>
      <c r="T687" s="54"/>
      <c r="AT687" s="18" t="s">
        <v>146</v>
      </c>
      <c r="AU687" s="18" t="s">
        <v>82</v>
      </c>
    </row>
    <row r="688" spans="2:65" s="12" customFormat="1" ht="11.25">
      <c r="B688" s="147"/>
      <c r="D688" s="141" t="s">
        <v>148</v>
      </c>
      <c r="E688" s="148" t="s">
        <v>19</v>
      </c>
      <c r="F688" s="149" t="s">
        <v>220</v>
      </c>
      <c r="H688" s="148" t="s">
        <v>19</v>
      </c>
      <c r="I688" s="150"/>
      <c r="L688" s="147"/>
      <c r="M688" s="151"/>
      <c r="T688" s="152"/>
      <c r="AT688" s="148" t="s">
        <v>148</v>
      </c>
      <c r="AU688" s="148" t="s">
        <v>82</v>
      </c>
      <c r="AV688" s="12" t="s">
        <v>80</v>
      </c>
      <c r="AW688" s="12" t="s">
        <v>33</v>
      </c>
      <c r="AX688" s="12" t="s">
        <v>72</v>
      </c>
      <c r="AY688" s="148" t="s">
        <v>134</v>
      </c>
    </row>
    <row r="689" spans="2:65" s="13" customFormat="1" ht="11.25">
      <c r="B689" s="153"/>
      <c r="D689" s="141" t="s">
        <v>148</v>
      </c>
      <c r="E689" s="154" t="s">
        <v>19</v>
      </c>
      <c r="F689" s="155" t="s">
        <v>907</v>
      </c>
      <c r="H689" s="156">
        <v>23.8</v>
      </c>
      <c r="I689" s="157"/>
      <c r="L689" s="153"/>
      <c r="M689" s="158"/>
      <c r="T689" s="159"/>
      <c r="AT689" s="154" t="s">
        <v>148</v>
      </c>
      <c r="AU689" s="154" t="s">
        <v>82</v>
      </c>
      <c r="AV689" s="13" t="s">
        <v>82</v>
      </c>
      <c r="AW689" s="13" t="s">
        <v>33</v>
      </c>
      <c r="AX689" s="13" t="s">
        <v>72</v>
      </c>
      <c r="AY689" s="154" t="s">
        <v>134</v>
      </c>
    </row>
    <row r="690" spans="2:65" s="13" customFormat="1" ht="11.25">
      <c r="B690" s="153"/>
      <c r="D690" s="141" t="s">
        <v>148</v>
      </c>
      <c r="E690" s="154" t="s">
        <v>19</v>
      </c>
      <c r="F690" s="155" t="s">
        <v>908</v>
      </c>
      <c r="H690" s="156">
        <v>15.31</v>
      </c>
      <c r="I690" s="157"/>
      <c r="L690" s="153"/>
      <c r="M690" s="158"/>
      <c r="T690" s="159"/>
      <c r="AT690" s="154" t="s">
        <v>148</v>
      </c>
      <c r="AU690" s="154" t="s">
        <v>82</v>
      </c>
      <c r="AV690" s="13" t="s">
        <v>82</v>
      </c>
      <c r="AW690" s="13" t="s">
        <v>33</v>
      </c>
      <c r="AX690" s="13" t="s">
        <v>72</v>
      </c>
      <c r="AY690" s="154" t="s">
        <v>134</v>
      </c>
    </row>
    <row r="691" spans="2:65" s="13" customFormat="1" ht="11.25">
      <c r="B691" s="153"/>
      <c r="D691" s="141" t="s">
        <v>148</v>
      </c>
      <c r="E691" s="154" t="s">
        <v>19</v>
      </c>
      <c r="F691" s="155" t="s">
        <v>909</v>
      </c>
      <c r="H691" s="156">
        <v>10.58</v>
      </c>
      <c r="I691" s="157"/>
      <c r="L691" s="153"/>
      <c r="M691" s="158"/>
      <c r="T691" s="159"/>
      <c r="AT691" s="154" t="s">
        <v>148</v>
      </c>
      <c r="AU691" s="154" t="s">
        <v>82</v>
      </c>
      <c r="AV691" s="13" t="s">
        <v>82</v>
      </c>
      <c r="AW691" s="13" t="s">
        <v>33</v>
      </c>
      <c r="AX691" s="13" t="s">
        <v>72</v>
      </c>
      <c r="AY691" s="154" t="s">
        <v>134</v>
      </c>
    </row>
    <row r="692" spans="2:65" s="13" customFormat="1" ht="11.25">
      <c r="B692" s="153"/>
      <c r="D692" s="141" t="s">
        <v>148</v>
      </c>
      <c r="E692" s="154" t="s">
        <v>19</v>
      </c>
      <c r="F692" s="155" t="s">
        <v>910</v>
      </c>
      <c r="H692" s="156">
        <v>3.48</v>
      </c>
      <c r="I692" s="157"/>
      <c r="L692" s="153"/>
      <c r="M692" s="158"/>
      <c r="T692" s="159"/>
      <c r="AT692" s="154" t="s">
        <v>148</v>
      </c>
      <c r="AU692" s="154" t="s">
        <v>82</v>
      </c>
      <c r="AV692" s="13" t="s">
        <v>82</v>
      </c>
      <c r="AW692" s="13" t="s">
        <v>33</v>
      </c>
      <c r="AX692" s="13" t="s">
        <v>72</v>
      </c>
      <c r="AY692" s="154" t="s">
        <v>134</v>
      </c>
    </row>
    <row r="693" spans="2:65" s="13" customFormat="1" ht="11.25">
      <c r="B693" s="153"/>
      <c r="D693" s="141" t="s">
        <v>148</v>
      </c>
      <c r="E693" s="154" t="s">
        <v>19</v>
      </c>
      <c r="F693" s="155" t="s">
        <v>911</v>
      </c>
      <c r="H693" s="156">
        <v>12.17</v>
      </c>
      <c r="I693" s="157"/>
      <c r="L693" s="153"/>
      <c r="M693" s="158"/>
      <c r="T693" s="159"/>
      <c r="AT693" s="154" t="s">
        <v>148</v>
      </c>
      <c r="AU693" s="154" t="s">
        <v>82</v>
      </c>
      <c r="AV693" s="13" t="s">
        <v>82</v>
      </c>
      <c r="AW693" s="13" t="s">
        <v>33</v>
      </c>
      <c r="AX693" s="13" t="s">
        <v>72</v>
      </c>
      <c r="AY693" s="154" t="s">
        <v>134</v>
      </c>
    </row>
    <row r="694" spans="2:65" s="14" customFormat="1" ht="11.25">
      <c r="B694" s="160"/>
      <c r="D694" s="141" t="s">
        <v>148</v>
      </c>
      <c r="E694" s="161" t="s">
        <v>19</v>
      </c>
      <c r="F694" s="162" t="s">
        <v>174</v>
      </c>
      <c r="H694" s="163">
        <v>65.339999999999989</v>
      </c>
      <c r="I694" s="164"/>
      <c r="L694" s="160"/>
      <c r="M694" s="165"/>
      <c r="T694" s="166"/>
      <c r="AT694" s="161" t="s">
        <v>148</v>
      </c>
      <c r="AU694" s="161" t="s">
        <v>82</v>
      </c>
      <c r="AV694" s="14" t="s">
        <v>142</v>
      </c>
      <c r="AW694" s="14" t="s">
        <v>33</v>
      </c>
      <c r="AX694" s="14" t="s">
        <v>80</v>
      </c>
      <c r="AY694" s="161" t="s">
        <v>134</v>
      </c>
    </row>
    <row r="695" spans="2:65" s="1" customFormat="1" ht="33" customHeight="1">
      <c r="B695" s="33"/>
      <c r="C695" s="174" t="s">
        <v>912</v>
      </c>
      <c r="D695" s="174" t="s">
        <v>320</v>
      </c>
      <c r="E695" s="175" t="s">
        <v>913</v>
      </c>
      <c r="F695" s="176" t="s">
        <v>914</v>
      </c>
      <c r="G695" s="177" t="s">
        <v>168</v>
      </c>
      <c r="H695" s="178">
        <v>68.606999999999999</v>
      </c>
      <c r="I695" s="179"/>
      <c r="J695" s="180">
        <f>ROUND(I695*H695,2)</f>
        <v>0</v>
      </c>
      <c r="K695" s="176" t="s">
        <v>271</v>
      </c>
      <c r="L695" s="181"/>
      <c r="M695" s="182" t="s">
        <v>19</v>
      </c>
      <c r="N695" s="183" t="s">
        <v>43</v>
      </c>
      <c r="P695" s="137">
        <f>O695*H695</f>
        <v>0</v>
      </c>
      <c r="Q695" s="137">
        <v>8.0000000000000002E-3</v>
      </c>
      <c r="R695" s="137">
        <f>Q695*H695</f>
        <v>0.54885600000000001</v>
      </c>
      <c r="S695" s="137">
        <v>0</v>
      </c>
      <c r="T695" s="138">
        <f>S695*H695</f>
        <v>0</v>
      </c>
      <c r="AR695" s="139" t="s">
        <v>395</v>
      </c>
      <c r="AT695" s="139" t="s">
        <v>320</v>
      </c>
      <c r="AU695" s="139" t="s">
        <v>82</v>
      </c>
      <c r="AY695" s="18" t="s">
        <v>134</v>
      </c>
      <c r="BE695" s="140">
        <f>IF(N695="základní",J695,0)</f>
        <v>0</v>
      </c>
      <c r="BF695" s="140">
        <f>IF(N695="snížená",J695,0)</f>
        <v>0</v>
      </c>
      <c r="BG695" s="140">
        <f>IF(N695="zákl. přenesená",J695,0)</f>
        <v>0</v>
      </c>
      <c r="BH695" s="140">
        <f>IF(N695="sníž. přenesená",J695,0)</f>
        <v>0</v>
      </c>
      <c r="BI695" s="140">
        <f>IF(N695="nulová",J695,0)</f>
        <v>0</v>
      </c>
      <c r="BJ695" s="18" t="s">
        <v>80</v>
      </c>
      <c r="BK695" s="140">
        <f>ROUND(I695*H695,2)</f>
        <v>0</v>
      </c>
      <c r="BL695" s="18" t="s">
        <v>268</v>
      </c>
      <c r="BM695" s="139" t="s">
        <v>915</v>
      </c>
    </row>
    <row r="696" spans="2:65" s="1" customFormat="1" ht="19.5">
      <c r="B696" s="33"/>
      <c r="D696" s="141" t="s">
        <v>144</v>
      </c>
      <c r="F696" s="142" t="s">
        <v>914</v>
      </c>
      <c r="I696" s="143"/>
      <c r="L696" s="33"/>
      <c r="M696" s="144"/>
      <c r="T696" s="54"/>
      <c r="AT696" s="18" t="s">
        <v>144</v>
      </c>
      <c r="AU696" s="18" t="s">
        <v>82</v>
      </c>
    </row>
    <row r="697" spans="2:65" s="13" customFormat="1" ht="11.25">
      <c r="B697" s="153"/>
      <c r="D697" s="141" t="s">
        <v>148</v>
      </c>
      <c r="E697" s="154" t="s">
        <v>19</v>
      </c>
      <c r="F697" s="155" t="s">
        <v>916</v>
      </c>
      <c r="H697" s="156">
        <v>65.34</v>
      </c>
      <c r="I697" s="157"/>
      <c r="L697" s="153"/>
      <c r="M697" s="158"/>
      <c r="T697" s="159"/>
      <c r="AT697" s="154" t="s">
        <v>148</v>
      </c>
      <c r="AU697" s="154" t="s">
        <v>82</v>
      </c>
      <c r="AV697" s="13" t="s">
        <v>82</v>
      </c>
      <c r="AW697" s="13" t="s">
        <v>33</v>
      </c>
      <c r="AX697" s="13" t="s">
        <v>80</v>
      </c>
      <c r="AY697" s="154" t="s">
        <v>134</v>
      </c>
    </row>
    <row r="698" spans="2:65" s="13" customFormat="1" ht="11.25">
      <c r="B698" s="153"/>
      <c r="D698" s="141" t="s">
        <v>148</v>
      </c>
      <c r="F698" s="155" t="s">
        <v>917</v>
      </c>
      <c r="H698" s="156">
        <v>68.606999999999999</v>
      </c>
      <c r="I698" s="157"/>
      <c r="L698" s="153"/>
      <c r="M698" s="158"/>
      <c r="T698" s="159"/>
      <c r="AT698" s="154" t="s">
        <v>148</v>
      </c>
      <c r="AU698" s="154" t="s">
        <v>82</v>
      </c>
      <c r="AV698" s="13" t="s">
        <v>82</v>
      </c>
      <c r="AW698" s="13" t="s">
        <v>4</v>
      </c>
      <c r="AX698" s="13" t="s">
        <v>80</v>
      </c>
      <c r="AY698" s="154" t="s">
        <v>134</v>
      </c>
    </row>
    <row r="699" spans="2:65" s="1" customFormat="1" ht="16.5" customHeight="1">
      <c r="B699" s="33"/>
      <c r="C699" s="128" t="s">
        <v>918</v>
      </c>
      <c r="D699" s="128" t="s">
        <v>137</v>
      </c>
      <c r="E699" s="129" t="s">
        <v>919</v>
      </c>
      <c r="F699" s="130" t="s">
        <v>920</v>
      </c>
      <c r="G699" s="131" t="s">
        <v>168</v>
      </c>
      <c r="H699" s="132">
        <v>10</v>
      </c>
      <c r="I699" s="133"/>
      <c r="J699" s="134">
        <f>ROUND(I699*H699,2)</f>
        <v>0</v>
      </c>
      <c r="K699" s="130" t="s">
        <v>141</v>
      </c>
      <c r="L699" s="33"/>
      <c r="M699" s="135" t="s">
        <v>19</v>
      </c>
      <c r="N699" s="136" t="s">
        <v>43</v>
      </c>
      <c r="P699" s="137">
        <f>O699*H699</f>
        <v>0</v>
      </c>
      <c r="Q699" s="137">
        <v>0</v>
      </c>
      <c r="R699" s="137">
        <f>Q699*H699</f>
        <v>0</v>
      </c>
      <c r="S699" s="137">
        <v>0</v>
      </c>
      <c r="T699" s="138">
        <f>S699*H699</f>
        <v>0</v>
      </c>
      <c r="AR699" s="139" t="s">
        <v>268</v>
      </c>
      <c r="AT699" s="139" t="s">
        <v>137</v>
      </c>
      <c r="AU699" s="139" t="s">
        <v>82</v>
      </c>
      <c r="AY699" s="18" t="s">
        <v>134</v>
      </c>
      <c r="BE699" s="140">
        <f>IF(N699="základní",J699,0)</f>
        <v>0</v>
      </c>
      <c r="BF699" s="140">
        <f>IF(N699="snížená",J699,0)</f>
        <v>0</v>
      </c>
      <c r="BG699" s="140">
        <f>IF(N699="zákl. přenesená",J699,0)</f>
        <v>0</v>
      </c>
      <c r="BH699" s="140">
        <f>IF(N699="sníž. přenesená",J699,0)</f>
        <v>0</v>
      </c>
      <c r="BI699" s="140">
        <f>IF(N699="nulová",J699,0)</f>
        <v>0</v>
      </c>
      <c r="BJ699" s="18" t="s">
        <v>80</v>
      </c>
      <c r="BK699" s="140">
        <f>ROUND(I699*H699,2)</f>
        <v>0</v>
      </c>
      <c r="BL699" s="18" t="s">
        <v>268</v>
      </c>
      <c r="BM699" s="139" t="s">
        <v>921</v>
      </c>
    </row>
    <row r="700" spans="2:65" s="1" customFormat="1" ht="11.25">
      <c r="B700" s="33"/>
      <c r="D700" s="141" t="s">
        <v>144</v>
      </c>
      <c r="F700" s="142" t="s">
        <v>922</v>
      </c>
      <c r="I700" s="143"/>
      <c r="L700" s="33"/>
      <c r="M700" s="144"/>
      <c r="T700" s="54"/>
      <c r="AT700" s="18" t="s">
        <v>144</v>
      </c>
      <c r="AU700" s="18" t="s">
        <v>82</v>
      </c>
    </row>
    <row r="701" spans="2:65" s="1" customFormat="1" ht="11.25">
      <c r="B701" s="33"/>
      <c r="D701" s="145" t="s">
        <v>146</v>
      </c>
      <c r="F701" s="146" t="s">
        <v>923</v>
      </c>
      <c r="I701" s="143"/>
      <c r="L701" s="33"/>
      <c r="M701" s="144"/>
      <c r="T701" s="54"/>
      <c r="AT701" s="18" t="s">
        <v>146</v>
      </c>
      <c r="AU701" s="18" t="s">
        <v>82</v>
      </c>
    </row>
    <row r="702" spans="2:65" s="12" customFormat="1" ht="11.25">
      <c r="B702" s="147"/>
      <c r="D702" s="141" t="s">
        <v>148</v>
      </c>
      <c r="E702" s="148" t="s">
        <v>19</v>
      </c>
      <c r="F702" s="149" t="s">
        <v>924</v>
      </c>
      <c r="H702" s="148" t="s">
        <v>19</v>
      </c>
      <c r="I702" s="150"/>
      <c r="L702" s="147"/>
      <c r="M702" s="151"/>
      <c r="T702" s="152"/>
      <c r="AT702" s="148" t="s">
        <v>148</v>
      </c>
      <c r="AU702" s="148" t="s">
        <v>82</v>
      </c>
      <c r="AV702" s="12" t="s">
        <v>80</v>
      </c>
      <c r="AW702" s="12" t="s">
        <v>33</v>
      </c>
      <c r="AX702" s="12" t="s">
        <v>72</v>
      </c>
      <c r="AY702" s="148" t="s">
        <v>134</v>
      </c>
    </row>
    <row r="703" spans="2:65" s="13" customFormat="1" ht="11.25">
      <c r="B703" s="153"/>
      <c r="D703" s="141" t="s">
        <v>148</v>
      </c>
      <c r="E703" s="154" t="s">
        <v>19</v>
      </c>
      <c r="F703" s="155" t="s">
        <v>925</v>
      </c>
      <c r="H703" s="156">
        <v>10</v>
      </c>
      <c r="I703" s="157"/>
      <c r="L703" s="153"/>
      <c r="M703" s="158"/>
      <c r="T703" s="159"/>
      <c r="AT703" s="154" t="s">
        <v>148</v>
      </c>
      <c r="AU703" s="154" t="s">
        <v>82</v>
      </c>
      <c r="AV703" s="13" t="s">
        <v>82</v>
      </c>
      <c r="AW703" s="13" t="s">
        <v>33</v>
      </c>
      <c r="AX703" s="13" t="s">
        <v>80</v>
      </c>
      <c r="AY703" s="154" t="s">
        <v>134</v>
      </c>
    </row>
    <row r="704" spans="2:65" s="12" customFormat="1" ht="11.25">
      <c r="B704" s="147"/>
      <c r="D704" s="141" t="s">
        <v>148</v>
      </c>
      <c r="E704" s="148" t="s">
        <v>19</v>
      </c>
      <c r="F704" s="149" t="s">
        <v>926</v>
      </c>
      <c r="H704" s="148" t="s">
        <v>19</v>
      </c>
      <c r="I704" s="150"/>
      <c r="L704" s="147"/>
      <c r="M704" s="151"/>
      <c r="T704" s="152"/>
      <c r="AT704" s="148" t="s">
        <v>148</v>
      </c>
      <c r="AU704" s="148" t="s">
        <v>82</v>
      </c>
      <c r="AV704" s="12" t="s">
        <v>80</v>
      </c>
      <c r="AW704" s="12" t="s">
        <v>33</v>
      </c>
      <c r="AX704" s="12" t="s">
        <v>72</v>
      </c>
      <c r="AY704" s="148" t="s">
        <v>134</v>
      </c>
    </row>
    <row r="705" spans="2:65" s="1" customFormat="1" ht="24.2" customHeight="1">
      <c r="B705" s="33"/>
      <c r="C705" s="128" t="s">
        <v>927</v>
      </c>
      <c r="D705" s="128" t="s">
        <v>137</v>
      </c>
      <c r="E705" s="129" t="s">
        <v>928</v>
      </c>
      <c r="F705" s="130" t="s">
        <v>929</v>
      </c>
      <c r="G705" s="131" t="s">
        <v>168</v>
      </c>
      <c r="H705" s="132">
        <v>68.459999999999994</v>
      </c>
      <c r="I705" s="133"/>
      <c r="J705" s="134">
        <f>ROUND(I705*H705,2)</f>
        <v>0</v>
      </c>
      <c r="K705" s="130" t="s">
        <v>141</v>
      </c>
      <c r="L705" s="33"/>
      <c r="M705" s="135" t="s">
        <v>19</v>
      </c>
      <c r="N705" s="136" t="s">
        <v>43</v>
      </c>
      <c r="P705" s="137">
        <f>O705*H705</f>
        <v>0</v>
      </c>
      <c r="Q705" s="137">
        <v>0</v>
      </c>
      <c r="R705" s="137">
        <f>Q705*H705</f>
        <v>0</v>
      </c>
      <c r="S705" s="137">
        <v>1.065E-2</v>
      </c>
      <c r="T705" s="138">
        <f>S705*H705</f>
        <v>0.72909899999999994</v>
      </c>
      <c r="AR705" s="139" t="s">
        <v>268</v>
      </c>
      <c r="AT705" s="139" t="s">
        <v>137</v>
      </c>
      <c r="AU705" s="139" t="s">
        <v>82</v>
      </c>
      <c r="AY705" s="18" t="s">
        <v>134</v>
      </c>
      <c r="BE705" s="140">
        <f>IF(N705="základní",J705,0)</f>
        <v>0</v>
      </c>
      <c r="BF705" s="140">
        <f>IF(N705="snížená",J705,0)</f>
        <v>0</v>
      </c>
      <c r="BG705" s="140">
        <f>IF(N705="zákl. přenesená",J705,0)</f>
        <v>0</v>
      </c>
      <c r="BH705" s="140">
        <f>IF(N705="sníž. přenesená",J705,0)</f>
        <v>0</v>
      </c>
      <c r="BI705" s="140">
        <f>IF(N705="nulová",J705,0)</f>
        <v>0</v>
      </c>
      <c r="BJ705" s="18" t="s">
        <v>80</v>
      </c>
      <c r="BK705" s="140">
        <f>ROUND(I705*H705,2)</f>
        <v>0</v>
      </c>
      <c r="BL705" s="18" t="s">
        <v>268</v>
      </c>
      <c r="BM705" s="139" t="s">
        <v>930</v>
      </c>
    </row>
    <row r="706" spans="2:65" s="1" customFormat="1" ht="19.5">
      <c r="B706" s="33"/>
      <c r="D706" s="141" t="s">
        <v>144</v>
      </c>
      <c r="F706" s="142" t="s">
        <v>931</v>
      </c>
      <c r="I706" s="143"/>
      <c r="L706" s="33"/>
      <c r="M706" s="144"/>
      <c r="T706" s="54"/>
      <c r="AT706" s="18" t="s">
        <v>144</v>
      </c>
      <c r="AU706" s="18" t="s">
        <v>82</v>
      </c>
    </row>
    <row r="707" spans="2:65" s="1" customFormat="1" ht="11.25">
      <c r="B707" s="33"/>
      <c r="D707" s="145" t="s">
        <v>146</v>
      </c>
      <c r="F707" s="146" t="s">
        <v>932</v>
      </c>
      <c r="I707" s="143"/>
      <c r="L707" s="33"/>
      <c r="M707" s="144"/>
      <c r="T707" s="54"/>
      <c r="AT707" s="18" t="s">
        <v>146</v>
      </c>
      <c r="AU707" s="18" t="s">
        <v>82</v>
      </c>
    </row>
    <row r="708" spans="2:65" s="12" customFormat="1" ht="11.25">
      <c r="B708" s="147"/>
      <c r="D708" s="141" t="s">
        <v>148</v>
      </c>
      <c r="E708" s="148" t="s">
        <v>19</v>
      </c>
      <c r="F708" s="149" t="s">
        <v>163</v>
      </c>
      <c r="H708" s="148" t="s">
        <v>19</v>
      </c>
      <c r="I708" s="150"/>
      <c r="L708" s="147"/>
      <c r="M708" s="151"/>
      <c r="T708" s="152"/>
      <c r="AT708" s="148" t="s">
        <v>148</v>
      </c>
      <c r="AU708" s="148" t="s">
        <v>82</v>
      </c>
      <c r="AV708" s="12" t="s">
        <v>80</v>
      </c>
      <c r="AW708" s="12" t="s">
        <v>33</v>
      </c>
      <c r="AX708" s="12" t="s">
        <v>72</v>
      </c>
      <c r="AY708" s="148" t="s">
        <v>134</v>
      </c>
    </row>
    <row r="709" spans="2:65" s="12" customFormat="1" ht="11.25">
      <c r="B709" s="147"/>
      <c r="D709" s="141" t="s">
        <v>148</v>
      </c>
      <c r="E709" s="148" t="s">
        <v>19</v>
      </c>
      <c r="F709" s="149" t="s">
        <v>933</v>
      </c>
      <c r="H709" s="148" t="s">
        <v>19</v>
      </c>
      <c r="I709" s="150"/>
      <c r="L709" s="147"/>
      <c r="M709" s="151"/>
      <c r="T709" s="152"/>
      <c r="AT709" s="148" t="s">
        <v>148</v>
      </c>
      <c r="AU709" s="148" t="s">
        <v>82</v>
      </c>
      <c r="AV709" s="12" t="s">
        <v>80</v>
      </c>
      <c r="AW709" s="12" t="s">
        <v>33</v>
      </c>
      <c r="AX709" s="12" t="s">
        <v>72</v>
      </c>
      <c r="AY709" s="148" t="s">
        <v>134</v>
      </c>
    </row>
    <row r="710" spans="2:65" s="13" customFormat="1" ht="11.25">
      <c r="B710" s="153"/>
      <c r="D710" s="141" t="s">
        <v>148</v>
      </c>
      <c r="E710" s="154" t="s">
        <v>19</v>
      </c>
      <c r="F710" s="155" t="s">
        <v>372</v>
      </c>
      <c r="H710" s="156">
        <v>13.48</v>
      </c>
      <c r="I710" s="157"/>
      <c r="L710" s="153"/>
      <c r="M710" s="158"/>
      <c r="T710" s="159"/>
      <c r="AT710" s="154" t="s">
        <v>148</v>
      </c>
      <c r="AU710" s="154" t="s">
        <v>82</v>
      </c>
      <c r="AV710" s="13" t="s">
        <v>82</v>
      </c>
      <c r="AW710" s="13" t="s">
        <v>33</v>
      </c>
      <c r="AX710" s="13" t="s">
        <v>72</v>
      </c>
      <c r="AY710" s="154" t="s">
        <v>134</v>
      </c>
    </row>
    <row r="711" spans="2:65" s="13" customFormat="1" ht="11.25">
      <c r="B711" s="153"/>
      <c r="D711" s="141" t="s">
        <v>148</v>
      </c>
      <c r="E711" s="154" t="s">
        <v>19</v>
      </c>
      <c r="F711" s="155" t="s">
        <v>373</v>
      </c>
      <c r="H711" s="156">
        <v>15.5</v>
      </c>
      <c r="I711" s="157"/>
      <c r="L711" s="153"/>
      <c r="M711" s="158"/>
      <c r="T711" s="159"/>
      <c r="AT711" s="154" t="s">
        <v>148</v>
      </c>
      <c r="AU711" s="154" t="s">
        <v>82</v>
      </c>
      <c r="AV711" s="13" t="s">
        <v>82</v>
      </c>
      <c r="AW711" s="13" t="s">
        <v>33</v>
      </c>
      <c r="AX711" s="13" t="s">
        <v>72</v>
      </c>
      <c r="AY711" s="154" t="s">
        <v>134</v>
      </c>
    </row>
    <row r="712" spans="2:65" s="13" customFormat="1" ht="11.25">
      <c r="B712" s="153"/>
      <c r="D712" s="141" t="s">
        <v>148</v>
      </c>
      <c r="E712" s="154" t="s">
        <v>19</v>
      </c>
      <c r="F712" s="155" t="s">
        <v>374</v>
      </c>
      <c r="H712" s="156">
        <v>14.63</v>
      </c>
      <c r="I712" s="157"/>
      <c r="L712" s="153"/>
      <c r="M712" s="158"/>
      <c r="T712" s="159"/>
      <c r="AT712" s="154" t="s">
        <v>148</v>
      </c>
      <c r="AU712" s="154" t="s">
        <v>82</v>
      </c>
      <c r="AV712" s="13" t="s">
        <v>82</v>
      </c>
      <c r="AW712" s="13" t="s">
        <v>33</v>
      </c>
      <c r="AX712" s="13" t="s">
        <v>72</v>
      </c>
      <c r="AY712" s="154" t="s">
        <v>134</v>
      </c>
    </row>
    <row r="713" spans="2:65" s="13" customFormat="1" ht="11.25">
      <c r="B713" s="153"/>
      <c r="D713" s="141" t="s">
        <v>148</v>
      </c>
      <c r="E713" s="154" t="s">
        <v>19</v>
      </c>
      <c r="F713" s="155" t="s">
        <v>375</v>
      </c>
      <c r="H713" s="156">
        <v>12.67</v>
      </c>
      <c r="I713" s="157"/>
      <c r="L713" s="153"/>
      <c r="M713" s="158"/>
      <c r="T713" s="159"/>
      <c r="AT713" s="154" t="s">
        <v>148</v>
      </c>
      <c r="AU713" s="154" t="s">
        <v>82</v>
      </c>
      <c r="AV713" s="13" t="s">
        <v>82</v>
      </c>
      <c r="AW713" s="13" t="s">
        <v>33</v>
      </c>
      <c r="AX713" s="13" t="s">
        <v>72</v>
      </c>
      <c r="AY713" s="154" t="s">
        <v>134</v>
      </c>
    </row>
    <row r="714" spans="2:65" s="13" customFormat="1" ht="11.25">
      <c r="B714" s="153"/>
      <c r="D714" s="141" t="s">
        <v>148</v>
      </c>
      <c r="E714" s="154" t="s">
        <v>19</v>
      </c>
      <c r="F714" s="155" t="s">
        <v>376</v>
      </c>
      <c r="H714" s="156">
        <v>12.18</v>
      </c>
      <c r="I714" s="157"/>
      <c r="L714" s="153"/>
      <c r="M714" s="158"/>
      <c r="T714" s="159"/>
      <c r="AT714" s="154" t="s">
        <v>148</v>
      </c>
      <c r="AU714" s="154" t="s">
        <v>82</v>
      </c>
      <c r="AV714" s="13" t="s">
        <v>82</v>
      </c>
      <c r="AW714" s="13" t="s">
        <v>33</v>
      </c>
      <c r="AX714" s="13" t="s">
        <v>72</v>
      </c>
      <c r="AY714" s="154" t="s">
        <v>134</v>
      </c>
    </row>
    <row r="715" spans="2:65" s="14" customFormat="1" ht="11.25">
      <c r="B715" s="160"/>
      <c r="D715" s="141" t="s">
        <v>148</v>
      </c>
      <c r="E715" s="161" t="s">
        <v>19</v>
      </c>
      <c r="F715" s="162" t="s">
        <v>174</v>
      </c>
      <c r="H715" s="163">
        <v>68.460000000000008</v>
      </c>
      <c r="I715" s="164"/>
      <c r="L715" s="160"/>
      <c r="M715" s="165"/>
      <c r="T715" s="166"/>
      <c r="AT715" s="161" t="s">
        <v>148</v>
      </c>
      <c r="AU715" s="161" t="s">
        <v>82</v>
      </c>
      <c r="AV715" s="14" t="s">
        <v>142</v>
      </c>
      <c r="AW715" s="14" t="s">
        <v>33</v>
      </c>
      <c r="AX715" s="14" t="s">
        <v>80</v>
      </c>
      <c r="AY715" s="161" t="s">
        <v>134</v>
      </c>
    </row>
    <row r="716" spans="2:65" s="1" customFormat="1" ht="16.5" customHeight="1">
      <c r="B716" s="33"/>
      <c r="C716" s="128" t="s">
        <v>934</v>
      </c>
      <c r="D716" s="128" t="s">
        <v>137</v>
      </c>
      <c r="E716" s="129" t="s">
        <v>935</v>
      </c>
      <c r="F716" s="130" t="s">
        <v>936</v>
      </c>
      <c r="G716" s="131" t="s">
        <v>168</v>
      </c>
      <c r="H716" s="132">
        <v>10</v>
      </c>
      <c r="I716" s="133"/>
      <c r="J716" s="134">
        <f>ROUND(I716*H716,2)</f>
        <v>0</v>
      </c>
      <c r="K716" s="130" t="s">
        <v>141</v>
      </c>
      <c r="L716" s="33"/>
      <c r="M716" s="135" t="s">
        <v>19</v>
      </c>
      <c r="N716" s="136" t="s">
        <v>43</v>
      </c>
      <c r="P716" s="137">
        <f>O716*H716</f>
        <v>0</v>
      </c>
      <c r="Q716" s="137">
        <v>0</v>
      </c>
      <c r="R716" s="137">
        <f>Q716*H716</f>
        <v>0</v>
      </c>
      <c r="S716" s="137">
        <v>8.0000000000000002E-3</v>
      </c>
      <c r="T716" s="138">
        <f>S716*H716</f>
        <v>0.08</v>
      </c>
      <c r="AR716" s="139" t="s">
        <v>268</v>
      </c>
      <c r="AT716" s="139" t="s">
        <v>137</v>
      </c>
      <c r="AU716" s="139" t="s">
        <v>82</v>
      </c>
      <c r="AY716" s="18" t="s">
        <v>134</v>
      </c>
      <c r="BE716" s="140">
        <f>IF(N716="základní",J716,0)</f>
        <v>0</v>
      </c>
      <c r="BF716" s="140">
        <f>IF(N716="snížená",J716,0)</f>
        <v>0</v>
      </c>
      <c r="BG716" s="140">
        <f>IF(N716="zákl. přenesená",J716,0)</f>
        <v>0</v>
      </c>
      <c r="BH716" s="140">
        <f>IF(N716="sníž. přenesená",J716,0)</f>
        <v>0</v>
      </c>
      <c r="BI716" s="140">
        <f>IF(N716="nulová",J716,0)</f>
        <v>0</v>
      </c>
      <c r="BJ716" s="18" t="s">
        <v>80</v>
      </c>
      <c r="BK716" s="140">
        <f>ROUND(I716*H716,2)</f>
        <v>0</v>
      </c>
      <c r="BL716" s="18" t="s">
        <v>268</v>
      </c>
      <c r="BM716" s="139" t="s">
        <v>937</v>
      </c>
    </row>
    <row r="717" spans="2:65" s="1" customFormat="1" ht="11.25">
      <c r="B717" s="33"/>
      <c r="D717" s="141" t="s">
        <v>144</v>
      </c>
      <c r="F717" s="142" t="s">
        <v>938</v>
      </c>
      <c r="I717" s="143"/>
      <c r="L717" s="33"/>
      <c r="M717" s="144"/>
      <c r="T717" s="54"/>
      <c r="AT717" s="18" t="s">
        <v>144</v>
      </c>
      <c r="AU717" s="18" t="s">
        <v>82</v>
      </c>
    </row>
    <row r="718" spans="2:65" s="1" customFormat="1" ht="11.25">
      <c r="B718" s="33"/>
      <c r="D718" s="145" t="s">
        <v>146</v>
      </c>
      <c r="F718" s="146" t="s">
        <v>939</v>
      </c>
      <c r="I718" s="143"/>
      <c r="L718" s="33"/>
      <c r="M718" s="144"/>
      <c r="T718" s="54"/>
      <c r="AT718" s="18" t="s">
        <v>146</v>
      </c>
      <c r="AU718" s="18" t="s">
        <v>82</v>
      </c>
    </row>
    <row r="719" spans="2:65" s="12" customFormat="1" ht="11.25">
      <c r="B719" s="147"/>
      <c r="D719" s="141" t="s">
        <v>148</v>
      </c>
      <c r="E719" s="148" t="s">
        <v>19</v>
      </c>
      <c r="F719" s="149" t="s">
        <v>924</v>
      </c>
      <c r="H719" s="148" t="s">
        <v>19</v>
      </c>
      <c r="I719" s="150"/>
      <c r="L719" s="147"/>
      <c r="M719" s="151"/>
      <c r="T719" s="152"/>
      <c r="AT719" s="148" t="s">
        <v>148</v>
      </c>
      <c r="AU719" s="148" t="s">
        <v>82</v>
      </c>
      <c r="AV719" s="12" t="s">
        <v>80</v>
      </c>
      <c r="AW719" s="12" t="s">
        <v>33</v>
      </c>
      <c r="AX719" s="12" t="s">
        <v>72</v>
      </c>
      <c r="AY719" s="148" t="s">
        <v>134</v>
      </c>
    </row>
    <row r="720" spans="2:65" s="13" customFormat="1" ht="11.25">
      <c r="B720" s="153"/>
      <c r="D720" s="141" t="s">
        <v>148</v>
      </c>
      <c r="E720" s="154" t="s">
        <v>19</v>
      </c>
      <c r="F720" s="155" t="s">
        <v>925</v>
      </c>
      <c r="H720" s="156">
        <v>10</v>
      </c>
      <c r="I720" s="157"/>
      <c r="L720" s="153"/>
      <c r="M720" s="158"/>
      <c r="T720" s="159"/>
      <c r="AT720" s="154" t="s">
        <v>148</v>
      </c>
      <c r="AU720" s="154" t="s">
        <v>82</v>
      </c>
      <c r="AV720" s="13" t="s">
        <v>82</v>
      </c>
      <c r="AW720" s="13" t="s">
        <v>33</v>
      </c>
      <c r="AX720" s="13" t="s">
        <v>80</v>
      </c>
      <c r="AY720" s="154" t="s">
        <v>134</v>
      </c>
    </row>
    <row r="721" spans="2:65" s="1" customFormat="1" ht="21.75" customHeight="1">
      <c r="B721" s="33"/>
      <c r="C721" s="128" t="s">
        <v>940</v>
      </c>
      <c r="D721" s="128" t="s">
        <v>137</v>
      </c>
      <c r="E721" s="129" t="s">
        <v>941</v>
      </c>
      <c r="F721" s="130" t="s">
        <v>942</v>
      </c>
      <c r="G721" s="131" t="s">
        <v>168</v>
      </c>
      <c r="H721" s="132">
        <v>7.2</v>
      </c>
      <c r="I721" s="133"/>
      <c r="J721" s="134">
        <f>ROUND(I721*H721,2)</f>
        <v>0</v>
      </c>
      <c r="K721" s="130" t="s">
        <v>141</v>
      </c>
      <c r="L721" s="33"/>
      <c r="M721" s="135" t="s">
        <v>19</v>
      </c>
      <c r="N721" s="136" t="s">
        <v>43</v>
      </c>
      <c r="P721" s="137">
        <f>O721*H721</f>
        <v>0</v>
      </c>
      <c r="Q721" s="137">
        <v>1.729E-2</v>
      </c>
      <c r="R721" s="137">
        <f>Q721*H721</f>
        <v>0.124488</v>
      </c>
      <c r="S721" s="137">
        <v>0</v>
      </c>
      <c r="T721" s="138">
        <f>S721*H721</f>
        <v>0</v>
      </c>
      <c r="AR721" s="139" t="s">
        <v>268</v>
      </c>
      <c r="AT721" s="139" t="s">
        <v>137</v>
      </c>
      <c r="AU721" s="139" t="s">
        <v>82</v>
      </c>
      <c r="AY721" s="18" t="s">
        <v>134</v>
      </c>
      <c r="BE721" s="140">
        <f>IF(N721="základní",J721,0)</f>
        <v>0</v>
      </c>
      <c r="BF721" s="140">
        <f>IF(N721="snížená",J721,0)</f>
        <v>0</v>
      </c>
      <c r="BG721" s="140">
        <f>IF(N721="zákl. přenesená",J721,0)</f>
        <v>0</v>
      </c>
      <c r="BH721" s="140">
        <f>IF(N721="sníž. přenesená",J721,0)</f>
        <v>0</v>
      </c>
      <c r="BI721" s="140">
        <f>IF(N721="nulová",J721,0)</f>
        <v>0</v>
      </c>
      <c r="BJ721" s="18" t="s">
        <v>80</v>
      </c>
      <c r="BK721" s="140">
        <f>ROUND(I721*H721,2)</f>
        <v>0</v>
      </c>
      <c r="BL721" s="18" t="s">
        <v>268</v>
      </c>
      <c r="BM721" s="139" t="s">
        <v>943</v>
      </c>
    </row>
    <row r="722" spans="2:65" s="1" customFormat="1" ht="29.25">
      <c r="B722" s="33"/>
      <c r="D722" s="141" t="s">
        <v>144</v>
      </c>
      <c r="F722" s="142" t="s">
        <v>944</v>
      </c>
      <c r="I722" s="143"/>
      <c r="L722" s="33"/>
      <c r="M722" s="144"/>
      <c r="T722" s="54"/>
      <c r="AT722" s="18" t="s">
        <v>144</v>
      </c>
      <c r="AU722" s="18" t="s">
        <v>82</v>
      </c>
    </row>
    <row r="723" spans="2:65" s="1" customFormat="1" ht="11.25">
      <c r="B723" s="33"/>
      <c r="D723" s="145" t="s">
        <v>146</v>
      </c>
      <c r="F723" s="146" t="s">
        <v>945</v>
      </c>
      <c r="I723" s="143"/>
      <c r="L723" s="33"/>
      <c r="M723" s="144"/>
      <c r="T723" s="54"/>
      <c r="AT723" s="18" t="s">
        <v>146</v>
      </c>
      <c r="AU723" s="18" t="s">
        <v>82</v>
      </c>
    </row>
    <row r="724" spans="2:65" s="12" customFormat="1" ht="11.25">
      <c r="B724" s="147"/>
      <c r="D724" s="141" t="s">
        <v>148</v>
      </c>
      <c r="E724" s="148" t="s">
        <v>19</v>
      </c>
      <c r="F724" s="149" t="s">
        <v>946</v>
      </c>
      <c r="H724" s="148" t="s">
        <v>19</v>
      </c>
      <c r="I724" s="150"/>
      <c r="L724" s="147"/>
      <c r="M724" s="151"/>
      <c r="T724" s="152"/>
      <c r="AT724" s="148" t="s">
        <v>148</v>
      </c>
      <c r="AU724" s="148" t="s">
        <v>82</v>
      </c>
      <c r="AV724" s="12" t="s">
        <v>80</v>
      </c>
      <c r="AW724" s="12" t="s">
        <v>33</v>
      </c>
      <c r="AX724" s="12" t="s">
        <v>72</v>
      </c>
      <c r="AY724" s="148" t="s">
        <v>134</v>
      </c>
    </row>
    <row r="725" spans="2:65" s="13" customFormat="1" ht="11.25">
      <c r="B725" s="153"/>
      <c r="D725" s="141" t="s">
        <v>148</v>
      </c>
      <c r="E725" s="154" t="s">
        <v>19</v>
      </c>
      <c r="F725" s="155" t="s">
        <v>947</v>
      </c>
      <c r="H725" s="156">
        <v>7.2</v>
      </c>
      <c r="I725" s="157"/>
      <c r="L725" s="153"/>
      <c r="M725" s="158"/>
      <c r="T725" s="159"/>
      <c r="AT725" s="154" t="s">
        <v>148</v>
      </c>
      <c r="AU725" s="154" t="s">
        <v>82</v>
      </c>
      <c r="AV725" s="13" t="s">
        <v>82</v>
      </c>
      <c r="AW725" s="13" t="s">
        <v>33</v>
      </c>
      <c r="AX725" s="13" t="s">
        <v>80</v>
      </c>
      <c r="AY725" s="154" t="s">
        <v>134</v>
      </c>
    </row>
    <row r="726" spans="2:65" s="1" customFormat="1" ht="33" customHeight="1">
      <c r="B726" s="33"/>
      <c r="C726" s="128" t="s">
        <v>948</v>
      </c>
      <c r="D726" s="128" t="s">
        <v>137</v>
      </c>
      <c r="E726" s="129" t="s">
        <v>949</v>
      </c>
      <c r="F726" s="130" t="s">
        <v>950</v>
      </c>
      <c r="G726" s="131" t="s">
        <v>533</v>
      </c>
      <c r="H726" s="184"/>
      <c r="I726" s="133"/>
      <c r="J726" s="134">
        <f>ROUND(I726*H726,2)</f>
        <v>0</v>
      </c>
      <c r="K726" s="130" t="s">
        <v>141</v>
      </c>
      <c r="L726" s="33"/>
      <c r="M726" s="135" t="s">
        <v>19</v>
      </c>
      <c r="N726" s="136" t="s">
        <v>43</v>
      </c>
      <c r="P726" s="137">
        <f>O726*H726</f>
        <v>0</v>
      </c>
      <c r="Q726" s="137">
        <v>0</v>
      </c>
      <c r="R726" s="137">
        <f>Q726*H726</f>
        <v>0</v>
      </c>
      <c r="S726" s="137">
        <v>0</v>
      </c>
      <c r="T726" s="138">
        <f>S726*H726</f>
        <v>0</v>
      </c>
      <c r="AR726" s="139" t="s">
        <v>268</v>
      </c>
      <c r="AT726" s="139" t="s">
        <v>137</v>
      </c>
      <c r="AU726" s="139" t="s">
        <v>82</v>
      </c>
      <c r="AY726" s="18" t="s">
        <v>134</v>
      </c>
      <c r="BE726" s="140">
        <f>IF(N726="základní",J726,0)</f>
        <v>0</v>
      </c>
      <c r="BF726" s="140">
        <f>IF(N726="snížená",J726,0)</f>
        <v>0</v>
      </c>
      <c r="BG726" s="140">
        <f>IF(N726="zákl. přenesená",J726,0)</f>
        <v>0</v>
      </c>
      <c r="BH726" s="140">
        <f>IF(N726="sníž. přenesená",J726,0)</f>
        <v>0</v>
      </c>
      <c r="BI726" s="140">
        <f>IF(N726="nulová",J726,0)</f>
        <v>0</v>
      </c>
      <c r="BJ726" s="18" t="s">
        <v>80</v>
      </c>
      <c r="BK726" s="140">
        <f>ROUND(I726*H726,2)</f>
        <v>0</v>
      </c>
      <c r="BL726" s="18" t="s">
        <v>268</v>
      </c>
      <c r="BM726" s="139" t="s">
        <v>951</v>
      </c>
    </row>
    <row r="727" spans="2:65" s="1" customFormat="1" ht="39">
      <c r="B727" s="33"/>
      <c r="D727" s="141" t="s">
        <v>144</v>
      </c>
      <c r="F727" s="142" t="s">
        <v>952</v>
      </c>
      <c r="I727" s="143"/>
      <c r="L727" s="33"/>
      <c r="M727" s="144"/>
      <c r="T727" s="54"/>
      <c r="AT727" s="18" t="s">
        <v>144</v>
      </c>
      <c r="AU727" s="18" t="s">
        <v>82</v>
      </c>
    </row>
    <row r="728" spans="2:65" s="1" customFormat="1" ht="11.25">
      <c r="B728" s="33"/>
      <c r="D728" s="145" t="s">
        <v>146</v>
      </c>
      <c r="F728" s="146" t="s">
        <v>953</v>
      </c>
      <c r="I728" s="143"/>
      <c r="L728" s="33"/>
      <c r="M728" s="144"/>
      <c r="T728" s="54"/>
      <c r="AT728" s="18" t="s">
        <v>146</v>
      </c>
      <c r="AU728" s="18" t="s">
        <v>82</v>
      </c>
    </row>
    <row r="729" spans="2:65" s="11" customFormat="1" ht="22.9" customHeight="1">
      <c r="B729" s="116"/>
      <c r="D729" s="117" t="s">
        <v>71</v>
      </c>
      <c r="E729" s="126" t="s">
        <v>954</v>
      </c>
      <c r="F729" s="126" t="s">
        <v>955</v>
      </c>
      <c r="I729" s="119"/>
      <c r="J729" s="127">
        <f>BK729</f>
        <v>0</v>
      </c>
      <c r="L729" s="116"/>
      <c r="M729" s="121"/>
      <c r="P729" s="122">
        <f>SUM(P730:P799)</f>
        <v>0</v>
      </c>
      <c r="R729" s="122">
        <f>SUM(R730:R799)</f>
        <v>0.18128</v>
      </c>
      <c r="T729" s="123">
        <f>SUM(T730:T799)</f>
        <v>0.52400000000000002</v>
      </c>
      <c r="AR729" s="117" t="s">
        <v>82</v>
      </c>
      <c r="AT729" s="124" t="s">
        <v>71</v>
      </c>
      <c r="AU729" s="124" t="s">
        <v>80</v>
      </c>
      <c r="AY729" s="117" t="s">
        <v>134</v>
      </c>
      <c r="BK729" s="125">
        <f>SUM(BK730:BK799)</f>
        <v>0</v>
      </c>
    </row>
    <row r="730" spans="2:65" s="1" customFormat="1" ht="24.2" customHeight="1">
      <c r="B730" s="33"/>
      <c r="C730" s="128" t="s">
        <v>956</v>
      </c>
      <c r="D730" s="128" t="s">
        <v>137</v>
      </c>
      <c r="E730" s="129" t="s">
        <v>957</v>
      </c>
      <c r="F730" s="130" t="s">
        <v>958</v>
      </c>
      <c r="G730" s="131" t="s">
        <v>140</v>
      </c>
      <c r="H730" s="132">
        <v>7</v>
      </c>
      <c r="I730" s="133"/>
      <c r="J730" s="134">
        <f>ROUND(I730*H730,2)</f>
        <v>0</v>
      </c>
      <c r="K730" s="130" t="s">
        <v>141</v>
      </c>
      <c r="L730" s="33"/>
      <c r="M730" s="135" t="s">
        <v>19</v>
      </c>
      <c r="N730" s="136" t="s">
        <v>43</v>
      </c>
      <c r="P730" s="137">
        <f>O730*H730</f>
        <v>0</v>
      </c>
      <c r="Q730" s="137">
        <v>0</v>
      </c>
      <c r="R730" s="137">
        <f>Q730*H730</f>
        <v>0</v>
      </c>
      <c r="S730" s="137">
        <v>0</v>
      </c>
      <c r="T730" s="138">
        <f>S730*H730</f>
        <v>0</v>
      </c>
      <c r="AR730" s="139" t="s">
        <v>268</v>
      </c>
      <c r="AT730" s="139" t="s">
        <v>137</v>
      </c>
      <c r="AU730" s="139" t="s">
        <v>82</v>
      </c>
      <c r="AY730" s="18" t="s">
        <v>134</v>
      </c>
      <c r="BE730" s="140">
        <f>IF(N730="základní",J730,0)</f>
        <v>0</v>
      </c>
      <c r="BF730" s="140">
        <f>IF(N730="snížená",J730,0)</f>
        <v>0</v>
      </c>
      <c r="BG730" s="140">
        <f>IF(N730="zákl. přenesená",J730,0)</f>
        <v>0</v>
      </c>
      <c r="BH730" s="140">
        <f>IF(N730="sníž. přenesená",J730,0)</f>
        <v>0</v>
      </c>
      <c r="BI730" s="140">
        <f>IF(N730="nulová",J730,0)</f>
        <v>0</v>
      </c>
      <c r="BJ730" s="18" t="s">
        <v>80</v>
      </c>
      <c r="BK730" s="140">
        <f>ROUND(I730*H730,2)</f>
        <v>0</v>
      </c>
      <c r="BL730" s="18" t="s">
        <v>268</v>
      </c>
      <c r="BM730" s="139" t="s">
        <v>959</v>
      </c>
    </row>
    <row r="731" spans="2:65" s="1" customFormat="1" ht="29.25">
      <c r="B731" s="33"/>
      <c r="D731" s="141" t="s">
        <v>144</v>
      </c>
      <c r="F731" s="142" t="s">
        <v>960</v>
      </c>
      <c r="I731" s="143"/>
      <c r="L731" s="33"/>
      <c r="M731" s="144"/>
      <c r="T731" s="54"/>
      <c r="AT731" s="18" t="s">
        <v>144</v>
      </c>
      <c r="AU731" s="18" t="s">
        <v>82</v>
      </c>
    </row>
    <row r="732" spans="2:65" s="1" customFormat="1" ht="11.25">
      <c r="B732" s="33"/>
      <c r="D732" s="145" t="s">
        <v>146</v>
      </c>
      <c r="F732" s="146" t="s">
        <v>961</v>
      </c>
      <c r="I732" s="143"/>
      <c r="L732" s="33"/>
      <c r="M732" s="144"/>
      <c r="T732" s="54"/>
      <c r="AT732" s="18" t="s">
        <v>146</v>
      </c>
      <c r="AU732" s="18" t="s">
        <v>82</v>
      </c>
    </row>
    <row r="733" spans="2:65" s="12" customFormat="1" ht="11.25">
      <c r="B733" s="147"/>
      <c r="D733" s="141" t="s">
        <v>148</v>
      </c>
      <c r="E733" s="148" t="s">
        <v>19</v>
      </c>
      <c r="F733" s="149" t="s">
        <v>220</v>
      </c>
      <c r="H733" s="148" t="s">
        <v>19</v>
      </c>
      <c r="I733" s="150"/>
      <c r="L733" s="147"/>
      <c r="M733" s="151"/>
      <c r="T733" s="152"/>
      <c r="AT733" s="148" t="s">
        <v>148</v>
      </c>
      <c r="AU733" s="148" t="s">
        <v>82</v>
      </c>
      <c r="AV733" s="12" t="s">
        <v>80</v>
      </c>
      <c r="AW733" s="12" t="s">
        <v>33</v>
      </c>
      <c r="AX733" s="12" t="s">
        <v>72</v>
      </c>
      <c r="AY733" s="148" t="s">
        <v>134</v>
      </c>
    </row>
    <row r="734" spans="2:65" s="12" customFormat="1" ht="11.25">
      <c r="B734" s="147"/>
      <c r="D734" s="141" t="s">
        <v>148</v>
      </c>
      <c r="E734" s="148" t="s">
        <v>19</v>
      </c>
      <c r="F734" s="149" t="s">
        <v>962</v>
      </c>
      <c r="H734" s="148" t="s">
        <v>19</v>
      </c>
      <c r="I734" s="150"/>
      <c r="L734" s="147"/>
      <c r="M734" s="151"/>
      <c r="T734" s="152"/>
      <c r="AT734" s="148" t="s">
        <v>148</v>
      </c>
      <c r="AU734" s="148" t="s">
        <v>82</v>
      </c>
      <c r="AV734" s="12" t="s">
        <v>80</v>
      </c>
      <c r="AW734" s="12" t="s">
        <v>33</v>
      </c>
      <c r="AX734" s="12" t="s">
        <v>72</v>
      </c>
      <c r="AY734" s="148" t="s">
        <v>134</v>
      </c>
    </row>
    <row r="735" spans="2:65" s="13" customFormat="1" ht="11.25">
      <c r="B735" s="153"/>
      <c r="D735" s="141" t="s">
        <v>148</v>
      </c>
      <c r="E735" s="154" t="s">
        <v>19</v>
      </c>
      <c r="F735" s="155" t="s">
        <v>315</v>
      </c>
      <c r="H735" s="156">
        <v>1</v>
      </c>
      <c r="I735" s="157"/>
      <c r="L735" s="153"/>
      <c r="M735" s="158"/>
      <c r="T735" s="159"/>
      <c r="AT735" s="154" t="s">
        <v>148</v>
      </c>
      <c r="AU735" s="154" t="s">
        <v>82</v>
      </c>
      <c r="AV735" s="13" t="s">
        <v>82</v>
      </c>
      <c r="AW735" s="13" t="s">
        <v>33</v>
      </c>
      <c r="AX735" s="13" t="s">
        <v>72</v>
      </c>
      <c r="AY735" s="154" t="s">
        <v>134</v>
      </c>
    </row>
    <row r="736" spans="2:65" s="13" customFormat="1" ht="11.25">
      <c r="B736" s="153"/>
      <c r="D736" s="141" t="s">
        <v>148</v>
      </c>
      <c r="E736" s="154" t="s">
        <v>19</v>
      </c>
      <c r="F736" s="155" t="s">
        <v>316</v>
      </c>
      <c r="H736" s="156">
        <v>6</v>
      </c>
      <c r="I736" s="157"/>
      <c r="L736" s="153"/>
      <c r="M736" s="158"/>
      <c r="T736" s="159"/>
      <c r="AT736" s="154" t="s">
        <v>148</v>
      </c>
      <c r="AU736" s="154" t="s">
        <v>82</v>
      </c>
      <c r="AV736" s="13" t="s">
        <v>82</v>
      </c>
      <c r="AW736" s="13" t="s">
        <v>33</v>
      </c>
      <c r="AX736" s="13" t="s">
        <v>72</v>
      </c>
      <c r="AY736" s="154" t="s">
        <v>134</v>
      </c>
    </row>
    <row r="737" spans="2:65" s="14" customFormat="1" ht="11.25">
      <c r="B737" s="160"/>
      <c r="D737" s="141" t="s">
        <v>148</v>
      </c>
      <c r="E737" s="161" t="s">
        <v>19</v>
      </c>
      <c r="F737" s="162" t="s">
        <v>174</v>
      </c>
      <c r="H737" s="163">
        <v>7</v>
      </c>
      <c r="I737" s="164"/>
      <c r="L737" s="160"/>
      <c r="M737" s="165"/>
      <c r="T737" s="166"/>
      <c r="AT737" s="161" t="s">
        <v>148</v>
      </c>
      <c r="AU737" s="161" t="s">
        <v>82</v>
      </c>
      <c r="AV737" s="14" t="s">
        <v>142</v>
      </c>
      <c r="AW737" s="14" t="s">
        <v>33</v>
      </c>
      <c r="AX737" s="14" t="s">
        <v>80</v>
      </c>
      <c r="AY737" s="161" t="s">
        <v>134</v>
      </c>
    </row>
    <row r="738" spans="2:65" s="1" customFormat="1" ht="24.2" customHeight="1">
      <c r="B738" s="33"/>
      <c r="C738" s="174" t="s">
        <v>963</v>
      </c>
      <c r="D738" s="174" t="s">
        <v>320</v>
      </c>
      <c r="E738" s="175" t="s">
        <v>964</v>
      </c>
      <c r="F738" s="176" t="s">
        <v>965</v>
      </c>
      <c r="G738" s="177" t="s">
        <v>140</v>
      </c>
      <c r="H738" s="178">
        <v>1</v>
      </c>
      <c r="I738" s="179"/>
      <c r="J738" s="180">
        <f>ROUND(I738*H738,2)</f>
        <v>0</v>
      </c>
      <c r="K738" s="176" t="s">
        <v>271</v>
      </c>
      <c r="L738" s="181"/>
      <c r="M738" s="182" t="s">
        <v>19</v>
      </c>
      <c r="N738" s="183" t="s">
        <v>43</v>
      </c>
      <c r="P738" s="137">
        <f>O738*H738</f>
        <v>0</v>
      </c>
      <c r="Q738" s="137">
        <v>1.7500000000000002E-2</v>
      </c>
      <c r="R738" s="137">
        <f>Q738*H738</f>
        <v>1.7500000000000002E-2</v>
      </c>
      <c r="S738" s="137">
        <v>0</v>
      </c>
      <c r="T738" s="138">
        <f>S738*H738</f>
        <v>0</v>
      </c>
      <c r="AR738" s="139" t="s">
        <v>395</v>
      </c>
      <c r="AT738" s="139" t="s">
        <v>320</v>
      </c>
      <c r="AU738" s="139" t="s">
        <v>82</v>
      </c>
      <c r="AY738" s="18" t="s">
        <v>134</v>
      </c>
      <c r="BE738" s="140">
        <f>IF(N738="základní",J738,0)</f>
        <v>0</v>
      </c>
      <c r="BF738" s="140">
        <f>IF(N738="snížená",J738,0)</f>
        <v>0</v>
      </c>
      <c r="BG738" s="140">
        <f>IF(N738="zákl. přenesená",J738,0)</f>
        <v>0</v>
      </c>
      <c r="BH738" s="140">
        <f>IF(N738="sníž. přenesená",J738,0)</f>
        <v>0</v>
      </c>
      <c r="BI738" s="140">
        <f>IF(N738="nulová",J738,0)</f>
        <v>0</v>
      </c>
      <c r="BJ738" s="18" t="s">
        <v>80</v>
      </c>
      <c r="BK738" s="140">
        <f>ROUND(I738*H738,2)</f>
        <v>0</v>
      </c>
      <c r="BL738" s="18" t="s">
        <v>268</v>
      </c>
      <c r="BM738" s="139" t="s">
        <v>966</v>
      </c>
    </row>
    <row r="739" spans="2:65" s="1" customFormat="1" ht="19.5">
      <c r="B739" s="33"/>
      <c r="D739" s="141" t="s">
        <v>144</v>
      </c>
      <c r="F739" s="142" t="s">
        <v>965</v>
      </c>
      <c r="I739" s="143"/>
      <c r="L739" s="33"/>
      <c r="M739" s="144"/>
      <c r="T739" s="54"/>
      <c r="AT739" s="18" t="s">
        <v>144</v>
      </c>
      <c r="AU739" s="18" t="s">
        <v>82</v>
      </c>
    </row>
    <row r="740" spans="2:65" s="12" customFormat="1" ht="11.25">
      <c r="B740" s="147"/>
      <c r="D740" s="141" t="s">
        <v>148</v>
      </c>
      <c r="E740" s="148" t="s">
        <v>19</v>
      </c>
      <c r="F740" s="149" t="s">
        <v>967</v>
      </c>
      <c r="H740" s="148" t="s">
        <v>19</v>
      </c>
      <c r="I740" s="150"/>
      <c r="L740" s="147"/>
      <c r="M740" s="151"/>
      <c r="T740" s="152"/>
      <c r="AT740" s="148" t="s">
        <v>148</v>
      </c>
      <c r="AU740" s="148" t="s">
        <v>82</v>
      </c>
      <c r="AV740" s="12" t="s">
        <v>80</v>
      </c>
      <c r="AW740" s="12" t="s">
        <v>33</v>
      </c>
      <c r="AX740" s="12" t="s">
        <v>72</v>
      </c>
      <c r="AY740" s="148" t="s">
        <v>134</v>
      </c>
    </row>
    <row r="741" spans="2:65" s="13" customFormat="1" ht="11.25">
      <c r="B741" s="153"/>
      <c r="D741" s="141" t="s">
        <v>148</v>
      </c>
      <c r="E741" s="154" t="s">
        <v>19</v>
      </c>
      <c r="F741" s="155" t="s">
        <v>968</v>
      </c>
      <c r="H741" s="156">
        <v>1</v>
      </c>
      <c r="I741" s="157"/>
      <c r="L741" s="153"/>
      <c r="M741" s="158"/>
      <c r="T741" s="159"/>
      <c r="AT741" s="154" t="s">
        <v>148</v>
      </c>
      <c r="AU741" s="154" t="s">
        <v>82</v>
      </c>
      <c r="AV741" s="13" t="s">
        <v>82</v>
      </c>
      <c r="AW741" s="13" t="s">
        <v>33</v>
      </c>
      <c r="AX741" s="13" t="s">
        <v>80</v>
      </c>
      <c r="AY741" s="154" t="s">
        <v>134</v>
      </c>
    </row>
    <row r="742" spans="2:65" s="1" customFormat="1" ht="24.2" customHeight="1">
      <c r="B742" s="33"/>
      <c r="C742" s="174" t="s">
        <v>969</v>
      </c>
      <c r="D742" s="174" t="s">
        <v>320</v>
      </c>
      <c r="E742" s="175" t="s">
        <v>970</v>
      </c>
      <c r="F742" s="176" t="s">
        <v>971</v>
      </c>
      <c r="G742" s="177" t="s">
        <v>140</v>
      </c>
      <c r="H742" s="178">
        <v>6</v>
      </c>
      <c r="I742" s="179"/>
      <c r="J742" s="180">
        <f>ROUND(I742*H742,2)</f>
        <v>0</v>
      </c>
      <c r="K742" s="176" t="s">
        <v>141</v>
      </c>
      <c r="L742" s="181"/>
      <c r="M742" s="182" t="s">
        <v>19</v>
      </c>
      <c r="N742" s="183" t="s">
        <v>43</v>
      </c>
      <c r="P742" s="137">
        <f>O742*H742</f>
        <v>0</v>
      </c>
      <c r="Q742" s="137">
        <v>1.95E-2</v>
      </c>
      <c r="R742" s="137">
        <f>Q742*H742</f>
        <v>0.11699999999999999</v>
      </c>
      <c r="S742" s="137">
        <v>0</v>
      </c>
      <c r="T742" s="138">
        <f>S742*H742</f>
        <v>0</v>
      </c>
      <c r="AR742" s="139" t="s">
        <v>395</v>
      </c>
      <c r="AT742" s="139" t="s">
        <v>320</v>
      </c>
      <c r="AU742" s="139" t="s">
        <v>82</v>
      </c>
      <c r="AY742" s="18" t="s">
        <v>134</v>
      </c>
      <c r="BE742" s="140">
        <f>IF(N742="základní",J742,0)</f>
        <v>0</v>
      </c>
      <c r="BF742" s="140">
        <f>IF(N742="snížená",J742,0)</f>
        <v>0</v>
      </c>
      <c r="BG742" s="140">
        <f>IF(N742="zákl. přenesená",J742,0)</f>
        <v>0</v>
      </c>
      <c r="BH742" s="140">
        <f>IF(N742="sníž. přenesená",J742,0)</f>
        <v>0</v>
      </c>
      <c r="BI742" s="140">
        <f>IF(N742="nulová",J742,0)</f>
        <v>0</v>
      </c>
      <c r="BJ742" s="18" t="s">
        <v>80</v>
      </c>
      <c r="BK742" s="140">
        <f>ROUND(I742*H742,2)</f>
        <v>0</v>
      </c>
      <c r="BL742" s="18" t="s">
        <v>268</v>
      </c>
      <c r="BM742" s="139" t="s">
        <v>972</v>
      </c>
    </row>
    <row r="743" spans="2:65" s="1" customFormat="1" ht="19.5">
      <c r="B743" s="33"/>
      <c r="D743" s="141" t="s">
        <v>144</v>
      </c>
      <c r="F743" s="142" t="s">
        <v>971</v>
      </c>
      <c r="I743" s="143"/>
      <c r="L743" s="33"/>
      <c r="M743" s="144"/>
      <c r="T743" s="54"/>
      <c r="AT743" s="18" t="s">
        <v>144</v>
      </c>
      <c r="AU743" s="18" t="s">
        <v>82</v>
      </c>
    </row>
    <row r="744" spans="2:65" s="12" customFormat="1" ht="11.25">
      <c r="B744" s="147"/>
      <c r="D744" s="141" t="s">
        <v>148</v>
      </c>
      <c r="E744" s="148" t="s">
        <v>19</v>
      </c>
      <c r="F744" s="149" t="s">
        <v>967</v>
      </c>
      <c r="H744" s="148" t="s">
        <v>19</v>
      </c>
      <c r="I744" s="150"/>
      <c r="L744" s="147"/>
      <c r="M744" s="151"/>
      <c r="T744" s="152"/>
      <c r="AT744" s="148" t="s">
        <v>148</v>
      </c>
      <c r="AU744" s="148" t="s">
        <v>82</v>
      </c>
      <c r="AV744" s="12" t="s">
        <v>80</v>
      </c>
      <c r="AW744" s="12" t="s">
        <v>33</v>
      </c>
      <c r="AX744" s="12" t="s">
        <v>72</v>
      </c>
      <c r="AY744" s="148" t="s">
        <v>134</v>
      </c>
    </row>
    <row r="745" spans="2:65" s="13" customFormat="1" ht="11.25">
      <c r="B745" s="153"/>
      <c r="D745" s="141" t="s">
        <v>148</v>
      </c>
      <c r="E745" s="154" t="s">
        <v>19</v>
      </c>
      <c r="F745" s="155" t="s">
        <v>973</v>
      </c>
      <c r="H745" s="156">
        <v>6</v>
      </c>
      <c r="I745" s="157"/>
      <c r="L745" s="153"/>
      <c r="M745" s="158"/>
      <c r="T745" s="159"/>
      <c r="AT745" s="154" t="s">
        <v>148</v>
      </c>
      <c r="AU745" s="154" t="s">
        <v>82</v>
      </c>
      <c r="AV745" s="13" t="s">
        <v>82</v>
      </c>
      <c r="AW745" s="13" t="s">
        <v>33</v>
      </c>
      <c r="AX745" s="13" t="s">
        <v>80</v>
      </c>
      <c r="AY745" s="154" t="s">
        <v>134</v>
      </c>
    </row>
    <row r="746" spans="2:65" s="1" customFormat="1" ht="24.2" customHeight="1">
      <c r="B746" s="33"/>
      <c r="C746" s="128" t="s">
        <v>974</v>
      </c>
      <c r="D746" s="128" t="s">
        <v>137</v>
      </c>
      <c r="E746" s="129" t="s">
        <v>975</v>
      </c>
      <c r="F746" s="130" t="s">
        <v>976</v>
      </c>
      <c r="G746" s="131" t="s">
        <v>140</v>
      </c>
      <c r="H746" s="132">
        <v>2</v>
      </c>
      <c r="I746" s="133"/>
      <c r="J746" s="134">
        <f>ROUND(I746*H746,2)</f>
        <v>0</v>
      </c>
      <c r="K746" s="130" t="s">
        <v>141</v>
      </c>
      <c r="L746" s="33"/>
      <c r="M746" s="135" t="s">
        <v>19</v>
      </c>
      <c r="N746" s="136" t="s">
        <v>43</v>
      </c>
      <c r="P746" s="137">
        <f>O746*H746</f>
        <v>0</v>
      </c>
      <c r="Q746" s="137">
        <v>0</v>
      </c>
      <c r="R746" s="137">
        <f>Q746*H746</f>
        <v>0</v>
      </c>
      <c r="S746" s="137">
        <v>0</v>
      </c>
      <c r="T746" s="138">
        <f>S746*H746</f>
        <v>0</v>
      </c>
      <c r="AR746" s="139" t="s">
        <v>268</v>
      </c>
      <c r="AT746" s="139" t="s">
        <v>137</v>
      </c>
      <c r="AU746" s="139" t="s">
        <v>82</v>
      </c>
      <c r="AY746" s="18" t="s">
        <v>134</v>
      </c>
      <c r="BE746" s="140">
        <f>IF(N746="základní",J746,0)</f>
        <v>0</v>
      </c>
      <c r="BF746" s="140">
        <f>IF(N746="snížená",J746,0)</f>
        <v>0</v>
      </c>
      <c r="BG746" s="140">
        <f>IF(N746="zákl. přenesená",J746,0)</f>
        <v>0</v>
      </c>
      <c r="BH746" s="140">
        <f>IF(N746="sníž. přenesená",J746,0)</f>
        <v>0</v>
      </c>
      <c r="BI746" s="140">
        <f>IF(N746="nulová",J746,0)</f>
        <v>0</v>
      </c>
      <c r="BJ746" s="18" t="s">
        <v>80</v>
      </c>
      <c r="BK746" s="140">
        <f>ROUND(I746*H746,2)</f>
        <v>0</v>
      </c>
      <c r="BL746" s="18" t="s">
        <v>268</v>
      </c>
      <c r="BM746" s="139" t="s">
        <v>977</v>
      </c>
    </row>
    <row r="747" spans="2:65" s="1" customFormat="1" ht="29.25">
      <c r="B747" s="33"/>
      <c r="D747" s="141" t="s">
        <v>144</v>
      </c>
      <c r="F747" s="142" t="s">
        <v>978</v>
      </c>
      <c r="I747" s="143"/>
      <c r="L747" s="33"/>
      <c r="M747" s="144"/>
      <c r="T747" s="54"/>
      <c r="AT747" s="18" t="s">
        <v>144</v>
      </c>
      <c r="AU747" s="18" t="s">
        <v>82</v>
      </c>
    </row>
    <row r="748" spans="2:65" s="1" customFormat="1" ht="11.25">
      <c r="B748" s="33"/>
      <c r="D748" s="145" t="s">
        <v>146</v>
      </c>
      <c r="F748" s="146" t="s">
        <v>979</v>
      </c>
      <c r="I748" s="143"/>
      <c r="L748" s="33"/>
      <c r="M748" s="144"/>
      <c r="T748" s="54"/>
      <c r="AT748" s="18" t="s">
        <v>146</v>
      </c>
      <c r="AU748" s="18" t="s">
        <v>82</v>
      </c>
    </row>
    <row r="749" spans="2:65" s="12" customFormat="1" ht="11.25">
      <c r="B749" s="147"/>
      <c r="D749" s="141" t="s">
        <v>148</v>
      </c>
      <c r="E749" s="148" t="s">
        <v>19</v>
      </c>
      <c r="F749" s="149" t="s">
        <v>220</v>
      </c>
      <c r="H749" s="148" t="s">
        <v>19</v>
      </c>
      <c r="I749" s="150"/>
      <c r="L749" s="147"/>
      <c r="M749" s="151"/>
      <c r="T749" s="152"/>
      <c r="AT749" s="148" t="s">
        <v>148</v>
      </c>
      <c r="AU749" s="148" t="s">
        <v>82</v>
      </c>
      <c r="AV749" s="12" t="s">
        <v>80</v>
      </c>
      <c r="AW749" s="12" t="s">
        <v>33</v>
      </c>
      <c r="AX749" s="12" t="s">
        <v>72</v>
      </c>
      <c r="AY749" s="148" t="s">
        <v>134</v>
      </c>
    </row>
    <row r="750" spans="2:65" s="12" customFormat="1" ht="11.25">
      <c r="B750" s="147"/>
      <c r="D750" s="141" t="s">
        <v>148</v>
      </c>
      <c r="E750" s="148" t="s">
        <v>19</v>
      </c>
      <c r="F750" s="149" t="s">
        <v>962</v>
      </c>
      <c r="H750" s="148" t="s">
        <v>19</v>
      </c>
      <c r="I750" s="150"/>
      <c r="L750" s="147"/>
      <c r="M750" s="151"/>
      <c r="T750" s="152"/>
      <c r="AT750" s="148" t="s">
        <v>148</v>
      </c>
      <c r="AU750" s="148" t="s">
        <v>82</v>
      </c>
      <c r="AV750" s="12" t="s">
        <v>80</v>
      </c>
      <c r="AW750" s="12" t="s">
        <v>33</v>
      </c>
      <c r="AX750" s="12" t="s">
        <v>72</v>
      </c>
      <c r="AY750" s="148" t="s">
        <v>134</v>
      </c>
    </row>
    <row r="751" spans="2:65" s="13" customFormat="1" ht="11.25">
      <c r="B751" s="153"/>
      <c r="D751" s="141" t="s">
        <v>148</v>
      </c>
      <c r="E751" s="154" t="s">
        <v>19</v>
      </c>
      <c r="F751" s="155" t="s">
        <v>317</v>
      </c>
      <c r="H751" s="156">
        <v>1</v>
      </c>
      <c r="I751" s="157"/>
      <c r="L751" s="153"/>
      <c r="M751" s="158"/>
      <c r="T751" s="159"/>
      <c r="AT751" s="154" t="s">
        <v>148</v>
      </c>
      <c r="AU751" s="154" t="s">
        <v>82</v>
      </c>
      <c r="AV751" s="13" t="s">
        <v>82</v>
      </c>
      <c r="AW751" s="13" t="s">
        <v>33</v>
      </c>
      <c r="AX751" s="13" t="s">
        <v>72</v>
      </c>
      <c r="AY751" s="154" t="s">
        <v>134</v>
      </c>
    </row>
    <row r="752" spans="2:65" s="13" customFormat="1" ht="11.25">
      <c r="B752" s="153"/>
      <c r="D752" s="141" t="s">
        <v>148</v>
      </c>
      <c r="E752" s="154" t="s">
        <v>19</v>
      </c>
      <c r="F752" s="155" t="s">
        <v>318</v>
      </c>
      <c r="H752" s="156">
        <v>1</v>
      </c>
      <c r="I752" s="157"/>
      <c r="L752" s="153"/>
      <c r="M752" s="158"/>
      <c r="T752" s="159"/>
      <c r="AT752" s="154" t="s">
        <v>148</v>
      </c>
      <c r="AU752" s="154" t="s">
        <v>82</v>
      </c>
      <c r="AV752" s="13" t="s">
        <v>82</v>
      </c>
      <c r="AW752" s="13" t="s">
        <v>33</v>
      </c>
      <c r="AX752" s="13" t="s">
        <v>72</v>
      </c>
      <c r="AY752" s="154" t="s">
        <v>134</v>
      </c>
    </row>
    <row r="753" spans="2:65" s="14" customFormat="1" ht="11.25">
      <c r="B753" s="160"/>
      <c r="D753" s="141" t="s">
        <v>148</v>
      </c>
      <c r="E753" s="161" t="s">
        <v>19</v>
      </c>
      <c r="F753" s="162" t="s">
        <v>174</v>
      </c>
      <c r="H753" s="163">
        <v>2</v>
      </c>
      <c r="I753" s="164"/>
      <c r="L753" s="160"/>
      <c r="M753" s="165"/>
      <c r="T753" s="166"/>
      <c r="AT753" s="161" t="s">
        <v>148</v>
      </c>
      <c r="AU753" s="161" t="s">
        <v>82</v>
      </c>
      <c r="AV753" s="14" t="s">
        <v>142</v>
      </c>
      <c r="AW753" s="14" t="s">
        <v>33</v>
      </c>
      <c r="AX753" s="14" t="s">
        <v>80</v>
      </c>
      <c r="AY753" s="161" t="s">
        <v>134</v>
      </c>
    </row>
    <row r="754" spans="2:65" s="1" customFormat="1" ht="24.2" customHeight="1">
      <c r="B754" s="33"/>
      <c r="C754" s="174" t="s">
        <v>980</v>
      </c>
      <c r="D754" s="174" t="s">
        <v>320</v>
      </c>
      <c r="E754" s="175" t="s">
        <v>981</v>
      </c>
      <c r="F754" s="176" t="s">
        <v>982</v>
      </c>
      <c r="G754" s="177" t="s">
        <v>140</v>
      </c>
      <c r="H754" s="178">
        <v>1</v>
      </c>
      <c r="I754" s="179"/>
      <c r="J754" s="180">
        <f>ROUND(I754*H754,2)</f>
        <v>0</v>
      </c>
      <c r="K754" s="176" t="s">
        <v>141</v>
      </c>
      <c r="L754" s="181"/>
      <c r="M754" s="182" t="s">
        <v>19</v>
      </c>
      <c r="N754" s="183" t="s">
        <v>43</v>
      </c>
      <c r="P754" s="137">
        <f>O754*H754</f>
        <v>0</v>
      </c>
      <c r="Q754" s="137">
        <v>2.0500000000000001E-2</v>
      </c>
      <c r="R754" s="137">
        <f>Q754*H754</f>
        <v>2.0500000000000001E-2</v>
      </c>
      <c r="S754" s="137">
        <v>0</v>
      </c>
      <c r="T754" s="138">
        <f>S754*H754</f>
        <v>0</v>
      </c>
      <c r="AR754" s="139" t="s">
        <v>395</v>
      </c>
      <c r="AT754" s="139" t="s">
        <v>320</v>
      </c>
      <c r="AU754" s="139" t="s">
        <v>82</v>
      </c>
      <c r="AY754" s="18" t="s">
        <v>134</v>
      </c>
      <c r="BE754" s="140">
        <f>IF(N754="základní",J754,0)</f>
        <v>0</v>
      </c>
      <c r="BF754" s="140">
        <f>IF(N754="snížená",J754,0)</f>
        <v>0</v>
      </c>
      <c r="BG754" s="140">
        <f>IF(N754="zákl. přenesená",J754,0)</f>
        <v>0</v>
      </c>
      <c r="BH754" s="140">
        <f>IF(N754="sníž. přenesená",J754,0)</f>
        <v>0</v>
      </c>
      <c r="BI754" s="140">
        <f>IF(N754="nulová",J754,0)</f>
        <v>0</v>
      </c>
      <c r="BJ754" s="18" t="s">
        <v>80</v>
      </c>
      <c r="BK754" s="140">
        <f>ROUND(I754*H754,2)</f>
        <v>0</v>
      </c>
      <c r="BL754" s="18" t="s">
        <v>268</v>
      </c>
      <c r="BM754" s="139" t="s">
        <v>983</v>
      </c>
    </row>
    <row r="755" spans="2:65" s="1" customFormat="1" ht="19.5">
      <c r="B755" s="33"/>
      <c r="D755" s="141" t="s">
        <v>144</v>
      </c>
      <c r="F755" s="142" t="s">
        <v>982</v>
      </c>
      <c r="I755" s="143"/>
      <c r="L755" s="33"/>
      <c r="M755" s="144"/>
      <c r="T755" s="54"/>
      <c r="AT755" s="18" t="s">
        <v>144</v>
      </c>
      <c r="AU755" s="18" t="s">
        <v>82</v>
      </c>
    </row>
    <row r="756" spans="2:65" s="12" customFormat="1" ht="11.25">
      <c r="B756" s="147"/>
      <c r="D756" s="141" t="s">
        <v>148</v>
      </c>
      <c r="E756" s="148" t="s">
        <v>19</v>
      </c>
      <c r="F756" s="149" t="s">
        <v>967</v>
      </c>
      <c r="H756" s="148" t="s">
        <v>19</v>
      </c>
      <c r="I756" s="150"/>
      <c r="L756" s="147"/>
      <c r="M756" s="151"/>
      <c r="T756" s="152"/>
      <c r="AT756" s="148" t="s">
        <v>148</v>
      </c>
      <c r="AU756" s="148" t="s">
        <v>82</v>
      </c>
      <c r="AV756" s="12" t="s">
        <v>80</v>
      </c>
      <c r="AW756" s="12" t="s">
        <v>33</v>
      </c>
      <c r="AX756" s="12" t="s">
        <v>72</v>
      </c>
      <c r="AY756" s="148" t="s">
        <v>134</v>
      </c>
    </row>
    <row r="757" spans="2:65" s="13" customFormat="1" ht="11.25">
      <c r="B757" s="153"/>
      <c r="D757" s="141" t="s">
        <v>148</v>
      </c>
      <c r="E757" s="154" t="s">
        <v>19</v>
      </c>
      <c r="F757" s="155" t="s">
        <v>968</v>
      </c>
      <c r="H757" s="156">
        <v>1</v>
      </c>
      <c r="I757" s="157"/>
      <c r="L757" s="153"/>
      <c r="M757" s="158"/>
      <c r="T757" s="159"/>
      <c r="AT757" s="154" t="s">
        <v>148</v>
      </c>
      <c r="AU757" s="154" t="s">
        <v>82</v>
      </c>
      <c r="AV757" s="13" t="s">
        <v>82</v>
      </c>
      <c r="AW757" s="13" t="s">
        <v>33</v>
      </c>
      <c r="AX757" s="13" t="s">
        <v>80</v>
      </c>
      <c r="AY757" s="154" t="s">
        <v>134</v>
      </c>
    </row>
    <row r="758" spans="2:65" s="1" customFormat="1" ht="24.2" customHeight="1">
      <c r="B758" s="33"/>
      <c r="C758" s="174" t="s">
        <v>984</v>
      </c>
      <c r="D758" s="174" t="s">
        <v>320</v>
      </c>
      <c r="E758" s="175" t="s">
        <v>985</v>
      </c>
      <c r="F758" s="176" t="s">
        <v>986</v>
      </c>
      <c r="G758" s="177" t="s">
        <v>140</v>
      </c>
      <c r="H758" s="178">
        <v>1</v>
      </c>
      <c r="I758" s="179"/>
      <c r="J758" s="180">
        <f>ROUND(I758*H758,2)</f>
        <v>0</v>
      </c>
      <c r="K758" s="176" t="s">
        <v>141</v>
      </c>
      <c r="L758" s="181"/>
      <c r="M758" s="182" t="s">
        <v>19</v>
      </c>
      <c r="N758" s="183" t="s">
        <v>43</v>
      </c>
      <c r="P758" s="137">
        <f>O758*H758</f>
        <v>0</v>
      </c>
      <c r="Q758" s="137">
        <v>2.2499999999999999E-2</v>
      </c>
      <c r="R758" s="137">
        <f>Q758*H758</f>
        <v>2.2499999999999999E-2</v>
      </c>
      <c r="S758" s="137">
        <v>0</v>
      </c>
      <c r="T758" s="138">
        <f>S758*H758</f>
        <v>0</v>
      </c>
      <c r="AR758" s="139" t="s">
        <v>395</v>
      </c>
      <c r="AT758" s="139" t="s">
        <v>320</v>
      </c>
      <c r="AU758" s="139" t="s">
        <v>82</v>
      </c>
      <c r="AY758" s="18" t="s">
        <v>134</v>
      </c>
      <c r="BE758" s="140">
        <f>IF(N758="základní",J758,0)</f>
        <v>0</v>
      </c>
      <c r="BF758" s="140">
        <f>IF(N758="snížená",J758,0)</f>
        <v>0</v>
      </c>
      <c r="BG758" s="140">
        <f>IF(N758="zákl. přenesená",J758,0)</f>
        <v>0</v>
      </c>
      <c r="BH758" s="140">
        <f>IF(N758="sníž. přenesená",J758,0)</f>
        <v>0</v>
      </c>
      <c r="BI758" s="140">
        <f>IF(N758="nulová",J758,0)</f>
        <v>0</v>
      </c>
      <c r="BJ758" s="18" t="s">
        <v>80</v>
      </c>
      <c r="BK758" s="140">
        <f>ROUND(I758*H758,2)</f>
        <v>0</v>
      </c>
      <c r="BL758" s="18" t="s">
        <v>268</v>
      </c>
      <c r="BM758" s="139" t="s">
        <v>987</v>
      </c>
    </row>
    <row r="759" spans="2:65" s="1" customFormat="1" ht="19.5">
      <c r="B759" s="33"/>
      <c r="D759" s="141" t="s">
        <v>144</v>
      </c>
      <c r="F759" s="142" t="s">
        <v>986</v>
      </c>
      <c r="I759" s="143"/>
      <c r="L759" s="33"/>
      <c r="M759" s="144"/>
      <c r="T759" s="54"/>
      <c r="AT759" s="18" t="s">
        <v>144</v>
      </c>
      <c r="AU759" s="18" t="s">
        <v>82</v>
      </c>
    </row>
    <row r="760" spans="2:65" s="12" customFormat="1" ht="11.25">
      <c r="B760" s="147"/>
      <c r="D760" s="141" t="s">
        <v>148</v>
      </c>
      <c r="E760" s="148" t="s">
        <v>19</v>
      </c>
      <c r="F760" s="149" t="s">
        <v>967</v>
      </c>
      <c r="H760" s="148" t="s">
        <v>19</v>
      </c>
      <c r="I760" s="150"/>
      <c r="L760" s="147"/>
      <c r="M760" s="151"/>
      <c r="T760" s="152"/>
      <c r="AT760" s="148" t="s">
        <v>148</v>
      </c>
      <c r="AU760" s="148" t="s">
        <v>82</v>
      </c>
      <c r="AV760" s="12" t="s">
        <v>80</v>
      </c>
      <c r="AW760" s="12" t="s">
        <v>33</v>
      </c>
      <c r="AX760" s="12" t="s">
        <v>72</v>
      </c>
      <c r="AY760" s="148" t="s">
        <v>134</v>
      </c>
    </row>
    <row r="761" spans="2:65" s="13" customFormat="1" ht="11.25">
      <c r="B761" s="153"/>
      <c r="D761" s="141" t="s">
        <v>148</v>
      </c>
      <c r="E761" s="154" t="s">
        <v>19</v>
      </c>
      <c r="F761" s="155" t="s">
        <v>968</v>
      </c>
      <c r="H761" s="156">
        <v>1</v>
      </c>
      <c r="I761" s="157"/>
      <c r="L761" s="153"/>
      <c r="M761" s="158"/>
      <c r="T761" s="159"/>
      <c r="AT761" s="154" t="s">
        <v>148</v>
      </c>
      <c r="AU761" s="154" t="s">
        <v>82</v>
      </c>
      <c r="AV761" s="13" t="s">
        <v>82</v>
      </c>
      <c r="AW761" s="13" t="s">
        <v>33</v>
      </c>
      <c r="AX761" s="13" t="s">
        <v>80</v>
      </c>
      <c r="AY761" s="154" t="s">
        <v>134</v>
      </c>
    </row>
    <row r="762" spans="2:65" s="1" customFormat="1" ht="24.2" customHeight="1">
      <c r="B762" s="33"/>
      <c r="C762" s="128" t="s">
        <v>988</v>
      </c>
      <c r="D762" s="128" t="s">
        <v>137</v>
      </c>
      <c r="E762" s="129" t="s">
        <v>989</v>
      </c>
      <c r="F762" s="130" t="s">
        <v>990</v>
      </c>
      <c r="G762" s="131" t="s">
        <v>140</v>
      </c>
      <c r="H762" s="132">
        <v>1</v>
      </c>
      <c r="I762" s="133"/>
      <c r="J762" s="134">
        <f>ROUND(I762*H762,2)</f>
        <v>0</v>
      </c>
      <c r="K762" s="130" t="s">
        <v>141</v>
      </c>
      <c r="L762" s="33"/>
      <c r="M762" s="135" t="s">
        <v>19</v>
      </c>
      <c r="N762" s="136" t="s">
        <v>43</v>
      </c>
      <c r="P762" s="137">
        <f>O762*H762</f>
        <v>0</v>
      </c>
      <c r="Q762" s="137">
        <v>0</v>
      </c>
      <c r="R762" s="137">
        <f>Q762*H762</f>
        <v>0</v>
      </c>
      <c r="S762" s="137">
        <v>0</v>
      </c>
      <c r="T762" s="138">
        <f>S762*H762</f>
        <v>0</v>
      </c>
      <c r="AR762" s="139" t="s">
        <v>268</v>
      </c>
      <c r="AT762" s="139" t="s">
        <v>137</v>
      </c>
      <c r="AU762" s="139" t="s">
        <v>82</v>
      </c>
      <c r="AY762" s="18" t="s">
        <v>134</v>
      </c>
      <c r="BE762" s="140">
        <f>IF(N762="základní",J762,0)</f>
        <v>0</v>
      </c>
      <c r="BF762" s="140">
        <f>IF(N762="snížená",J762,0)</f>
        <v>0</v>
      </c>
      <c r="BG762" s="140">
        <f>IF(N762="zákl. přenesená",J762,0)</f>
        <v>0</v>
      </c>
      <c r="BH762" s="140">
        <f>IF(N762="sníž. přenesená",J762,0)</f>
        <v>0</v>
      </c>
      <c r="BI762" s="140">
        <f>IF(N762="nulová",J762,0)</f>
        <v>0</v>
      </c>
      <c r="BJ762" s="18" t="s">
        <v>80</v>
      </c>
      <c r="BK762" s="140">
        <f>ROUND(I762*H762,2)</f>
        <v>0</v>
      </c>
      <c r="BL762" s="18" t="s">
        <v>268</v>
      </c>
      <c r="BM762" s="139" t="s">
        <v>991</v>
      </c>
    </row>
    <row r="763" spans="2:65" s="1" customFormat="1" ht="11.25">
      <c r="B763" s="33"/>
      <c r="D763" s="141" t="s">
        <v>144</v>
      </c>
      <c r="F763" s="142" t="s">
        <v>992</v>
      </c>
      <c r="I763" s="143"/>
      <c r="L763" s="33"/>
      <c r="M763" s="144"/>
      <c r="T763" s="54"/>
      <c r="AT763" s="18" t="s">
        <v>144</v>
      </c>
      <c r="AU763" s="18" t="s">
        <v>82</v>
      </c>
    </row>
    <row r="764" spans="2:65" s="1" customFormat="1" ht="11.25">
      <c r="B764" s="33"/>
      <c r="D764" s="145" t="s">
        <v>146</v>
      </c>
      <c r="F764" s="146" t="s">
        <v>993</v>
      </c>
      <c r="I764" s="143"/>
      <c r="L764" s="33"/>
      <c r="M764" s="144"/>
      <c r="T764" s="54"/>
      <c r="AT764" s="18" t="s">
        <v>146</v>
      </c>
      <c r="AU764" s="18" t="s">
        <v>82</v>
      </c>
    </row>
    <row r="765" spans="2:65" s="12" customFormat="1" ht="11.25">
      <c r="B765" s="147"/>
      <c r="D765" s="141" t="s">
        <v>148</v>
      </c>
      <c r="E765" s="148" t="s">
        <v>19</v>
      </c>
      <c r="F765" s="149" t="s">
        <v>220</v>
      </c>
      <c r="H765" s="148" t="s">
        <v>19</v>
      </c>
      <c r="I765" s="150"/>
      <c r="L765" s="147"/>
      <c r="M765" s="151"/>
      <c r="T765" s="152"/>
      <c r="AT765" s="148" t="s">
        <v>148</v>
      </c>
      <c r="AU765" s="148" t="s">
        <v>82</v>
      </c>
      <c r="AV765" s="12" t="s">
        <v>80</v>
      </c>
      <c r="AW765" s="12" t="s">
        <v>33</v>
      </c>
      <c r="AX765" s="12" t="s">
        <v>72</v>
      </c>
      <c r="AY765" s="148" t="s">
        <v>134</v>
      </c>
    </row>
    <row r="766" spans="2:65" s="13" customFormat="1" ht="11.25">
      <c r="B766" s="153"/>
      <c r="D766" s="141" t="s">
        <v>148</v>
      </c>
      <c r="E766" s="154" t="s">
        <v>19</v>
      </c>
      <c r="F766" s="155" t="s">
        <v>994</v>
      </c>
      <c r="H766" s="156">
        <v>1</v>
      </c>
      <c r="I766" s="157"/>
      <c r="L766" s="153"/>
      <c r="M766" s="158"/>
      <c r="T766" s="159"/>
      <c r="AT766" s="154" t="s">
        <v>148</v>
      </c>
      <c r="AU766" s="154" t="s">
        <v>82</v>
      </c>
      <c r="AV766" s="13" t="s">
        <v>82</v>
      </c>
      <c r="AW766" s="13" t="s">
        <v>33</v>
      </c>
      <c r="AX766" s="13" t="s">
        <v>80</v>
      </c>
      <c r="AY766" s="154" t="s">
        <v>134</v>
      </c>
    </row>
    <row r="767" spans="2:65" s="1" customFormat="1" ht="16.5" customHeight="1">
      <c r="B767" s="33"/>
      <c r="C767" s="174" t="s">
        <v>995</v>
      </c>
      <c r="D767" s="174" t="s">
        <v>320</v>
      </c>
      <c r="E767" s="175" t="s">
        <v>996</v>
      </c>
      <c r="F767" s="176" t="s">
        <v>997</v>
      </c>
      <c r="G767" s="177" t="s">
        <v>140</v>
      </c>
      <c r="H767" s="178">
        <v>1</v>
      </c>
      <c r="I767" s="179"/>
      <c r="J767" s="180">
        <f>ROUND(I767*H767,2)</f>
        <v>0</v>
      </c>
      <c r="K767" s="176" t="s">
        <v>141</v>
      </c>
      <c r="L767" s="181"/>
      <c r="M767" s="182" t="s">
        <v>19</v>
      </c>
      <c r="N767" s="183" t="s">
        <v>43</v>
      </c>
      <c r="P767" s="137">
        <f>O767*H767</f>
        <v>0</v>
      </c>
      <c r="Q767" s="137">
        <v>2.3999999999999998E-3</v>
      </c>
      <c r="R767" s="137">
        <f>Q767*H767</f>
        <v>2.3999999999999998E-3</v>
      </c>
      <c r="S767" s="137">
        <v>0</v>
      </c>
      <c r="T767" s="138">
        <f>S767*H767</f>
        <v>0</v>
      </c>
      <c r="AR767" s="139" t="s">
        <v>395</v>
      </c>
      <c r="AT767" s="139" t="s">
        <v>320</v>
      </c>
      <c r="AU767" s="139" t="s">
        <v>82</v>
      </c>
      <c r="AY767" s="18" t="s">
        <v>134</v>
      </c>
      <c r="BE767" s="140">
        <f>IF(N767="základní",J767,0)</f>
        <v>0</v>
      </c>
      <c r="BF767" s="140">
        <f>IF(N767="snížená",J767,0)</f>
        <v>0</v>
      </c>
      <c r="BG767" s="140">
        <f>IF(N767="zákl. přenesená",J767,0)</f>
        <v>0</v>
      </c>
      <c r="BH767" s="140">
        <f>IF(N767="sníž. přenesená",J767,0)</f>
        <v>0</v>
      </c>
      <c r="BI767" s="140">
        <f>IF(N767="nulová",J767,0)</f>
        <v>0</v>
      </c>
      <c r="BJ767" s="18" t="s">
        <v>80</v>
      </c>
      <c r="BK767" s="140">
        <f>ROUND(I767*H767,2)</f>
        <v>0</v>
      </c>
      <c r="BL767" s="18" t="s">
        <v>268</v>
      </c>
      <c r="BM767" s="139" t="s">
        <v>998</v>
      </c>
    </row>
    <row r="768" spans="2:65" s="1" customFormat="1" ht="11.25">
      <c r="B768" s="33"/>
      <c r="D768" s="141" t="s">
        <v>144</v>
      </c>
      <c r="F768" s="142" t="s">
        <v>997</v>
      </c>
      <c r="I768" s="143"/>
      <c r="L768" s="33"/>
      <c r="M768" s="144"/>
      <c r="T768" s="54"/>
      <c r="AT768" s="18" t="s">
        <v>144</v>
      </c>
      <c r="AU768" s="18" t="s">
        <v>82</v>
      </c>
    </row>
    <row r="769" spans="2:65" s="12" customFormat="1" ht="11.25">
      <c r="B769" s="147"/>
      <c r="D769" s="141" t="s">
        <v>148</v>
      </c>
      <c r="E769" s="148" t="s">
        <v>19</v>
      </c>
      <c r="F769" s="149" t="s">
        <v>220</v>
      </c>
      <c r="H769" s="148" t="s">
        <v>19</v>
      </c>
      <c r="I769" s="150"/>
      <c r="L769" s="147"/>
      <c r="M769" s="151"/>
      <c r="T769" s="152"/>
      <c r="AT769" s="148" t="s">
        <v>148</v>
      </c>
      <c r="AU769" s="148" t="s">
        <v>82</v>
      </c>
      <c r="AV769" s="12" t="s">
        <v>80</v>
      </c>
      <c r="AW769" s="12" t="s">
        <v>33</v>
      </c>
      <c r="AX769" s="12" t="s">
        <v>72</v>
      </c>
      <c r="AY769" s="148" t="s">
        <v>134</v>
      </c>
    </row>
    <row r="770" spans="2:65" s="13" customFormat="1" ht="11.25">
      <c r="B770" s="153"/>
      <c r="D770" s="141" t="s">
        <v>148</v>
      </c>
      <c r="E770" s="154" t="s">
        <v>19</v>
      </c>
      <c r="F770" s="155" t="s">
        <v>994</v>
      </c>
      <c r="H770" s="156">
        <v>1</v>
      </c>
      <c r="I770" s="157"/>
      <c r="L770" s="153"/>
      <c r="M770" s="158"/>
      <c r="T770" s="159"/>
      <c r="AT770" s="154" t="s">
        <v>148</v>
      </c>
      <c r="AU770" s="154" t="s">
        <v>82</v>
      </c>
      <c r="AV770" s="13" t="s">
        <v>82</v>
      </c>
      <c r="AW770" s="13" t="s">
        <v>33</v>
      </c>
      <c r="AX770" s="13" t="s">
        <v>80</v>
      </c>
      <c r="AY770" s="154" t="s">
        <v>134</v>
      </c>
    </row>
    <row r="771" spans="2:65" s="1" customFormat="1" ht="16.5" customHeight="1">
      <c r="B771" s="33"/>
      <c r="C771" s="128" t="s">
        <v>999</v>
      </c>
      <c r="D771" s="128" t="s">
        <v>137</v>
      </c>
      <c r="E771" s="129" t="s">
        <v>1000</v>
      </c>
      <c r="F771" s="130" t="s">
        <v>1001</v>
      </c>
      <c r="G771" s="131" t="s">
        <v>140</v>
      </c>
      <c r="H771" s="132">
        <v>3</v>
      </c>
      <c r="I771" s="133"/>
      <c r="J771" s="134">
        <f>ROUND(I771*H771,2)</f>
        <v>0</v>
      </c>
      <c r="K771" s="130" t="s">
        <v>141</v>
      </c>
      <c r="L771" s="33"/>
      <c r="M771" s="135" t="s">
        <v>19</v>
      </c>
      <c r="N771" s="136" t="s">
        <v>43</v>
      </c>
      <c r="P771" s="137">
        <f>O771*H771</f>
        <v>0</v>
      </c>
      <c r="Q771" s="137">
        <v>0</v>
      </c>
      <c r="R771" s="137">
        <f>Q771*H771</f>
        <v>0</v>
      </c>
      <c r="S771" s="137">
        <v>0</v>
      </c>
      <c r="T771" s="138">
        <f>S771*H771</f>
        <v>0</v>
      </c>
      <c r="AR771" s="139" t="s">
        <v>268</v>
      </c>
      <c r="AT771" s="139" t="s">
        <v>137</v>
      </c>
      <c r="AU771" s="139" t="s">
        <v>82</v>
      </c>
      <c r="AY771" s="18" t="s">
        <v>134</v>
      </c>
      <c r="BE771" s="140">
        <f>IF(N771="základní",J771,0)</f>
        <v>0</v>
      </c>
      <c r="BF771" s="140">
        <f>IF(N771="snížená",J771,0)</f>
        <v>0</v>
      </c>
      <c r="BG771" s="140">
        <f>IF(N771="zákl. přenesená",J771,0)</f>
        <v>0</v>
      </c>
      <c r="BH771" s="140">
        <f>IF(N771="sníž. přenesená",J771,0)</f>
        <v>0</v>
      </c>
      <c r="BI771" s="140">
        <f>IF(N771="nulová",J771,0)</f>
        <v>0</v>
      </c>
      <c r="BJ771" s="18" t="s">
        <v>80</v>
      </c>
      <c r="BK771" s="140">
        <f>ROUND(I771*H771,2)</f>
        <v>0</v>
      </c>
      <c r="BL771" s="18" t="s">
        <v>268</v>
      </c>
      <c r="BM771" s="139" t="s">
        <v>1002</v>
      </c>
    </row>
    <row r="772" spans="2:65" s="1" customFormat="1" ht="11.25">
      <c r="B772" s="33"/>
      <c r="D772" s="141" t="s">
        <v>144</v>
      </c>
      <c r="F772" s="142" t="s">
        <v>1003</v>
      </c>
      <c r="I772" s="143"/>
      <c r="L772" s="33"/>
      <c r="M772" s="144"/>
      <c r="T772" s="54"/>
      <c r="AT772" s="18" t="s">
        <v>144</v>
      </c>
      <c r="AU772" s="18" t="s">
        <v>82</v>
      </c>
    </row>
    <row r="773" spans="2:65" s="1" customFormat="1" ht="11.25">
      <c r="B773" s="33"/>
      <c r="D773" s="145" t="s">
        <v>146</v>
      </c>
      <c r="F773" s="146" t="s">
        <v>1004</v>
      </c>
      <c r="I773" s="143"/>
      <c r="L773" s="33"/>
      <c r="M773" s="144"/>
      <c r="T773" s="54"/>
      <c r="AT773" s="18" t="s">
        <v>146</v>
      </c>
      <c r="AU773" s="18" t="s">
        <v>82</v>
      </c>
    </row>
    <row r="774" spans="2:65" s="13" customFormat="1" ht="11.25">
      <c r="B774" s="153"/>
      <c r="D774" s="141" t="s">
        <v>148</v>
      </c>
      <c r="E774" s="154" t="s">
        <v>19</v>
      </c>
      <c r="F774" s="155" t="s">
        <v>1005</v>
      </c>
      <c r="H774" s="156">
        <v>3</v>
      </c>
      <c r="I774" s="157"/>
      <c r="L774" s="153"/>
      <c r="M774" s="158"/>
      <c r="T774" s="159"/>
      <c r="AT774" s="154" t="s">
        <v>148</v>
      </c>
      <c r="AU774" s="154" t="s">
        <v>82</v>
      </c>
      <c r="AV774" s="13" t="s">
        <v>82</v>
      </c>
      <c r="AW774" s="13" t="s">
        <v>33</v>
      </c>
      <c r="AX774" s="13" t="s">
        <v>80</v>
      </c>
      <c r="AY774" s="154" t="s">
        <v>134</v>
      </c>
    </row>
    <row r="775" spans="2:65" s="1" customFormat="1" ht="24.2" customHeight="1">
      <c r="B775" s="33"/>
      <c r="C775" s="174" t="s">
        <v>1006</v>
      </c>
      <c r="D775" s="174" t="s">
        <v>320</v>
      </c>
      <c r="E775" s="175" t="s">
        <v>1007</v>
      </c>
      <c r="F775" s="176" t="s">
        <v>1008</v>
      </c>
      <c r="G775" s="177" t="s">
        <v>140</v>
      </c>
      <c r="H775" s="178">
        <v>3</v>
      </c>
      <c r="I775" s="179"/>
      <c r="J775" s="180">
        <f>ROUND(I775*H775,2)</f>
        <v>0</v>
      </c>
      <c r="K775" s="176" t="s">
        <v>271</v>
      </c>
      <c r="L775" s="181"/>
      <c r="M775" s="182" t="s">
        <v>19</v>
      </c>
      <c r="N775" s="183" t="s">
        <v>43</v>
      </c>
      <c r="P775" s="137">
        <f>O775*H775</f>
        <v>0</v>
      </c>
      <c r="Q775" s="137">
        <v>4.6000000000000001E-4</v>
      </c>
      <c r="R775" s="137">
        <f>Q775*H775</f>
        <v>1.3800000000000002E-3</v>
      </c>
      <c r="S775" s="137">
        <v>0</v>
      </c>
      <c r="T775" s="138">
        <f>S775*H775</f>
        <v>0</v>
      </c>
      <c r="AR775" s="139" t="s">
        <v>395</v>
      </c>
      <c r="AT775" s="139" t="s">
        <v>320</v>
      </c>
      <c r="AU775" s="139" t="s">
        <v>82</v>
      </c>
      <c r="AY775" s="18" t="s">
        <v>134</v>
      </c>
      <c r="BE775" s="140">
        <f>IF(N775="základní",J775,0)</f>
        <v>0</v>
      </c>
      <c r="BF775" s="140">
        <f>IF(N775="snížená",J775,0)</f>
        <v>0</v>
      </c>
      <c r="BG775" s="140">
        <f>IF(N775="zákl. přenesená",J775,0)</f>
        <v>0</v>
      </c>
      <c r="BH775" s="140">
        <f>IF(N775="sníž. přenesená",J775,0)</f>
        <v>0</v>
      </c>
      <c r="BI775" s="140">
        <f>IF(N775="nulová",J775,0)</f>
        <v>0</v>
      </c>
      <c r="BJ775" s="18" t="s">
        <v>80</v>
      </c>
      <c r="BK775" s="140">
        <f>ROUND(I775*H775,2)</f>
        <v>0</v>
      </c>
      <c r="BL775" s="18" t="s">
        <v>268</v>
      </c>
      <c r="BM775" s="139" t="s">
        <v>1009</v>
      </c>
    </row>
    <row r="776" spans="2:65" s="1" customFormat="1" ht="11.25">
      <c r="B776" s="33"/>
      <c r="D776" s="141" t="s">
        <v>144</v>
      </c>
      <c r="F776" s="142" t="s">
        <v>1008</v>
      </c>
      <c r="I776" s="143"/>
      <c r="L776" s="33"/>
      <c r="M776" s="144"/>
      <c r="T776" s="54"/>
      <c r="AT776" s="18" t="s">
        <v>144</v>
      </c>
      <c r="AU776" s="18" t="s">
        <v>82</v>
      </c>
    </row>
    <row r="777" spans="2:65" s="13" customFormat="1" ht="11.25">
      <c r="B777" s="153"/>
      <c r="D777" s="141" t="s">
        <v>148</v>
      </c>
      <c r="E777" s="154" t="s">
        <v>19</v>
      </c>
      <c r="F777" s="155" t="s">
        <v>1010</v>
      </c>
      <c r="H777" s="156">
        <v>3</v>
      </c>
      <c r="I777" s="157"/>
      <c r="L777" s="153"/>
      <c r="M777" s="158"/>
      <c r="T777" s="159"/>
      <c r="AT777" s="154" t="s">
        <v>148</v>
      </c>
      <c r="AU777" s="154" t="s">
        <v>82</v>
      </c>
      <c r="AV777" s="13" t="s">
        <v>82</v>
      </c>
      <c r="AW777" s="13" t="s">
        <v>33</v>
      </c>
      <c r="AX777" s="13" t="s">
        <v>80</v>
      </c>
      <c r="AY777" s="154" t="s">
        <v>134</v>
      </c>
    </row>
    <row r="778" spans="2:65" s="1" customFormat="1" ht="24.2" customHeight="1">
      <c r="B778" s="33"/>
      <c r="C778" s="128" t="s">
        <v>1011</v>
      </c>
      <c r="D778" s="128" t="s">
        <v>137</v>
      </c>
      <c r="E778" s="129" t="s">
        <v>1012</v>
      </c>
      <c r="F778" s="130" t="s">
        <v>1013</v>
      </c>
      <c r="G778" s="131" t="s">
        <v>140</v>
      </c>
      <c r="H778" s="132">
        <v>2</v>
      </c>
      <c r="I778" s="133"/>
      <c r="J778" s="134">
        <f>ROUND(I778*H778,2)</f>
        <v>0</v>
      </c>
      <c r="K778" s="130" t="s">
        <v>271</v>
      </c>
      <c r="L778" s="33"/>
      <c r="M778" s="135" t="s">
        <v>19</v>
      </c>
      <c r="N778" s="136" t="s">
        <v>43</v>
      </c>
      <c r="P778" s="137">
        <f>O778*H778</f>
        <v>0</v>
      </c>
      <c r="Q778" s="137">
        <v>0</v>
      </c>
      <c r="R778" s="137">
        <f>Q778*H778</f>
        <v>0</v>
      </c>
      <c r="S778" s="137">
        <v>0</v>
      </c>
      <c r="T778" s="138">
        <f>S778*H778</f>
        <v>0</v>
      </c>
      <c r="AR778" s="139" t="s">
        <v>268</v>
      </c>
      <c r="AT778" s="139" t="s">
        <v>137</v>
      </c>
      <c r="AU778" s="139" t="s">
        <v>82</v>
      </c>
      <c r="AY778" s="18" t="s">
        <v>134</v>
      </c>
      <c r="BE778" s="140">
        <f>IF(N778="základní",J778,0)</f>
        <v>0</v>
      </c>
      <c r="BF778" s="140">
        <f>IF(N778="snížená",J778,0)</f>
        <v>0</v>
      </c>
      <c r="BG778" s="140">
        <f>IF(N778="zákl. přenesená",J778,0)</f>
        <v>0</v>
      </c>
      <c r="BH778" s="140">
        <f>IF(N778="sníž. přenesená",J778,0)</f>
        <v>0</v>
      </c>
      <c r="BI778" s="140">
        <f>IF(N778="nulová",J778,0)</f>
        <v>0</v>
      </c>
      <c r="BJ778" s="18" t="s">
        <v>80</v>
      </c>
      <c r="BK778" s="140">
        <f>ROUND(I778*H778,2)</f>
        <v>0</v>
      </c>
      <c r="BL778" s="18" t="s">
        <v>268</v>
      </c>
      <c r="BM778" s="139" t="s">
        <v>1014</v>
      </c>
    </row>
    <row r="779" spans="2:65" s="1" customFormat="1" ht="19.5">
      <c r="B779" s="33"/>
      <c r="D779" s="141" t="s">
        <v>144</v>
      </c>
      <c r="F779" s="142" t="s">
        <v>1015</v>
      </c>
      <c r="I779" s="143"/>
      <c r="L779" s="33"/>
      <c r="M779" s="144"/>
      <c r="T779" s="54"/>
      <c r="AT779" s="18" t="s">
        <v>144</v>
      </c>
      <c r="AU779" s="18" t="s">
        <v>82</v>
      </c>
    </row>
    <row r="780" spans="2:65" s="12" customFormat="1" ht="11.25">
      <c r="B780" s="147"/>
      <c r="D780" s="141" t="s">
        <v>148</v>
      </c>
      <c r="E780" s="148" t="s">
        <v>19</v>
      </c>
      <c r="F780" s="149" t="s">
        <v>220</v>
      </c>
      <c r="H780" s="148" t="s">
        <v>19</v>
      </c>
      <c r="I780" s="150"/>
      <c r="L780" s="147"/>
      <c r="M780" s="151"/>
      <c r="T780" s="152"/>
      <c r="AT780" s="148" t="s">
        <v>148</v>
      </c>
      <c r="AU780" s="148" t="s">
        <v>82</v>
      </c>
      <c r="AV780" s="12" t="s">
        <v>80</v>
      </c>
      <c r="AW780" s="12" t="s">
        <v>33</v>
      </c>
      <c r="AX780" s="12" t="s">
        <v>72</v>
      </c>
      <c r="AY780" s="148" t="s">
        <v>134</v>
      </c>
    </row>
    <row r="781" spans="2:65" s="13" customFormat="1" ht="11.25">
      <c r="B781" s="153"/>
      <c r="D781" s="141" t="s">
        <v>148</v>
      </c>
      <c r="E781" s="154" t="s">
        <v>19</v>
      </c>
      <c r="F781" s="155" t="s">
        <v>1016</v>
      </c>
      <c r="H781" s="156">
        <v>2</v>
      </c>
      <c r="I781" s="157"/>
      <c r="L781" s="153"/>
      <c r="M781" s="158"/>
      <c r="T781" s="159"/>
      <c r="AT781" s="154" t="s">
        <v>148</v>
      </c>
      <c r="AU781" s="154" t="s">
        <v>82</v>
      </c>
      <c r="AV781" s="13" t="s">
        <v>82</v>
      </c>
      <c r="AW781" s="13" t="s">
        <v>33</v>
      </c>
      <c r="AX781" s="13" t="s">
        <v>80</v>
      </c>
      <c r="AY781" s="154" t="s">
        <v>134</v>
      </c>
    </row>
    <row r="782" spans="2:65" s="12" customFormat="1" ht="22.5">
      <c r="B782" s="147"/>
      <c r="D782" s="141" t="s">
        <v>148</v>
      </c>
      <c r="E782" s="148" t="s">
        <v>19</v>
      </c>
      <c r="F782" s="149" t="s">
        <v>1017</v>
      </c>
      <c r="H782" s="148" t="s">
        <v>19</v>
      </c>
      <c r="I782" s="150"/>
      <c r="L782" s="147"/>
      <c r="M782" s="151"/>
      <c r="T782" s="152"/>
      <c r="AT782" s="148" t="s">
        <v>148</v>
      </c>
      <c r="AU782" s="148" t="s">
        <v>82</v>
      </c>
      <c r="AV782" s="12" t="s">
        <v>80</v>
      </c>
      <c r="AW782" s="12" t="s">
        <v>33</v>
      </c>
      <c r="AX782" s="12" t="s">
        <v>72</v>
      </c>
      <c r="AY782" s="148" t="s">
        <v>134</v>
      </c>
    </row>
    <row r="783" spans="2:65" s="12" customFormat="1" ht="22.5">
      <c r="B783" s="147"/>
      <c r="D783" s="141" t="s">
        <v>148</v>
      </c>
      <c r="E783" s="148" t="s">
        <v>19</v>
      </c>
      <c r="F783" s="149" t="s">
        <v>1018</v>
      </c>
      <c r="H783" s="148" t="s">
        <v>19</v>
      </c>
      <c r="I783" s="150"/>
      <c r="L783" s="147"/>
      <c r="M783" s="151"/>
      <c r="T783" s="152"/>
      <c r="AT783" s="148" t="s">
        <v>148</v>
      </c>
      <c r="AU783" s="148" t="s">
        <v>82</v>
      </c>
      <c r="AV783" s="12" t="s">
        <v>80</v>
      </c>
      <c r="AW783" s="12" t="s">
        <v>33</v>
      </c>
      <c r="AX783" s="12" t="s">
        <v>72</v>
      </c>
      <c r="AY783" s="148" t="s">
        <v>134</v>
      </c>
    </row>
    <row r="784" spans="2:65" s="12" customFormat="1" ht="11.25">
      <c r="B784" s="147"/>
      <c r="D784" s="141" t="s">
        <v>148</v>
      </c>
      <c r="E784" s="148" t="s">
        <v>19</v>
      </c>
      <c r="F784" s="149" t="s">
        <v>1019</v>
      </c>
      <c r="H784" s="148" t="s">
        <v>19</v>
      </c>
      <c r="I784" s="150"/>
      <c r="L784" s="147"/>
      <c r="M784" s="151"/>
      <c r="T784" s="152"/>
      <c r="AT784" s="148" t="s">
        <v>148</v>
      </c>
      <c r="AU784" s="148" t="s">
        <v>82</v>
      </c>
      <c r="AV784" s="12" t="s">
        <v>80</v>
      </c>
      <c r="AW784" s="12" t="s">
        <v>33</v>
      </c>
      <c r="AX784" s="12" t="s">
        <v>72</v>
      </c>
      <c r="AY784" s="148" t="s">
        <v>134</v>
      </c>
    </row>
    <row r="785" spans="2:65" s="1" customFormat="1" ht="24.2" customHeight="1">
      <c r="B785" s="33"/>
      <c r="C785" s="128" t="s">
        <v>1020</v>
      </c>
      <c r="D785" s="128" t="s">
        <v>137</v>
      </c>
      <c r="E785" s="129" t="s">
        <v>1021</v>
      </c>
      <c r="F785" s="130" t="s">
        <v>1022</v>
      </c>
      <c r="G785" s="131" t="s">
        <v>140</v>
      </c>
      <c r="H785" s="132">
        <v>1</v>
      </c>
      <c r="I785" s="133"/>
      <c r="J785" s="134">
        <f>ROUND(I785*H785,2)</f>
        <v>0</v>
      </c>
      <c r="K785" s="130" t="s">
        <v>271</v>
      </c>
      <c r="L785" s="33"/>
      <c r="M785" s="135" t="s">
        <v>19</v>
      </c>
      <c r="N785" s="136" t="s">
        <v>43</v>
      </c>
      <c r="P785" s="137">
        <f>O785*H785</f>
        <v>0</v>
      </c>
      <c r="Q785" s="137">
        <v>0</v>
      </c>
      <c r="R785" s="137">
        <f>Q785*H785</f>
        <v>0</v>
      </c>
      <c r="S785" s="137">
        <v>0</v>
      </c>
      <c r="T785" s="138">
        <f>S785*H785</f>
        <v>0</v>
      </c>
      <c r="AR785" s="139" t="s">
        <v>268</v>
      </c>
      <c r="AT785" s="139" t="s">
        <v>137</v>
      </c>
      <c r="AU785" s="139" t="s">
        <v>82</v>
      </c>
      <c r="AY785" s="18" t="s">
        <v>134</v>
      </c>
      <c r="BE785" s="140">
        <f>IF(N785="základní",J785,0)</f>
        <v>0</v>
      </c>
      <c r="BF785" s="140">
        <f>IF(N785="snížená",J785,0)</f>
        <v>0</v>
      </c>
      <c r="BG785" s="140">
        <f>IF(N785="zákl. přenesená",J785,0)</f>
        <v>0</v>
      </c>
      <c r="BH785" s="140">
        <f>IF(N785="sníž. přenesená",J785,0)</f>
        <v>0</v>
      </c>
      <c r="BI785" s="140">
        <f>IF(N785="nulová",J785,0)</f>
        <v>0</v>
      </c>
      <c r="BJ785" s="18" t="s">
        <v>80</v>
      </c>
      <c r="BK785" s="140">
        <f>ROUND(I785*H785,2)</f>
        <v>0</v>
      </c>
      <c r="BL785" s="18" t="s">
        <v>268</v>
      </c>
      <c r="BM785" s="139" t="s">
        <v>1023</v>
      </c>
    </row>
    <row r="786" spans="2:65" s="1" customFormat="1" ht="19.5">
      <c r="B786" s="33"/>
      <c r="D786" s="141" t="s">
        <v>144</v>
      </c>
      <c r="F786" s="142" t="s">
        <v>1024</v>
      </c>
      <c r="I786" s="143"/>
      <c r="L786" s="33"/>
      <c r="M786" s="144"/>
      <c r="T786" s="54"/>
      <c r="AT786" s="18" t="s">
        <v>144</v>
      </c>
      <c r="AU786" s="18" t="s">
        <v>82</v>
      </c>
    </row>
    <row r="787" spans="2:65" s="12" customFormat="1" ht="11.25">
      <c r="B787" s="147"/>
      <c r="D787" s="141" t="s">
        <v>148</v>
      </c>
      <c r="E787" s="148" t="s">
        <v>19</v>
      </c>
      <c r="F787" s="149" t="s">
        <v>220</v>
      </c>
      <c r="H787" s="148" t="s">
        <v>19</v>
      </c>
      <c r="I787" s="150"/>
      <c r="L787" s="147"/>
      <c r="M787" s="151"/>
      <c r="T787" s="152"/>
      <c r="AT787" s="148" t="s">
        <v>148</v>
      </c>
      <c r="AU787" s="148" t="s">
        <v>82</v>
      </c>
      <c r="AV787" s="12" t="s">
        <v>80</v>
      </c>
      <c r="AW787" s="12" t="s">
        <v>33</v>
      </c>
      <c r="AX787" s="12" t="s">
        <v>72</v>
      </c>
      <c r="AY787" s="148" t="s">
        <v>134</v>
      </c>
    </row>
    <row r="788" spans="2:65" s="13" customFormat="1" ht="11.25">
      <c r="B788" s="153"/>
      <c r="D788" s="141" t="s">
        <v>148</v>
      </c>
      <c r="E788" s="154" t="s">
        <v>19</v>
      </c>
      <c r="F788" s="155" t="s">
        <v>1025</v>
      </c>
      <c r="H788" s="156">
        <v>1</v>
      </c>
      <c r="I788" s="157"/>
      <c r="L788" s="153"/>
      <c r="M788" s="158"/>
      <c r="T788" s="159"/>
      <c r="AT788" s="154" t="s">
        <v>148</v>
      </c>
      <c r="AU788" s="154" t="s">
        <v>82</v>
      </c>
      <c r="AV788" s="13" t="s">
        <v>82</v>
      </c>
      <c r="AW788" s="13" t="s">
        <v>33</v>
      </c>
      <c r="AX788" s="13" t="s">
        <v>80</v>
      </c>
      <c r="AY788" s="154" t="s">
        <v>134</v>
      </c>
    </row>
    <row r="789" spans="2:65" s="12" customFormat="1" ht="22.5">
      <c r="B789" s="147"/>
      <c r="D789" s="141" t="s">
        <v>148</v>
      </c>
      <c r="E789" s="148" t="s">
        <v>19</v>
      </c>
      <c r="F789" s="149" t="s">
        <v>1017</v>
      </c>
      <c r="H789" s="148" t="s">
        <v>19</v>
      </c>
      <c r="I789" s="150"/>
      <c r="L789" s="147"/>
      <c r="M789" s="151"/>
      <c r="T789" s="152"/>
      <c r="AT789" s="148" t="s">
        <v>148</v>
      </c>
      <c r="AU789" s="148" t="s">
        <v>82</v>
      </c>
      <c r="AV789" s="12" t="s">
        <v>80</v>
      </c>
      <c r="AW789" s="12" t="s">
        <v>33</v>
      </c>
      <c r="AX789" s="12" t="s">
        <v>72</v>
      </c>
      <c r="AY789" s="148" t="s">
        <v>134</v>
      </c>
    </row>
    <row r="790" spans="2:65" s="12" customFormat="1" ht="22.5">
      <c r="B790" s="147"/>
      <c r="D790" s="141" t="s">
        <v>148</v>
      </c>
      <c r="E790" s="148" t="s">
        <v>19</v>
      </c>
      <c r="F790" s="149" t="s">
        <v>1026</v>
      </c>
      <c r="H790" s="148" t="s">
        <v>19</v>
      </c>
      <c r="I790" s="150"/>
      <c r="L790" s="147"/>
      <c r="M790" s="151"/>
      <c r="T790" s="152"/>
      <c r="AT790" s="148" t="s">
        <v>148</v>
      </c>
      <c r="AU790" s="148" t="s">
        <v>82</v>
      </c>
      <c r="AV790" s="12" t="s">
        <v>80</v>
      </c>
      <c r="AW790" s="12" t="s">
        <v>33</v>
      </c>
      <c r="AX790" s="12" t="s">
        <v>72</v>
      </c>
      <c r="AY790" s="148" t="s">
        <v>134</v>
      </c>
    </row>
    <row r="791" spans="2:65" s="12" customFormat="1" ht="11.25">
      <c r="B791" s="147"/>
      <c r="D791" s="141" t="s">
        <v>148</v>
      </c>
      <c r="E791" s="148" t="s">
        <v>19</v>
      </c>
      <c r="F791" s="149" t="s">
        <v>1027</v>
      </c>
      <c r="H791" s="148" t="s">
        <v>19</v>
      </c>
      <c r="I791" s="150"/>
      <c r="L791" s="147"/>
      <c r="M791" s="151"/>
      <c r="T791" s="152"/>
      <c r="AT791" s="148" t="s">
        <v>148</v>
      </c>
      <c r="AU791" s="148" t="s">
        <v>82</v>
      </c>
      <c r="AV791" s="12" t="s">
        <v>80</v>
      </c>
      <c r="AW791" s="12" t="s">
        <v>33</v>
      </c>
      <c r="AX791" s="12" t="s">
        <v>72</v>
      </c>
      <c r="AY791" s="148" t="s">
        <v>134</v>
      </c>
    </row>
    <row r="792" spans="2:65" s="1" customFormat="1" ht="24.2" customHeight="1">
      <c r="B792" s="33"/>
      <c r="C792" s="128" t="s">
        <v>1028</v>
      </c>
      <c r="D792" s="128" t="s">
        <v>137</v>
      </c>
      <c r="E792" s="129" t="s">
        <v>1029</v>
      </c>
      <c r="F792" s="130" t="s">
        <v>1030</v>
      </c>
      <c r="G792" s="131" t="s">
        <v>140</v>
      </c>
      <c r="H792" s="132">
        <v>4</v>
      </c>
      <c r="I792" s="133"/>
      <c r="J792" s="134">
        <f>ROUND(I792*H792,2)</f>
        <v>0</v>
      </c>
      <c r="K792" s="130" t="s">
        <v>141</v>
      </c>
      <c r="L792" s="33"/>
      <c r="M792" s="135" t="s">
        <v>19</v>
      </c>
      <c r="N792" s="136" t="s">
        <v>43</v>
      </c>
      <c r="P792" s="137">
        <f>O792*H792</f>
        <v>0</v>
      </c>
      <c r="Q792" s="137">
        <v>0</v>
      </c>
      <c r="R792" s="137">
        <f>Q792*H792</f>
        <v>0</v>
      </c>
      <c r="S792" s="137">
        <v>0.13100000000000001</v>
      </c>
      <c r="T792" s="138">
        <f>S792*H792</f>
        <v>0.52400000000000002</v>
      </c>
      <c r="AR792" s="139" t="s">
        <v>268</v>
      </c>
      <c r="AT792" s="139" t="s">
        <v>137</v>
      </c>
      <c r="AU792" s="139" t="s">
        <v>82</v>
      </c>
      <c r="AY792" s="18" t="s">
        <v>134</v>
      </c>
      <c r="BE792" s="140">
        <f>IF(N792="základní",J792,0)</f>
        <v>0</v>
      </c>
      <c r="BF792" s="140">
        <f>IF(N792="snížená",J792,0)</f>
        <v>0</v>
      </c>
      <c r="BG792" s="140">
        <f>IF(N792="zákl. přenesená",J792,0)</f>
        <v>0</v>
      </c>
      <c r="BH792" s="140">
        <f>IF(N792="sníž. přenesená",J792,0)</f>
        <v>0</v>
      </c>
      <c r="BI792" s="140">
        <f>IF(N792="nulová",J792,0)</f>
        <v>0</v>
      </c>
      <c r="BJ792" s="18" t="s">
        <v>80</v>
      </c>
      <c r="BK792" s="140">
        <f>ROUND(I792*H792,2)</f>
        <v>0</v>
      </c>
      <c r="BL792" s="18" t="s">
        <v>268</v>
      </c>
      <c r="BM792" s="139" t="s">
        <v>1031</v>
      </c>
    </row>
    <row r="793" spans="2:65" s="1" customFormat="1" ht="19.5">
      <c r="B793" s="33"/>
      <c r="D793" s="141" t="s">
        <v>144</v>
      </c>
      <c r="F793" s="142" t="s">
        <v>1032</v>
      </c>
      <c r="I793" s="143"/>
      <c r="L793" s="33"/>
      <c r="M793" s="144"/>
      <c r="T793" s="54"/>
      <c r="AT793" s="18" t="s">
        <v>144</v>
      </c>
      <c r="AU793" s="18" t="s">
        <v>82</v>
      </c>
    </row>
    <row r="794" spans="2:65" s="1" customFormat="1" ht="11.25">
      <c r="B794" s="33"/>
      <c r="D794" s="145" t="s">
        <v>146</v>
      </c>
      <c r="F794" s="146" t="s">
        <v>1033</v>
      </c>
      <c r="I794" s="143"/>
      <c r="L794" s="33"/>
      <c r="M794" s="144"/>
      <c r="T794" s="54"/>
      <c r="AT794" s="18" t="s">
        <v>146</v>
      </c>
      <c r="AU794" s="18" t="s">
        <v>82</v>
      </c>
    </row>
    <row r="795" spans="2:65" s="12" customFormat="1" ht="11.25">
      <c r="B795" s="147"/>
      <c r="D795" s="141" t="s">
        <v>148</v>
      </c>
      <c r="E795" s="148" t="s">
        <v>19</v>
      </c>
      <c r="F795" s="149" t="s">
        <v>1034</v>
      </c>
      <c r="H795" s="148" t="s">
        <v>19</v>
      </c>
      <c r="I795" s="150"/>
      <c r="L795" s="147"/>
      <c r="M795" s="151"/>
      <c r="T795" s="152"/>
      <c r="AT795" s="148" t="s">
        <v>148</v>
      </c>
      <c r="AU795" s="148" t="s">
        <v>82</v>
      </c>
      <c r="AV795" s="12" t="s">
        <v>80</v>
      </c>
      <c r="AW795" s="12" t="s">
        <v>33</v>
      </c>
      <c r="AX795" s="12" t="s">
        <v>72</v>
      </c>
      <c r="AY795" s="148" t="s">
        <v>134</v>
      </c>
    </row>
    <row r="796" spans="2:65" s="13" customFormat="1" ht="11.25">
      <c r="B796" s="153"/>
      <c r="D796" s="141" t="s">
        <v>148</v>
      </c>
      <c r="E796" s="154" t="s">
        <v>19</v>
      </c>
      <c r="F796" s="155" t="s">
        <v>1035</v>
      </c>
      <c r="H796" s="156">
        <v>4</v>
      </c>
      <c r="I796" s="157"/>
      <c r="L796" s="153"/>
      <c r="M796" s="158"/>
      <c r="T796" s="159"/>
      <c r="AT796" s="154" t="s">
        <v>148</v>
      </c>
      <c r="AU796" s="154" t="s">
        <v>82</v>
      </c>
      <c r="AV796" s="13" t="s">
        <v>82</v>
      </c>
      <c r="AW796" s="13" t="s">
        <v>33</v>
      </c>
      <c r="AX796" s="13" t="s">
        <v>80</v>
      </c>
      <c r="AY796" s="154" t="s">
        <v>134</v>
      </c>
    </row>
    <row r="797" spans="2:65" s="1" customFormat="1" ht="24.2" customHeight="1">
      <c r="B797" s="33"/>
      <c r="C797" s="128" t="s">
        <v>1036</v>
      </c>
      <c r="D797" s="128" t="s">
        <v>137</v>
      </c>
      <c r="E797" s="129" t="s">
        <v>1037</v>
      </c>
      <c r="F797" s="130" t="s">
        <v>1038</v>
      </c>
      <c r="G797" s="131" t="s">
        <v>533</v>
      </c>
      <c r="H797" s="184"/>
      <c r="I797" s="133"/>
      <c r="J797" s="134">
        <f>ROUND(I797*H797,2)</f>
        <v>0</v>
      </c>
      <c r="K797" s="130" t="s">
        <v>141</v>
      </c>
      <c r="L797" s="33"/>
      <c r="M797" s="135" t="s">
        <v>19</v>
      </c>
      <c r="N797" s="136" t="s">
        <v>43</v>
      </c>
      <c r="P797" s="137">
        <f>O797*H797</f>
        <v>0</v>
      </c>
      <c r="Q797" s="137">
        <v>0</v>
      </c>
      <c r="R797" s="137">
        <f>Q797*H797</f>
        <v>0</v>
      </c>
      <c r="S797" s="137">
        <v>0</v>
      </c>
      <c r="T797" s="138">
        <f>S797*H797</f>
        <v>0</v>
      </c>
      <c r="AR797" s="139" t="s">
        <v>268</v>
      </c>
      <c r="AT797" s="139" t="s">
        <v>137</v>
      </c>
      <c r="AU797" s="139" t="s">
        <v>82</v>
      </c>
      <c r="AY797" s="18" t="s">
        <v>134</v>
      </c>
      <c r="BE797" s="140">
        <f>IF(N797="základní",J797,0)</f>
        <v>0</v>
      </c>
      <c r="BF797" s="140">
        <f>IF(N797="snížená",J797,0)</f>
        <v>0</v>
      </c>
      <c r="BG797" s="140">
        <f>IF(N797="zákl. přenesená",J797,0)</f>
        <v>0</v>
      </c>
      <c r="BH797" s="140">
        <f>IF(N797="sníž. přenesená",J797,0)</f>
        <v>0</v>
      </c>
      <c r="BI797" s="140">
        <f>IF(N797="nulová",J797,0)</f>
        <v>0</v>
      </c>
      <c r="BJ797" s="18" t="s">
        <v>80</v>
      </c>
      <c r="BK797" s="140">
        <f>ROUND(I797*H797,2)</f>
        <v>0</v>
      </c>
      <c r="BL797" s="18" t="s">
        <v>268</v>
      </c>
      <c r="BM797" s="139" t="s">
        <v>1039</v>
      </c>
    </row>
    <row r="798" spans="2:65" s="1" customFormat="1" ht="29.25">
      <c r="B798" s="33"/>
      <c r="D798" s="141" t="s">
        <v>144</v>
      </c>
      <c r="F798" s="142" t="s">
        <v>1040</v>
      </c>
      <c r="I798" s="143"/>
      <c r="L798" s="33"/>
      <c r="M798" s="144"/>
      <c r="T798" s="54"/>
      <c r="AT798" s="18" t="s">
        <v>144</v>
      </c>
      <c r="AU798" s="18" t="s">
        <v>82</v>
      </c>
    </row>
    <row r="799" spans="2:65" s="1" customFormat="1" ht="11.25">
      <c r="B799" s="33"/>
      <c r="D799" s="145" t="s">
        <v>146</v>
      </c>
      <c r="F799" s="146" t="s">
        <v>1041</v>
      </c>
      <c r="I799" s="143"/>
      <c r="L799" s="33"/>
      <c r="M799" s="144"/>
      <c r="T799" s="54"/>
      <c r="AT799" s="18" t="s">
        <v>146</v>
      </c>
      <c r="AU799" s="18" t="s">
        <v>82</v>
      </c>
    </row>
    <row r="800" spans="2:65" s="11" customFormat="1" ht="22.9" customHeight="1">
      <c r="B800" s="116"/>
      <c r="D800" s="117" t="s">
        <v>71</v>
      </c>
      <c r="E800" s="126" t="s">
        <v>1042</v>
      </c>
      <c r="F800" s="126" t="s">
        <v>1043</v>
      </c>
      <c r="I800" s="119"/>
      <c r="J800" s="127">
        <f>BK800</f>
        <v>0</v>
      </c>
      <c r="L800" s="116"/>
      <c r="M800" s="121"/>
      <c r="P800" s="122">
        <f>SUM(P801:P806)</f>
        <v>0</v>
      </c>
      <c r="R800" s="122">
        <f>SUM(R801:R806)</f>
        <v>0</v>
      </c>
      <c r="T800" s="123">
        <f>SUM(T801:T806)</f>
        <v>0.54715000000000003</v>
      </c>
      <c r="AR800" s="117" t="s">
        <v>82</v>
      </c>
      <c r="AT800" s="124" t="s">
        <v>71</v>
      </c>
      <c r="AU800" s="124" t="s">
        <v>80</v>
      </c>
      <c r="AY800" s="117" t="s">
        <v>134</v>
      </c>
      <c r="BK800" s="125">
        <f>SUM(BK801:BK806)</f>
        <v>0</v>
      </c>
    </row>
    <row r="801" spans="2:65" s="1" customFormat="1" ht="16.5" customHeight="1">
      <c r="B801" s="33"/>
      <c r="C801" s="128" t="s">
        <v>1044</v>
      </c>
      <c r="D801" s="128" t="s">
        <v>137</v>
      </c>
      <c r="E801" s="129" t="s">
        <v>1045</v>
      </c>
      <c r="F801" s="130" t="s">
        <v>1046</v>
      </c>
      <c r="G801" s="131" t="s">
        <v>168</v>
      </c>
      <c r="H801" s="132">
        <v>15.5</v>
      </c>
      <c r="I801" s="133"/>
      <c r="J801" s="134">
        <f>ROUND(I801*H801,2)</f>
        <v>0</v>
      </c>
      <c r="K801" s="130" t="s">
        <v>141</v>
      </c>
      <c r="L801" s="33"/>
      <c r="M801" s="135" t="s">
        <v>19</v>
      </c>
      <c r="N801" s="136" t="s">
        <v>43</v>
      </c>
      <c r="P801" s="137">
        <f>O801*H801</f>
        <v>0</v>
      </c>
      <c r="Q801" s="137">
        <v>0</v>
      </c>
      <c r="R801" s="137">
        <f>Q801*H801</f>
        <v>0</v>
      </c>
      <c r="S801" s="137">
        <v>3.5299999999999998E-2</v>
      </c>
      <c r="T801" s="138">
        <f>S801*H801</f>
        <v>0.54715000000000003</v>
      </c>
      <c r="AR801" s="139" t="s">
        <v>268</v>
      </c>
      <c r="AT801" s="139" t="s">
        <v>137</v>
      </c>
      <c r="AU801" s="139" t="s">
        <v>82</v>
      </c>
      <c r="AY801" s="18" t="s">
        <v>134</v>
      </c>
      <c r="BE801" s="140">
        <f>IF(N801="základní",J801,0)</f>
        <v>0</v>
      </c>
      <c r="BF801" s="140">
        <f>IF(N801="snížená",J801,0)</f>
        <v>0</v>
      </c>
      <c r="BG801" s="140">
        <f>IF(N801="zákl. přenesená",J801,0)</f>
        <v>0</v>
      </c>
      <c r="BH801" s="140">
        <f>IF(N801="sníž. přenesená",J801,0)</f>
        <v>0</v>
      </c>
      <c r="BI801" s="140">
        <f>IF(N801="nulová",J801,0)</f>
        <v>0</v>
      </c>
      <c r="BJ801" s="18" t="s">
        <v>80</v>
      </c>
      <c r="BK801" s="140">
        <f>ROUND(I801*H801,2)</f>
        <v>0</v>
      </c>
      <c r="BL801" s="18" t="s">
        <v>268</v>
      </c>
      <c r="BM801" s="139" t="s">
        <v>1047</v>
      </c>
    </row>
    <row r="802" spans="2:65" s="1" customFormat="1" ht="11.25">
      <c r="B802" s="33"/>
      <c r="D802" s="141" t="s">
        <v>144</v>
      </c>
      <c r="F802" s="142" t="s">
        <v>1046</v>
      </c>
      <c r="I802" s="143"/>
      <c r="L802" s="33"/>
      <c r="M802" s="144"/>
      <c r="T802" s="54"/>
      <c r="AT802" s="18" t="s">
        <v>144</v>
      </c>
      <c r="AU802" s="18" t="s">
        <v>82</v>
      </c>
    </row>
    <row r="803" spans="2:65" s="1" customFormat="1" ht="11.25">
      <c r="B803" s="33"/>
      <c r="D803" s="145" t="s">
        <v>146</v>
      </c>
      <c r="F803" s="146" t="s">
        <v>1048</v>
      </c>
      <c r="I803" s="143"/>
      <c r="L803" s="33"/>
      <c r="M803" s="144"/>
      <c r="T803" s="54"/>
      <c r="AT803" s="18" t="s">
        <v>146</v>
      </c>
      <c r="AU803" s="18" t="s">
        <v>82</v>
      </c>
    </row>
    <row r="804" spans="2:65" s="12" customFormat="1" ht="11.25">
      <c r="B804" s="147"/>
      <c r="D804" s="141" t="s">
        <v>148</v>
      </c>
      <c r="E804" s="148" t="s">
        <v>19</v>
      </c>
      <c r="F804" s="149" t="s">
        <v>163</v>
      </c>
      <c r="H804" s="148" t="s">
        <v>19</v>
      </c>
      <c r="I804" s="150"/>
      <c r="L804" s="147"/>
      <c r="M804" s="151"/>
      <c r="T804" s="152"/>
      <c r="AT804" s="148" t="s">
        <v>148</v>
      </c>
      <c r="AU804" s="148" t="s">
        <v>82</v>
      </c>
      <c r="AV804" s="12" t="s">
        <v>80</v>
      </c>
      <c r="AW804" s="12" t="s">
        <v>33</v>
      </c>
      <c r="AX804" s="12" t="s">
        <v>72</v>
      </c>
      <c r="AY804" s="148" t="s">
        <v>134</v>
      </c>
    </row>
    <row r="805" spans="2:65" s="12" customFormat="1" ht="11.25">
      <c r="B805" s="147"/>
      <c r="D805" s="141" t="s">
        <v>148</v>
      </c>
      <c r="E805" s="148" t="s">
        <v>19</v>
      </c>
      <c r="F805" s="149" t="s">
        <v>1049</v>
      </c>
      <c r="H805" s="148" t="s">
        <v>19</v>
      </c>
      <c r="I805" s="150"/>
      <c r="L805" s="147"/>
      <c r="M805" s="151"/>
      <c r="T805" s="152"/>
      <c r="AT805" s="148" t="s">
        <v>148</v>
      </c>
      <c r="AU805" s="148" t="s">
        <v>82</v>
      </c>
      <c r="AV805" s="12" t="s">
        <v>80</v>
      </c>
      <c r="AW805" s="12" t="s">
        <v>33</v>
      </c>
      <c r="AX805" s="12" t="s">
        <v>72</v>
      </c>
      <c r="AY805" s="148" t="s">
        <v>134</v>
      </c>
    </row>
    <row r="806" spans="2:65" s="13" customFormat="1" ht="11.25">
      <c r="B806" s="153"/>
      <c r="D806" s="141" t="s">
        <v>148</v>
      </c>
      <c r="E806" s="154" t="s">
        <v>19</v>
      </c>
      <c r="F806" s="155" t="s">
        <v>1050</v>
      </c>
      <c r="H806" s="156">
        <v>15.5</v>
      </c>
      <c r="I806" s="157"/>
      <c r="L806" s="153"/>
      <c r="M806" s="158"/>
      <c r="T806" s="159"/>
      <c r="AT806" s="154" t="s">
        <v>148</v>
      </c>
      <c r="AU806" s="154" t="s">
        <v>82</v>
      </c>
      <c r="AV806" s="13" t="s">
        <v>82</v>
      </c>
      <c r="AW806" s="13" t="s">
        <v>33</v>
      </c>
      <c r="AX806" s="13" t="s">
        <v>80</v>
      </c>
      <c r="AY806" s="154" t="s">
        <v>134</v>
      </c>
    </row>
    <row r="807" spans="2:65" s="11" customFormat="1" ht="22.9" customHeight="1">
      <c r="B807" s="116"/>
      <c r="D807" s="117" t="s">
        <v>71</v>
      </c>
      <c r="E807" s="126" t="s">
        <v>1051</v>
      </c>
      <c r="F807" s="126" t="s">
        <v>1052</v>
      </c>
      <c r="I807" s="119"/>
      <c r="J807" s="127">
        <f>BK807</f>
        <v>0</v>
      </c>
      <c r="L807" s="116"/>
      <c r="M807" s="121"/>
      <c r="P807" s="122">
        <f>SUM(P808:P982)</f>
        <v>0</v>
      </c>
      <c r="R807" s="122">
        <f>SUM(R808:R982)</f>
        <v>1.33078137</v>
      </c>
      <c r="T807" s="123">
        <f>SUM(T808:T982)</f>
        <v>0.19675149999999997</v>
      </c>
      <c r="AR807" s="117" t="s">
        <v>82</v>
      </c>
      <c r="AT807" s="124" t="s">
        <v>71</v>
      </c>
      <c r="AU807" s="124" t="s">
        <v>80</v>
      </c>
      <c r="AY807" s="117" t="s">
        <v>134</v>
      </c>
      <c r="BK807" s="125">
        <f>SUM(BK808:BK982)</f>
        <v>0</v>
      </c>
    </row>
    <row r="808" spans="2:65" s="1" customFormat="1" ht="24.2" customHeight="1">
      <c r="B808" s="33"/>
      <c r="C808" s="128" t="s">
        <v>1053</v>
      </c>
      <c r="D808" s="128" t="s">
        <v>137</v>
      </c>
      <c r="E808" s="129" t="s">
        <v>1054</v>
      </c>
      <c r="F808" s="130" t="s">
        <v>1055</v>
      </c>
      <c r="G808" s="131" t="s">
        <v>168</v>
      </c>
      <c r="H808" s="132">
        <v>67.819999999999993</v>
      </c>
      <c r="I808" s="133"/>
      <c r="J808" s="134">
        <f>ROUND(I808*H808,2)</f>
        <v>0</v>
      </c>
      <c r="K808" s="130" t="s">
        <v>141</v>
      </c>
      <c r="L808" s="33"/>
      <c r="M808" s="135" t="s">
        <v>19</v>
      </c>
      <c r="N808" s="136" t="s">
        <v>43</v>
      </c>
      <c r="P808" s="137">
        <f>O808*H808</f>
        <v>0</v>
      </c>
      <c r="Q808" s="137">
        <v>0</v>
      </c>
      <c r="R808" s="137">
        <f>Q808*H808</f>
        <v>0</v>
      </c>
      <c r="S808" s="137">
        <v>0</v>
      </c>
      <c r="T808" s="138">
        <f>S808*H808</f>
        <v>0</v>
      </c>
      <c r="AR808" s="139" t="s">
        <v>268</v>
      </c>
      <c r="AT808" s="139" t="s">
        <v>137</v>
      </c>
      <c r="AU808" s="139" t="s">
        <v>82</v>
      </c>
      <c r="AY808" s="18" t="s">
        <v>134</v>
      </c>
      <c r="BE808" s="140">
        <f>IF(N808="základní",J808,0)</f>
        <v>0</v>
      </c>
      <c r="BF808" s="140">
        <f>IF(N808="snížená",J808,0)</f>
        <v>0</v>
      </c>
      <c r="BG808" s="140">
        <f>IF(N808="zákl. přenesená",J808,0)</f>
        <v>0</v>
      </c>
      <c r="BH808" s="140">
        <f>IF(N808="sníž. přenesená",J808,0)</f>
        <v>0</v>
      </c>
      <c r="BI808" s="140">
        <f>IF(N808="nulová",J808,0)</f>
        <v>0</v>
      </c>
      <c r="BJ808" s="18" t="s">
        <v>80</v>
      </c>
      <c r="BK808" s="140">
        <f>ROUND(I808*H808,2)</f>
        <v>0</v>
      </c>
      <c r="BL808" s="18" t="s">
        <v>268</v>
      </c>
      <c r="BM808" s="139" t="s">
        <v>1056</v>
      </c>
    </row>
    <row r="809" spans="2:65" s="1" customFormat="1" ht="19.5">
      <c r="B809" s="33"/>
      <c r="D809" s="141" t="s">
        <v>144</v>
      </c>
      <c r="F809" s="142" t="s">
        <v>1057</v>
      </c>
      <c r="I809" s="143"/>
      <c r="L809" s="33"/>
      <c r="M809" s="144"/>
      <c r="T809" s="54"/>
      <c r="AT809" s="18" t="s">
        <v>144</v>
      </c>
      <c r="AU809" s="18" t="s">
        <v>82</v>
      </c>
    </row>
    <row r="810" spans="2:65" s="1" customFormat="1" ht="11.25">
      <c r="B810" s="33"/>
      <c r="D810" s="145" t="s">
        <v>146</v>
      </c>
      <c r="F810" s="146" t="s">
        <v>1058</v>
      </c>
      <c r="I810" s="143"/>
      <c r="L810" s="33"/>
      <c r="M810" s="144"/>
      <c r="T810" s="54"/>
      <c r="AT810" s="18" t="s">
        <v>146</v>
      </c>
      <c r="AU810" s="18" t="s">
        <v>82</v>
      </c>
    </row>
    <row r="811" spans="2:65" s="12" customFormat="1" ht="11.25">
      <c r="B811" s="147"/>
      <c r="D811" s="141" t="s">
        <v>148</v>
      </c>
      <c r="E811" s="148" t="s">
        <v>19</v>
      </c>
      <c r="F811" s="149" t="s">
        <v>163</v>
      </c>
      <c r="H811" s="148" t="s">
        <v>19</v>
      </c>
      <c r="I811" s="150"/>
      <c r="L811" s="147"/>
      <c r="M811" s="151"/>
      <c r="T811" s="152"/>
      <c r="AT811" s="148" t="s">
        <v>148</v>
      </c>
      <c r="AU811" s="148" t="s">
        <v>82</v>
      </c>
      <c r="AV811" s="12" t="s">
        <v>80</v>
      </c>
      <c r="AW811" s="12" t="s">
        <v>33</v>
      </c>
      <c r="AX811" s="12" t="s">
        <v>72</v>
      </c>
      <c r="AY811" s="148" t="s">
        <v>134</v>
      </c>
    </row>
    <row r="812" spans="2:65" s="12" customFormat="1" ht="11.25">
      <c r="B812" s="147"/>
      <c r="D812" s="141" t="s">
        <v>148</v>
      </c>
      <c r="E812" s="148" t="s">
        <v>19</v>
      </c>
      <c r="F812" s="149" t="s">
        <v>1049</v>
      </c>
      <c r="H812" s="148" t="s">
        <v>19</v>
      </c>
      <c r="I812" s="150"/>
      <c r="L812" s="147"/>
      <c r="M812" s="151"/>
      <c r="T812" s="152"/>
      <c r="AT812" s="148" t="s">
        <v>148</v>
      </c>
      <c r="AU812" s="148" t="s">
        <v>82</v>
      </c>
      <c r="AV812" s="12" t="s">
        <v>80</v>
      </c>
      <c r="AW812" s="12" t="s">
        <v>33</v>
      </c>
      <c r="AX812" s="12" t="s">
        <v>72</v>
      </c>
      <c r="AY812" s="148" t="s">
        <v>134</v>
      </c>
    </row>
    <row r="813" spans="2:65" s="13" customFormat="1" ht="11.25">
      <c r="B813" s="153"/>
      <c r="D813" s="141" t="s">
        <v>148</v>
      </c>
      <c r="E813" s="154" t="s">
        <v>19</v>
      </c>
      <c r="F813" s="155" t="s">
        <v>372</v>
      </c>
      <c r="H813" s="156">
        <v>13.48</v>
      </c>
      <c r="I813" s="157"/>
      <c r="L813" s="153"/>
      <c r="M813" s="158"/>
      <c r="T813" s="159"/>
      <c r="AT813" s="154" t="s">
        <v>148</v>
      </c>
      <c r="AU813" s="154" t="s">
        <v>82</v>
      </c>
      <c r="AV813" s="13" t="s">
        <v>82</v>
      </c>
      <c r="AW813" s="13" t="s">
        <v>33</v>
      </c>
      <c r="AX813" s="13" t="s">
        <v>72</v>
      </c>
      <c r="AY813" s="154" t="s">
        <v>134</v>
      </c>
    </row>
    <row r="814" spans="2:65" s="13" customFormat="1" ht="11.25">
      <c r="B814" s="153"/>
      <c r="D814" s="141" t="s">
        <v>148</v>
      </c>
      <c r="E814" s="154" t="s">
        <v>19</v>
      </c>
      <c r="F814" s="155" t="s">
        <v>374</v>
      </c>
      <c r="H814" s="156">
        <v>14.63</v>
      </c>
      <c r="I814" s="157"/>
      <c r="L814" s="153"/>
      <c r="M814" s="158"/>
      <c r="T814" s="159"/>
      <c r="AT814" s="154" t="s">
        <v>148</v>
      </c>
      <c r="AU814" s="154" t="s">
        <v>82</v>
      </c>
      <c r="AV814" s="13" t="s">
        <v>82</v>
      </c>
      <c r="AW814" s="13" t="s">
        <v>33</v>
      </c>
      <c r="AX814" s="13" t="s">
        <v>72</v>
      </c>
      <c r="AY814" s="154" t="s">
        <v>134</v>
      </c>
    </row>
    <row r="815" spans="2:65" s="13" customFormat="1" ht="11.25">
      <c r="B815" s="153"/>
      <c r="D815" s="141" t="s">
        <v>148</v>
      </c>
      <c r="E815" s="154" t="s">
        <v>19</v>
      </c>
      <c r="F815" s="155" t="s">
        <v>375</v>
      </c>
      <c r="H815" s="156">
        <v>12.67</v>
      </c>
      <c r="I815" s="157"/>
      <c r="L815" s="153"/>
      <c r="M815" s="158"/>
      <c r="T815" s="159"/>
      <c r="AT815" s="154" t="s">
        <v>148</v>
      </c>
      <c r="AU815" s="154" t="s">
        <v>82</v>
      </c>
      <c r="AV815" s="13" t="s">
        <v>82</v>
      </c>
      <c r="AW815" s="13" t="s">
        <v>33</v>
      </c>
      <c r="AX815" s="13" t="s">
        <v>72</v>
      </c>
      <c r="AY815" s="154" t="s">
        <v>134</v>
      </c>
    </row>
    <row r="816" spans="2:65" s="13" customFormat="1" ht="11.25">
      <c r="B816" s="153"/>
      <c r="D816" s="141" t="s">
        <v>148</v>
      </c>
      <c r="E816" s="154" t="s">
        <v>19</v>
      </c>
      <c r="F816" s="155" t="s">
        <v>376</v>
      </c>
      <c r="H816" s="156">
        <v>12.18</v>
      </c>
      <c r="I816" s="157"/>
      <c r="L816" s="153"/>
      <c r="M816" s="158"/>
      <c r="T816" s="159"/>
      <c r="AT816" s="154" t="s">
        <v>148</v>
      </c>
      <c r="AU816" s="154" t="s">
        <v>82</v>
      </c>
      <c r="AV816" s="13" t="s">
        <v>82</v>
      </c>
      <c r="AW816" s="13" t="s">
        <v>33</v>
      </c>
      <c r="AX816" s="13" t="s">
        <v>72</v>
      </c>
      <c r="AY816" s="154" t="s">
        <v>134</v>
      </c>
    </row>
    <row r="817" spans="2:65" s="13" customFormat="1" ht="11.25">
      <c r="B817" s="153"/>
      <c r="D817" s="141" t="s">
        <v>148</v>
      </c>
      <c r="E817" s="154" t="s">
        <v>19</v>
      </c>
      <c r="F817" s="155" t="s">
        <v>1059</v>
      </c>
      <c r="H817" s="156">
        <v>14.86</v>
      </c>
      <c r="I817" s="157"/>
      <c r="L817" s="153"/>
      <c r="M817" s="158"/>
      <c r="T817" s="159"/>
      <c r="AT817" s="154" t="s">
        <v>148</v>
      </c>
      <c r="AU817" s="154" t="s">
        <v>82</v>
      </c>
      <c r="AV817" s="13" t="s">
        <v>82</v>
      </c>
      <c r="AW817" s="13" t="s">
        <v>33</v>
      </c>
      <c r="AX817" s="13" t="s">
        <v>72</v>
      </c>
      <c r="AY817" s="154" t="s">
        <v>134</v>
      </c>
    </row>
    <row r="818" spans="2:65" s="14" customFormat="1" ht="11.25">
      <c r="B818" s="160"/>
      <c r="D818" s="141" t="s">
        <v>148</v>
      </c>
      <c r="E818" s="161" t="s">
        <v>19</v>
      </c>
      <c r="F818" s="162" t="s">
        <v>174</v>
      </c>
      <c r="H818" s="163">
        <v>67.819999999999993</v>
      </c>
      <c r="I818" s="164"/>
      <c r="L818" s="160"/>
      <c r="M818" s="165"/>
      <c r="T818" s="166"/>
      <c r="AT818" s="161" t="s">
        <v>148</v>
      </c>
      <c r="AU818" s="161" t="s">
        <v>82</v>
      </c>
      <c r="AV818" s="14" t="s">
        <v>142</v>
      </c>
      <c r="AW818" s="14" t="s">
        <v>33</v>
      </c>
      <c r="AX818" s="14" t="s">
        <v>80</v>
      </c>
      <c r="AY818" s="161" t="s">
        <v>134</v>
      </c>
    </row>
    <row r="819" spans="2:65" s="1" customFormat="1" ht="16.5" customHeight="1">
      <c r="B819" s="33"/>
      <c r="C819" s="128" t="s">
        <v>1060</v>
      </c>
      <c r="D819" s="128" t="s">
        <v>137</v>
      </c>
      <c r="E819" s="129" t="s">
        <v>1061</v>
      </c>
      <c r="F819" s="130" t="s">
        <v>1062</v>
      </c>
      <c r="G819" s="131" t="s">
        <v>168</v>
      </c>
      <c r="H819" s="132">
        <v>87.76</v>
      </c>
      <c r="I819" s="133"/>
      <c r="J819" s="134">
        <f>ROUND(I819*H819,2)</f>
        <v>0</v>
      </c>
      <c r="K819" s="130" t="s">
        <v>141</v>
      </c>
      <c r="L819" s="33"/>
      <c r="M819" s="135" t="s">
        <v>19</v>
      </c>
      <c r="N819" s="136" t="s">
        <v>43</v>
      </c>
      <c r="P819" s="137">
        <f>O819*H819</f>
        <v>0</v>
      </c>
      <c r="Q819" s="137">
        <v>0</v>
      </c>
      <c r="R819" s="137">
        <f>Q819*H819</f>
        <v>0</v>
      </c>
      <c r="S819" s="137">
        <v>0</v>
      </c>
      <c r="T819" s="138">
        <f>S819*H819</f>
        <v>0</v>
      </c>
      <c r="AR819" s="139" t="s">
        <v>268</v>
      </c>
      <c r="AT819" s="139" t="s">
        <v>137</v>
      </c>
      <c r="AU819" s="139" t="s">
        <v>82</v>
      </c>
      <c r="AY819" s="18" t="s">
        <v>134</v>
      </c>
      <c r="BE819" s="140">
        <f>IF(N819="základní",J819,0)</f>
        <v>0</v>
      </c>
      <c r="BF819" s="140">
        <f>IF(N819="snížená",J819,0)</f>
        <v>0</v>
      </c>
      <c r="BG819" s="140">
        <f>IF(N819="zákl. přenesená",J819,0)</f>
        <v>0</v>
      </c>
      <c r="BH819" s="140">
        <f>IF(N819="sníž. přenesená",J819,0)</f>
        <v>0</v>
      </c>
      <c r="BI819" s="140">
        <f>IF(N819="nulová",J819,0)</f>
        <v>0</v>
      </c>
      <c r="BJ819" s="18" t="s">
        <v>80</v>
      </c>
      <c r="BK819" s="140">
        <f>ROUND(I819*H819,2)</f>
        <v>0</v>
      </c>
      <c r="BL819" s="18" t="s">
        <v>268</v>
      </c>
      <c r="BM819" s="139" t="s">
        <v>1063</v>
      </c>
    </row>
    <row r="820" spans="2:65" s="1" customFormat="1" ht="11.25">
      <c r="B820" s="33"/>
      <c r="D820" s="141" t="s">
        <v>144</v>
      </c>
      <c r="F820" s="142" t="s">
        <v>1064</v>
      </c>
      <c r="I820" s="143"/>
      <c r="L820" s="33"/>
      <c r="M820" s="144"/>
      <c r="T820" s="54"/>
      <c r="AT820" s="18" t="s">
        <v>144</v>
      </c>
      <c r="AU820" s="18" t="s">
        <v>82</v>
      </c>
    </row>
    <row r="821" spans="2:65" s="1" customFormat="1" ht="11.25">
      <c r="B821" s="33"/>
      <c r="D821" s="145" t="s">
        <v>146</v>
      </c>
      <c r="F821" s="146" t="s">
        <v>1065</v>
      </c>
      <c r="I821" s="143"/>
      <c r="L821" s="33"/>
      <c r="M821" s="144"/>
      <c r="T821" s="54"/>
      <c r="AT821" s="18" t="s">
        <v>146</v>
      </c>
      <c r="AU821" s="18" t="s">
        <v>82</v>
      </c>
    </row>
    <row r="822" spans="2:65" s="12" customFormat="1" ht="11.25">
      <c r="B822" s="147"/>
      <c r="D822" s="141" t="s">
        <v>148</v>
      </c>
      <c r="E822" s="148" t="s">
        <v>19</v>
      </c>
      <c r="F822" s="149" t="s">
        <v>220</v>
      </c>
      <c r="H822" s="148" t="s">
        <v>19</v>
      </c>
      <c r="I822" s="150"/>
      <c r="L822" s="147"/>
      <c r="M822" s="151"/>
      <c r="T822" s="152"/>
      <c r="AT822" s="148" t="s">
        <v>148</v>
      </c>
      <c r="AU822" s="148" t="s">
        <v>82</v>
      </c>
      <c r="AV822" s="12" t="s">
        <v>80</v>
      </c>
      <c r="AW822" s="12" t="s">
        <v>33</v>
      </c>
      <c r="AX822" s="12" t="s">
        <v>72</v>
      </c>
      <c r="AY822" s="148" t="s">
        <v>134</v>
      </c>
    </row>
    <row r="823" spans="2:65" s="13" customFormat="1" ht="11.25">
      <c r="B823" s="153"/>
      <c r="D823" s="141" t="s">
        <v>148</v>
      </c>
      <c r="E823" s="154" t="s">
        <v>19</v>
      </c>
      <c r="F823" s="155" t="s">
        <v>1066</v>
      </c>
      <c r="H823" s="156">
        <v>23.8</v>
      </c>
      <c r="I823" s="157"/>
      <c r="L823" s="153"/>
      <c r="M823" s="158"/>
      <c r="T823" s="159"/>
      <c r="AT823" s="154" t="s">
        <v>148</v>
      </c>
      <c r="AU823" s="154" t="s">
        <v>82</v>
      </c>
      <c r="AV823" s="13" t="s">
        <v>82</v>
      </c>
      <c r="AW823" s="13" t="s">
        <v>33</v>
      </c>
      <c r="AX823" s="13" t="s">
        <v>72</v>
      </c>
      <c r="AY823" s="154" t="s">
        <v>134</v>
      </c>
    </row>
    <row r="824" spans="2:65" s="13" customFormat="1" ht="11.25">
      <c r="B824" s="153"/>
      <c r="D824" s="141" t="s">
        <v>148</v>
      </c>
      <c r="E824" s="154" t="s">
        <v>19</v>
      </c>
      <c r="F824" s="155" t="s">
        <v>1067</v>
      </c>
      <c r="H824" s="156">
        <v>15.31</v>
      </c>
      <c r="I824" s="157"/>
      <c r="L824" s="153"/>
      <c r="M824" s="158"/>
      <c r="T824" s="159"/>
      <c r="AT824" s="154" t="s">
        <v>148</v>
      </c>
      <c r="AU824" s="154" t="s">
        <v>82</v>
      </c>
      <c r="AV824" s="13" t="s">
        <v>82</v>
      </c>
      <c r="AW824" s="13" t="s">
        <v>33</v>
      </c>
      <c r="AX824" s="13" t="s">
        <v>72</v>
      </c>
      <c r="AY824" s="154" t="s">
        <v>134</v>
      </c>
    </row>
    <row r="825" spans="2:65" s="13" customFormat="1" ht="11.25">
      <c r="B825" s="153"/>
      <c r="D825" s="141" t="s">
        <v>148</v>
      </c>
      <c r="E825" s="154" t="s">
        <v>19</v>
      </c>
      <c r="F825" s="155" t="s">
        <v>1068</v>
      </c>
      <c r="H825" s="156">
        <v>10.58</v>
      </c>
      <c r="I825" s="157"/>
      <c r="L825" s="153"/>
      <c r="M825" s="158"/>
      <c r="T825" s="159"/>
      <c r="AT825" s="154" t="s">
        <v>148</v>
      </c>
      <c r="AU825" s="154" t="s">
        <v>82</v>
      </c>
      <c r="AV825" s="13" t="s">
        <v>82</v>
      </c>
      <c r="AW825" s="13" t="s">
        <v>33</v>
      </c>
      <c r="AX825" s="13" t="s">
        <v>72</v>
      </c>
      <c r="AY825" s="154" t="s">
        <v>134</v>
      </c>
    </row>
    <row r="826" spans="2:65" s="13" customFormat="1" ht="11.25">
      <c r="B826" s="153"/>
      <c r="D826" s="141" t="s">
        <v>148</v>
      </c>
      <c r="E826" s="154" t="s">
        <v>19</v>
      </c>
      <c r="F826" s="155" t="s">
        <v>1069</v>
      </c>
      <c r="H826" s="156">
        <v>3.48</v>
      </c>
      <c r="I826" s="157"/>
      <c r="L826" s="153"/>
      <c r="M826" s="158"/>
      <c r="T826" s="159"/>
      <c r="AT826" s="154" t="s">
        <v>148</v>
      </c>
      <c r="AU826" s="154" t="s">
        <v>82</v>
      </c>
      <c r="AV826" s="13" t="s">
        <v>82</v>
      </c>
      <c r="AW826" s="13" t="s">
        <v>33</v>
      </c>
      <c r="AX826" s="13" t="s">
        <v>72</v>
      </c>
      <c r="AY826" s="154" t="s">
        <v>134</v>
      </c>
    </row>
    <row r="827" spans="2:65" s="13" customFormat="1" ht="11.25">
      <c r="B827" s="153"/>
      <c r="D827" s="141" t="s">
        <v>148</v>
      </c>
      <c r="E827" s="154" t="s">
        <v>19</v>
      </c>
      <c r="F827" s="155" t="s">
        <v>894</v>
      </c>
      <c r="H827" s="156">
        <v>2.56</v>
      </c>
      <c r="I827" s="157"/>
      <c r="L827" s="153"/>
      <c r="M827" s="158"/>
      <c r="T827" s="159"/>
      <c r="AT827" s="154" t="s">
        <v>148</v>
      </c>
      <c r="AU827" s="154" t="s">
        <v>82</v>
      </c>
      <c r="AV827" s="13" t="s">
        <v>82</v>
      </c>
      <c r="AW827" s="13" t="s">
        <v>33</v>
      </c>
      <c r="AX827" s="13" t="s">
        <v>72</v>
      </c>
      <c r="AY827" s="154" t="s">
        <v>134</v>
      </c>
    </row>
    <row r="828" spans="2:65" s="13" customFormat="1" ht="11.25">
      <c r="B828" s="153"/>
      <c r="D828" s="141" t="s">
        <v>148</v>
      </c>
      <c r="E828" s="154" t="s">
        <v>19</v>
      </c>
      <c r="F828" s="155" t="s">
        <v>1070</v>
      </c>
      <c r="H828" s="156">
        <v>17.170000000000002</v>
      </c>
      <c r="I828" s="157"/>
      <c r="L828" s="153"/>
      <c r="M828" s="158"/>
      <c r="T828" s="159"/>
      <c r="AT828" s="154" t="s">
        <v>148</v>
      </c>
      <c r="AU828" s="154" t="s">
        <v>82</v>
      </c>
      <c r="AV828" s="13" t="s">
        <v>82</v>
      </c>
      <c r="AW828" s="13" t="s">
        <v>33</v>
      </c>
      <c r="AX828" s="13" t="s">
        <v>72</v>
      </c>
      <c r="AY828" s="154" t="s">
        <v>134</v>
      </c>
    </row>
    <row r="829" spans="2:65" s="13" customFormat="1" ht="11.25">
      <c r="B829" s="153"/>
      <c r="D829" s="141" t="s">
        <v>148</v>
      </c>
      <c r="E829" s="154" t="s">
        <v>19</v>
      </c>
      <c r="F829" s="155" t="s">
        <v>1059</v>
      </c>
      <c r="H829" s="156">
        <v>14.86</v>
      </c>
      <c r="I829" s="157"/>
      <c r="L829" s="153"/>
      <c r="M829" s="158"/>
      <c r="T829" s="159"/>
      <c r="AT829" s="154" t="s">
        <v>148</v>
      </c>
      <c r="AU829" s="154" t="s">
        <v>82</v>
      </c>
      <c r="AV829" s="13" t="s">
        <v>82</v>
      </c>
      <c r="AW829" s="13" t="s">
        <v>33</v>
      </c>
      <c r="AX829" s="13" t="s">
        <v>72</v>
      </c>
      <c r="AY829" s="154" t="s">
        <v>134</v>
      </c>
    </row>
    <row r="830" spans="2:65" s="14" customFormat="1" ht="11.25">
      <c r="B830" s="160"/>
      <c r="D830" s="141" t="s">
        <v>148</v>
      </c>
      <c r="E830" s="161" t="s">
        <v>19</v>
      </c>
      <c r="F830" s="162" t="s">
        <v>174</v>
      </c>
      <c r="H830" s="163">
        <v>87.76</v>
      </c>
      <c r="I830" s="164"/>
      <c r="L830" s="160"/>
      <c r="M830" s="165"/>
      <c r="T830" s="166"/>
      <c r="AT830" s="161" t="s">
        <v>148</v>
      </c>
      <c r="AU830" s="161" t="s">
        <v>82</v>
      </c>
      <c r="AV830" s="14" t="s">
        <v>142</v>
      </c>
      <c r="AW830" s="14" t="s">
        <v>33</v>
      </c>
      <c r="AX830" s="14" t="s">
        <v>80</v>
      </c>
      <c r="AY830" s="161" t="s">
        <v>134</v>
      </c>
    </row>
    <row r="831" spans="2:65" s="1" customFormat="1" ht="24.2" customHeight="1">
      <c r="B831" s="33"/>
      <c r="C831" s="128" t="s">
        <v>1071</v>
      </c>
      <c r="D831" s="128" t="s">
        <v>137</v>
      </c>
      <c r="E831" s="129" t="s">
        <v>1072</v>
      </c>
      <c r="F831" s="130" t="s">
        <v>1073</v>
      </c>
      <c r="G831" s="131" t="s">
        <v>168</v>
      </c>
      <c r="H831" s="132">
        <v>72.900000000000006</v>
      </c>
      <c r="I831" s="133"/>
      <c r="J831" s="134">
        <f>ROUND(I831*H831,2)</f>
        <v>0</v>
      </c>
      <c r="K831" s="130" t="s">
        <v>141</v>
      </c>
      <c r="L831" s="33"/>
      <c r="M831" s="135" t="s">
        <v>19</v>
      </c>
      <c r="N831" s="136" t="s">
        <v>43</v>
      </c>
      <c r="P831" s="137">
        <f>O831*H831</f>
        <v>0</v>
      </c>
      <c r="Q831" s="137">
        <v>3.15E-3</v>
      </c>
      <c r="R831" s="137">
        <f>Q831*H831</f>
        <v>0.22963500000000001</v>
      </c>
      <c r="S831" s="137">
        <v>0</v>
      </c>
      <c r="T831" s="138">
        <f>S831*H831</f>
        <v>0</v>
      </c>
      <c r="AR831" s="139" t="s">
        <v>268</v>
      </c>
      <c r="AT831" s="139" t="s">
        <v>137</v>
      </c>
      <c r="AU831" s="139" t="s">
        <v>82</v>
      </c>
      <c r="AY831" s="18" t="s">
        <v>134</v>
      </c>
      <c r="BE831" s="140">
        <f>IF(N831="základní",J831,0)</f>
        <v>0</v>
      </c>
      <c r="BF831" s="140">
        <f>IF(N831="snížená",J831,0)</f>
        <v>0</v>
      </c>
      <c r="BG831" s="140">
        <f>IF(N831="zákl. přenesená",J831,0)</f>
        <v>0</v>
      </c>
      <c r="BH831" s="140">
        <f>IF(N831="sníž. přenesená",J831,0)</f>
        <v>0</v>
      </c>
      <c r="BI831" s="140">
        <f>IF(N831="nulová",J831,0)</f>
        <v>0</v>
      </c>
      <c r="BJ831" s="18" t="s">
        <v>80</v>
      </c>
      <c r="BK831" s="140">
        <f>ROUND(I831*H831,2)</f>
        <v>0</v>
      </c>
      <c r="BL831" s="18" t="s">
        <v>268</v>
      </c>
      <c r="BM831" s="139" t="s">
        <v>1074</v>
      </c>
    </row>
    <row r="832" spans="2:65" s="1" customFormat="1" ht="19.5">
      <c r="B832" s="33"/>
      <c r="D832" s="141" t="s">
        <v>144</v>
      </c>
      <c r="F832" s="142" t="s">
        <v>1075</v>
      </c>
      <c r="I832" s="143"/>
      <c r="L832" s="33"/>
      <c r="M832" s="144"/>
      <c r="T832" s="54"/>
      <c r="AT832" s="18" t="s">
        <v>144</v>
      </c>
      <c r="AU832" s="18" t="s">
        <v>82</v>
      </c>
    </row>
    <row r="833" spans="2:65" s="1" customFormat="1" ht="11.25">
      <c r="B833" s="33"/>
      <c r="D833" s="145" t="s">
        <v>146</v>
      </c>
      <c r="F833" s="146" t="s">
        <v>1076</v>
      </c>
      <c r="I833" s="143"/>
      <c r="L833" s="33"/>
      <c r="M833" s="144"/>
      <c r="T833" s="54"/>
      <c r="AT833" s="18" t="s">
        <v>146</v>
      </c>
      <c r="AU833" s="18" t="s">
        <v>82</v>
      </c>
    </row>
    <row r="834" spans="2:65" s="12" customFormat="1" ht="11.25">
      <c r="B834" s="147"/>
      <c r="D834" s="141" t="s">
        <v>148</v>
      </c>
      <c r="E834" s="148" t="s">
        <v>19</v>
      </c>
      <c r="F834" s="149" t="s">
        <v>220</v>
      </c>
      <c r="H834" s="148" t="s">
        <v>19</v>
      </c>
      <c r="I834" s="150"/>
      <c r="L834" s="147"/>
      <c r="M834" s="151"/>
      <c r="T834" s="152"/>
      <c r="AT834" s="148" t="s">
        <v>148</v>
      </c>
      <c r="AU834" s="148" t="s">
        <v>82</v>
      </c>
      <c r="AV834" s="12" t="s">
        <v>80</v>
      </c>
      <c r="AW834" s="12" t="s">
        <v>33</v>
      </c>
      <c r="AX834" s="12" t="s">
        <v>72</v>
      </c>
      <c r="AY834" s="148" t="s">
        <v>134</v>
      </c>
    </row>
    <row r="835" spans="2:65" s="13" customFormat="1" ht="11.25">
      <c r="B835" s="153"/>
      <c r="D835" s="141" t="s">
        <v>148</v>
      </c>
      <c r="E835" s="154" t="s">
        <v>19</v>
      </c>
      <c r="F835" s="155" t="s">
        <v>1066</v>
      </c>
      <c r="H835" s="156">
        <v>23.8</v>
      </c>
      <c r="I835" s="157"/>
      <c r="L835" s="153"/>
      <c r="M835" s="158"/>
      <c r="T835" s="159"/>
      <c r="AT835" s="154" t="s">
        <v>148</v>
      </c>
      <c r="AU835" s="154" t="s">
        <v>82</v>
      </c>
      <c r="AV835" s="13" t="s">
        <v>82</v>
      </c>
      <c r="AW835" s="13" t="s">
        <v>33</v>
      </c>
      <c r="AX835" s="13" t="s">
        <v>72</v>
      </c>
      <c r="AY835" s="154" t="s">
        <v>134</v>
      </c>
    </row>
    <row r="836" spans="2:65" s="13" customFormat="1" ht="11.25">
      <c r="B836" s="153"/>
      <c r="D836" s="141" t="s">
        <v>148</v>
      </c>
      <c r="E836" s="154" t="s">
        <v>19</v>
      </c>
      <c r="F836" s="155" t="s">
        <v>1067</v>
      </c>
      <c r="H836" s="156">
        <v>15.31</v>
      </c>
      <c r="I836" s="157"/>
      <c r="L836" s="153"/>
      <c r="M836" s="158"/>
      <c r="T836" s="159"/>
      <c r="AT836" s="154" t="s">
        <v>148</v>
      </c>
      <c r="AU836" s="154" t="s">
        <v>82</v>
      </c>
      <c r="AV836" s="13" t="s">
        <v>82</v>
      </c>
      <c r="AW836" s="13" t="s">
        <v>33</v>
      </c>
      <c r="AX836" s="13" t="s">
        <v>72</v>
      </c>
      <c r="AY836" s="154" t="s">
        <v>134</v>
      </c>
    </row>
    <row r="837" spans="2:65" s="13" customFormat="1" ht="11.25">
      <c r="B837" s="153"/>
      <c r="D837" s="141" t="s">
        <v>148</v>
      </c>
      <c r="E837" s="154" t="s">
        <v>19</v>
      </c>
      <c r="F837" s="155" t="s">
        <v>1068</v>
      </c>
      <c r="H837" s="156">
        <v>10.58</v>
      </c>
      <c r="I837" s="157"/>
      <c r="L837" s="153"/>
      <c r="M837" s="158"/>
      <c r="T837" s="159"/>
      <c r="AT837" s="154" t="s">
        <v>148</v>
      </c>
      <c r="AU837" s="154" t="s">
        <v>82</v>
      </c>
      <c r="AV837" s="13" t="s">
        <v>82</v>
      </c>
      <c r="AW837" s="13" t="s">
        <v>33</v>
      </c>
      <c r="AX837" s="13" t="s">
        <v>72</v>
      </c>
      <c r="AY837" s="154" t="s">
        <v>134</v>
      </c>
    </row>
    <row r="838" spans="2:65" s="13" customFormat="1" ht="11.25">
      <c r="B838" s="153"/>
      <c r="D838" s="141" t="s">
        <v>148</v>
      </c>
      <c r="E838" s="154" t="s">
        <v>19</v>
      </c>
      <c r="F838" s="155" t="s">
        <v>1069</v>
      </c>
      <c r="H838" s="156">
        <v>3.48</v>
      </c>
      <c r="I838" s="157"/>
      <c r="L838" s="153"/>
      <c r="M838" s="158"/>
      <c r="T838" s="159"/>
      <c r="AT838" s="154" t="s">
        <v>148</v>
      </c>
      <c r="AU838" s="154" t="s">
        <v>82</v>
      </c>
      <c r="AV838" s="13" t="s">
        <v>82</v>
      </c>
      <c r="AW838" s="13" t="s">
        <v>33</v>
      </c>
      <c r="AX838" s="13" t="s">
        <v>72</v>
      </c>
      <c r="AY838" s="154" t="s">
        <v>134</v>
      </c>
    </row>
    <row r="839" spans="2:65" s="13" customFormat="1" ht="11.25">
      <c r="B839" s="153"/>
      <c r="D839" s="141" t="s">
        <v>148</v>
      </c>
      <c r="E839" s="154" t="s">
        <v>19</v>
      </c>
      <c r="F839" s="155" t="s">
        <v>894</v>
      </c>
      <c r="H839" s="156">
        <v>2.56</v>
      </c>
      <c r="I839" s="157"/>
      <c r="L839" s="153"/>
      <c r="M839" s="158"/>
      <c r="T839" s="159"/>
      <c r="AT839" s="154" t="s">
        <v>148</v>
      </c>
      <c r="AU839" s="154" t="s">
        <v>82</v>
      </c>
      <c r="AV839" s="13" t="s">
        <v>82</v>
      </c>
      <c r="AW839" s="13" t="s">
        <v>33</v>
      </c>
      <c r="AX839" s="13" t="s">
        <v>72</v>
      </c>
      <c r="AY839" s="154" t="s">
        <v>134</v>
      </c>
    </row>
    <row r="840" spans="2:65" s="13" customFormat="1" ht="11.25">
      <c r="B840" s="153"/>
      <c r="D840" s="141" t="s">
        <v>148</v>
      </c>
      <c r="E840" s="154" t="s">
        <v>19</v>
      </c>
      <c r="F840" s="155" t="s">
        <v>1070</v>
      </c>
      <c r="H840" s="156">
        <v>17.170000000000002</v>
      </c>
      <c r="I840" s="157"/>
      <c r="L840" s="153"/>
      <c r="M840" s="158"/>
      <c r="T840" s="159"/>
      <c r="AT840" s="154" t="s">
        <v>148</v>
      </c>
      <c r="AU840" s="154" t="s">
        <v>82</v>
      </c>
      <c r="AV840" s="13" t="s">
        <v>82</v>
      </c>
      <c r="AW840" s="13" t="s">
        <v>33</v>
      </c>
      <c r="AX840" s="13" t="s">
        <v>72</v>
      </c>
      <c r="AY840" s="154" t="s">
        <v>134</v>
      </c>
    </row>
    <row r="841" spans="2:65" s="14" customFormat="1" ht="11.25">
      <c r="B841" s="160"/>
      <c r="D841" s="141" t="s">
        <v>148</v>
      </c>
      <c r="E841" s="161" t="s">
        <v>19</v>
      </c>
      <c r="F841" s="162" t="s">
        <v>174</v>
      </c>
      <c r="H841" s="163">
        <v>72.900000000000006</v>
      </c>
      <c r="I841" s="164"/>
      <c r="L841" s="160"/>
      <c r="M841" s="165"/>
      <c r="T841" s="166"/>
      <c r="AT841" s="161" t="s">
        <v>148</v>
      </c>
      <c r="AU841" s="161" t="s">
        <v>82</v>
      </c>
      <c r="AV841" s="14" t="s">
        <v>142</v>
      </c>
      <c r="AW841" s="14" t="s">
        <v>33</v>
      </c>
      <c r="AX841" s="14" t="s">
        <v>80</v>
      </c>
      <c r="AY841" s="161" t="s">
        <v>134</v>
      </c>
    </row>
    <row r="842" spans="2:65" s="1" customFormat="1" ht="33" customHeight="1">
      <c r="B842" s="33"/>
      <c r="C842" s="128" t="s">
        <v>1077</v>
      </c>
      <c r="D842" s="128" t="s">
        <v>137</v>
      </c>
      <c r="E842" s="129" t="s">
        <v>1078</v>
      </c>
      <c r="F842" s="130" t="s">
        <v>1079</v>
      </c>
      <c r="G842" s="131" t="s">
        <v>168</v>
      </c>
      <c r="H842" s="132">
        <v>87.76</v>
      </c>
      <c r="I842" s="133"/>
      <c r="J842" s="134">
        <f>ROUND(I842*H842,2)</f>
        <v>0</v>
      </c>
      <c r="K842" s="130" t="s">
        <v>141</v>
      </c>
      <c r="L842" s="33"/>
      <c r="M842" s="135" t="s">
        <v>19</v>
      </c>
      <c r="N842" s="136" t="s">
        <v>43</v>
      </c>
      <c r="P842" s="137">
        <f>O842*H842</f>
        <v>0</v>
      </c>
      <c r="Q842" s="137">
        <v>7.4999999999999997E-3</v>
      </c>
      <c r="R842" s="137">
        <f>Q842*H842</f>
        <v>0.65820000000000001</v>
      </c>
      <c r="S842" s="137">
        <v>0</v>
      </c>
      <c r="T842" s="138">
        <f>S842*H842</f>
        <v>0</v>
      </c>
      <c r="AR842" s="139" t="s">
        <v>268</v>
      </c>
      <c r="AT842" s="139" t="s">
        <v>137</v>
      </c>
      <c r="AU842" s="139" t="s">
        <v>82</v>
      </c>
      <c r="AY842" s="18" t="s">
        <v>134</v>
      </c>
      <c r="BE842" s="140">
        <f>IF(N842="základní",J842,0)</f>
        <v>0</v>
      </c>
      <c r="BF842" s="140">
        <f>IF(N842="snížená",J842,0)</f>
        <v>0</v>
      </c>
      <c r="BG842" s="140">
        <f>IF(N842="zákl. přenesená",J842,0)</f>
        <v>0</v>
      </c>
      <c r="BH842" s="140">
        <f>IF(N842="sníž. přenesená",J842,0)</f>
        <v>0</v>
      </c>
      <c r="BI842" s="140">
        <f>IF(N842="nulová",J842,0)</f>
        <v>0</v>
      </c>
      <c r="BJ842" s="18" t="s">
        <v>80</v>
      </c>
      <c r="BK842" s="140">
        <f>ROUND(I842*H842,2)</f>
        <v>0</v>
      </c>
      <c r="BL842" s="18" t="s">
        <v>268</v>
      </c>
      <c r="BM842" s="139" t="s">
        <v>1080</v>
      </c>
    </row>
    <row r="843" spans="2:65" s="1" customFormat="1" ht="29.25">
      <c r="B843" s="33"/>
      <c r="D843" s="141" t="s">
        <v>144</v>
      </c>
      <c r="F843" s="142" t="s">
        <v>1081</v>
      </c>
      <c r="I843" s="143"/>
      <c r="L843" s="33"/>
      <c r="M843" s="144"/>
      <c r="T843" s="54"/>
      <c r="AT843" s="18" t="s">
        <v>144</v>
      </c>
      <c r="AU843" s="18" t="s">
        <v>82</v>
      </c>
    </row>
    <row r="844" spans="2:65" s="1" customFormat="1" ht="11.25">
      <c r="B844" s="33"/>
      <c r="D844" s="145" t="s">
        <v>146</v>
      </c>
      <c r="F844" s="146" t="s">
        <v>1082</v>
      </c>
      <c r="I844" s="143"/>
      <c r="L844" s="33"/>
      <c r="M844" s="144"/>
      <c r="T844" s="54"/>
      <c r="AT844" s="18" t="s">
        <v>146</v>
      </c>
      <c r="AU844" s="18" t="s">
        <v>82</v>
      </c>
    </row>
    <row r="845" spans="2:65" s="12" customFormat="1" ht="11.25">
      <c r="B845" s="147"/>
      <c r="D845" s="141" t="s">
        <v>148</v>
      </c>
      <c r="E845" s="148" t="s">
        <v>19</v>
      </c>
      <c r="F845" s="149" t="s">
        <v>220</v>
      </c>
      <c r="H845" s="148" t="s">
        <v>19</v>
      </c>
      <c r="I845" s="150"/>
      <c r="L845" s="147"/>
      <c r="M845" s="151"/>
      <c r="T845" s="152"/>
      <c r="AT845" s="148" t="s">
        <v>148</v>
      </c>
      <c r="AU845" s="148" t="s">
        <v>82</v>
      </c>
      <c r="AV845" s="12" t="s">
        <v>80</v>
      </c>
      <c r="AW845" s="12" t="s">
        <v>33</v>
      </c>
      <c r="AX845" s="12" t="s">
        <v>72</v>
      </c>
      <c r="AY845" s="148" t="s">
        <v>134</v>
      </c>
    </row>
    <row r="846" spans="2:65" s="13" customFormat="1" ht="11.25">
      <c r="B846" s="153"/>
      <c r="D846" s="141" t="s">
        <v>148</v>
      </c>
      <c r="E846" s="154" t="s">
        <v>19</v>
      </c>
      <c r="F846" s="155" t="s">
        <v>1066</v>
      </c>
      <c r="H846" s="156">
        <v>23.8</v>
      </c>
      <c r="I846" s="157"/>
      <c r="L846" s="153"/>
      <c r="M846" s="158"/>
      <c r="T846" s="159"/>
      <c r="AT846" s="154" t="s">
        <v>148</v>
      </c>
      <c r="AU846" s="154" t="s">
        <v>82</v>
      </c>
      <c r="AV846" s="13" t="s">
        <v>82</v>
      </c>
      <c r="AW846" s="13" t="s">
        <v>33</v>
      </c>
      <c r="AX846" s="13" t="s">
        <v>72</v>
      </c>
      <c r="AY846" s="154" t="s">
        <v>134</v>
      </c>
    </row>
    <row r="847" spans="2:65" s="13" customFormat="1" ht="11.25">
      <c r="B847" s="153"/>
      <c r="D847" s="141" t="s">
        <v>148</v>
      </c>
      <c r="E847" s="154" t="s">
        <v>19</v>
      </c>
      <c r="F847" s="155" t="s">
        <v>1067</v>
      </c>
      <c r="H847" s="156">
        <v>15.31</v>
      </c>
      <c r="I847" s="157"/>
      <c r="L847" s="153"/>
      <c r="M847" s="158"/>
      <c r="T847" s="159"/>
      <c r="AT847" s="154" t="s">
        <v>148</v>
      </c>
      <c r="AU847" s="154" t="s">
        <v>82</v>
      </c>
      <c r="AV847" s="13" t="s">
        <v>82</v>
      </c>
      <c r="AW847" s="13" t="s">
        <v>33</v>
      </c>
      <c r="AX847" s="13" t="s">
        <v>72</v>
      </c>
      <c r="AY847" s="154" t="s">
        <v>134</v>
      </c>
    </row>
    <row r="848" spans="2:65" s="13" customFormat="1" ht="11.25">
      <c r="B848" s="153"/>
      <c r="D848" s="141" t="s">
        <v>148</v>
      </c>
      <c r="E848" s="154" t="s">
        <v>19</v>
      </c>
      <c r="F848" s="155" t="s">
        <v>1068</v>
      </c>
      <c r="H848" s="156">
        <v>10.58</v>
      </c>
      <c r="I848" s="157"/>
      <c r="L848" s="153"/>
      <c r="M848" s="158"/>
      <c r="T848" s="159"/>
      <c r="AT848" s="154" t="s">
        <v>148</v>
      </c>
      <c r="AU848" s="154" t="s">
        <v>82</v>
      </c>
      <c r="AV848" s="13" t="s">
        <v>82</v>
      </c>
      <c r="AW848" s="13" t="s">
        <v>33</v>
      </c>
      <c r="AX848" s="13" t="s">
        <v>72</v>
      </c>
      <c r="AY848" s="154" t="s">
        <v>134</v>
      </c>
    </row>
    <row r="849" spans="2:65" s="13" customFormat="1" ht="11.25">
      <c r="B849" s="153"/>
      <c r="D849" s="141" t="s">
        <v>148</v>
      </c>
      <c r="E849" s="154" t="s">
        <v>19</v>
      </c>
      <c r="F849" s="155" t="s">
        <v>1069</v>
      </c>
      <c r="H849" s="156">
        <v>3.48</v>
      </c>
      <c r="I849" s="157"/>
      <c r="L849" s="153"/>
      <c r="M849" s="158"/>
      <c r="T849" s="159"/>
      <c r="AT849" s="154" t="s">
        <v>148</v>
      </c>
      <c r="AU849" s="154" t="s">
        <v>82</v>
      </c>
      <c r="AV849" s="13" t="s">
        <v>82</v>
      </c>
      <c r="AW849" s="13" t="s">
        <v>33</v>
      </c>
      <c r="AX849" s="13" t="s">
        <v>72</v>
      </c>
      <c r="AY849" s="154" t="s">
        <v>134</v>
      </c>
    </row>
    <row r="850" spans="2:65" s="13" customFormat="1" ht="11.25">
      <c r="B850" s="153"/>
      <c r="D850" s="141" t="s">
        <v>148</v>
      </c>
      <c r="E850" s="154" t="s">
        <v>19</v>
      </c>
      <c r="F850" s="155" t="s">
        <v>894</v>
      </c>
      <c r="H850" s="156">
        <v>2.56</v>
      </c>
      <c r="I850" s="157"/>
      <c r="L850" s="153"/>
      <c r="M850" s="158"/>
      <c r="T850" s="159"/>
      <c r="AT850" s="154" t="s">
        <v>148</v>
      </c>
      <c r="AU850" s="154" t="s">
        <v>82</v>
      </c>
      <c r="AV850" s="13" t="s">
        <v>82</v>
      </c>
      <c r="AW850" s="13" t="s">
        <v>33</v>
      </c>
      <c r="AX850" s="13" t="s">
        <v>72</v>
      </c>
      <c r="AY850" s="154" t="s">
        <v>134</v>
      </c>
    </row>
    <row r="851" spans="2:65" s="13" customFormat="1" ht="11.25">
      <c r="B851" s="153"/>
      <c r="D851" s="141" t="s">
        <v>148</v>
      </c>
      <c r="E851" s="154" t="s">
        <v>19</v>
      </c>
      <c r="F851" s="155" t="s">
        <v>1070</v>
      </c>
      <c r="H851" s="156">
        <v>17.170000000000002</v>
      </c>
      <c r="I851" s="157"/>
      <c r="L851" s="153"/>
      <c r="M851" s="158"/>
      <c r="T851" s="159"/>
      <c r="AT851" s="154" t="s">
        <v>148</v>
      </c>
      <c r="AU851" s="154" t="s">
        <v>82</v>
      </c>
      <c r="AV851" s="13" t="s">
        <v>82</v>
      </c>
      <c r="AW851" s="13" t="s">
        <v>33</v>
      </c>
      <c r="AX851" s="13" t="s">
        <v>72</v>
      </c>
      <c r="AY851" s="154" t="s">
        <v>134</v>
      </c>
    </row>
    <row r="852" spans="2:65" s="13" customFormat="1" ht="11.25">
      <c r="B852" s="153"/>
      <c r="D852" s="141" t="s">
        <v>148</v>
      </c>
      <c r="E852" s="154" t="s">
        <v>19</v>
      </c>
      <c r="F852" s="155" t="s">
        <v>1059</v>
      </c>
      <c r="H852" s="156">
        <v>14.86</v>
      </c>
      <c r="I852" s="157"/>
      <c r="L852" s="153"/>
      <c r="M852" s="158"/>
      <c r="T852" s="159"/>
      <c r="AT852" s="154" t="s">
        <v>148</v>
      </c>
      <c r="AU852" s="154" t="s">
        <v>82</v>
      </c>
      <c r="AV852" s="13" t="s">
        <v>82</v>
      </c>
      <c r="AW852" s="13" t="s">
        <v>33</v>
      </c>
      <c r="AX852" s="13" t="s">
        <v>72</v>
      </c>
      <c r="AY852" s="154" t="s">
        <v>134</v>
      </c>
    </row>
    <row r="853" spans="2:65" s="14" customFormat="1" ht="11.25">
      <c r="B853" s="160"/>
      <c r="D853" s="141" t="s">
        <v>148</v>
      </c>
      <c r="E853" s="161" t="s">
        <v>19</v>
      </c>
      <c r="F853" s="162" t="s">
        <v>174</v>
      </c>
      <c r="H853" s="163">
        <v>87.76</v>
      </c>
      <c r="I853" s="164"/>
      <c r="L853" s="160"/>
      <c r="M853" s="165"/>
      <c r="T853" s="166"/>
      <c r="AT853" s="161" t="s">
        <v>148</v>
      </c>
      <c r="AU853" s="161" t="s">
        <v>82</v>
      </c>
      <c r="AV853" s="14" t="s">
        <v>142</v>
      </c>
      <c r="AW853" s="14" t="s">
        <v>33</v>
      </c>
      <c r="AX853" s="14" t="s">
        <v>80</v>
      </c>
      <c r="AY853" s="161" t="s">
        <v>134</v>
      </c>
    </row>
    <row r="854" spans="2:65" s="1" customFormat="1" ht="24.2" customHeight="1">
      <c r="B854" s="33"/>
      <c r="C854" s="128" t="s">
        <v>1083</v>
      </c>
      <c r="D854" s="128" t="s">
        <v>137</v>
      </c>
      <c r="E854" s="129" t="s">
        <v>1084</v>
      </c>
      <c r="F854" s="130" t="s">
        <v>1085</v>
      </c>
      <c r="G854" s="131" t="s">
        <v>168</v>
      </c>
      <c r="H854" s="132">
        <v>67.819999999999993</v>
      </c>
      <c r="I854" s="133"/>
      <c r="J854" s="134">
        <f>ROUND(I854*H854,2)</f>
        <v>0</v>
      </c>
      <c r="K854" s="130" t="s">
        <v>141</v>
      </c>
      <c r="L854" s="33"/>
      <c r="M854" s="135" t="s">
        <v>19</v>
      </c>
      <c r="N854" s="136" t="s">
        <v>43</v>
      </c>
      <c r="P854" s="137">
        <f>O854*H854</f>
        <v>0</v>
      </c>
      <c r="Q854" s="137">
        <v>0</v>
      </c>
      <c r="R854" s="137">
        <f>Q854*H854</f>
        <v>0</v>
      </c>
      <c r="S854" s="137">
        <v>2.5000000000000001E-3</v>
      </c>
      <c r="T854" s="138">
        <f>S854*H854</f>
        <v>0.16954999999999998</v>
      </c>
      <c r="AR854" s="139" t="s">
        <v>268</v>
      </c>
      <c r="AT854" s="139" t="s">
        <v>137</v>
      </c>
      <c r="AU854" s="139" t="s">
        <v>82</v>
      </c>
      <c r="AY854" s="18" t="s">
        <v>134</v>
      </c>
      <c r="BE854" s="140">
        <f>IF(N854="základní",J854,0)</f>
        <v>0</v>
      </c>
      <c r="BF854" s="140">
        <f>IF(N854="snížená",J854,0)</f>
        <v>0</v>
      </c>
      <c r="BG854" s="140">
        <f>IF(N854="zákl. přenesená",J854,0)</f>
        <v>0</v>
      </c>
      <c r="BH854" s="140">
        <f>IF(N854="sníž. přenesená",J854,0)</f>
        <v>0</v>
      </c>
      <c r="BI854" s="140">
        <f>IF(N854="nulová",J854,0)</f>
        <v>0</v>
      </c>
      <c r="BJ854" s="18" t="s">
        <v>80</v>
      </c>
      <c r="BK854" s="140">
        <f>ROUND(I854*H854,2)</f>
        <v>0</v>
      </c>
      <c r="BL854" s="18" t="s">
        <v>268</v>
      </c>
      <c r="BM854" s="139" t="s">
        <v>1086</v>
      </c>
    </row>
    <row r="855" spans="2:65" s="1" customFormat="1" ht="11.25">
      <c r="B855" s="33"/>
      <c r="D855" s="141" t="s">
        <v>144</v>
      </c>
      <c r="F855" s="142" t="s">
        <v>1087</v>
      </c>
      <c r="I855" s="143"/>
      <c r="L855" s="33"/>
      <c r="M855" s="144"/>
      <c r="T855" s="54"/>
      <c r="AT855" s="18" t="s">
        <v>144</v>
      </c>
      <c r="AU855" s="18" t="s">
        <v>82</v>
      </c>
    </row>
    <row r="856" spans="2:65" s="1" customFormat="1" ht="11.25">
      <c r="B856" s="33"/>
      <c r="D856" s="145" t="s">
        <v>146</v>
      </c>
      <c r="F856" s="146" t="s">
        <v>1088</v>
      </c>
      <c r="I856" s="143"/>
      <c r="L856" s="33"/>
      <c r="M856" s="144"/>
      <c r="T856" s="54"/>
      <c r="AT856" s="18" t="s">
        <v>146</v>
      </c>
      <c r="AU856" s="18" t="s">
        <v>82</v>
      </c>
    </row>
    <row r="857" spans="2:65" s="12" customFormat="1" ht="11.25">
      <c r="B857" s="147"/>
      <c r="D857" s="141" t="s">
        <v>148</v>
      </c>
      <c r="E857" s="148" t="s">
        <v>19</v>
      </c>
      <c r="F857" s="149" t="s">
        <v>163</v>
      </c>
      <c r="H857" s="148" t="s">
        <v>19</v>
      </c>
      <c r="I857" s="150"/>
      <c r="L857" s="147"/>
      <c r="M857" s="151"/>
      <c r="T857" s="152"/>
      <c r="AT857" s="148" t="s">
        <v>148</v>
      </c>
      <c r="AU857" s="148" t="s">
        <v>82</v>
      </c>
      <c r="AV857" s="12" t="s">
        <v>80</v>
      </c>
      <c r="AW857" s="12" t="s">
        <v>33</v>
      </c>
      <c r="AX857" s="12" t="s">
        <v>72</v>
      </c>
      <c r="AY857" s="148" t="s">
        <v>134</v>
      </c>
    </row>
    <row r="858" spans="2:65" s="12" customFormat="1" ht="22.5">
      <c r="B858" s="147"/>
      <c r="D858" s="141" t="s">
        <v>148</v>
      </c>
      <c r="E858" s="148" t="s">
        <v>19</v>
      </c>
      <c r="F858" s="149" t="s">
        <v>1089</v>
      </c>
      <c r="H858" s="148" t="s">
        <v>19</v>
      </c>
      <c r="I858" s="150"/>
      <c r="L858" s="147"/>
      <c r="M858" s="151"/>
      <c r="T858" s="152"/>
      <c r="AT858" s="148" t="s">
        <v>148</v>
      </c>
      <c r="AU858" s="148" t="s">
        <v>82</v>
      </c>
      <c r="AV858" s="12" t="s">
        <v>80</v>
      </c>
      <c r="AW858" s="12" t="s">
        <v>33</v>
      </c>
      <c r="AX858" s="12" t="s">
        <v>72</v>
      </c>
      <c r="AY858" s="148" t="s">
        <v>134</v>
      </c>
    </row>
    <row r="859" spans="2:65" s="13" customFormat="1" ht="11.25">
      <c r="B859" s="153"/>
      <c r="D859" s="141" t="s">
        <v>148</v>
      </c>
      <c r="E859" s="154" t="s">
        <v>19</v>
      </c>
      <c r="F859" s="155" t="s">
        <v>372</v>
      </c>
      <c r="H859" s="156">
        <v>13.48</v>
      </c>
      <c r="I859" s="157"/>
      <c r="L859" s="153"/>
      <c r="M859" s="158"/>
      <c r="T859" s="159"/>
      <c r="AT859" s="154" t="s">
        <v>148</v>
      </c>
      <c r="AU859" s="154" t="s">
        <v>82</v>
      </c>
      <c r="AV859" s="13" t="s">
        <v>82</v>
      </c>
      <c r="AW859" s="13" t="s">
        <v>33</v>
      </c>
      <c r="AX859" s="13" t="s">
        <v>72</v>
      </c>
      <c r="AY859" s="154" t="s">
        <v>134</v>
      </c>
    </row>
    <row r="860" spans="2:65" s="13" customFormat="1" ht="11.25">
      <c r="B860" s="153"/>
      <c r="D860" s="141" t="s">
        <v>148</v>
      </c>
      <c r="E860" s="154" t="s">
        <v>19</v>
      </c>
      <c r="F860" s="155" t="s">
        <v>374</v>
      </c>
      <c r="H860" s="156">
        <v>14.63</v>
      </c>
      <c r="I860" s="157"/>
      <c r="L860" s="153"/>
      <c r="M860" s="158"/>
      <c r="T860" s="159"/>
      <c r="AT860" s="154" t="s">
        <v>148</v>
      </c>
      <c r="AU860" s="154" t="s">
        <v>82</v>
      </c>
      <c r="AV860" s="13" t="s">
        <v>82</v>
      </c>
      <c r="AW860" s="13" t="s">
        <v>33</v>
      </c>
      <c r="AX860" s="13" t="s">
        <v>72</v>
      </c>
      <c r="AY860" s="154" t="s">
        <v>134</v>
      </c>
    </row>
    <row r="861" spans="2:65" s="13" customFormat="1" ht="11.25">
      <c r="B861" s="153"/>
      <c r="D861" s="141" t="s">
        <v>148</v>
      </c>
      <c r="E861" s="154" t="s">
        <v>19</v>
      </c>
      <c r="F861" s="155" t="s">
        <v>375</v>
      </c>
      <c r="H861" s="156">
        <v>12.67</v>
      </c>
      <c r="I861" s="157"/>
      <c r="L861" s="153"/>
      <c r="M861" s="158"/>
      <c r="T861" s="159"/>
      <c r="AT861" s="154" t="s">
        <v>148</v>
      </c>
      <c r="AU861" s="154" t="s">
        <v>82</v>
      </c>
      <c r="AV861" s="13" t="s">
        <v>82</v>
      </c>
      <c r="AW861" s="13" t="s">
        <v>33</v>
      </c>
      <c r="AX861" s="13" t="s">
        <v>72</v>
      </c>
      <c r="AY861" s="154" t="s">
        <v>134</v>
      </c>
    </row>
    <row r="862" spans="2:65" s="13" customFormat="1" ht="11.25">
      <c r="B862" s="153"/>
      <c r="D862" s="141" t="s">
        <v>148</v>
      </c>
      <c r="E862" s="154" t="s">
        <v>19</v>
      </c>
      <c r="F862" s="155" t="s">
        <v>376</v>
      </c>
      <c r="H862" s="156">
        <v>12.18</v>
      </c>
      <c r="I862" s="157"/>
      <c r="L862" s="153"/>
      <c r="M862" s="158"/>
      <c r="T862" s="159"/>
      <c r="AT862" s="154" t="s">
        <v>148</v>
      </c>
      <c r="AU862" s="154" t="s">
        <v>82</v>
      </c>
      <c r="AV862" s="13" t="s">
        <v>82</v>
      </c>
      <c r="AW862" s="13" t="s">
        <v>33</v>
      </c>
      <c r="AX862" s="13" t="s">
        <v>72</v>
      </c>
      <c r="AY862" s="154" t="s">
        <v>134</v>
      </c>
    </row>
    <row r="863" spans="2:65" s="13" customFormat="1" ht="11.25">
      <c r="B863" s="153"/>
      <c r="D863" s="141" t="s">
        <v>148</v>
      </c>
      <c r="E863" s="154" t="s">
        <v>19</v>
      </c>
      <c r="F863" s="155" t="s">
        <v>1059</v>
      </c>
      <c r="H863" s="156">
        <v>14.86</v>
      </c>
      <c r="I863" s="157"/>
      <c r="L863" s="153"/>
      <c r="M863" s="158"/>
      <c r="T863" s="159"/>
      <c r="AT863" s="154" t="s">
        <v>148</v>
      </c>
      <c r="AU863" s="154" t="s">
        <v>82</v>
      </c>
      <c r="AV863" s="13" t="s">
        <v>82</v>
      </c>
      <c r="AW863" s="13" t="s">
        <v>33</v>
      </c>
      <c r="AX863" s="13" t="s">
        <v>72</v>
      </c>
      <c r="AY863" s="154" t="s">
        <v>134</v>
      </c>
    </row>
    <row r="864" spans="2:65" s="14" customFormat="1" ht="11.25">
      <c r="B864" s="160"/>
      <c r="D864" s="141" t="s">
        <v>148</v>
      </c>
      <c r="E864" s="161" t="s">
        <v>19</v>
      </c>
      <c r="F864" s="162" t="s">
        <v>174</v>
      </c>
      <c r="H864" s="163">
        <v>67.819999999999993</v>
      </c>
      <c r="I864" s="164"/>
      <c r="L864" s="160"/>
      <c r="M864" s="165"/>
      <c r="T864" s="166"/>
      <c r="AT864" s="161" t="s">
        <v>148</v>
      </c>
      <c r="AU864" s="161" t="s">
        <v>82</v>
      </c>
      <c r="AV864" s="14" t="s">
        <v>142</v>
      </c>
      <c r="AW864" s="14" t="s">
        <v>33</v>
      </c>
      <c r="AX864" s="14" t="s">
        <v>80</v>
      </c>
      <c r="AY864" s="161" t="s">
        <v>134</v>
      </c>
    </row>
    <row r="865" spans="2:65" s="1" customFormat="1" ht="24.2" customHeight="1">
      <c r="B865" s="33"/>
      <c r="C865" s="128" t="s">
        <v>1090</v>
      </c>
      <c r="D865" s="128" t="s">
        <v>137</v>
      </c>
      <c r="E865" s="129" t="s">
        <v>1091</v>
      </c>
      <c r="F865" s="130" t="s">
        <v>1092</v>
      </c>
      <c r="G865" s="131" t="s">
        <v>140</v>
      </c>
      <c r="H865" s="132">
        <v>1</v>
      </c>
      <c r="I865" s="133"/>
      <c r="J865" s="134">
        <f>ROUND(I865*H865,2)</f>
        <v>0</v>
      </c>
      <c r="K865" s="130" t="s">
        <v>141</v>
      </c>
      <c r="L865" s="33"/>
      <c r="M865" s="135" t="s">
        <v>19</v>
      </c>
      <c r="N865" s="136" t="s">
        <v>43</v>
      </c>
      <c r="P865" s="137">
        <f>O865*H865</f>
        <v>0</v>
      </c>
      <c r="Q865" s="137">
        <v>6.8999999999999997E-4</v>
      </c>
      <c r="R865" s="137">
        <f>Q865*H865</f>
        <v>6.8999999999999997E-4</v>
      </c>
      <c r="S865" s="137">
        <v>5.0000000000000001E-3</v>
      </c>
      <c r="T865" s="138">
        <f>S865*H865</f>
        <v>5.0000000000000001E-3</v>
      </c>
      <c r="AR865" s="139" t="s">
        <v>268</v>
      </c>
      <c r="AT865" s="139" t="s">
        <v>137</v>
      </c>
      <c r="AU865" s="139" t="s">
        <v>82</v>
      </c>
      <c r="AY865" s="18" t="s">
        <v>134</v>
      </c>
      <c r="BE865" s="140">
        <f>IF(N865="základní",J865,0)</f>
        <v>0</v>
      </c>
      <c r="BF865" s="140">
        <f>IF(N865="snížená",J865,0)</f>
        <v>0</v>
      </c>
      <c r="BG865" s="140">
        <f>IF(N865="zákl. přenesená",J865,0)</f>
        <v>0</v>
      </c>
      <c r="BH865" s="140">
        <f>IF(N865="sníž. přenesená",J865,0)</f>
        <v>0</v>
      </c>
      <c r="BI865" s="140">
        <f>IF(N865="nulová",J865,0)</f>
        <v>0</v>
      </c>
      <c r="BJ865" s="18" t="s">
        <v>80</v>
      </c>
      <c r="BK865" s="140">
        <f>ROUND(I865*H865,2)</f>
        <v>0</v>
      </c>
      <c r="BL865" s="18" t="s">
        <v>268</v>
      </c>
      <c r="BM865" s="139" t="s">
        <v>1093</v>
      </c>
    </row>
    <row r="866" spans="2:65" s="1" customFormat="1" ht="29.25">
      <c r="B866" s="33"/>
      <c r="D866" s="141" t="s">
        <v>144</v>
      </c>
      <c r="F866" s="142" t="s">
        <v>1094</v>
      </c>
      <c r="I866" s="143"/>
      <c r="L866" s="33"/>
      <c r="M866" s="144"/>
      <c r="T866" s="54"/>
      <c r="AT866" s="18" t="s">
        <v>144</v>
      </c>
      <c r="AU866" s="18" t="s">
        <v>82</v>
      </c>
    </row>
    <row r="867" spans="2:65" s="1" customFormat="1" ht="11.25">
      <c r="B867" s="33"/>
      <c r="D867" s="145" t="s">
        <v>146</v>
      </c>
      <c r="F867" s="146" t="s">
        <v>1095</v>
      </c>
      <c r="I867" s="143"/>
      <c r="L867" s="33"/>
      <c r="M867" s="144"/>
      <c r="T867" s="54"/>
      <c r="AT867" s="18" t="s">
        <v>146</v>
      </c>
      <c r="AU867" s="18" t="s">
        <v>82</v>
      </c>
    </row>
    <row r="868" spans="2:65" s="13" customFormat="1" ht="11.25">
      <c r="B868" s="153"/>
      <c r="D868" s="141" t="s">
        <v>148</v>
      </c>
      <c r="E868" s="154" t="s">
        <v>19</v>
      </c>
      <c r="F868" s="155" t="s">
        <v>1096</v>
      </c>
      <c r="H868" s="156">
        <v>1</v>
      </c>
      <c r="I868" s="157"/>
      <c r="L868" s="153"/>
      <c r="M868" s="158"/>
      <c r="T868" s="159"/>
      <c r="AT868" s="154" t="s">
        <v>148</v>
      </c>
      <c r="AU868" s="154" t="s">
        <v>82</v>
      </c>
      <c r="AV868" s="13" t="s">
        <v>82</v>
      </c>
      <c r="AW868" s="13" t="s">
        <v>33</v>
      </c>
      <c r="AX868" s="13" t="s">
        <v>80</v>
      </c>
      <c r="AY868" s="154" t="s">
        <v>134</v>
      </c>
    </row>
    <row r="869" spans="2:65" s="1" customFormat="1" ht="24.2" customHeight="1">
      <c r="B869" s="33"/>
      <c r="C869" s="128" t="s">
        <v>1097</v>
      </c>
      <c r="D869" s="128" t="s">
        <v>137</v>
      </c>
      <c r="E869" s="129" t="s">
        <v>1098</v>
      </c>
      <c r="F869" s="130" t="s">
        <v>1099</v>
      </c>
      <c r="G869" s="131" t="s">
        <v>168</v>
      </c>
      <c r="H869" s="132">
        <v>61.813000000000002</v>
      </c>
      <c r="I869" s="133"/>
      <c r="J869" s="134">
        <f>ROUND(I869*H869,2)</f>
        <v>0</v>
      </c>
      <c r="K869" s="130" t="s">
        <v>271</v>
      </c>
      <c r="L869" s="33"/>
      <c r="M869" s="135" t="s">
        <v>19</v>
      </c>
      <c r="N869" s="136" t="s">
        <v>43</v>
      </c>
      <c r="P869" s="137">
        <f>O869*H869</f>
        <v>0</v>
      </c>
      <c r="Q869" s="137">
        <v>2.9999999999999997E-4</v>
      </c>
      <c r="R869" s="137">
        <f>Q869*H869</f>
        <v>1.8543899999999999E-2</v>
      </c>
      <c r="S869" s="137">
        <v>0</v>
      </c>
      <c r="T869" s="138">
        <f>S869*H869</f>
        <v>0</v>
      </c>
      <c r="AR869" s="139" t="s">
        <v>268</v>
      </c>
      <c r="AT869" s="139" t="s">
        <v>137</v>
      </c>
      <c r="AU869" s="139" t="s">
        <v>82</v>
      </c>
      <c r="AY869" s="18" t="s">
        <v>134</v>
      </c>
      <c r="BE869" s="140">
        <f>IF(N869="základní",J869,0)</f>
        <v>0</v>
      </c>
      <c r="BF869" s="140">
        <f>IF(N869="snížená",J869,0)</f>
        <v>0</v>
      </c>
      <c r="BG869" s="140">
        <f>IF(N869="zákl. přenesená",J869,0)</f>
        <v>0</v>
      </c>
      <c r="BH869" s="140">
        <f>IF(N869="sníž. přenesená",J869,0)</f>
        <v>0</v>
      </c>
      <c r="BI869" s="140">
        <f>IF(N869="nulová",J869,0)</f>
        <v>0</v>
      </c>
      <c r="BJ869" s="18" t="s">
        <v>80</v>
      </c>
      <c r="BK869" s="140">
        <f>ROUND(I869*H869,2)</f>
        <v>0</v>
      </c>
      <c r="BL869" s="18" t="s">
        <v>268</v>
      </c>
      <c r="BM869" s="139" t="s">
        <v>1100</v>
      </c>
    </row>
    <row r="870" spans="2:65" s="1" customFormat="1" ht="19.5">
      <c r="B870" s="33"/>
      <c r="D870" s="141" t="s">
        <v>144</v>
      </c>
      <c r="F870" s="142" t="s">
        <v>1099</v>
      </c>
      <c r="I870" s="143"/>
      <c r="L870" s="33"/>
      <c r="M870" s="144"/>
      <c r="T870" s="54"/>
      <c r="AT870" s="18" t="s">
        <v>144</v>
      </c>
      <c r="AU870" s="18" t="s">
        <v>82</v>
      </c>
    </row>
    <row r="871" spans="2:65" s="1" customFormat="1" ht="33" customHeight="1">
      <c r="B871" s="33"/>
      <c r="C871" s="174" t="s">
        <v>1101</v>
      </c>
      <c r="D871" s="174" t="s">
        <v>320</v>
      </c>
      <c r="E871" s="175" t="s">
        <v>1102</v>
      </c>
      <c r="F871" s="176" t="s">
        <v>1103</v>
      </c>
      <c r="G871" s="177" t="s">
        <v>168</v>
      </c>
      <c r="H871" s="178">
        <v>82.254000000000005</v>
      </c>
      <c r="I871" s="179"/>
      <c r="J871" s="180">
        <f>ROUND(I871*H871,2)</f>
        <v>0</v>
      </c>
      <c r="K871" s="176" t="s">
        <v>141</v>
      </c>
      <c r="L871" s="181"/>
      <c r="M871" s="182" t="s">
        <v>19</v>
      </c>
      <c r="N871" s="183" t="s">
        <v>43</v>
      </c>
      <c r="P871" s="137">
        <f>O871*H871</f>
        <v>0</v>
      </c>
      <c r="Q871" s="137">
        <v>3.3E-3</v>
      </c>
      <c r="R871" s="137">
        <f>Q871*H871</f>
        <v>0.27143820000000002</v>
      </c>
      <c r="S871" s="137">
        <v>0</v>
      </c>
      <c r="T871" s="138">
        <f>S871*H871</f>
        <v>0</v>
      </c>
      <c r="AR871" s="139" t="s">
        <v>395</v>
      </c>
      <c r="AT871" s="139" t="s">
        <v>320</v>
      </c>
      <c r="AU871" s="139" t="s">
        <v>82</v>
      </c>
      <c r="AY871" s="18" t="s">
        <v>134</v>
      </c>
      <c r="BE871" s="140">
        <f>IF(N871="základní",J871,0)</f>
        <v>0</v>
      </c>
      <c r="BF871" s="140">
        <f>IF(N871="snížená",J871,0)</f>
        <v>0</v>
      </c>
      <c r="BG871" s="140">
        <f>IF(N871="zákl. přenesená",J871,0)</f>
        <v>0</v>
      </c>
      <c r="BH871" s="140">
        <f>IF(N871="sníž. přenesená",J871,0)</f>
        <v>0</v>
      </c>
      <c r="BI871" s="140">
        <f>IF(N871="nulová",J871,0)</f>
        <v>0</v>
      </c>
      <c r="BJ871" s="18" t="s">
        <v>80</v>
      </c>
      <c r="BK871" s="140">
        <f>ROUND(I871*H871,2)</f>
        <v>0</v>
      </c>
      <c r="BL871" s="18" t="s">
        <v>268</v>
      </c>
      <c r="BM871" s="139" t="s">
        <v>1104</v>
      </c>
    </row>
    <row r="872" spans="2:65" s="1" customFormat="1" ht="19.5">
      <c r="B872" s="33"/>
      <c r="D872" s="141" t="s">
        <v>144</v>
      </c>
      <c r="F872" s="142" t="s">
        <v>1103</v>
      </c>
      <c r="I872" s="143"/>
      <c r="L872" s="33"/>
      <c r="M872" s="144"/>
      <c r="T872" s="54"/>
      <c r="AT872" s="18" t="s">
        <v>144</v>
      </c>
      <c r="AU872" s="18" t="s">
        <v>82</v>
      </c>
    </row>
    <row r="873" spans="2:65" s="13" customFormat="1" ht="11.25">
      <c r="B873" s="153"/>
      <c r="D873" s="141" t="s">
        <v>148</v>
      </c>
      <c r="E873" s="154" t="s">
        <v>19</v>
      </c>
      <c r="F873" s="155" t="s">
        <v>1105</v>
      </c>
      <c r="H873" s="156">
        <v>61.9</v>
      </c>
      <c r="I873" s="157"/>
      <c r="L873" s="153"/>
      <c r="M873" s="158"/>
      <c r="T873" s="159"/>
      <c r="AT873" s="154" t="s">
        <v>148</v>
      </c>
      <c r="AU873" s="154" t="s">
        <v>82</v>
      </c>
      <c r="AV873" s="13" t="s">
        <v>82</v>
      </c>
      <c r="AW873" s="13" t="s">
        <v>33</v>
      </c>
      <c r="AX873" s="13" t="s">
        <v>72</v>
      </c>
      <c r="AY873" s="154" t="s">
        <v>134</v>
      </c>
    </row>
    <row r="874" spans="2:65" s="12" customFormat="1" ht="11.25">
      <c r="B874" s="147"/>
      <c r="D874" s="141" t="s">
        <v>148</v>
      </c>
      <c r="E874" s="148" t="s">
        <v>19</v>
      </c>
      <c r="F874" s="149" t="s">
        <v>1106</v>
      </c>
      <c r="H874" s="148" t="s">
        <v>19</v>
      </c>
      <c r="I874" s="150"/>
      <c r="L874" s="147"/>
      <c r="M874" s="151"/>
      <c r="T874" s="152"/>
      <c r="AT874" s="148" t="s">
        <v>148</v>
      </c>
      <c r="AU874" s="148" t="s">
        <v>82</v>
      </c>
      <c r="AV874" s="12" t="s">
        <v>80</v>
      </c>
      <c r="AW874" s="12" t="s">
        <v>33</v>
      </c>
      <c r="AX874" s="12" t="s">
        <v>72</v>
      </c>
      <c r="AY874" s="148" t="s">
        <v>134</v>
      </c>
    </row>
    <row r="875" spans="2:65" s="13" customFormat="1" ht="33.75">
      <c r="B875" s="153"/>
      <c r="D875" s="141" t="s">
        <v>148</v>
      </c>
      <c r="E875" s="154" t="s">
        <v>19</v>
      </c>
      <c r="F875" s="155" t="s">
        <v>1107</v>
      </c>
      <c r="H875" s="156">
        <v>11.846</v>
      </c>
      <c r="I875" s="157"/>
      <c r="L875" s="153"/>
      <c r="M875" s="158"/>
      <c r="T875" s="159"/>
      <c r="AT875" s="154" t="s">
        <v>148</v>
      </c>
      <c r="AU875" s="154" t="s">
        <v>82</v>
      </c>
      <c r="AV875" s="13" t="s">
        <v>82</v>
      </c>
      <c r="AW875" s="13" t="s">
        <v>33</v>
      </c>
      <c r="AX875" s="13" t="s">
        <v>72</v>
      </c>
      <c r="AY875" s="154" t="s">
        <v>134</v>
      </c>
    </row>
    <row r="876" spans="2:65" s="13" customFormat="1" ht="11.25">
      <c r="B876" s="153"/>
      <c r="D876" s="141" t="s">
        <v>148</v>
      </c>
      <c r="E876" s="154" t="s">
        <v>19</v>
      </c>
      <c r="F876" s="155" t="s">
        <v>1108</v>
      </c>
      <c r="H876" s="156">
        <v>0.75</v>
      </c>
      <c r="I876" s="157"/>
      <c r="L876" s="153"/>
      <c r="M876" s="158"/>
      <c r="T876" s="159"/>
      <c r="AT876" s="154" t="s">
        <v>148</v>
      </c>
      <c r="AU876" s="154" t="s">
        <v>82</v>
      </c>
      <c r="AV876" s="13" t="s">
        <v>82</v>
      </c>
      <c r="AW876" s="13" t="s">
        <v>33</v>
      </c>
      <c r="AX876" s="13" t="s">
        <v>72</v>
      </c>
      <c r="AY876" s="154" t="s">
        <v>134</v>
      </c>
    </row>
    <row r="877" spans="2:65" s="13" customFormat="1" ht="11.25">
      <c r="B877" s="153"/>
      <c r="D877" s="141" t="s">
        <v>148</v>
      </c>
      <c r="E877" s="154" t="s">
        <v>19</v>
      </c>
      <c r="F877" s="155" t="s">
        <v>1109</v>
      </c>
      <c r="H877" s="156">
        <v>0.28000000000000003</v>
      </c>
      <c r="I877" s="157"/>
      <c r="L877" s="153"/>
      <c r="M877" s="158"/>
      <c r="T877" s="159"/>
      <c r="AT877" s="154" t="s">
        <v>148</v>
      </c>
      <c r="AU877" s="154" t="s">
        <v>82</v>
      </c>
      <c r="AV877" s="13" t="s">
        <v>82</v>
      </c>
      <c r="AW877" s="13" t="s">
        <v>33</v>
      </c>
      <c r="AX877" s="13" t="s">
        <v>72</v>
      </c>
      <c r="AY877" s="154" t="s">
        <v>134</v>
      </c>
    </row>
    <row r="878" spans="2:65" s="14" customFormat="1" ht="11.25">
      <c r="B878" s="160"/>
      <c r="D878" s="141" t="s">
        <v>148</v>
      </c>
      <c r="E878" s="161" t="s">
        <v>19</v>
      </c>
      <c r="F878" s="162" t="s">
        <v>174</v>
      </c>
      <c r="H878" s="163">
        <v>74.775999999999996</v>
      </c>
      <c r="I878" s="164"/>
      <c r="L878" s="160"/>
      <c r="M878" s="165"/>
      <c r="T878" s="166"/>
      <c r="AT878" s="161" t="s">
        <v>148</v>
      </c>
      <c r="AU878" s="161" t="s">
        <v>82</v>
      </c>
      <c r="AV878" s="14" t="s">
        <v>142</v>
      </c>
      <c r="AW878" s="14" t="s">
        <v>33</v>
      </c>
      <c r="AX878" s="14" t="s">
        <v>80</v>
      </c>
      <c r="AY878" s="161" t="s">
        <v>134</v>
      </c>
    </row>
    <row r="879" spans="2:65" s="13" customFormat="1" ht="11.25">
      <c r="B879" s="153"/>
      <c r="D879" s="141" t="s">
        <v>148</v>
      </c>
      <c r="F879" s="155" t="s">
        <v>1110</v>
      </c>
      <c r="H879" s="156">
        <v>82.254000000000005</v>
      </c>
      <c r="I879" s="157"/>
      <c r="L879" s="153"/>
      <c r="M879" s="158"/>
      <c r="T879" s="159"/>
      <c r="AT879" s="154" t="s">
        <v>148</v>
      </c>
      <c r="AU879" s="154" t="s">
        <v>82</v>
      </c>
      <c r="AV879" s="13" t="s">
        <v>82</v>
      </c>
      <c r="AW879" s="13" t="s">
        <v>4</v>
      </c>
      <c r="AX879" s="13" t="s">
        <v>80</v>
      </c>
      <c r="AY879" s="154" t="s">
        <v>134</v>
      </c>
    </row>
    <row r="880" spans="2:65" s="1" customFormat="1" ht="24.2" customHeight="1">
      <c r="B880" s="33"/>
      <c r="C880" s="128" t="s">
        <v>1111</v>
      </c>
      <c r="D880" s="128" t="s">
        <v>137</v>
      </c>
      <c r="E880" s="129" t="s">
        <v>1112</v>
      </c>
      <c r="F880" s="130" t="s">
        <v>1113</v>
      </c>
      <c r="G880" s="131" t="s">
        <v>168</v>
      </c>
      <c r="H880" s="132">
        <v>23.8</v>
      </c>
      <c r="I880" s="133"/>
      <c r="J880" s="134">
        <f>ROUND(I880*H880,2)</f>
        <v>0</v>
      </c>
      <c r="K880" s="130" t="s">
        <v>271</v>
      </c>
      <c r="L880" s="33"/>
      <c r="M880" s="135" t="s">
        <v>19</v>
      </c>
      <c r="N880" s="136" t="s">
        <v>43</v>
      </c>
      <c r="P880" s="137">
        <f>O880*H880</f>
        <v>0</v>
      </c>
      <c r="Q880" s="137">
        <v>4.0000000000000002E-4</v>
      </c>
      <c r="R880" s="137">
        <f>Q880*H880</f>
        <v>9.5200000000000007E-3</v>
      </c>
      <c r="S880" s="137">
        <v>0</v>
      </c>
      <c r="T880" s="138">
        <f>S880*H880</f>
        <v>0</v>
      </c>
      <c r="AR880" s="139" t="s">
        <v>268</v>
      </c>
      <c r="AT880" s="139" t="s">
        <v>137</v>
      </c>
      <c r="AU880" s="139" t="s">
        <v>82</v>
      </c>
      <c r="AY880" s="18" t="s">
        <v>134</v>
      </c>
      <c r="BE880" s="140">
        <f>IF(N880="základní",J880,0)</f>
        <v>0</v>
      </c>
      <c r="BF880" s="140">
        <f>IF(N880="snížená",J880,0)</f>
        <v>0</v>
      </c>
      <c r="BG880" s="140">
        <f>IF(N880="zákl. přenesená",J880,0)</f>
        <v>0</v>
      </c>
      <c r="BH880" s="140">
        <f>IF(N880="sníž. přenesená",J880,0)</f>
        <v>0</v>
      </c>
      <c r="BI880" s="140">
        <f>IF(N880="nulová",J880,0)</f>
        <v>0</v>
      </c>
      <c r="BJ880" s="18" t="s">
        <v>80</v>
      </c>
      <c r="BK880" s="140">
        <f>ROUND(I880*H880,2)</f>
        <v>0</v>
      </c>
      <c r="BL880" s="18" t="s">
        <v>268</v>
      </c>
      <c r="BM880" s="139" t="s">
        <v>1114</v>
      </c>
    </row>
    <row r="881" spans="2:65" s="1" customFormat="1" ht="19.5">
      <c r="B881" s="33"/>
      <c r="D881" s="141" t="s">
        <v>144</v>
      </c>
      <c r="F881" s="142" t="s">
        <v>1113</v>
      </c>
      <c r="I881" s="143"/>
      <c r="L881" s="33"/>
      <c r="M881" s="144"/>
      <c r="T881" s="54"/>
      <c r="AT881" s="18" t="s">
        <v>144</v>
      </c>
      <c r="AU881" s="18" t="s">
        <v>82</v>
      </c>
    </row>
    <row r="882" spans="2:65" s="12" customFormat="1" ht="11.25">
      <c r="B882" s="147"/>
      <c r="D882" s="141" t="s">
        <v>148</v>
      </c>
      <c r="E882" s="148" t="s">
        <v>19</v>
      </c>
      <c r="F882" s="149" t="s">
        <v>220</v>
      </c>
      <c r="H882" s="148" t="s">
        <v>19</v>
      </c>
      <c r="I882" s="150"/>
      <c r="L882" s="147"/>
      <c r="M882" s="151"/>
      <c r="T882" s="152"/>
      <c r="AT882" s="148" t="s">
        <v>148</v>
      </c>
      <c r="AU882" s="148" t="s">
        <v>82</v>
      </c>
      <c r="AV882" s="12" t="s">
        <v>80</v>
      </c>
      <c r="AW882" s="12" t="s">
        <v>33</v>
      </c>
      <c r="AX882" s="12" t="s">
        <v>72</v>
      </c>
      <c r="AY882" s="148" t="s">
        <v>134</v>
      </c>
    </row>
    <row r="883" spans="2:65" s="13" customFormat="1" ht="11.25">
      <c r="B883" s="153"/>
      <c r="D883" s="141" t="s">
        <v>148</v>
      </c>
      <c r="E883" s="154" t="s">
        <v>19</v>
      </c>
      <c r="F883" s="155" t="s">
        <v>1115</v>
      </c>
      <c r="H883" s="156">
        <v>23.8</v>
      </c>
      <c r="I883" s="157"/>
      <c r="L883" s="153"/>
      <c r="M883" s="158"/>
      <c r="T883" s="159"/>
      <c r="AT883" s="154" t="s">
        <v>148</v>
      </c>
      <c r="AU883" s="154" t="s">
        <v>82</v>
      </c>
      <c r="AV883" s="13" t="s">
        <v>82</v>
      </c>
      <c r="AW883" s="13" t="s">
        <v>33</v>
      </c>
      <c r="AX883" s="13" t="s">
        <v>80</v>
      </c>
      <c r="AY883" s="154" t="s">
        <v>134</v>
      </c>
    </row>
    <row r="884" spans="2:65" s="1" customFormat="1" ht="44.25" customHeight="1">
      <c r="B884" s="33"/>
      <c r="C884" s="174" t="s">
        <v>1116</v>
      </c>
      <c r="D884" s="174" t="s">
        <v>320</v>
      </c>
      <c r="E884" s="175" t="s">
        <v>1117</v>
      </c>
      <c r="F884" s="176" t="s">
        <v>1118</v>
      </c>
      <c r="G884" s="177" t="s">
        <v>168</v>
      </c>
      <c r="H884" s="178">
        <v>30.099</v>
      </c>
      <c r="I884" s="179"/>
      <c r="J884" s="180">
        <f>ROUND(I884*H884,2)</f>
        <v>0</v>
      </c>
      <c r="K884" s="176" t="s">
        <v>141</v>
      </c>
      <c r="L884" s="181"/>
      <c r="M884" s="182" t="s">
        <v>19</v>
      </c>
      <c r="N884" s="183" t="s">
        <v>43</v>
      </c>
      <c r="P884" s="137">
        <f>O884*H884</f>
        <v>0</v>
      </c>
      <c r="Q884" s="137">
        <v>3.0599999999999998E-3</v>
      </c>
      <c r="R884" s="137">
        <f>Q884*H884</f>
        <v>9.2102939999999994E-2</v>
      </c>
      <c r="S884" s="137">
        <v>0</v>
      </c>
      <c r="T884" s="138">
        <f>S884*H884</f>
        <v>0</v>
      </c>
      <c r="AR884" s="139" t="s">
        <v>395</v>
      </c>
      <c r="AT884" s="139" t="s">
        <v>320</v>
      </c>
      <c r="AU884" s="139" t="s">
        <v>82</v>
      </c>
      <c r="AY884" s="18" t="s">
        <v>134</v>
      </c>
      <c r="BE884" s="140">
        <f>IF(N884="základní",J884,0)</f>
        <v>0</v>
      </c>
      <c r="BF884" s="140">
        <f>IF(N884="snížená",J884,0)</f>
        <v>0</v>
      </c>
      <c r="BG884" s="140">
        <f>IF(N884="zákl. přenesená",J884,0)</f>
        <v>0</v>
      </c>
      <c r="BH884" s="140">
        <f>IF(N884="sníž. přenesená",J884,0)</f>
        <v>0</v>
      </c>
      <c r="BI884" s="140">
        <f>IF(N884="nulová",J884,0)</f>
        <v>0</v>
      </c>
      <c r="BJ884" s="18" t="s">
        <v>80</v>
      </c>
      <c r="BK884" s="140">
        <f>ROUND(I884*H884,2)</f>
        <v>0</v>
      </c>
      <c r="BL884" s="18" t="s">
        <v>268</v>
      </c>
      <c r="BM884" s="139" t="s">
        <v>1119</v>
      </c>
    </row>
    <row r="885" spans="2:65" s="1" customFormat="1" ht="29.25">
      <c r="B885" s="33"/>
      <c r="D885" s="141" t="s">
        <v>144</v>
      </c>
      <c r="F885" s="142" t="s">
        <v>1118</v>
      </c>
      <c r="I885" s="143"/>
      <c r="L885" s="33"/>
      <c r="M885" s="144"/>
      <c r="T885" s="54"/>
      <c r="AT885" s="18" t="s">
        <v>144</v>
      </c>
      <c r="AU885" s="18" t="s">
        <v>82</v>
      </c>
    </row>
    <row r="886" spans="2:65" s="13" customFormat="1" ht="11.25">
      <c r="B886" s="153"/>
      <c r="D886" s="141" t="s">
        <v>148</v>
      </c>
      <c r="E886" s="154" t="s">
        <v>19</v>
      </c>
      <c r="F886" s="155" t="s">
        <v>1120</v>
      </c>
      <c r="H886" s="156">
        <v>23.8</v>
      </c>
      <c r="I886" s="157"/>
      <c r="L886" s="153"/>
      <c r="M886" s="158"/>
      <c r="T886" s="159"/>
      <c r="AT886" s="154" t="s">
        <v>148</v>
      </c>
      <c r="AU886" s="154" t="s">
        <v>82</v>
      </c>
      <c r="AV886" s="13" t="s">
        <v>82</v>
      </c>
      <c r="AW886" s="13" t="s">
        <v>33</v>
      </c>
      <c r="AX886" s="13" t="s">
        <v>72</v>
      </c>
      <c r="AY886" s="154" t="s">
        <v>134</v>
      </c>
    </row>
    <row r="887" spans="2:65" s="12" customFormat="1" ht="11.25">
      <c r="B887" s="147"/>
      <c r="D887" s="141" t="s">
        <v>148</v>
      </c>
      <c r="E887" s="148" t="s">
        <v>19</v>
      </c>
      <c r="F887" s="149" t="s">
        <v>1106</v>
      </c>
      <c r="H887" s="148" t="s">
        <v>19</v>
      </c>
      <c r="I887" s="150"/>
      <c r="L887" s="147"/>
      <c r="M887" s="151"/>
      <c r="T887" s="152"/>
      <c r="AT887" s="148" t="s">
        <v>148</v>
      </c>
      <c r="AU887" s="148" t="s">
        <v>82</v>
      </c>
      <c r="AV887" s="12" t="s">
        <v>80</v>
      </c>
      <c r="AW887" s="12" t="s">
        <v>33</v>
      </c>
      <c r="AX887" s="12" t="s">
        <v>72</v>
      </c>
      <c r="AY887" s="148" t="s">
        <v>134</v>
      </c>
    </row>
    <row r="888" spans="2:65" s="13" customFormat="1" ht="11.25">
      <c r="B888" s="153"/>
      <c r="D888" s="141" t="s">
        <v>148</v>
      </c>
      <c r="E888" s="154" t="s">
        <v>19</v>
      </c>
      <c r="F888" s="155" t="s">
        <v>1121</v>
      </c>
      <c r="H888" s="156">
        <v>3.113</v>
      </c>
      <c r="I888" s="157"/>
      <c r="L888" s="153"/>
      <c r="M888" s="158"/>
      <c r="T888" s="159"/>
      <c r="AT888" s="154" t="s">
        <v>148</v>
      </c>
      <c r="AU888" s="154" t="s">
        <v>82</v>
      </c>
      <c r="AV888" s="13" t="s">
        <v>82</v>
      </c>
      <c r="AW888" s="13" t="s">
        <v>33</v>
      </c>
      <c r="AX888" s="13" t="s">
        <v>72</v>
      </c>
      <c r="AY888" s="154" t="s">
        <v>134</v>
      </c>
    </row>
    <row r="889" spans="2:65" s="13" customFormat="1" ht="11.25">
      <c r="B889" s="153"/>
      <c r="D889" s="141" t="s">
        <v>148</v>
      </c>
      <c r="E889" s="154" t="s">
        <v>19</v>
      </c>
      <c r="F889" s="155" t="s">
        <v>1122</v>
      </c>
      <c r="H889" s="156">
        <v>0.21</v>
      </c>
      <c r="I889" s="157"/>
      <c r="L889" s="153"/>
      <c r="M889" s="158"/>
      <c r="T889" s="159"/>
      <c r="AT889" s="154" t="s">
        <v>148</v>
      </c>
      <c r="AU889" s="154" t="s">
        <v>82</v>
      </c>
      <c r="AV889" s="13" t="s">
        <v>82</v>
      </c>
      <c r="AW889" s="13" t="s">
        <v>33</v>
      </c>
      <c r="AX889" s="13" t="s">
        <v>72</v>
      </c>
      <c r="AY889" s="154" t="s">
        <v>134</v>
      </c>
    </row>
    <row r="890" spans="2:65" s="13" customFormat="1" ht="11.25">
      <c r="B890" s="153"/>
      <c r="D890" s="141" t="s">
        <v>148</v>
      </c>
      <c r="E890" s="154" t="s">
        <v>19</v>
      </c>
      <c r="F890" s="155" t="s">
        <v>1123</v>
      </c>
      <c r="H890" s="156">
        <v>0.24</v>
      </c>
      <c r="I890" s="157"/>
      <c r="L890" s="153"/>
      <c r="M890" s="158"/>
      <c r="T890" s="159"/>
      <c r="AT890" s="154" t="s">
        <v>148</v>
      </c>
      <c r="AU890" s="154" t="s">
        <v>82</v>
      </c>
      <c r="AV890" s="13" t="s">
        <v>82</v>
      </c>
      <c r="AW890" s="13" t="s">
        <v>33</v>
      </c>
      <c r="AX890" s="13" t="s">
        <v>72</v>
      </c>
      <c r="AY890" s="154" t="s">
        <v>134</v>
      </c>
    </row>
    <row r="891" spans="2:65" s="14" customFormat="1" ht="11.25">
      <c r="B891" s="160"/>
      <c r="D891" s="141" t="s">
        <v>148</v>
      </c>
      <c r="E891" s="161" t="s">
        <v>19</v>
      </c>
      <c r="F891" s="162" t="s">
        <v>174</v>
      </c>
      <c r="H891" s="163">
        <v>27.363</v>
      </c>
      <c r="I891" s="164"/>
      <c r="L891" s="160"/>
      <c r="M891" s="165"/>
      <c r="T891" s="166"/>
      <c r="AT891" s="161" t="s">
        <v>148</v>
      </c>
      <c r="AU891" s="161" t="s">
        <v>82</v>
      </c>
      <c r="AV891" s="14" t="s">
        <v>142</v>
      </c>
      <c r="AW891" s="14" t="s">
        <v>33</v>
      </c>
      <c r="AX891" s="14" t="s">
        <v>80</v>
      </c>
      <c r="AY891" s="161" t="s">
        <v>134</v>
      </c>
    </row>
    <row r="892" spans="2:65" s="13" customFormat="1" ht="11.25">
      <c r="B892" s="153"/>
      <c r="D892" s="141" t="s">
        <v>148</v>
      </c>
      <c r="F892" s="155" t="s">
        <v>1124</v>
      </c>
      <c r="H892" s="156">
        <v>30.099</v>
      </c>
      <c r="I892" s="157"/>
      <c r="L892" s="153"/>
      <c r="M892" s="158"/>
      <c r="T892" s="159"/>
      <c r="AT892" s="154" t="s">
        <v>148</v>
      </c>
      <c r="AU892" s="154" t="s">
        <v>82</v>
      </c>
      <c r="AV892" s="13" t="s">
        <v>82</v>
      </c>
      <c r="AW892" s="13" t="s">
        <v>4</v>
      </c>
      <c r="AX892" s="13" t="s">
        <v>80</v>
      </c>
      <c r="AY892" s="154" t="s">
        <v>134</v>
      </c>
    </row>
    <row r="893" spans="2:65" s="1" customFormat="1" ht="24.2" customHeight="1">
      <c r="B893" s="33"/>
      <c r="C893" s="128" t="s">
        <v>1125</v>
      </c>
      <c r="D893" s="128" t="s">
        <v>137</v>
      </c>
      <c r="E893" s="129" t="s">
        <v>1126</v>
      </c>
      <c r="F893" s="130" t="s">
        <v>1127</v>
      </c>
      <c r="G893" s="131" t="s">
        <v>168</v>
      </c>
      <c r="H893" s="132">
        <v>2.56</v>
      </c>
      <c r="I893" s="133"/>
      <c r="J893" s="134">
        <f>ROUND(I893*H893,2)</f>
        <v>0</v>
      </c>
      <c r="K893" s="130" t="s">
        <v>271</v>
      </c>
      <c r="L893" s="33"/>
      <c r="M893" s="135" t="s">
        <v>19</v>
      </c>
      <c r="N893" s="136" t="s">
        <v>43</v>
      </c>
      <c r="P893" s="137">
        <f>O893*H893</f>
        <v>0</v>
      </c>
      <c r="Q893" s="137">
        <v>6.9999999999999999E-4</v>
      </c>
      <c r="R893" s="137">
        <f>Q893*H893</f>
        <v>1.792E-3</v>
      </c>
      <c r="S893" s="137">
        <v>0</v>
      </c>
      <c r="T893" s="138">
        <f>S893*H893</f>
        <v>0</v>
      </c>
      <c r="AR893" s="139" t="s">
        <v>268</v>
      </c>
      <c r="AT893" s="139" t="s">
        <v>137</v>
      </c>
      <c r="AU893" s="139" t="s">
        <v>82</v>
      </c>
      <c r="AY893" s="18" t="s">
        <v>134</v>
      </c>
      <c r="BE893" s="140">
        <f>IF(N893="základní",J893,0)</f>
        <v>0</v>
      </c>
      <c r="BF893" s="140">
        <f>IF(N893="snížená",J893,0)</f>
        <v>0</v>
      </c>
      <c r="BG893" s="140">
        <f>IF(N893="zákl. přenesená",J893,0)</f>
        <v>0</v>
      </c>
      <c r="BH893" s="140">
        <f>IF(N893="sníž. přenesená",J893,0)</f>
        <v>0</v>
      </c>
      <c r="BI893" s="140">
        <f>IF(N893="nulová",J893,0)</f>
        <v>0</v>
      </c>
      <c r="BJ893" s="18" t="s">
        <v>80</v>
      </c>
      <c r="BK893" s="140">
        <f>ROUND(I893*H893,2)</f>
        <v>0</v>
      </c>
      <c r="BL893" s="18" t="s">
        <v>268</v>
      </c>
      <c r="BM893" s="139" t="s">
        <v>1128</v>
      </c>
    </row>
    <row r="894" spans="2:65" s="1" customFormat="1" ht="19.5">
      <c r="B894" s="33"/>
      <c r="D894" s="141" t="s">
        <v>144</v>
      </c>
      <c r="F894" s="142" t="s">
        <v>1127</v>
      </c>
      <c r="I894" s="143"/>
      <c r="L894" s="33"/>
      <c r="M894" s="144"/>
      <c r="T894" s="54"/>
      <c r="AT894" s="18" t="s">
        <v>144</v>
      </c>
      <c r="AU894" s="18" t="s">
        <v>82</v>
      </c>
    </row>
    <row r="895" spans="2:65" s="12" customFormat="1" ht="11.25">
      <c r="B895" s="147"/>
      <c r="D895" s="141" t="s">
        <v>148</v>
      </c>
      <c r="E895" s="148" t="s">
        <v>19</v>
      </c>
      <c r="F895" s="149" t="s">
        <v>220</v>
      </c>
      <c r="H895" s="148" t="s">
        <v>19</v>
      </c>
      <c r="I895" s="150"/>
      <c r="L895" s="147"/>
      <c r="M895" s="151"/>
      <c r="T895" s="152"/>
      <c r="AT895" s="148" t="s">
        <v>148</v>
      </c>
      <c r="AU895" s="148" t="s">
        <v>82</v>
      </c>
      <c r="AV895" s="12" t="s">
        <v>80</v>
      </c>
      <c r="AW895" s="12" t="s">
        <v>33</v>
      </c>
      <c r="AX895" s="12" t="s">
        <v>72</v>
      </c>
      <c r="AY895" s="148" t="s">
        <v>134</v>
      </c>
    </row>
    <row r="896" spans="2:65" s="13" customFormat="1" ht="11.25">
      <c r="B896" s="153"/>
      <c r="D896" s="141" t="s">
        <v>148</v>
      </c>
      <c r="E896" s="154" t="s">
        <v>19</v>
      </c>
      <c r="F896" s="155" t="s">
        <v>894</v>
      </c>
      <c r="H896" s="156">
        <v>2.56</v>
      </c>
      <c r="I896" s="157"/>
      <c r="L896" s="153"/>
      <c r="M896" s="158"/>
      <c r="T896" s="159"/>
      <c r="AT896" s="154" t="s">
        <v>148</v>
      </c>
      <c r="AU896" s="154" t="s">
        <v>82</v>
      </c>
      <c r="AV896" s="13" t="s">
        <v>82</v>
      </c>
      <c r="AW896" s="13" t="s">
        <v>33</v>
      </c>
      <c r="AX896" s="13" t="s">
        <v>80</v>
      </c>
      <c r="AY896" s="154" t="s">
        <v>134</v>
      </c>
    </row>
    <row r="897" spans="2:65" s="1" customFormat="1" ht="24.2" customHeight="1">
      <c r="B897" s="33"/>
      <c r="C897" s="174" t="s">
        <v>1129</v>
      </c>
      <c r="D897" s="174" t="s">
        <v>320</v>
      </c>
      <c r="E897" s="175" t="s">
        <v>1130</v>
      </c>
      <c r="F897" s="176" t="s">
        <v>1131</v>
      </c>
      <c r="G897" s="177" t="s">
        <v>168</v>
      </c>
      <c r="H897" s="178">
        <v>4.194</v>
      </c>
      <c r="I897" s="179"/>
      <c r="J897" s="180">
        <f>ROUND(I897*H897,2)</f>
        <v>0</v>
      </c>
      <c r="K897" s="176" t="s">
        <v>271</v>
      </c>
      <c r="L897" s="181"/>
      <c r="M897" s="182" t="s">
        <v>19</v>
      </c>
      <c r="N897" s="183" t="s">
        <v>43</v>
      </c>
      <c r="P897" s="137">
        <f>O897*H897</f>
        <v>0</v>
      </c>
      <c r="Q897" s="137">
        <v>2.5999999999999999E-3</v>
      </c>
      <c r="R897" s="137">
        <f>Q897*H897</f>
        <v>1.09044E-2</v>
      </c>
      <c r="S897" s="137">
        <v>0</v>
      </c>
      <c r="T897" s="138">
        <f>S897*H897</f>
        <v>0</v>
      </c>
      <c r="AR897" s="139" t="s">
        <v>395</v>
      </c>
      <c r="AT897" s="139" t="s">
        <v>320</v>
      </c>
      <c r="AU897" s="139" t="s">
        <v>82</v>
      </c>
      <c r="AY897" s="18" t="s">
        <v>134</v>
      </c>
      <c r="BE897" s="140">
        <f>IF(N897="základní",J897,0)</f>
        <v>0</v>
      </c>
      <c r="BF897" s="140">
        <f>IF(N897="snížená",J897,0)</f>
        <v>0</v>
      </c>
      <c r="BG897" s="140">
        <f>IF(N897="zákl. přenesená",J897,0)</f>
        <v>0</v>
      </c>
      <c r="BH897" s="140">
        <f>IF(N897="sníž. přenesená",J897,0)</f>
        <v>0</v>
      </c>
      <c r="BI897" s="140">
        <f>IF(N897="nulová",J897,0)</f>
        <v>0</v>
      </c>
      <c r="BJ897" s="18" t="s">
        <v>80</v>
      </c>
      <c r="BK897" s="140">
        <f>ROUND(I897*H897,2)</f>
        <v>0</v>
      </c>
      <c r="BL897" s="18" t="s">
        <v>268</v>
      </c>
      <c r="BM897" s="139" t="s">
        <v>1132</v>
      </c>
    </row>
    <row r="898" spans="2:65" s="1" customFormat="1" ht="19.5">
      <c r="B898" s="33"/>
      <c r="D898" s="141" t="s">
        <v>144</v>
      </c>
      <c r="F898" s="142" t="s">
        <v>1131</v>
      </c>
      <c r="I898" s="143"/>
      <c r="L898" s="33"/>
      <c r="M898" s="144"/>
      <c r="T898" s="54"/>
      <c r="AT898" s="18" t="s">
        <v>144</v>
      </c>
      <c r="AU898" s="18" t="s">
        <v>82</v>
      </c>
    </row>
    <row r="899" spans="2:65" s="13" customFormat="1" ht="11.25">
      <c r="B899" s="153"/>
      <c r="D899" s="141" t="s">
        <v>148</v>
      </c>
      <c r="E899" s="154" t="s">
        <v>19</v>
      </c>
      <c r="F899" s="155" t="s">
        <v>1133</v>
      </c>
      <c r="H899" s="156">
        <v>2.56</v>
      </c>
      <c r="I899" s="157"/>
      <c r="L899" s="153"/>
      <c r="M899" s="158"/>
      <c r="T899" s="159"/>
      <c r="AT899" s="154" t="s">
        <v>148</v>
      </c>
      <c r="AU899" s="154" t="s">
        <v>82</v>
      </c>
      <c r="AV899" s="13" t="s">
        <v>82</v>
      </c>
      <c r="AW899" s="13" t="s">
        <v>33</v>
      </c>
      <c r="AX899" s="13" t="s">
        <v>72</v>
      </c>
      <c r="AY899" s="154" t="s">
        <v>134</v>
      </c>
    </row>
    <row r="900" spans="2:65" s="12" customFormat="1" ht="11.25">
      <c r="B900" s="147"/>
      <c r="D900" s="141" t="s">
        <v>148</v>
      </c>
      <c r="E900" s="148" t="s">
        <v>19</v>
      </c>
      <c r="F900" s="149" t="s">
        <v>1106</v>
      </c>
      <c r="H900" s="148" t="s">
        <v>19</v>
      </c>
      <c r="I900" s="150"/>
      <c r="L900" s="147"/>
      <c r="M900" s="151"/>
      <c r="T900" s="152"/>
      <c r="AT900" s="148" t="s">
        <v>148</v>
      </c>
      <c r="AU900" s="148" t="s">
        <v>82</v>
      </c>
      <c r="AV900" s="12" t="s">
        <v>80</v>
      </c>
      <c r="AW900" s="12" t="s">
        <v>33</v>
      </c>
      <c r="AX900" s="12" t="s">
        <v>72</v>
      </c>
      <c r="AY900" s="148" t="s">
        <v>134</v>
      </c>
    </row>
    <row r="901" spans="2:65" s="13" customFormat="1" ht="11.25">
      <c r="B901" s="153"/>
      <c r="D901" s="141" t="s">
        <v>148</v>
      </c>
      <c r="E901" s="154" t="s">
        <v>19</v>
      </c>
      <c r="F901" s="155" t="s">
        <v>1134</v>
      </c>
      <c r="H901" s="156">
        <v>1.133</v>
      </c>
      <c r="I901" s="157"/>
      <c r="L901" s="153"/>
      <c r="M901" s="158"/>
      <c r="T901" s="159"/>
      <c r="AT901" s="154" t="s">
        <v>148</v>
      </c>
      <c r="AU901" s="154" t="s">
        <v>82</v>
      </c>
      <c r="AV901" s="13" t="s">
        <v>82</v>
      </c>
      <c r="AW901" s="13" t="s">
        <v>33</v>
      </c>
      <c r="AX901" s="13" t="s">
        <v>72</v>
      </c>
      <c r="AY901" s="154" t="s">
        <v>134</v>
      </c>
    </row>
    <row r="902" spans="2:65" s="13" customFormat="1" ht="11.25">
      <c r="B902" s="153"/>
      <c r="D902" s="141" t="s">
        <v>148</v>
      </c>
      <c r="E902" s="154" t="s">
        <v>19</v>
      </c>
      <c r="F902" s="155" t="s">
        <v>1135</v>
      </c>
      <c r="H902" s="156">
        <v>0.12</v>
      </c>
      <c r="I902" s="157"/>
      <c r="L902" s="153"/>
      <c r="M902" s="158"/>
      <c r="T902" s="159"/>
      <c r="AT902" s="154" t="s">
        <v>148</v>
      </c>
      <c r="AU902" s="154" t="s">
        <v>82</v>
      </c>
      <c r="AV902" s="13" t="s">
        <v>82</v>
      </c>
      <c r="AW902" s="13" t="s">
        <v>33</v>
      </c>
      <c r="AX902" s="13" t="s">
        <v>72</v>
      </c>
      <c r="AY902" s="154" t="s">
        <v>134</v>
      </c>
    </row>
    <row r="903" spans="2:65" s="14" customFormat="1" ht="11.25">
      <c r="B903" s="160"/>
      <c r="D903" s="141" t="s">
        <v>148</v>
      </c>
      <c r="E903" s="161" t="s">
        <v>19</v>
      </c>
      <c r="F903" s="162" t="s">
        <v>174</v>
      </c>
      <c r="H903" s="163">
        <v>3.8130000000000002</v>
      </c>
      <c r="I903" s="164"/>
      <c r="L903" s="160"/>
      <c r="M903" s="165"/>
      <c r="T903" s="166"/>
      <c r="AT903" s="161" t="s">
        <v>148</v>
      </c>
      <c r="AU903" s="161" t="s">
        <v>82</v>
      </c>
      <c r="AV903" s="14" t="s">
        <v>142</v>
      </c>
      <c r="AW903" s="14" t="s">
        <v>33</v>
      </c>
      <c r="AX903" s="14" t="s">
        <v>80</v>
      </c>
      <c r="AY903" s="161" t="s">
        <v>134</v>
      </c>
    </row>
    <row r="904" spans="2:65" s="13" customFormat="1" ht="11.25">
      <c r="B904" s="153"/>
      <c r="D904" s="141" t="s">
        <v>148</v>
      </c>
      <c r="F904" s="155" t="s">
        <v>1136</v>
      </c>
      <c r="H904" s="156">
        <v>4.194</v>
      </c>
      <c r="I904" s="157"/>
      <c r="L904" s="153"/>
      <c r="M904" s="158"/>
      <c r="T904" s="159"/>
      <c r="AT904" s="154" t="s">
        <v>148</v>
      </c>
      <c r="AU904" s="154" t="s">
        <v>82</v>
      </c>
      <c r="AV904" s="13" t="s">
        <v>82</v>
      </c>
      <c r="AW904" s="13" t="s">
        <v>4</v>
      </c>
      <c r="AX904" s="13" t="s">
        <v>80</v>
      </c>
      <c r="AY904" s="154" t="s">
        <v>134</v>
      </c>
    </row>
    <row r="905" spans="2:65" s="1" customFormat="1" ht="21.75" customHeight="1">
      <c r="B905" s="33"/>
      <c r="C905" s="128" t="s">
        <v>1137</v>
      </c>
      <c r="D905" s="128" t="s">
        <v>137</v>
      </c>
      <c r="E905" s="129" t="s">
        <v>1138</v>
      </c>
      <c r="F905" s="130" t="s">
        <v>1139</v>
      </c>
      <c r="G905" s="131" t="s">
        <v>193</v>
      </c>
      <c r="H905" s="132">
        <v>74.004999999999995</v>
      </c>
      <c r="I905" s="133"/>
      <c r="J905" s="134">
        <f>ROUND(I905*H905,2)</f>
        <v>0</v>
      </c>
      <c r="K905" s="130" t="s">
        <v>141</v>
      </c>
      <c r="L905" s="33"/>
      <c r="M905" s="135" t="s">
        <v>19</v>
      </c>
      <c r="N905" s="136" t="s">
        <v>43</v>
      </c>
      <c r="P905" s="137">
        <f>O905*H905</f>
        <v>0</v>
      </c>
      <c r="Q905" s="137">
        <v>0</v>
      </c>
      <c r="R905" s="137">
        <f>Q905*H905</f>
        <v>0</v>
      </c>
      <c r="S905" s="137">
        <v>2.9999999999999997E-4</v>
      </c>
      <c r="T905" s="138">
        <f>S905*H905</f>
        <v>2.2201499999999996E-2</v>
      </c>
      <c r="AR905" s="139" t="s">
        <v>268</v>
      </c>
      <c r="AT905" s="139" t="s">
        <v>137</v>
      </c>
      <c r="AU905" s="139" t="s">
        <v>82</v>
      </c>
      <c r="AY905" s="18" t="s">
        <v>134</v>
      </c>
      <c r="BE905" s="140">
        <f>IF(N905="základní",J905,0)</f>
        <v>0</v>
      </c>
      <c r="BF905" s="140">
        <f>IF(N905="snížená",J905,0)</f>
        <v>0</v>
      </c>
      <c r="BG905" s="140">
        <f>IF(N905="zákl. přenesená",J905,0)</f>
        <v>0</v>
      </c>
      <c r="BH905" s="140">
        <f>IF(N905="sníž. přenesená",J905,0)</f>
        <v>0</v>
      </c>
      <c r="BI905" s="140">
        <f>IF(N905="nulová",J905,0)</f>
        <v>0</v>
      </c>
      <c r="BJ905" s="18" t="s">
        <v>80</v>
      </c>
      <c r="BK905" s="140">
        <f>ROUND(I905*H905,2)</f>
        <v>0</v>
      </c>
      <c r="BL905" s="18" t="s">
        <v>268</v>
      </c>
      <c r="BM905" s="139" t="s">
        <v>1140</v>
      </c>
    </row>
    <row r="906" spans="2:65" s="1" customFormat="1" ht="11.25">
      <c r="B906" s="33"/>
      <c r="D906" s="141" t="s">
        <v>144</v>
      </c>
      <c r="F906" s="142" t="s">
        <v>1141</v>
      </c>
      <c r="I906" s="143"/>
      <c r="L906" s="33"/>
      <c r="M906" s="144"/>
      <c r="T906" s="54"/>
      <c r="AT906" s="18" t="s">
        <v>144</v>
      </c>
      <c r="AU906" s="18" t="s">
        <v>82</v>
      </c>
    </row>
    <row r="907" spans="2:65" s="1" customFormat="1" ht="11.25">
      <c r="B907" s="33"/>
      <c r="D907" s="145" t="s">
        <v>146</v>
      </c>
      <c r="F907" s="146" t="s">
        <v>1142</v>
      </c>
      <c r="I907" s="143"/>
      <c r="L907" s="33"/>
      <c r="M907" s="144"/>
      <c r="T907" s="54"/>
      <c r="AT907" s="18" t="s">
        <v>146</v>
      </c>
      <c r="AU907" s="18" t="s">
        <v>82</v>
      </c>
    </row>
    <row r="908" spans="2:65" s="12" customFormat="1" ht="11.25">
      <c r="B908" s="147"/>
      <c r="D908" s="141" t="s">
        <v>148</v>
      </c>
      <c r="E908" s="148" t="s">
        <v>19</v>
      </c>
      <c r="F908" s="149" t="s">
        <v>163</v>
      </c>
      <c r="H908" s="148" t="s">
        <v>19</v>
      </c>
      <c r="I908" s="150"/>
      <c r="L908" s="147"/>
      <c r="M908" s="151"/>
      <c r="T908" s="152"/>
      <c r="AT908" s="148" t="s">
        <v>148</v>
      </c>
      <c r="AU908" s="148" t="s">
        <v>82</v>
      </c>
      <c r="AV908" s="12" t="s">
        <v>80</v>
      </c>
      <c r="AW908" s="12" t="s">
        <v>33</v>
      </c>
      <c r="AX908" s="12" t="s">
        <v>72</v>
      </c>
      <c r="AY908" s="148" t="s">
        <v>134</v>
      </c>
    </row>
    <row r="909" spans="2:65" s="12" customFormat="1" ht="11.25">
      <c r="B909" s="147"/>
      <c r="D909" s="141" t="s">
        <v>148</v>
      </c>
      <c r="E909" s="148" t="s">
        <v>19</v>
      </c>
      <c r="F909" s="149" t="s">
        <v>1143</v>
      </c>
      <c r="H909" s="148" t="s">
        <v>19</v>
      </c>
      <c r="I909" s="150"/>
      <c r="L909" s="147"/>
      <c r="M909" s="151"/>
      <c r="T909" s="152"/>
      <c r="AT909" s="148" t="s">
        <v>148</v>
      </c>
      <c r="AU909" s="148" t="s">
        <v>82</v>
      </c>
      <c r="AV909" s="12" t="s">
        <v>80</v>
      </c>
      <c r="AW909" s="12" t="s">
        <v>33</v>
      </c>
      <c r="AX909" s="12" t="s">
        <v>72</v>
      </c>
      <c r="AY909" s="148" t="s">
        <v>134</v>
      </c>
    </row>
    <row r="910" spans="2:65" s="13" customFormat="1" ht="11.25">
      <c r="B910" s="153"/>
      <c r="D910" s="141" t="s">
        <v>148</v>
      </c>
      <c r="E910" s="154" t="s">
        <v>19</v>
      </c>
      <c r="F910" s="155" t="s">
        <v>1144</v>
      </c>
      <c r="H910" s="156">
        <v>13.65</v>
      </c>
      <c r="I910" s="157"/>
      <c r="L910" s="153"/>
      <c r="M910" s="158"/>
      <c r="T910" s="159"/>
      <c r="AT910" s="154" t="s">
        <v>148</v>
      </c>
      <c r="AU910" s="154" t="s">
        <v>82</v>
      </c>
      <c r="AV910" s="13" t="s">
        <v>82</v>
      </c>
      <c r="AW910" s="13" t="s">
        <v>33</v>
      </c>
      <c r="AX910" s="13" t="s">
        <v>72</v>
      </c>
      <c r="AY910" s="154" t="s">
        <v>134</v>
      </c>
    </row>
    <row r="911" spans="2:65" s="13" customFormat="1" ht="11.25">
      <c r="B911" s="153"/>
      <c r="D911" s="141" t="s">
        <v>148</v>
      </c>
      <c r="E911" s="154" t="s">
        <v>19</v>
      </c>
      <c r="F911" s="155" t="s">
        <v>374</v>
      </c>
      <c r="H911" s="156">
        <v>14.63</v>
      </c>
      <c r="I911" s="157"/>
      <c r="L911" s="153"/>
      <c r="M911" s="158"/>
      <c r="T911" s="159"/>
      <c r="AT911" s="154" t="s">
        <v>148</v>
      </c>
      <c r="AU911" s="154" t="s">
        <v>82</v>
      </c>
      <c r="AV911" s="13" t="s">
        <v>82</v>
      </c>
      <c r="AW911" s="13" t="s">
        <v>33</v>
      </c>
      <c r="AX911" s="13" t="s">
        <v>72</v>
      </c>
      <c r="AY911" s="154" t="s">
        <v>134</v>
      </c>
    </row>
    <row r="912" spans="2:65" s="13" customFormat="1" ht="11.25">
      <c r="B912" s="153"/>
      <c r="D912" s="141" t="s">
        <v>148</v>
      </c>
      <c r="E912" s="154" t="s">
        <v>19</v>
      </c>
      <c r="F912" s="155" t="s">
        <v>1145</v>
      </c>
      <c r="H912" s="156">
        <v>12.85</v>
      </c>
      <c r="I912" s="157"/>
      <c r="L912" s="153"/>
      <c r="M912" s="158"/>
      <c r="T912" s="159"/>
      <c r="AT912" s="154" t="s">
        <v>148</v>
      </c>
      <c r="AU912" s="154" t="s">
        <v>82</v>
      </c>
      <c r="AV912" s="13" t="s">
        <v>82</v>
      </c>
      <c r="AW912" s="13" t="s">
        <v>33</v>
      </c>
      <c r="AX912" s="13" t="s">
        <v>72</v>
      </c>
      <c r="AY912" s="154" t="s">
        <v>134</v>
      </c>
    </row>
    <row r="913" spans="2:65" s="13" customFormat="1" ht="11.25">
      <c r="B913" s="153"/>
      <c r="D913" s="141" t="s">
        <v>148</v>
      </c>
      <c r="E913" s="154" t="s">
        <v>19</v>
      </c>
      <c r="F913" s="155" t="s">
        <v>1146</v>
      </c>
      <c r="H913" s="156">
        <v>12.3</v>
      </c>
      <c r="I913" s="157"/>
      <c r="L913" s="153"/>
      <c r="M913" s="158"/>
      <c r="T913" s="159"/>
      <c r="AT913" s="154" t="s">
        <v>148</v>
      </c>
      <c r="AU913" s="154" t="s">
        <v>82</v>
      </c>
      <c r="AV913" s="13" t="s">
        <v>82</v>
      </c>
      <c r="AW913" s="13" t="s">
        <v>33</v>
      </c>
      <c r="AX913" s="13" t="s">
        <v>72</v>
      </c>
      <c r="AY913" s="154" t="s">
        <v>134</v>
      </c>
    </row>
    <row r="914" spans="2:65" s="12" customFormat="1" ht="11.25">
      <c r="B914" s="147"/>
      <c r="D914" s="141" t="s">
        <v>148</v>
      </c>
      <c r="E914" s="148" t="s">
        <v>19</v>
      </c>
      <c r="F914" s="149" t="s">
        <v>1147</v>
      </c>
      <c r="H914" s="148" t="s">
        <v>19</v>
      </c>
      <c r="I914" s="150"/>
      <c r="L914" s="147"/>
      <c r="M914" s="151"/>
      <c r="T914" s="152"/>
      <c r="AT914" s="148" t="s">
        <v>148</v>
      </c>
      <c r="AU914" s="148" t="s">
        <v>82</v>
      </c>
      <c r="AV914" s="12" t="s">
        <v>80</v>
      </c>
      <c r="AW914" s="12" t="s">
        <v>33</v>
      </c>
      <c r="AX914" s="12" t="s">
        <v>72</v>
      </c>
      <c r="AY914" s="148" t="s">
        <v>134</v>
      </c>
    </row>
    <row r="915" spans="2:65" s="13" customFormat="1" ht="11.25">
      <c r="B915" s="153"/>
      <c r="D915" s="141" t="s">
        <v>148</v>
      </c>
      <c r="E915" s="154" t="s">
        <v>19</v>
      </c>
      <c r="F915" s="155" t="s">
        <v>1148</v>
      </c>
      <c r="H915" s="156">
        <v>20.574999999999999</v>
      </c>
      <c r="I915" s="157"/>
      <c r="L915" s="153"/>
      <c r="M915" s="158"/>
      <c r="T915" s="159"/>
      <c r="AT915" s="154" t="s">
        <v>148</v>
      </c>
      <c r="AU915" s="154" t="s">
        <v>82</v>
      </c>
      <c r="AV915" s="13" t="s">
        <v>82</v>
      </c>
      <c r="AW915" s="13" t="s">
        <v>33</v>
      </c>
      <c r="AX915" s="13" t="s">
        <v>72</v>
      </c>
      <c r="AY915" s="154" t="s">
        <v>134</v>
      </c>
    </row>
    <row r="916" spans="2:65" s="14" customFormat="1" ht="11.25">
      <c r="B916" s="160"/>
      <c r="D916" s="141" t="s">
        <v>148</v>
      </c>
      <c r="E916" s="161" t="s">
        <v>19</v>
      </c>
      <c r="F916" s="162" t="s">
        <v>174</v>
      </c>
      <c r="H916" s="163">
        <v>74.00500000000001</v>
      </c>
      <c r="I916" s="164"/>
      <c r="L916" s="160"/>
      <c r="M916" s="165"/>
      <c r="T916" s="166"/>
      <c r="AT916" s="161" t="s">
        <v>148</v>
      </c>
      <c r="AU916" s="161" t="s">
        <v>82</v>
      </c>
      <c r="AV916" s="14" t="s">
        <v>142</v>
      </c>
      <c r="AW916" s="14" t="s">
        <v>33</v>
      </c>
      <c r="AX916" s="14" t="s">
        <v>80</v>
      </c>
      <c r="AY916" s="161" t="s">
        <v>134</v>
      </c>
    </row>
    <row r="917" spans="2:65" s="1" customFormat="1" ht="24.2" customHeight="1">
      <c r="B917" s="33"/>
      <c r="C917" s="128" t="s">
        <v>1149</v>
      </c>
      <c r="D917" s="128" t="s">
        <v>137</v>
      </c>
      <c r="E917" s="129" t="s">
        <v>1150</v>
      </c>
      <c r="F917" s="130" t="s">
        <v>1151</v>
      </c>
      <c r="G917" s="131" t="s">
        <v>193</v>
      </c>
      <c r="H917" s="132">
        <v>107.27500000000001</v>
      </c>
      <c r="I917" s="133"/>
      <c r="J917" s="134">
        <f>ROUND(I917*H917,2)</f>
        <v>0</v>
      </c>
      <c r="K917" s="130" t="s">
        <v>141</v>
      </c>
      <c r="L917" s="33"/>
      <c r="M917" s="135" t="s">
        <v>19</v>
      </c>
      <c r="N917" s="136" t="s">
        <v>43</v>
      </c>
      <c r="P917" s="137">
        <f>O917*H917</f>
        <v>0</v>
      </c>
      <c r="Q917" s="137">
        <v>5.0000000000000002E-5</v>
      </c>
      <c r="R917" s="137">
        <f>Q917*H917</f>
        <v>5.3637500000000005E-3</v>
      </c>
      <c r="S917" s="137">
        <v>0</v>
      </c>
      <c r="T917" s="138">
        <f>S917*H917</f>
        <v>0</v>
      </c>
      <c r="AR917" s="139" t="s">
        <v>268</v>
      </c>
      <c r="AT917" s="139" t="s">
        <v>137</v>
      </c>
      <c r="AU917" s="139" t="s">
        <v>82</v>
      </c>
      <c r="AY917" s="18" t="s">
        <v>134</v>
      </c>
      <c r="BE917" s="140">
        <f>IF(N917="základní",J917,0)</f>
        <v>0</v>
      </c>
      <c r="BF917" s="140">
        <f>IF(N917="snížená",J917,0)</f>
        <v>0</v>
      </c>
      <c r="BG917" s="140">
        <f>IF(N917="zákl. přenesená",J917,0)</f>
        <v>0</v>
      </c>
      <c r="BH917" s="140">
        <f>IF(N917="sníž. přenesená",J917,0)</f>
        <v>0</v>
      </c>
      <c r="BI917" s="140">
        <f>IF(N917="nulová",J917,0)</f>
        <v>0</v>
      </c>
      <c r="BJ917" s="18" t="s">
        <v>80</v>
      </c>
      <c r="BK917" s="140">
        <f>ROUND(I917*H917,2)</f>
        <v>0</v>
      </c>
      <c r="BL917" s="18" t="s">
        <v>268</v>
      </c>
      <c r="BM917" s="139" t="s">
        <v>1152</v>
      </c>
    </row>
    <row r="918" spans="2:65" s="1" customFormat="1" ht="19.5">
      <c r="B918" s="33"/>
      <c r="D918" s="141" t="s">
        <v>144</v>
      </c>
      <c r="F918" s="142" t="s">
        <v>1153</v>
      </c>
      <c r="I918" s="143"/>
      <c r="L918" s="33"/>
      <c r="M918" s="144"/>
      <c r="T918" s="54"/>
      <c r="AT918" s="18" t="s">
        <v>144</v>
      </c>
      <c r="AU918" s="18" t="s">
        <v>82</v>
      </c>
    </row>
    <row r="919" spans="2:65" s="1" customFormat="1" ht="11.25">
      <c r="B919" s="33"/>
      <c r="D919" s="145" t="s">
        <v>146</v>
      </c>
      <c r="F919" s="146" t="s">
        <v>1154</v>
      </c>
      <c r="I919" s="143"/>
      <c r="L919" s="33"/>
      <c r="M919" s="144"/>
      <c r="T919" s="54"/>
      <c r="AT919" s="18" t="s">
        <v>146</v>
      </c>
      <c r="AU919" s="18" t="s">
        <v>82</v>
      </c>
    </row>
    <row r="920" spans="2:65" s="12" customFormat="1" ht="11.25">
      <c r="B920" s="147"/>
      <c r="D920" s="141" t="s">
        <v>148</v>
      </c>
      <c r="E920" s="148" t="s">
        <v>19</v>
      </c>
      <c r="F920" s="149" t="s">
        <v>220</v>
      </c>
      <c r="H920" s="148" t="s">
        <v>19</v>
      </c>
      <c r="I920" s="150"/>
      <c r="L920" s="147"/>
      <c r="M920" s="151"/>
      <c r="T920" s="152"/>
      <c r="AT920" s="148" t="s">
        <v>148</v>
      </c>
      <c r="AU920" s="148" t="s">
        <v>82</v>
      </c>
      <c r="AV920" s="12" t="s">
        <v>80</v>
      </c>
      <c r="AW920" s="12" t="s">
        <v>33</v>
      </c>
      <c r="AX920" s="12" t="s">
        <v>72</v>
      </c>
      <c r="AY920" s="148" t="s">
        <v>134</v>
      </c>
    </row>
    <row r="921" spans="2:65" s="12" customFormat="1" ht="22.5">
      <c r="B921" s="147"/>
      <c r="D921" s="141" t="s">
        <v>148</v>
      </c>
      <c r="E921" s="148" t="s">
        <v>19</v>
      </c>
      <c r="F921" s="149" t="s">
        <v>1155</v>
      </c>
      <c r="H921" s="148" t="s">
        <v>19</v>
      </c>
      <c r="I921" s="150"/>
      <c r="L921" s="147"/>
      <c r="M921" s="151"/>
      <c r="T921" s="152"/>
      <c r="AT921" s="148" t="s">
        <v>148</v>
      </c>
      <c r="AU921" s="148" t="s">
        <v>82</v>
      </c>
      <c r="AV921" s="12" t="s">
        <v>80</v>
      </c>
      <c r="AW921" s="12" t="s">
        <v>33</v>
      </c>
      <c r="AX921" s="12" t="s">
        <v>72</v>
      </c>
      <c r="AY921" s="148" t="s">
        <v>134</v>
      </c>
    </row>
    <row r="922" spans="2:65" s="13" customFormat="1" ht="11.25">
      <c r="B922" s="153"/>
      <c r="D922" s="141" t="s">
        <v>148</v>
      </c>
      <c r="E922" s="154" t="s">
        <v>19</v>
      </c>
      <c r="F922" s="155" t="s">
        <v>1156</v>
      </c>
      <c r="H922" s="156">
        <v>58.4</v>
      </c>
      <c r="I922" s="157"/>
      <c r="L922" s="153"/>
      <c r="M922" s="158"/>
      <c r="T922" s="159"/>
      <c r="AT922" s="154" t="s">
        <v>148</v>
      </c>
      <c r="AU922" s="154" t="s">
        <v>82</v>
      </c>
      <c r="AV922" s="13" t="s">
        <v>82</v>
      </c>
      <c r="AW922" s="13" t="s">
        <v>33</v>
      </c>
      <c r="AX922" s="13" t="s">
        <v>72</v>
      </c>
      <c r="AY922" s="154" t="s">
        <v>134</v>
      </c>
    </row>
    <row r="923" spans="2:65" s="13" customFormat="1" ht="11.25">
      <c r="B923" s="153"/>
      <c r="D923" s="141" t="s">
        <v>148</v>
      </c>
      <c r="E923" s="154" t="s">
        <v>19</v>
      </c>
      <c r="F923" s="155" t="s">
        <v>1157</v>
      </c>
      <c r="H923" s="156">
        <v>20.75</v>
      </c>
      <c r="I923" s="157"/>
      <c r="L923" s="153"/>
      <c r="M923" s="158"/>
      <c r="T923" s="159"/>
      <c r="AT923" s="154" t="s">
        <v>148</v>
      </c>
      <c r="AU923" s="154" t="s">
        <v>82</v>
      </c>
      <c r="AV923" s="13" t="s">
        <v>82</v>
      </c>
      <c r="AW923" s="13" t="s">
        <v>33</v>
      </c>
      <c r="AX923" s="13" t="s">
        <v>72</v>
      </c>
      <c r="AY923" s="154" t="s">
        <v>134</v>
      </c>
    </row>
    <row r="924" spans="2:65" s="13" customFormat="1" ht="11.25">
      <c r="B924" s="153"/>
      <c r="D924" s="141" t="s">
        <v>148</v>
      </c>
      <c r="E924" s="154" t="s">
        <v>19</v>
      </c>
      <c r="F924" s="155" t="s">
        <v>1158</v>
      </c>
      <c r="H924" s="156">
        <v>7.55</v>
      </c>
      <c r="I924" s="157"/>
      <c r="L924" s="153"/>
      <c r="M924" s="158"/>
      <c r="T924" s="159"/>
      <c r="AT924" s="154" t="s">
        <v>148</v>
      </c>
      <c r="AU924" s="154" t="s">
        <v>82</v>
      </c>
      <c r="AV924" s="13" t="s">
        <v>82</v>
      </c>
      <c r="AW924" s="13" t="s">
        <v>33</v>
      </c>
      <c r="AX924" s="13" t="s">
        <v>72</v>
      </c>
      <c r="AY924" s="154" t="s">
        <v>134</v>
      </c>
    </row>
    <row r="925" spans="2:65" s="12" customFormat="1" ht="11.25">
      <c r="B925" s="147"/>
      <c r="D925" s="141" t="s">
        <v>148</v>
      </c>
      <c r="E925" s="148" t="s">
        <v>19</v>
      </c>
      <c r="F925" s="149" t="s">
        <v>1147</v>
      </c>
      <c r="H925" s="148" t="s">
        <v>19</v>
      </c>
      <c r="I925" s="150"/>
      <c r="L925" s="147"/>
      <c r="M925" s="151"/>
      <c r="T925" s="152"/>
      <c r="AT925" s="148" t="s">
        <v>148</v>
      </c>
      <c r="AU925" s="148" t="s">
        <v>82</v>
      </c>
      <c r="AV925" s="12" t="s">
        <v>80</v>
      </c>
      <c r="AW925" s="12" t="s">
        <v>33</v>
      </c>
      <c r="AX925" s="12" t="s">
        <v>72</v>
      </c>
      <c r="AY925" s="148" t="s">
        <v>134</v>
      </c>
    </row>
    <row r="926" spans="2:65" s="13" customFormat="1" ht="11.25">
      <c r="B926" s="153"/>
      <c r="D926" s="141" t="s">
        <v>148</v>
      </c>
      <c r="E926" s="154" t="s">
        <v>19</v>
      </c>
      <c r="F926" s="155" t="s">
        <v>1148</v>
      </c>
      <c r="H926" s="156">
        <v>20.574999999999999</v>
      </c>
      <c r="I926" s="157"/>
      <c r="L926" s="153"/>
      <c r="M926" s="158"/>
      <c r="T926" s="159"/>
      <c r="AT926" s="154" t="s">
        <v>148</v>
      </c>
      <c r="AU926" s="154" t="s">
        <v>82</v>
      </c>
      <c r="AV926" s="13" t="s">
        <v>82</v>
      </c>
      <c r="AW926" s="13" t="s">
        <v>33</v>
      </c>
      <c r="AX926" s="13" t="s">
        <v>72</v>
      </c>
      <c r="AY926" s="154" t="s">
        <v>134</v>
      </c>
    </row>
    <row r="927" spans="2:65" s="14" customFormat="1" ht="11.25">
      <c r="B927" s="160"/>
      <c r="D927" s="141" t="s">
        <v>148</v>
      </c>
      <c r="E927" s="161" t="s">
        <v>19</v>
      </c>
      <c r="F927" s="162" t="s">
        <v>174</v>
      </c>
      <c r="H927" s="163">
        <v>107.27500000000001</v>
      </c>
      <c r="I927" s="164"/>
      <c r="L927" s="160"/>
      <c r="M927" s="165"/>
      <c r="T927" s="166"/>
      <c r="AT927" s="161" t="s">
        <v>148</v>
      </c>
      <c r="AU927" s="161" t="s">
        <v>82</v>
      </c>
      <c r="AV927" s="14" t="s">
        <v>142</v>
      </c>
      <c r="AW927" s="14" t="s">
        <v>33</v>
      </c>
      <c r="AX927" s="14" t="s">
        <v>80</v>
      </c>
      <c r="AY927" s="161" t="s">
        <v>134</v>
      </c>
    </row>
    <row r="928" spans="2:65" s="1" customFormat="1" ht="16.5" customHeight="1">
      <c r="B928" s="33"/>
      <c r="C928" s="128" t="s">
        <v>1159</v>
      </c>
      <c r="D928" s="128" t="s">
        <v>137</v>
      </c>
      <c r="E928" s="129" t="s">
        <v>1160</v>
      </c>
      <c r="F928" s="130" t="s">
        <v>1161</v>
      </c>
      <c r="G928" s="131" t="s">
        <v>140</v>
      </c>
      <c r="H928" s="132">
        <v>36</v>
      </c>
      <c r="I928" s="133"/>
      <c r="J928" s="134">
        <f>ROUND(I928*H928,2)</f>
        <v>0</v>
      </c>
      <c r="K928" s="130" t="s">
        <v>141</v>
      </c>
      <c r="L928" s="33"/>
      <c r="M928" s="135" t="s">
        <v>19</v>
      </c>
      <c r="N928" s="136" t="s">
        <v>43</v>
      </c>
      <c r="P928" s="137">
        <f>O928*H928</f>
        <v>0</v>
      </c>
      <c r="Q928" s="137">
        <v>3.0000000000000001E-5</v>
      </c>
      <c r="R928" s="137">
        <f>Q928*H928</f>
        <v>1.08E-3</v>
      </c>
      <c r="S928" s="137">
        <v>0</v>
      </c>
      <c r="T928" s="138">
        <f>S928*H928</f>
        <v>0</v>
      </c>
      <c r="AR928" s="139" t="s">
        <v>268</v>
      </c>
      <c r="AT928" s="139" t="s">
        <v>137</v>
      </c>
      <c r="AU928" s="139" t="s">
        <v>82</v>
      </c>
      <c r="AY928" s="18" t="s">
        <v>134</v>
      </c>
      <c r="BE928" s="140">
        <f>IF(N928="základní",J928,0)</f>
        <v>0</v>
      </c>
      <c r="BF928" s="140">
        <f>IF(N928="snížená",J928,0)</f>
        <v>0</v>
      </c>
      <c r="BG928" s="140">
        <f>IF(N928="zákl. přenesená",J928,0)</f>
        <v>0</v>
      </c>
      <c r="BH928" s="140">
        <f>IF(N928="sníž. přenesená",J928,0)</f>
        <v>0</v>
      </c>
      <c r="BI928" s="140">
        <f>IF(N928="nulová",J928,0)</f>
        <v>0</v>
      </c>
      <c r="BJ928" s="18" t="s">
        <v>80</v>
      </c>
      <c r="BK928" s="140">
        <f>ROUND(I928*H928,2)</f>
        <v>0</v>
      </c>
      <c r="BL928" s="18" t="s">
        <v>268</v>
      </c>
      <c r="BM928" s="139" t="s">
        <v>1162</v>
      </c>
    </row>
    <row r="929" spans="2:65" s="1" customFormat="1" ht="11.25">
      <c r="B929" s="33"/>
      <c r="D929" s="141" t="s">
        <v>144</v>
      </c>
      <c r="F929" s="142" t="s">
        <v>1163</v>
      </c>
      <c r="I929" s="143"/>
      <c r="L929" s="33"/>
      <c r="M929" s="144"/>
      <c r="T929" s="54"/>
      <c r="AT929" s="18" t="s">
        <v>144</v>
      </c>
      <c r="AU929" s="18" t="s">
        <v>82</v>
      </c>
    </row>
    <row r="930" spans="2:65" s="1" customFormat="1" ht="11.25">
      <c r="B930" s="33"/>
      <c r="D930" s="145" t="s">
        <v>146</v>
      </c>
      <c r="F930" s="146" t="s">
        <v>1164</v>
      </c>
      <c r="I930" s="143"/>
      <c r="L930" s="33"/>
      <c r="M930" s="144"/>
      <c r="T930" s="54"/>
      <c r="AT930" s="18" t="s">
        <v>146</v>
      </c>
      <c r="AU930" s="18" t="s">
        <v>82</v>
      </c>
    </row>
    <row r="931" spans="2:65" s="12" customFormat="1" ht="11.25">
      <c r="B931" s="147"/>
      <c r="D931" s="141" t="s">
        <v>148</v>
      </c>
      <c r="E931" s="148" t="s">
        <v>19</v>
      </c>
      <c r="F931" s="149" t="s">
        <v>220</v>
      </c>
      <c r="H931" s="148" t="s">
        <v>19</v>
      </c>
      <c r="I931" s="150"/>
      <c r="L931" s="147"/>
      <c r="M931" s="151"/>
      <c r="T931" s="152"/>
      <c r="AT931" s="148" t="s">
        <v>148</v>
      </c>
      <c r="AU931" s="148" t="s">
        <v>82</v>
      </c>
      <c r="AV931" s="12" t="s">
        <v>80</v>
      </c>
      <c r="AW931" s="12" t="s">
        <v>33</v>
      </c>
      <c r="AX931" s="12" t="s">
        <v>72</v>
      </c>
      <c r="AY931" s="148" t="s">
        <v>134</v>
      </c>
    </row>
    <row r="932" spans="2:65" s="12" customFormat="1" ht="22.5">
      <c r="B932" s="147"/>
      <c r="D932" s="141" t="s">
        <v>148</v>
      </c>
      <c r="E932" s="148" t="s">
        <v>19</v>
      </c>
      <c r="F932" s="149" t="s">
        <v>1155</v>
      </c>
      <c r="H932" s="148" t="s">
        <v>19</v>
      </c>
      <c r="I932" s="150"/>
      <c r="L932" s="147"/>
      <c r="M932" s="151"/>
      <c r="T932" s="152"/>
      <c r="AT932" s="148" t="s">
        <v>148</v>
      </c>
      <c r="AU932" s="148" t="s">
        <v>82</v>
      </c>
      <c r="AV932" s="12" t="s">
        <v>80</v>
      </c>
      <c r="AW932" s="12" t="s">
        <v>33</v>
      </c>
      <c r="AX932" s="12" t="s">
        <v>72</v>
      </c>
      <c r="AY932" s="148" t="s">
        <v>134</v>
      </c>
    </row>
    <row r="933" spans="2:65" s="13" customFormat="1" ht="11.25">
      <c r="B933" s="153"/>
      <c r="D933" s="141" t="s">
        <v>148</v>
      </c>
      <c r="E933" s="154" t="s">
        <v>19</v>
      </c>
      <c r="F933" s="155" t="s">
        <v>1165</v>
      </c>
      <c r="H933" s="156">
        <v>25</v>
      </c>
      <c r="I933" s="157"/>
      <c r="L933" s="153"/>
      <c r="M933" s="158"/>
      <c r="T933" s="159"/>
      <c r="AT933" s="154" t="s">
        <v>148</v>
      </c>
      <c r="AU933" s="154" t="s">
        <v>82</v>
      </c>
      <c r="AV933" s="13" t="s">
        <v>82</v>
      </c>
      <c r="AW933" s="13" t="s">
        <v>33</v>
      </c>
      <c r="AX933" s="13" t="s">
        <v>72</v>
      </c>
      <c r="AY933" s="154" t="s">
        <v>134</v>
      </c>
    </row>
    <row r="934" spans="2:65" s="13" customFormat="1" ht="11.25">
      <c r="B934" s="153"/>
      <c r="D934" s="141" t="s">
        <v>148</v>
      </c>
      <c r="E934" s="154" t="s">
        <v>19</v>
      </c>
      <c r="F934" s="155" t="s">
        <v>1166</v>
      </c>
      <c r="H934" s="156">
        <v>7</v>
      </c>
      <c r="I934" s="157"/>
      <c r="L934" s="153"/>
      <c r="M934" s="158"/>
      <c r="T934" s="159"/>
      <c r="AT934" s="154" t="s">
        <v>148</v>
      </c>
      <c r="AU934" s="154" t="s">
        <v>82</v>
      </c>
      <c r="AV934" s="13" t="s">
        <v>82</v>
      </c>
      <c r="AW934" s="13" t="s">
        <v>33</v>
      </c>
      <c r="AX934" s="13" t="s">
        <v>72</v>
      </c>
      <c r="AY934" s="154" t="s">
        <v>134</v>
      </c>
    </row>
    <row r="935" spans="2:65" s="13" customFormat="1" ht="11.25">
      <c r="B935" s="153"/>
      <c r="D935" s="141" t="s">
        <v>148</v>
      </c>
      <c r="E935" s="154" t="s">
        <v>19</v>
      </c>
      <c r="F935" s="155" t="s">
        <v>1167</v>
      </c>
      <c r="H935" s="156">
        <v>4</v>
      </c>
      <c r="I935" s="157"/>
      <c r="L935" s="153"/>
      <c r="M935" s="158"/>
      <c r="T935" s="159"/>
      <c r="AT935" s="154" t="s">
        <v>148</v>
      </c>
      <c r="AU935" s="154" t="s">
        <v>82</v>
      </c>
      <c r="AV935" s="13" t="s">
        <v>82</v>
      </c>
      <c r="AW935" s="13" t="s">
        <v>33</v>
      </c>
      <c r="AX935" s="13" t="s">
        <v>72</v>
      </c>
      <c r="AY935" s="154" t="s">
        <v>134</v>
      </c>
    </row>
    <row r="936" spans="2:65" s="14" customFormat="1" ht="11.25">
      <c r="B936" s="160"/>
      <c r="D936" s="141" t="s">
        <v>148</v>
      </c>
      <c r="E936" s="161" t="s">
        <v>19</v>
      </c>
      <c r="F936" s="162" t="s">
        <v>174</v>
      </c>
      <c r="H936" s="163">
        <v>36</v>
      </c>
      <c r="I936" s="164"/>
      <c r="L936" s="160"/>
      <c r="M936" s="165"/>
      <c r="T936" s="166"/>
      <c r="AT936" s="161" t="s">
        <v>148</v>
      </c>
      <c r="AU936" s="161" t="s">
        <v>82</v>
      </c>
      <c r="AV936" s="14" t="s">
        <v>142</v>
      </c>
      <c r="AW936" s="14" t="s">
        <v>33</v>
      </c>
      <c r="AX936" s="14" t="s">
        <v>80</v>
      </c>
      <c r="AY936" s="161" t="s">
        <v>134</v>
      </c>
    </row>
    <row r="937" spans="2:65" s="1" customFormat="1" ht="16.5" customHeight="1">
      <c r="B937" s="33"/>
      <c r="C937" s="128" t="s">
        <v>1168</v>
      </c>
      <c r="D937" s="128" t="s">
        <v>137</v>
      </c>
      <c r="E937" s="129" t="s">
        <v>1169</v>
      </c>
      <c r="F937" s="130" t="s">
        <v>1170</v>
      </c>
      <c r="G937" s="131" t="s">
        <v>140</v>
      </c>
      <c r="H937" s="132">
        <v>13</v>
      </c>
      <c r="I937" s="133"/>
      <c r="J937" s="134">
        <f>ROUND(I937*H937,2)</f>
        <v>0</v>
      </c>
      <c r="K937" s="130" t="s">
        <v>141</v>
      </c>
      <c r="L937" s="33"/>
      <c r="M937" s="135" t="s">
        <v>19</v>
      </c>
      <c r="N937" s="136" t="s">
        <v>43</v>
      </c>
      <c r="P937" s="137">
        <f>O937*H937</f>
        <v>0</v>
      </c>
      <c r="Q937" s="137">
        <v>3.0000000000000001E-5</v>
      </c>
      <c r="R937" s="137">
        <f>Q937*H937</f>
        <v>3.8999999999999999E-4</v>
      </c>
      <c r="S937" s="137">
        <v>0</v>
      </c>
      <c r="T937" s="138">
        <f>S937*H937</f>
        <v>0</v>
      </c>
      <c r="AR937" s="139" t="s">
        <v>268</v>
      </c>
      <c r="AT937" s="139" t="s">
        <v>137</v>
      </c>
      <c r="AU937" s="139" t="s">
        <v>82</v>
      </c>
      <c r="AY937" s="18" t="s">
        <v>134</v>
      </c>
      <c r="BE937" s="140">
        <f>IF(N937="základní",J937,0)</f>
        <v>0</v>
      </c>
      <c r="BF937" s="140">
        <f>IF(N937="snížená",J937,0)</f>
        <v>0</v>
      </c>
      <c r="BG937" s="140">
        <f>IF(N937="zákl. přenesená",J937,0)</f>
        <v>0</v>
      </c>
      <c r="BH937" s="140">
        <f>IF(N937="sníž. přenesená",J937,0)</f>
        <v>0</v>
      </c>
      <c r="BI937" s="140">
        <f>IF(N937="nulová",J937,0)</f>
        <v>0</v>
      </c>
      <c r="BJ937" s="18" t="s">
        <v>80</v>
      </c>
      <c r="BK937" s="140">
        <f>ROUND(I937*H937,2)</f>
        <v>0</v>
      </c>
      <c r="BL937" s="18" t="s">
        <v>268</v>
      </c>
      <c r="BM937" s="139" t="s">
        <v>1171</v>
      </c>
    </row>
    <row r="938" spans="2:65" s="1" customFormat="1" ht="11.25">
      <c r="B938" s="33"/>
      <c r="D938" s="141" t="s">
        <v>144</v>
      </c>
      <c r="F938" s="142" t="s">
        <v>1172</v>
      </c>
      <c r="I938" s="143"/>
      <c r="L938" s="33"/>
      <c r="M938" s="144"/>
      <c r="T938" s="54"/>
      <c r="AT938" s="18" t="s">
        <v>144</v>
      </c>
      <c r="AU938" s="18" t="s">
        <v>82</v>
      </c>
    </row>
    <row r="939" spans="2:65" s="1" customFormat="1" ht="11.25">
      <c r="B939" s="33"/>
      <c r="D939" s="145" t="s">
        <v>146</v>
      </c>
      <c r="F939" s="146" t="s">
        <v>1173</v>
      </c>
      <c r="I939" s="143"/>
      <c r="L939" s="33"/>
      <c r="M939" s="144"/>
      <c r="T939" s="54"/>
      <c r="AT939" s="18" t="s">
        <v>146</v>
      </c>
      <c r="AU939" s="18" t="s">
        <v>82</v>
      </c>
    </row>
    <row r="940" spans="2:65" s="12" customFormat="1" ht="11.25">
      <c r="B940" s="147"/>
      <c r="D940" s="141" t="s">
        <v>148</v>
      </c>
      <c r="E940" s="148" t="s">
        <v>19</v>
      </c>
      <c r="F940" s="149" t="s">
        <v>220</v>
      </c>
      <c r="H940" s="148" t="s">
        <v>19</v>
      </c>
      <c r="I940" s="150"/>
      <c r="L940" s="147"/>
      <c r="M940" s="151"/>
      <c r="T940" s="152"/>
      <c r="AT940" s="148" t="s">
        <v>148</v>
      </c>
      <c r="AU940" s="148" t="s">
        <v>82</v>
      </c>
      <c r="AV940" s="12" t="s">
        <v>80</v>
      </c>
      <c r="AW940" s="12" t="s">
        <v>33</v>
      </c>
      <c r="AX940" s="12" t="s">
        <v>72</v>
      </c>
      <c r="AY940" s="148" t="s">
        <v>134</v>
      </c>
    </row>
    <row r="941" spans="2:65" s="12" customFormat="1" ht="22.5">
      <c r="B941" s="147"/>
      <c r="D941" s="141" t="s">
        <v>148</v>
      </c>
      <c r="E941" s="148" t="s">
        <v>19</v>
      </c>
      <c r="F941" s="149" t="s">
        <v>1155</v>
      </c>
      <c r="H941" s="148" t="s">
        <v>19</v>
      </c>
      <c r="I941" s="150"/>
      <c r="L941" s="147"/>
      <c r="M941" s="151"/>
      <c r="T941" s="152"/>
      <c r="AT941" s="148" t="s">
        <v>148</v>
      </c>
      <c r="AU941" s="148" t="s">
        <v>82</v>
      </c>
      <c r="AV941" s="12" t="s">
        <v>80</v>
      </c>
      <c r="AW941" s="12" t="s">
        <v>33</v>
      </c>
      <c r="AX941" s="12" t="s">
        <v>72</v>
      </c>
      <c r="AY941" s="148" t="s">
        <v>134</v>
      </c>
    </row>
    <row r="942" spans="2:65" s="13" customFormat="1" ht="11.25">
      <c r="B942" s="153"/>
      <c r="D942" s="141" t="s">
        <v>148</v>
      </c>
      <c r="E942" s="154" t="s">
        <v>19</v>
      </c>
      <c r="F942" s="155" t="s">
        <v>1174</v>
      </c>
      <c r="H942" s="156">
        <v>7</v>
      </c>
      <c r="I942" s="157"/>
      <c r="L942" s="153"/>
      <c r="M942" s="158"/>
      <c r="T942" s="159"/>
      <c r="AT942" s="154" t="s">
        <v>148</v>
      </c>
      <c r="AU942" s="154" t="s">
        <v>82</v>
      </c>
      <c r="AV942" s="13" t="s">
        <v>82</v>
      </c>
      <c r="AW942" s="13" t="s">
        <v>33</v>
      </c>
      <c r="AX942" s="13" t="s">
        <v>72</v>
      </c>
      <c r="AY942" s="154" t="s">
        <v>134</v>
      </c>
    </row>
    <row r="943" spans="2:65" s="13" customFormat="1" ht="11.25">
      <c r="B943" s="153"/>
      <c r="D943" s="141" t="s">
        <v>148</v>
      </c>
      <c r="E943" s="154" t="s">
        <v>19</v>
      </c>
      <c r="F943" s="155" t="s">
        <v>1175</v>
      </c>
      <c r="H943" s="156">
        <v>6</v>
      </c>
      <c r="I943" s="157"/>
      <c r="L943" s="153"/>
      <c r="M943" s="158"/>
      <c r="T943" s="159"/>
      <c r="AT943" s="154" t="s">
        <v>148</v>
      </c>
      <c r="AU943" s="154" t="s">
        <v>82</v>
      </c>
      <c r="AV943" s="13" t="s">
        <v>82</v>
      </c>
      <c r="AW943" s="13" t="s">
        <v>33</v>
      </c>
      <c r="AX943" s="13" t="s">
        <v>72</v>
      </c>
      <c r="AY943" s="154" t="s">
        <v>134</v>
      </c>
    </row>
    <row r="944" spans="2:65" s="14" customFormat="1" ht="11.25">
      <c r="B944" s="160"/>
      <c r="D944" s="141" t="s">
        <v>148</v>
      </c>
      <c r="E944" s="161" t="s">
        <v>19</v>
      </c>
      <c r="F944" s="162" t="s">
        <v>174</v>
      </c>
      <c r="H944" s="163">
        <v>13</v>
      </c>
      <c r="I944" s="164"/>
      <c r="L944" s="160"/>
      <c r="M944" s="165"/>
      <c r="T944" s="166"/>
      <c r="AT944" s="161" t="s">
        <v>148</v>
      </c>
      <c r="AU944" s="161" t="s">
        <v>82</v>
      </c>
      <c r="AV944" s="14" t="s">
        <v>142</v>
      </c>
      <c r="AW944" s="14" t="s">
        <v>33</v>
      </c>
      <c r="AX944" s="14" t="s">
        <v>80</v>
      </c>
      <c r="AY944" s="161" t="s">
        <v>134</v>
      </c>
    </row>
    <row r="945" spans="2:65" s="1" customFormat="1" ht="16.5" customHeight="1">
      <c r="B945" s="33"/>
      <c r="C945" s="128" t="s">
        <v>1176</v>
      </c>
      <c r="D945" s="128" t="s">
        <v>137</v>
      </c>
      <c r="E945" s="129" t="s">
        <v>1177</v>
      </c>
      <c r="F945" s="130" t="s">
        <v>1178</v>
      </c>
      <c r="G945" s="131" t="s">
        <v>193</v>
      </c>
      <c r="H945" s="132">
        <v>86.7</v>
      </c>
      <c r="I945" s="133"/>
      <c r="J945" s="134">
        <f>ROUND(I945*H945,2)</f>
        <v>0</v>
      </c>
      <c r="K945" s="130" t="s">
        <v>141</v>
      </c>
      <c r="L945" s="33"/>
      <c r="M945" s="135" t="s">
        <v>19</v>
      </c>
      <c r="N945" s="136" t="s">
        <v>43</v>
      </c>
      <c r="P945" s="137">
        <f>O945*H945</f>
        <v>0</v>
      </c>
      <c r="Q945" s="137">
        <v>1.0000000000000001E-5</v>
      </c>
      <c r="R945" s="137">
        <f>Q945*H945</f>
        <v>8.6700000000000015E-4</v>
      </c>
      <c r="S945" s="137">
        <v>0</v>
      </c>
      <c r="T945" s="138">
        <f>S945*H945</f>
        <v>0</v>
      </c>
      <c r="AR945" s="139" t="s">
        <v>268</v>
      </c>
      <c r="AT945" s="139" t="s">
        <v>137</v>
      </c>
      <c r="AU945" s="139" t="s">
        <v>82</v>
      </c>
      <c r="AY945" s="18" t="s">
        <v>134</v>
      </c>
      <c r="BE945" s="140">
        <f>IF(N945="základní",J945,0)</f>
        <v>0</v>
      </c>
      <c r="BF945" s="140">
        <f>IF(N945="snížená",J945,0)</f>
        <v>0</v>
      </c>
      <c r="BG945" s="140">
        <f>IF(N945="zákl. přenesená",J945,0)</f>
        <v>0</v>
      </c>
      <c r="BH945" s="140">
        <f>IF(N945="sníž. přenesená",J945,0)</f>
        <v>0</v>
      </c>
      <c r="BI945" s="140">
        <f>IF(N945="nulová",J945,0)</f>
        <v>0</v>
      </c>
      <c r="BJ945" s="18" t="s">
        <v>80</v>
      </c>
      <c r="BK945" s="140">
        <f>ROUND(I945*H945,2)</f>
        <v>0</v>
      </c>
      <c r="BL945" s="18" t="s">
        <v>268</v>
      </c>
      <c r="BM945" s="139" t="s">
        <v>1179</v>
      </c>
    </row>
    <row r="946" spans="2:65" s="1" customFormat="1" ht="11.25">
      <c r="B946" s="33"/>
      <c r="D946" s="141" t="s">
        <v>144</v>
      </c>
      <c r="F946" s="142" t="s">
        <v>1180</v>
      </c>
      <c r="I946" s="143"/>
      <c r="L946" s="33"/>
      <c r="M946" s="144"/>
      <c r="T946" s="54"/>
      <c r="AT946" s="18" t="s">
        <v>144</v>
      </c>
      <c r="AU946" s="18" t="s">
        <v>82</v>
      </c>
    </row>
    <row r="947" spans="2:65" s="1" customFormat="1" ht="11.25">
      <c r="B947" s="33"/>
      <c r="D947" s="145" t="s">
        <v>146</v>
      </c>
      <c r="F947" s="146" t="s">
        <v>1181</v>
      </c>
      <c r="I947" s="143"/>
      <c r="L947" s="33"/>
      <c r="M947" s="144"/>
      <c r="T947" s="54"/>
      <c r="AT947" s="18" t="s">
        <v>146</v>
      </c>
      <c r="AU947" s="18" t="s">
        <v>82</v>
      </c>
    </row>
    <row r="948" spans="2:65" s="12" customFormat="1" ht="11.25">
      <c r="B948" s="147"/>
      <c r="D948" s="141" t="s">
        <v>148</v>
      </c>
      <c r="E948" s="148" t="s">
        <v>19</v>
      </c>
      <c r="F948" s="149" t="s">
        <v>220</v>
      </c>
      <c r="H948" s="148" t="s">
        <v>19</v>
      </c>
      <c r="I948" s="150"/>
      <c r="L948" s="147"/>
      <c r="M948" s="151"/>
      <c r="T948" s="152"/>
      <c r="AT948" s="148" t="s">
        <v>148</v>
      </c>
      <c r="AU948" s="148" t="s">
        <v>82</v>
      </c>
      <c r="AV948" s="12" t="s">
        <v>80</v>
      </c>
      <c r="AW948" s="12" t="s">
        <v>33</v>
      </c>
      <c r="AX948" s="12" t="s">
        <v>72</v>
      </c>
      <c r="AY948" s="148" t="s">
        <v>134</v>
      </c>
    </row>
    <row r="949" spans="2:65" s="12" customFormat="1" ht="22.5">
      <c r="B949" s="147"/>
      <c r="D949" s="141" t="s">
        <v>148</v>
      </c>
      <c r="E949" s="148" t="s">
        <v>19</v>
      </c>
      <c r="F949" s="149" t="s">
        <v>1155</v>
      </c>
      <c r="H949" s="148" t="s">
        <v>19</v>
      </c>
      <c r="I949" s="150"/>
      <c r="L949" s="147"/>
      <c r="M949" s="151"/>
      <c r="T949" s="152"/>
      <c r="AT949" s="148" t="s">
        <v>148</v>
      </c>
      <c r="AU949" s="148" t="s">
        <v>82</v>
      </c>
      <c r="AV949" s="12" t="s">
        <v>80</v>
      </c>
      <c r="AW949" s="12" t="s">
        <v>33</v>
      </c>
      <c r="AX949" s="12" t="s">
        <v>72</v>
      </c>
      <c r="AY949" s="148" t="s">
        <v>134</v>
      </c>
    </row>
    <row r="950" spans="2:65" s="13" customFormat="1" ht="11.25">
      <c r="B950" s="153"/>
      <c r="D950" s="141" t="s">
        <v>148</v>
      </c>
      <c r="E950" s="154" t="s">
        <v>19</v>
      </c>
      <c r="F950" s="155" t="s">
        <v>1156</v>
      </c>
      <c r="H950" s="156">
        <v>58.4</v>
      </c>
      <c r="I950" s="157"/>
      <c r="L950" s="153"/>
      <c r="M950" s="158"/>
      <c r="T950" s="159"/>
      <c r="AT950" s="154" t="s">
        <v>148</v>
      </c>
      <c r="AU950" s="154" t="s">
        <v>82</v>
      </c>
      <c r="AV950" s="13" t="s">
        <v>82</v>
      </c>
      <c r="AW950" s="13" t="s">
        <v>33</v>
      </c>
      <c r="AX950" s="13" t="s">
        <v>72</v>
      </c>
      <c r="AY950" s="154" t="s">
        <v>134</v>
      </c>
    </row>
    <row r="951" spans="2:65" s="13" customFormat="1" ht="11.25">
      <c r="B951" s="153"/>
      <c r="D951" s="141" t="s">
        <v>148</v>
      </c>
      <c r="E951" s="154" t="s">
        <v>19</v>
      </c>
      <c r="F951" s="155" t="s">
        <v>1157</v>
      </c>
      <c r="H951" s="156">
        <v>20.75</v>
      </c>
      <c r="I951" s="157"/>
      <c r="L951" s="153"/>
      <c r="M951" s="158"/>
      <c r="T951" s="159"/>
      <c r="AT951" s="154" t="s">
        <v>148</v>
      </c>
      <c r="AU951" s="154" t="s">
        <v>82</v>
      </c>
      <c r="AV951" s="13" t="s">
        <v>82</v>
      </c>
      <c r="AW951" s="13" t="s">
        <v>33</v>
      </c>
      <c r="AX951" s="13" t="s">
        <v>72</v>
      </c>
      <c r="AY951" s="154" t="s">
        <v>134</v>
      </c>
    </row>
    <row r="952" spans="2:65" s="13" customFormat="1" ht="11.25">
      <c r="B952" s="153"/>
      <c r="D952" s="141" t="s">
        <v>148</v>
      </c>
      <c r="E952" s="154" t="s">
        <v>19</v>
      </c>
      <c r="F952" s="155" t="s">
        <v>1158</v>
      </c>
      <c r="H952" s="156">
        <v>7.55</v>
      </c>
      <c r="I952" s="157"/>
      <c r="L952" s="153"/>
      <c r="M952" s="158"/>
      <c r="T952" s="159"/>
      <c r="AT952" s="154" t="s">
        <v>148</v>
      </c>
      <c r="AU952" s="154" t="s">
        <v>82</v>
      </c>
      <c r="AV952" s="13" t="s">
        <v>82</v>
      </c>
      <c r="AW952" s="13" t="s">
        <v>33</v>
      </c>
      <c r="AX952" s="13" t="s">
        <v>72</v>
      </c>
      <c r="AY952" s="154" t="s">
        <v>134</v>
      </c>
    </row>
    <row r="953" spans="2:65" s="14" customFormat="1" ht="11.25">
      <c r="B953" s="160"/>
      <c r="D953" s="141" t="s">
        <v>148</v>
      </c>
      <c r="E953" s="161" t="s">
        <v>19</v>
      </c>
      <c r="F953" s="162" t="s">
        <v>174</v>
      </c>
      <c r="H953" s="163">
        <v>86.7</v>
      </c>
      <c r="I953" s="164"/>
      <c r="L953" s="160"/>
      <c r="M953" s="165"/>
      <c r="T953" s="166"/>
      <c r="AT953" s="161" t="s">
        <v>148</v>
      </c>
      <c r="AU953" s="161" t="s">
        <v>82</v>
      </c>
      <c r="AV953" s="14" t="s">
        <v>142</v>
      </c>
      <c r="AW953" s="14" t="s">
        <v>33</v>
      </c>
      <c r="AX953" s="14" t="s">
        <v>80</v>
      </c>
      <c r="AY953" s="161" t="s">
        <v>134</v>
      </c>
    </row>
    <row r="954" spans="2:65" s="1" customFormat="1" ht="16.5" customHeight="1">
      <c r="B954" s="33"/>
      <c r="C954" s="174" t="s">
        <v>1182</v>
      </c>
      <c r="D954" s="174" t="s">
        <v>320</v>
      </c>
      <c r="E954" s="175" t="s">
        <v>1183</v>
      </c>
      <c r="F954" s="176" t="s">
        <v>1184</v>
      </c>
      <c r="G954" s="177" t="s">
        <v>193</v>
      </c>
      <c r="H954" s="178">
        <v>88.433999999999997</v>
      </c>
      <c r="I954" s="179"/>
      <c r="J954" s="180">
        <f>ROUND(I954*H954,2)</f>
        <v>0</v>
      </c>
      <c r="K954" s="176" t="s">
        <v>141</v>
      </c>
      <c r="L954" s="181"/>
      <c r="M954" s="182" t="s">
        <v>19</v>
      </c>
      <c r="N954" s="183" t="s">
        <v>43</v>
      </c>
      <c r="P954" s="137">
        <f>O954*H954</f>
        <v>0</v>
      </c>
      <c r="Q954" s="137">
        <v>2.7E-4</v>
      </c>
      <c r="R954" s="137">
        <f>Q954*H954</f>
        <v>2.3877180000000001E-2</v>
      </c>
      <c r="S954" s="137">
        <v>0</v>
      </c>
      <c r="T954" s="138">
        <f>S954*H954</f>
        <v>0</v>
      </c>
      <c r="AR954" s="139" t="s">
        <v>395</v>
      </c>
      <c r="AT954" s="139" t="s">
        <v>320</v>
      </c>
      <c r="AU954" s="139" t="s">
        <v>82</v>
      </c>
      <c r="AY954" s="18" t="s">
        <v>134</v>
      </c>
      <c r="BE954" s="140">
        <f>IF(N954="základní",J954,0)</f>
        <v>0</v>
      </c>
      <c r="BF954" s="140">
        <f>IF(N954="snížená",J954,0)</f>
        <v>0</v>
      </c>
      <c r="BG954" s="140">
        <f>IF(N954="zákl. přenesená",J954,0)</f>
        <v>0</v>
      </c>
      <c r="BH954" s="140">
        <f>IF(N954="sníž. přenesená",J954,0)</f>
        <v>0</v>
      </c>
      <c r="BI954" s="140">
        <f>IF(N954="nulová",J954,0)</f>
        <v>0</v>
      </c>
      <c r="BJ954" s="18" t="s">
        <v>80</v>
      </c>
      <c r="BK954" s="140">
        <f>ROUND(I954*H954,2)</f>
        <v>0</v>
      </c>
      <c r="BL954" s="18" t="s">
        <v>268</v>
      </c>
      <c r="BM954" s="139" t="s">
        <v>1185</v>
      </c>
    </row>
    <row r="955" spans="2:65" s="1" customFormat="1" ht="11.25">
      <c r="B955" s="33"/>
      <c r="D955" s="141" t="s">
        <v>144</v>
      </c>
      <c r="F955" s="142" t="s">
        <v>1184</v>
      </c>
      <c r="I955" s="143"/>
      <c r="L955" s="33"/>
      <c r="M955" s="144"/>
      <c r="T955" s="54"/>
      <c r="AT955" s="18" t="s">
        <v>144</v>
      </c>
      <c r="AU955" s="18" t="s">
        <v>82</v>
      </c>
    </row>
    <row r="956" spans="2:65" s="13" customFormat="1" ht="11.25">
      <c r="B956" s="153"/>
      <c r="D956" s="141" t="s">
        <v>148</v>
      </c>
      <c r="E956" s="154" t="s">
        <v>19</v>
      </c>
      <c r="F956" s="155" t="s">
        <v>1186</v>
      </c>
      <c r="H956" s="156">
        <v>86.7</v>
      </c>
      <c r="I956" s="157"/>
      <c r="L956" s="153"/>
      <c r="M956" s="158"/>
      <c r="T956" s="159"/>
      <c r="AT956" s="154" t="s">
        <v>148</v>
      </c>
      <c r="AU956" s="154" t="s">
        <v>82</v>
      </c>
      <c r="AV956" s="13" t="s">
        <v>82</v>
      </c>
      <c r="AW956" s="13" t="s">
        <v>33</v>
      </c>
      <c r="AX956" s="13" t="s">
        <v>80</v>
      </c>
      <c r="AY956" s="154" t="s">
        <v>134</v>
      </c>
    </row>
    <row r="957" spans="2:65" s="13" customFormat="1" ht="11.25">
      <c r="B957" s="153"/>
      <c r="D957" s="141" t="s">
        <v>148</v>
      </c>
      <c r="F957" s="155" t="s">
        <v>1187</v>
      </c>
      <c r="H957" s="156">
        <v>88.433999999999997</v>
      </c>
      <c r="I957" s="157"/>
      <c r="L957" s="153"/>
      <c r="M957" s="158"/>
      <c r="T957" s="159"/>
      <c r="AT957" s="154" t="s">
        <v>148</v>
      </c>
      <c r="AU957" s="154" t="s">
        <v>82</v>
      </c>
      <c r="AV957" s="13" t="s">
        <v>82</v>
      </c>
      <c r="AW957" s="13" t="s">
        <v>4</v>
      </c>
      <c r="AX957" s="13" t="s">
        <v>80</v>
      </c>
      <c r="AY957" s="154" t="s">
        <v>134</v>
      </c>
    </row>
    <row r="958" spans="2:65" s="1" customFormat="1" ht="16.5" customHeight="1">
      <c r="B958" s="33"/>
      <c r="C958" s="128" t="s">
        <v>1188</v>
      </c>
      <c r="D958" s="128" t="s">
        <v>137</v>
      </c>
      <c r="E958" s="129" t="s">
        <v>1189</v>
      </c>
      <c r="F958" s="130" t="s">
        <v>1190</v>
      </c>
      <c r="G958" s="131" t="s">
        <v>193</v>
      </c>
      <c r="H958" s="132">
        <v>7.5</v>
      </c>
      <c r="I958" s="133"/>
      <c r="J958" s="134">
        <f>ROUND(I958*H958,2)</f>
        <v>0</v>
      </c>
      <c r="K958" s="130" t="s">
        <v>141</v>
      </c>
      <c r="L958" s="33"/>
      <c r="M958" s="135" t="s">
        <v>19</v>
      </c>
      <c r="N958" s="136" t="s">
        <v>43</v>
      </c>
      <c r="P958" s="137">
        <f>O958*H958</f>
        <v>0</v>
      </c>
      <c r="Q958" s="137">
        <v>0</v>
      </c>
      <c r="R958" s="137">
        <f>Q958*H958</f>
        <v>0</v>
      </c>
      <c r="S958" s="137">
        <v>0</v>
      </c>
      <c r="T958" s="138">
        <f>S958*H958</f>
        <v>0</v>
      </c>
      <c r="AR958" s="139" t="s">
        <v>268</v>
      </c>
      <c r="AT958" s="139" t="s">
        <v>137</v>
      </c>
      <c r="AU958" s="139" t="s">
        <v>82</v>
      </c>
      <c r="AY958" s="18" t="s">
        <v>134</v>
      </c>
      <c r="BE958" s="140">
        <f>IF(N958="základní",J958,0)</f>
        <v>0</v>
      </c>
      <c r="BF958" s="140">
        <f>IF(N958="snížená",J958,0)</f>
        <v>0</v>
      </c>
      <c r="BG958" s="140">
        <f>IF(N958="zákl. přenesená",J958,0)</f>
        <v>0</v>
      </c>
      <c r="BH958" s="140">
        <f>IF(N958="sníž. přenesená",J958,0)</f>
        <v>0</v>
      </c>
      <c r="BI958" s="140">
        <f>IF(N958="nulová",J958,0)</f>
        <v>0</v>
      </c>
      <c r="BJ958" s="18" t="s">
        <v>80</v>
      </c>
      <c r="BK958" s="140">
        <f>ROUND(I958*H958,2)</f>
        <v>0</v>
      </c>
      <c r="BL958" s="18" t="s">
        <v>268</v>
      </c>
      <c r="BM958" s="139" t="s">
        <v>1191</v>
      </c>
    </row>
    <row r="959" spans="2:65" s="1" customFormat="1" ht="11.25">
      <c r="B959" s="33"/>
      <c r="D959" s="141" t="s">
        <v>144</v>
      </c>
      <c r="F959" s="142" t="s">
        <v>1192</v>
      </c>
      <c r="I959" s="143"/>
      <c r="L959" s="33"/>
      <c r="M959" s="144"/>
      <c r="T959" s="54"/>
      <c r="AT959" s="18" t="s">
        <v>144</v>
      </c>
      <c r="AU959" s="18" t="s">
        <v>82</v>
      </c>
    </row>
    <row r="960" spans="2:65" s="1" customFormat="1" ht="11.25">
      <c r="B960" s="33"/>
      <c r="D960" s="145" t="s">
        <v>146</v>
      </c>
      <c r="F960" s="146" t="s">
        <v>1193</v>
      </c>
      <c r="I960" s="143"/>
      <c r="L960" s="33"/>
      <c r="M960" s="144"/>
      <c r="T960" s="54"/>
      <c r="AT960" s="18" t="s">
        <v>146</v>
      </c>
      <c r="AU960" s="18" t="s">
        <v>82</v>
      </c>
    </row>
    <row r="961" spans="2:65" s="12" customFormat="1" ht="11.25">
      <c r="B961" s="147"/>
      <c r="D961" s="141" t="s">
        <v>148</v>
      </c>
      <c r="E961" s="148" t="s">
        <v>19</v>
      </c>
      <c r="F961" s="149" t="s">
        <v>220</v>
      </c>
      <c r="H961" s="148" t="s">
        <v>19</v>
      </c>
      <c r="I961" s="150"/>
      <c r="L961" s="147"/>
      <c r="M961" s="151"/>
      <c r="T961" s="152"/>
      <c r="AT961" s="148" t="s">
        <v>148</v>
      </c>
      <c r="AU961" s="148" t="s">
        <v>82</v>
      </c>
      <c r="AV961" s="12" t="s">
        <v>80</v>
      </c>
      <c r="AW961" s="12" t="s">
        <v>33</v>
      </c>
      <c r="AX961" s="12" t="s">
        <v>72</v>
      </c>
      <c r="AY961" s="148" t="s">
        <v>134</v>
      </c>
    </row>
    <row r="962" spans="2:65" s="13" customFormat="1" ht="11.25">
      <c r="B962" s="153"/>
      <c r="D962" s="141" t="s">
        <v>148</v>
      </c>
      <c r="E962" s="154" t="s">
        <v>19</v>
      </c>
      <c r="F962" s="155" t="s">
        <v>1194</v>
      </c>
      <c r="H962" s="156">
        <v>7.5</v>
      </c>
      <c r="I962" s="157"/>
      <c r="L962" s="153"/>
      <c r="M962" s="158"/>
      <c r="T962" s="159"/>
      <c r="AT962" s="154" t="s">
        <v>148</v>
      </c>
      <c r="AU962" s="154" t="s">
        <v>82</v>
      </c>
      <c r="AV962" s="13" t="s">
        <v>82</v>
      </c>
      <c r="AW962" s="13" t="s">
        <v>33</v>
      </c>
      <c r="AX962" s="13" t="s">
        <v>80</v>
      </c>
      <c r="AY962" s="154" t="s">
        <v>134</v>
      </c>
    </row>
    <row r="963" spans="2:65" s="1" customFormat="1" ht="24.2" customHeight="1">
      <c r="B963" s="33"/>
      <c r="C963" s="174" t="s">
        <v>1195</v>
      </c>
      <c r="D963" s="174" t="s">
        <v>320</v>
      </c>
      <c r="E963" s="175" t="s">
        <v>1196</v>
      </c>
      <c r="F963" s="176" t="s">
        <v>1197</v>
      </c>
      <c r="G963" s="177" t="s">
        <v>193</v>
      </c>
      <c r="H963" s="178">
        <v>7.65</v>
      </c>
      <c r="I963" s="179"/>
      <c r="J963" s="180">
        <f>ROUND(I963*H963,2)</f>
        <v>0</v>
      </c>
      <c r="K963" s="176" t="s">
        <v>271</v>
      </c>
      <c r="L963" s="181"/>
      <c r="M963" s="182" t="s">
        <v>19</v>
      </c>
      <c r="N963" s="183" t="s">
        <v>43</v>
      </c>
      <c r="P963" s="137">
        <f>O963*H963</f>
        <v>0</v>
      </c>
      <c r="Q963" s="137">
        <v>2.5999999999999998E-4</v>
      </c>
      <c r="R963" s="137">
        <f>Q963*H963</f>
        <v>1.9889999999999999E-3</v>
      </c>
      <c r="S963" s="137">
        <v>0</v>
      </c>
      <c r="T963" s="138">
        <f>S963*H963</f>
        <v>0</v>
      </c>
      <c r="AR963" s="139" t="s">
        <v>395</v>
      </c>
      <c r="AT963" s="139" t="s">
        <v>320</v>
      </c>
      <c r="AU963" s="139" t="s">
        <v>82</v>
      </c>
      <c r="AY963" s="18" t="s">
        <v>134</v>
      </c>
      <c r="BE963" s="140">
        <f>IF(N963="základní",J963,0)</f>
        <v>0</v>
      </c>
      <c r="BF963" s="140">
        <f>IF(N963="snížená",J963,0)</f>
        <v>0</v>
      </c>
      <c r="BG963" s="140">
        <f>IF(N963="zákl. přenesená",J963,0)</f>
        <v>0</v>
      </c>
      <c r="BH963" s="140">
        <f>IF(N963="sníž. přenesená",J963,0)</f>
        <v>0</v>
      </c>
      <c r="BI963" s="140">
        <f>IF(N963="nulová",J963,0)</f>
        <v>0</v>
      </c>
      <c r="BJ963" s="18" t="s">
        <v>80</v>
      </c>
      <c r="BK963" s="140">
        <f>ROUND(I963*H963,2)</f>
        <v>0</v>
      </c>
      <c r="BL963" s="18" t="s">
        <v>268</v>
      </c>
      <c r="BM963" s="139" t="s">
        <v>1198</v>
      </c>
    </row>
    <row r="964" spans="2:65" s="1" customFormat="1" ht="11.25">
      <c r="B964" s="33"/>
      <c r="D964" s="141" t="s">
        <v>144</v>
      </c>
      <c r="F964" s="142" t="s">
        <v>1197</v>
      </c>
      <c r="I964" s="143"/>
      <c r="L964" s="33"/>
      <c r="M964" s="144"/>
      <c r="T964" s="54"/>
      <c r="AT964" s="18" t="s">
        <v>144</v>
      </c>
      <c r="AU964" s="18" t="s">
        <v>82</v>
      </c>
    </row>
    <row r="965" spans="2:65" s="13" customFormat="1" ht="11.25">
      <c r="B965" s="153"/>
      <c r="D965" s="141" t="s">
        <v>148</v>
      </c>
      <c r="E965" s="154" t="s">
        <v>19</v>
      </c>
      <c r="F965" s="155" t="s">
        <v>1199</v>
      </c>
      <c r="H965" s="156">
        <v>7.5</v>
      </c>
      <c r="I965" s="157"/>
      <c r="L965" s="153"/>
      <c r="M965" s="158"/>
      <c r="T965" s="159"/>
      <c r="AT965" s="154" t="s">
        <v>148</v>
      </c>
      <c r="AU965" s="154" t="s">
        <v>82</v>
      </c>
      <c r="AV965" s="13" t="s">
        <v>82</v>
      </c>
      <c r="AW965" s="13" t="s">
        <v>33</v>
      </c>
      <c r="AX965" s="13" t="s">
        <v>80</v>
      </c>
      <c r="AY965" s="154" t="s">
        <v>134</v>
      </c>
    </row>
    <row r="966" spans="2:65" s="13" customFormat="1" ht="11.25">
      <c r="B966" s="153"/>
      <c r="D966" s="141" t="s">
        <v>148</v>
      </c>
      <c r="F966" s="155" t="s">
        <v>1200</v>
      </c>
      <c r="H966" s="156">
        <v>7.65</v>
      </c>
      <c r="I966" s="157"/>
      <c r="L966" s="153"/>
      <c r="M966" s="158"/>
      <c r="T966" s="159"/>
      <c r="AT966" s="154" t="s">
        <v>148</v>
      </c>
      <c r="AU966" s="154" t="s">
        <v>82</v>
      </c>
      <c r="AV966" s="13" t="s">
        <v>82</v>
      </c>
      <c r="AW966" s="13" t="s">
        <v>4</v>
      </c>
      <c r="AX966" s="13" t="s">
        <v>80</v>
      </c>
      <c r="AY966" s="154" t="s">
        <v>134</v>
      </c>
    </row>
    <row r="967" spans="2:65" s="1" customFormat="1" ht="33" customHeight="1">
      <c r="B967" s="33"/>
      <c r="C967" s="128" t="s">
        <v>1201</v>
      </c>
      <c r="D967" s="128" t="s">
        <v>137</v>
      </c>
      <c r="E967" s="129" t="s">
        <v>1202</v>
      </c>
      <c r="F967" s="130" t="s">
        <v>1203</v>
      </c>
      <c r="G967" s="131" t="s">
        <v>168</v>
      </c>
      <c r="H967" s="132">
        <v>87.76</v>
      </c>
      <c r="I967" s="133"/>
      <c r="J967" s="134">
        <f>ROUND(I967*H967,2)</f>
        <v>0</v>
      </c>
      <c r="K967" s="130" t="s">
        <v>141</v>
      </c>
      <c r="L967" s="33"/>
      <c r="M967" s="135" t="s">
        <v>19</v>
      </c>
      <c r="N967" s="136" t="s">
        <v>43</v>
      </c>
      <c r="P967" s="137">
        <f>O967*H967</f>
        <v>0</v>
      </c>
      <c r="Q967" s="137">
        <v>5.0000000000000002E-5</v>
      </c>
      <c r="R967" s="137">
        <f>Q967*H967</f>
        <v>4.3880000000000004E-3</v>
      </c>
      <c r="S967" s="137">
        <v>0</v>
      </c>
      <c r="T967" s="138">
        <f>S967*H967</f>
        <v>0</v>
      </c>
      <c r="AR967" s="139" t="s">
        <v>268</v>
      </c>
      <c r="AT967" s="139" t="s">
        <v>137</v>
      </c>
      <c r="AU967" s="139" t="s">
        <v>82</v>
      </c>
      <c r="AY967" s="18" t="s">
        <v>134</v>
      </c>
      <c r="BE967" s="140">
        <f>IF(N967="základní",J967,0)</f>
        <v>0</v>
      </c>
      <c r="BF967" s="140">
        <f>IF(N967="snížená",J967,0)</f>
        <v>0</v>
      </c>
      <c r="BG967" s="140">
        <f>IF(N967="zákl. přenesená",J967,0)</f>
        <v>0</v>
      </c>
      <c r="BH967" s="140">
        <f>IF(N967="sníž. přenesená",J967,0)</f>
        <v>0</v>
      </c>
      <c r="BI967" s="140">
        <f>IF(N967="nulová",J967,0)</f>
        <v>0</v>
      </c>
      <c r="BJ967" s="18" t="s">
        <v>80</v>
      </c>
      <c r="BK967" s="140">
        <f>ROUND(I967*H967,2)</f>
        <v>0</v>
      </c>
      <c r="BL967" s="18" t="s">
        <v>268</v>
      </c>
      <c r="BM967" s="139" t="s">
        <v>1204</v>
      </c>
    </row>
    <row r="968" spans="2:65" s="1" customFormat="1" ht="19.5">
      <c r="B968" s="33"/>
      <c r="D968" s="141" t="s">
        <v>144</v>
      </c>
      <c r="F968" s="142" t="s">
        <v>1205</v>
      </c>
      <c r="I968" s="143"/>
      <c r="L968" s="33"/>
      <c r="M968" s="144"/>
      <c r="T968" s="54"/>
      <c r="AT968" s="18" t="s">
        <v>144</v>
      </c>
      <c r="AU968" s="18" t="s">
        <v>82</v>
      </c>
    </row>
    <row r="969" spans="2:65" s="1" customFormat="1" ht="11.25">
      <c r="B969" s="33"/>
      <c r="D969" s="145" t="s">
        <v>146</v>
      </c>
      <c r="F969" s="146" t="s">
        <v>1206</v>
      </c>
      <c r="I969" s="143"/>
      <c r="L969" s="33"/>
      <c r="M969" s="144"/>
      <c r="T969" s="54"/>
      <c r="AT969" s="18" t="s">
        <v>146</v>
      </c>
      <c r="AU969" s="18" t="s">
        <v>82</v>
      </c>
    </row>
    <row r="970" spans="2:65" s="12" customFormat="1" ht="11.25">
      <c r="B970" s="147"/>
      <c r="D970" s="141" t="s">
        <v>148</v>
      </c>
      <c r="E970" s="148" t="s">
        <v>19</v>
      </c>
      <c r="F970" s="149" t="s">
        <v>220</v>
      </c>
      <c r="H970" s="148" t="s">
        <v>19</v>
      </c>
      <c r="I970" s="150"/>
      <c r="L970" s="147"/>
      <c r="M970" s="151"/>
      <c r="T970" s="152"/>
      <c r="AT970" s="148" t="s">
        <v>148</v>
      </c>
      <c r="AU970" s="148" t="s">
        <v>82</v>
      </c>
      <c r="AV970" s="12" t="s">
        <v>80</v>
      </c>
      <c r="AW970" s="12" t="s">
        <v>33</v>
      </c>
      <c r="AX970" s="12" t="s">
        <v>72</v>
      </c>
      <c r="AY970" s="148" t="s">
        <v>134</v>
      </c>
    </row>
    <row r="971" spans="2:65" s="12" customFormat="1" ht="11.25">
      <c r="B971" s="147"/>
      <c r="D971" s="141" t="s">
        <v>148</v>
      </c>
      <c r="E971" s="148" t="s">
        <v>19</v>
      </c>
      <c r="F971" s="149" t="s">
        <v>1207</v>
      </c>
      <c r="H971" s="148" t="s">
        <v>19</v>
      </c>
      <c r="I971" s="150"/>
      <c r="L971" s="147"/>
      <c r="M971" s="151"/>
      <c r="T971" s="152"/>
      <c r="AT971" s="148" t="s">
        <v>148</v>
      </c>
      <c r="AU971" s="148" t="s">
        <v>82</v>
      </c>
      <c r="AV971" s="12" t="s">
        <v>80</v>
      </c>
      <c r="AW971" s="12" t="s">
        <v>33</v>
      </c>
      <c r="AX971" s="12" t="s">
        <v>72</v>
      </c>
      <c r="AY971" s="148" t="s">
        <v>134</v>
      </c>
    </row>
    <row r="972" spans="2:65" s="13" customFormat="1" ht="11.25">
      <c r="B972" s="153"/>
      <c r="D972" s="141" t="s">
        <v>148</v>
      </c>
      <c r="E972" s="154" t="s">
        <v>19</v>
      </c>
      <c r="F972" s="155" t="s">
        <v>1066</v>
      </c>
      <c r="H972" s="156">
        <v>23.8</v>
      </c>
      <c r="I972" s="157"/>
      <c r="L972" s="153"/>
      <c r="M972" s="158"/>
      <c r="T972" s="159"/>
      <c r="AT972" s="154" t="s">
        <v>148</v>
      </c>
      <c r="AU972" s="154" t="s">
        <v>82</v>
      </c>
      <c r="AV972" s="13" t="s">
        <v>82</v>
      </c>
      <c r="AW972" s="13" t="s">
        <v>33</v>
      </c>
      <c r="AX972" s="13" t="s">
        <v>72</v>
      </c>
      <c r="AY972" s="154" t="s">
        <v>134</v>
      </c>
    </row>
    <row r="973" spans="2:65" s="13" customFormat="1" ht="11.25">
      <c r="B973" s="153"/>
      <c r="D973" s="141" t="s">
        <v>148</v>
      </c>
      <c r="E973" s="154" t="s">
        <v>19</v>
      </c>
      <c r="F973" s="155" t="s">
        <v>1067</v>
      </c>
      <c r="H973" s="156">
        <v>15.31</v>
      </c>
      <c r="I973" s="157"/>
      <c r="L973" s="153"/>
      <c r="M973" s="158"/>
      <c r="T973" s="159"/>
      <c r="AT973" s="154" t="s">
        <v>148</v>
      </c>
      <c r="AU973" s="154" t="s">
        <v>82</v>
      </c>
      <c r="AV973" s="13" t="s">
        <v>82</v>
      </c>
      <c r="AW973" s="13" t="s">
        <v>33</v>
      </c>
      <c r="AX973" s="13" t="s">
        <v>72</v>
      </c>
      <c r="AY973" s="154" t="s">
        <v>134</v>
      </c>
    </row>
    <row r="974" spans="2:65" s="13" customFormat="1" ht="11.25">
      <c r="B974" s="153"/>
      <c r="D974" s="141" t="s">
        <v>148</v>
      </c>
      <c r="E974" s="154" t="s">
        <v>19</v>
      </c>
      <c r="F974" s="155" t="s">
        <v>1068</v>
      </c>
      <c r="H974" s="156">
        <v>10.58</v>
      </c>
      <c r="I974" s="157"/>
      <c r="L974" s="153"/>
      <c r="M974" s="158"/>
      <c r="T974" s="159"/>
      <c r="AT974" s="154" t="s">
        <v>148</v>
      </c>
      <c r="AU974" s="154" t="s">
        <v>82</v>
      </c>
      <c r="AV974" s="13" t="s">
        <v>82</v>
      </c>
      <c r="AW974" s="13" t="s">
        <v>33</v>
      </c>
      <c r="AX974" s="13" t="s">
        <v>72</v>
      </c>
      <c r="AY974" s="154" t="s">
        <v>134</v>
      </c>
    </row>
    <row r="975" spans="2:65" s="13" customFormat="1" ht="11.25">
      <c r="B975" s="153"/>
      <c r="D975" s="141" t="s">
        <v>148</v>
      </c>
      <c r="E975" s="154" t="s">
        <v>19</v>
      </c>
      <c r="F975" s="155" t="s">
        <v>1069</v>
      </c>
      <c r="H975" s="156">
        <v>3.48</v>
      </c>
      <c r="I975" s="157"/>
      <c r="L975" s="153"/>
      <c r="M975" s="158"/>
      <c r="T975" s="159"/>
      <c r="AT975" s="154" t="s">
        <v>148</v>
      </c>
      <c r="AU975" s="154" t="s">
        <v>82</v>
      </c>
      <c r="AV975" s="13" t="s">
        <v>82</v>
      </c>
      <c r="AW975" s="13" t="s">
        <v>33</v>
      </c>
      <c r="AX975" s="13" t="s">
        <v>72</v>
      </c>
      <c r="AY975" s="154" t="s">
        <v>134</v>
      </c>
    </row>
    <row r="976" spans="2:65" s="13" customFormat="1" ht="11.25">
      <c r="B976" s="153"/>
      <c r="D976" s="141" t="s">
        <v>148</v>
      </c>
      <c r="E976" s="154" t="s">
        <v>19</v>
      </c>
      <c r="F976" s="155" t="s">
        <v>894</v>
      </c>
      <c r="H976" s="156">
        <v>2.56</v>
      </c>
      <c r="I976" s="157"/>
      <c r="L976" s="153"/>
      <c r="M976" s="158"/>
      <c r="T976" s="159"/>
      <c r="AT976" s="154" t="s">
        <v>148</v>
      </c>
      <c r="AU976" s="154" t="s">
        <v>82</v>
      </c>
      <c r="AV976" s="13" t="s">
        <v>82</v>
      </c>
      <c r="AW976" s="13" t="s">
        <v>33</v>
      </c>
      <c r="AX976" s="13" t="s">
        <v>72</v>
      </c>
      <c r="AY976" s="154" t="s">
        <v>134</v>
      </c>
    </row>
    <row r="977" spans="2:65" s="13" customFormat="1" ht="11.25">
      <c r="B977" s="153"/>
      <c r="D977" s="141" t="s">
        <v>148</v>
      </c>
      <c r="E977" s="154" t="s">
        <v>19</v>
      </c>
      <c r="F977" s="155" t="s">
        <v>1070</v>
      </c>
      <c r="H977" s="156">
        <v>17.170000000000002</v>
      </c>
      <c r="I977" s="157"/>
      <c r="L977" s="153"/>
      <c r="M977" s="158"/>
      <c r="T977" s="159"/>
      <c r="AT977" s="154" t="s">
        <v>148</v>
      </c>
      <c r="AU977" s="154" t="s">
        <v>82</v>
      </c>
      <c r="AV977" s="13" t="s">
        <v>82</v>
      </c>
      <c r="AW977" s="13" t="s">
        <v>33</v>
      </c>
      <c r="AX977" s="13" t="s">
        <v>72</v>
      </c>
      <c r="AY977" s="154" t="s">
        <v>134</v>
      </c>
    </row>
    <row r="978" spans="2:65" s="13" customFormat="1" ht="11.25">
      <c r="B978" s="153"/>
      <c r="D978" s="141" t="s">
        <v>148</v>
      </c>
      <c r="E978" s="154" t="s">
        <v>19</v>
      </c>
      <c r="F978" s="155" t="s">
        <v>1059</v>
      </c>
      <c r="H978" s="156">
        <v>14.86</v>
      </c>
      <c r="I978" s="157"/>
      <c r="L978" s="153"/>
      <c r="M978" s="158"/>
      <c r="T978" s="159"/>
      <c r="AT978" s="154" t="s">
        <v>148</v>
      </c>
      <c r="AU978" s="154" t="s">
        <v>82</v>
      </c>
      <c r="AV978" s="13" t="s">
        <v>82</v>
      </c>
      <c r="AW978" s="13" t="s">
        <v>33</v>
      </c>
      <c r="AX978" s="13" t="s">
        <v>72</v>
      </c>
      <c r="AY978" s="154" t="s">
        <v>134</v>
      </c>
    </row>
    <row r="979" spans="2:65" s="14" customFormat="1" ht="11.25">
      <c r="B979" s="160"/>
      <c r="D979" s="141" t="s">
        <v>148</v>
      </c>
      <c r="E979" s="161" t="s">
        <v>19</v>
      </c>
      <c r="F979" s="162" t="s">
        <v>174</v>
      </c>
      <c r="H979" s="163">
        <v>87.76</v>
      </c>
      <c r="I979" s="164"/>
      <c r="L979" s="160"/>
      <c r="M979" s="165"/>
      <c r="T979" s="166"/>
      <c r="AT979" s="161" t="s">
        <v>148</v>
      </c>
      <c r="AU979" s="161" t="s">
        <v>82</v>
      </c>
      <c r="AV979" s="14" t="s">
        <v>142</v>
      </c>
      <c r="AW979" s="14" t="s">
        <v>33</v>
      </c>
      <c r="AX979" s="14" t="s">
        <v>80</v>
      </c>
      <c r="AY979" s="161" t="s">
        <v>134</v>
      </c>
    </row>
    <row r="980" spans="2:65" s="1" customFormat="1" ht="24.2" customHeight="1">
      <c r="B980" s="33"/>
      <c r="C980" s="128" t="s">
        <v>1208</v>
      </c>
      <c r="D980" s="128" t="s">
        <v>137</v>
      </c>
      <c r="E980" s="129" t="s">
        <v>1209</v>
      </c>
      <c r="F980" s="130" t="s">
        <v>1210</v>
      </c>
      <c r="G980" s="131" t="s">
        <v>533</v>
      </c>
      <c r="H980" s="184"/>
      <c r="I980" s="133"/>
      <c r="J980" s="134">
        <f>ROUND(I980*H980,2)</f>
        <v>0</v>
      </c>
      <c r="K980" s="130" t="s">
        <v>141</v>
      </c>
      <c r="L980" s="33"/>
      <c r="M980" s="135" t="s">
        <v>19</v>
      </c>
      <c r="N980" s="136" t="s">
        <v>43</v>
      </c>
      <c r="P980" s="137">
        <f>O980*H980</f>
        <v>0</v>
      </c>
      <c r="Q980" s="137">
        <v>0</v>
      </c>
      <c r="R980" s="137">
        <f>Q980*H980</f>
        <v>0</v>
      </c>
      <c r="S980" s="137">
        <v>0</v>
      </c>
      <c r="T980" s="138">
        <f>S980*H980</f>
        <v>0</v>
      </c>
      <c r="AR980" s="139" t="s">
        <v>268</v>
      </c>
      <c r="AT980" s="139" t="s">
        <v>137</v>
      </c>
      <c r="AU980" s="139" t="s">
        <v>82</v>
      </c>
      <c r="AY980" s="18" t="s">
        <v>134</v>
      </c>
      <c r="BE980" s="140">
        <f>IF(N980="základní",J980,0)</f>
        <v>0</v>
      </c>
      <c r="BF980" s="140">
        <f>IF(N980="snížená",J980,0)</f>
        <v>0</v>
      </c>
      <c r="BG980" s="140">
        <f>IF(N980="zákl. přenesená",J980,0)</f>
        <v>0</v>
      </c>
      <c r="BH980" s="140">
        <f>IF(N980="sníž. přenesená",J980,0)</f>
        <v>0</v>
      </c>
      <c r="BI980" s="140">
        <f>IF(N980="nulová",J980,0)</f>
        <v>0</v>
      </c>
      <c r="BJ980" s="18" t="s">
        <v>80</v>
      </c>
      <c r="BK980" s="140">
        <f>ROUND(I980*H980,2)</f>
        <v>0</v>
      </c>
      <c r="BL980" s="18" t="s">
        <v>268</v>
      </c>
      <c r="BM980" s="139" t="s">
        <v>1211</v>
      </c>
    </row>
    <row r="981" spans="2:65" s="1" customFormat="1" ht="29.25">
      <c r="B981" s="33"/>
      <c r="D981" s="141" t="s">
        <v>144</v>
      </c>
      <c r="F981" s="142" t="s">
        <v>1212</v>
      </c>
      <c r="I981" s="143"/>
      <c r="L981" s="33"/>
      <c r="M981" s="144"/>
      <c r="T981" s="54"/>
      <c r="AT981" s="18" t="s">
        <v>144</v>
      </c>
      <c r="AU981" s="18" t="s">
        <v>82</v>
      </c>
    </row>
    <row r="982" spans="2:65" s="1" customFormat="1" ht="11.25">
      <c r="B982" s="33"/>
      <c r="D982" s="145" t="s">
        <v>146</v>
      </c>
      <c r="F982" s="146" t="s">
        <v>1213</v>
      </c>
      <c r="I982" s="143"/>
      <c r="L982" s="33"/>
      <c r="M982" s="144"/>
      <c r="T982" s="54"/>
      <c r="AT982" s="18" t="s">
        <v>146</v>
      </c>
      <c r="AU982" s="18" t="s">
        <v>82</v>
      </c>
    </row>
    <row r="983" spans="2:65" s="11" customFormat="1" ht="22.9" customHeight="1">
      <c r="B983" s="116"/>
      <c r="D983" s="117" t="s">
        <v>71</v>
      </c>
      <c r="E983" s="126" t="s">
        <v>1214</v>
      </c>
      <c r="F983" s="126" t="s">
        <v>1215</v>
      </c>
      <c r="I983" s="119"/>
      <c r="J983" s="127">
        <f>BK983</f>
        <v>0</v>
      </c>
      <c r="L983" s="116"/>
      <c r="M983" s="121"/>
      <c r="P983" s="122">
        <f>SUM(P984:P1044)</f>
        <v>0</v>
      </c>
      <c r="R983" s="122">
        <f>SUM(R984:R1044)</f>
        <v>0.42067264000000004</v>
      </c>
      <c r="T983" s="123">
        <f>SUM(T984:T1044)</f>
        <v>0</v>
      </c>
      <c r="AR983" s="117" t="s">
        <v>82</v>
      </c>
      <c r="AT983" s="124" t="s">
        <v>71</v>
      </c>
      <c r="AU983" s="124" t="s">
        <v>80</v>
      </c>
      <c r="AY983" s="117" t="s">
        <v>134</v>
      </c>
      <c r="BK983" s="125">
        <f>SUM(BK984:BK1044)</f>
        <v>0</v>
      </c>
    </row>
    <row r="984" spans="2:65" s="1" customFormat="1" ht="16.5" customHeight="1">
      <c r="B984" s="33"/>
      <c r="C984" s="128" t="s">
        <v>1216</v>
      </c>
      <c r="D984" s="128" t="s">
        <v>137</v>
      </c>
      <c r="E984" s="129" t="s">
        <v>1217</v>
      </c>
      <c r="F984" s="130" t="s">
        <v>1218</v>
      </c>
      <c r="G984" s="131" t="s">
        <v>168</v>
      </c>
      <c r="H984" s="132">
        <v>22.672000000000001</v>
      </c>
      <c r="I984" s="133"/>
      <c r="J984" s="134">
        <f>ROUND(I984*H984,2)</f>
        <v>0</v>
      </c>
      <c r="K984" s="130" t="s">
        <v>141</v>
      </c>
      <c r="L984" s="33"/>
      <c r="M984" s="135" t="s">
        <v>19</v>
      </c>
      <c r="N984" s="136" t="s">
        <v>43</v>
      </c>
      <c r="P984" s="137">
        <f>O984*H984</f>
        <v>0</v>
      </c>
      <c r="Q984" s="137">
        <v>0</v>
      </c>
      <c r="R984" s="137">
        <f>Q984*H984</f>
        <v>0</v>
      </c>
      <c r="S984" s="137">
        <v>0</v>
      </c>
      <c r="T984" s="138">
        <f>S984*H984</f>
        <v>0</v>
      </c>
      <c r="AR984" s="139" t="s">
        <v>268</v>
      </c>
      <c r="AT984" s="139" t="s">
        <v>137</v>
      </c>
      <c r="AU984" s="139" t="s">
        <v>82</v>
      </c>
      <c r="AY984" s="18" t="s">
        <v>134</v>
      </c>
      <c r="BE984" s="140">
        <f>IF(N984="základní",J984,0)</f>
        <v>0</v>
      </c>
      <c r="BF984" s="140">
        <f>IF(N984="snížená",J984,0)</f>
        <v>0</v>
      </c>
      <c r="BG984" s="140">
        <f>IF(N984="zákl. přenesená",J984,0)</f>
        <v>0</v>
      </c>
      <c r="BH984" s="140">
        <f>IF(N984="sníž. přenesená",J984,0)</f>
        <v>0</v>
      </c>
      <c r="BI984" s="140">
        <f>IF(N984="nulová",J984,0)</f>
        <v>0</v>
      </c>
      <c r="BJ984" s="18" t="s">
        <v>80</v>
      </c>
      <c r="BK984" s="140">
        <f>ROUND(I984*H984,2)</f>
        <v>0</v>
      </c>
      <c r="BL984" s="18" t="s">
        <v>268</v>
      </c>
      <c r="BM984" s="139" t="s">
        <v>1219</v>
      </c>
    </row>
    <row r="985" spans="2:65" s="1" customFormat="1" ht="19.5">
      <c r="B985" s="33"/>
      <c r="D985" s="141" t="s">
        <v>144</v>
      </c>
      <c r="F985" s="142" t="s">
        <v>1220</v>
      </c>
      <c r="I985" s="143"/>
      <c r="L985" s="33"/>
      <c r="M985" s="144"/>
      <c r="T985" s="54"/>
      <c r="AT985" s="18" t="s">
        <v>144</v>
      </c>
      <c r="AU985" s="18" t="s">
        <v>82</v>
      </c>
    </row>
    <row r="986" spans="2:65" s="1" customFormat="1" ht="11.25">
      <c r="B986" s="33"/>
      <c r="D986" s="145" t="s">
        <v>146</v>
      </c>
      <c r="F986" s="146" t="s">
        <v>1221</v>
      </c>
      <c r="I986" s="143"/>
      <c r="L986" s="33"/>
      <c r="M986" s="144"/>
      <c r="T986" s="54"/>
      <c r="AT986" s="18" t="s">
        <v>146</v>
      </c>
      <c r="AU986" s="18" t="s">
        <v>82</v>
      </c>
    </row>
    <row r="987" spans="2:65" s="12" customFormat="1" ht="11.25">
      <c r="B987" s="147"/>
      <c r="D987" s="141" t="s">
        <v>148</v>
      </c>
      <c r="E987" s="148" t="s">
        <v>19</v>
      </c>
      <c r="F987" s="149" t="s">
        <v>1222</v>
      </c>
      <c r="H987" s="148" t="s">
        <v>19</v>
      </c>
      <c r="I987" s="150"/>
      <c r="L987" s="147"/>
      <c r="M987" s="151"/>
      <c r="T987" s="152"/>
      <c r="AT987" s="148" t="s">
        <v>148</v>
      </c>
      <c r="AU987" s="148" t="s">
        <v>82</v>
      </c>
      <c r="AV987" s="12" t="s">
        <v>80</v>
      </c>
      <c r="AW987" s="12" t="s">
        <v>33</v>
      </c>
      <c r="AX987" s="12" t="s">
        <v>72</v>
      </c>
      <c r="AY987" s="148" t="s">
        <v>134</v>
      </c>
    </row>
    <row r="988" spans="2:65" s="13" customFormat="1" ht="11.25">
      <c r="B988" s="153"/>
      <c r="D988" s="141" t="s">
        <v>148</v>
      </c>
      <c r="E988" s="154" t="s">
        <v>19</v>
      </c>
      <c r="F988" s="155" t="s">
        <v>1223</v>
      </c>
      <c r="H988" s="156">
        <v>16.591999999999999</v>
      </c>
      <c r="I988" s="157"/>
      <c r="L988" s="153"/>
      <c r="M988" s="158"/>
      <c r="T988" s="159"/>
      <c r="AT988" s="154" t="s">
        <v>148</v>
      </c>
      <c r="AU988" s="154" t="s">
        <v>82</v>
      </c>
      <c r="AV988" s="13" t="s">
        <v>82</v>
      </c>
      <c r="AW988" s="13" t="s">
        <v>33</v>
      </c>
      <c r="AX988" s="13" t="s">
        <v>72</v>
      </c>
      <c r="AY988" s="154" t="s">
        <v>134</v>
      </c>
    </row>
    <row r="989" spans="2:65" s="13" customFormat="1" ht="11.25">
      <c r="B989" s="153"/>
      <c r="D989" s="141" t="s">
        <v>148</v>
      </c>
      <c r="E989" s="154" t="s">
        <v>19</v>
      </c>
      <c r="F989" s="155" t="s">
        <v>1224</v>
      </c>
      <c r="H989" s="156">
        <v>3.84</v>
      </c>
      <c r="I989" s="157"/>
      <c r="L989" s="153"/>
      <c r="M989" s="158"/>
      <c r="T989" s="159"/>
      <c r="AT989" s="154" t="s">
        <v>148</v>
      </c>
      <c r="AU989" s="154" t="s">
        <v>82</v>
      </c>
      <c r="AV989" s="13" t="s">
        <v>82</v>
      </c>
      <c r="AW989" s="13" t="s">
        <v>33</v>
      </c>
      <c r="AX989" s="13" t="s">
        <v>72</v>
      </c>
      <c r="AY989" s="154" t="s">
        <v>134</v>
      </c>
    </row>
    <row r="990" spans="2:65" s="13" customFormat="1" ht="11.25">
      <c r="B990" s="153"/>
      <c r="D990" s="141" t="s">
        <v>148</v>
      </c>
      <c r="E990" s="154" t="s">
        <v>19</v>
      </c>
      <c r="F990" s="155" t="s">
        <v>1225</v>
      </c>
      <c r="H990" s="156">
        <v>2.2400000000000002</v>
      </c>
      <c r="I990" s="157"/>
      <c r="L990" s="153"/>
      <c r="M990" s="158"/>
      <c r="T990" s="159"/>
      <c r="AT990" s="154" t="s">
        <v>148</v>
      </c>
      <c r="AU990" s="154" t="s">
        <v>82</v>
      </c>
      <c r="AV990" s="13" t="s">
        <v>82</v>
      </c>
      <c r="AW990" s="13" t="s">
        <v>33</v>
      </c>
      <c r="AX990" s="13" t="s">
        <v>72</v>
      </c>
      <c r="AY990" s="154" t="s">
        <v>134</v>
      </c>
    </row>
    <row r="991" spans="2:65" s="14" customFormat="1" ht="11.25">
      <c r="B991" s="160"/>
      <c r="D991" s="141" t="s">
        <v>148</v>
      </c>
      <c r="E991" s="161" t="s">
        <v>19</v>
      </c>
      <c r="F991" s="162" t="s">
        <v>174</v>
      </c>
      <c r="H991" s="163">
        <v>22.671999999999997</v>
      </c>
      <c r="I991" s="164"/>
      <c r="L991" s="160"/>
      <c r="M991" s="165"/>
      <c r="T991" s="166"/>
      <c r="AT991" s="161" t="s">
        <v>148</v>
      </c>
      <c r="AU991" s="161" t="s">
        <v>82</v>
      </c>
      <c r="AV991" s="14" t="s">
        <v>142</v>
      </c>
      <c r="AW991" s="14" t="s">
        <v>33</v>
      </c>
      <c r="AX991" s="14" t="s">
        <v>80</v>
      </c>
      <c r="AY991" s="161" t="s">
        <v>134</v>
      </c>
    </row>
    <row r="992" spans="2:65" s="1" customFormat="1" ht="16.5" customHeight="1">
      <c r="B992" s="33"/>
      <c r="C992" s="128" t="s">
        <v>1226</v>
      </c>
      <c r="D992" s="128" t="s">
        <v>137</v>
      </c>
      <c r="E992" s="129" t="s">
        <v>1227</v>
      </c>
      <c r="F992" s="130" t="s">
        <v>1228</v>
      </c>
      <c r="G992" s="131" t="s">
        <v>168</v>
      </c>
      <c r="H992" s="132">
        <v>22.672000000000001</v>
      </c>
      <c r="I992" s="133"/>
      <c r="J992" s="134">
        <f>ROUND(I992*H992,2)</f>
        <v>0</v>
      </c>
      <c r="K992" s="130" t="s">
        <v>141</v>
      </c>
      <c r="L992" s="33"/>
      <c r="M992" s="135" t="s">
        <v>19</v>
      </c>
      <c r="N992" s="136" t="s">
        <v>43</v>
      </c>
      <c r="P992" s="137">
        <f>O992*H992</f>
        <v>0</v>
      </c>
      <c r="Q992" s="137">
        <v>2.9999999999999997E-4</v>
      </c>
      <c r="R992" s="137">
        <f>Q992*H992</f>
        <v>6.8015999999999997E-3</v>
      </c>
      <c r="S992" s="137">
        <v>0</v>
      </c>
      <c r="T992" s="138">
        <f>S992*H992</f>
        <v>0</v>
      </c>
      <c r="AR992" s="139" t="s">
        <v>268</v>
      </c>
      <c r="AT992" s="139" t="s">
        <v>137</v>
      </c>
      <c r="AU992" s="139" t="s">
        <v>82</v>
      </c>
      <c r="AY992" s="18" t="s">
        <v>134</v>
      </c>
      <c r="BE992" s="140">
        <f>IF(N992="základní",J992,0)</f>
        <v>0</v>
      </c>
      <c r="BF992" s="140">
        <f>IF(N992="snížená",J992,0)</f>
        <v>0</v>
      </c>
      <c r="BG992" s="140">
        <f>IF(N992="zákl. přenesená",J992,0)</f>
        <v>0</v>
      </c>
      <c r="BH992" s="140">
        <f>IF(N992="sníž. přenesená",J992,0)</f>
        <v>0</v>
      </c>
      <c r="BI992" s="140">
        <f>IF(N992="nulová",J992,0)</f>
        <v>0</v>
      </c>
      <c r="BJ992" s="18" t="s">
        <v>80</v>
      </c>
      <c r="BK992" s="140">
        <f>ROUND(I992*H992,2)</f>
        <v>0</v>
      </c>
      <c r="BL992" s="18" t="s">
        <v>268</v>
      </c>
      <c r="BM992" s="139" t="s">
        <v>1229</v>
      </c>
    </row>
    <row r="993" spans="2:65" s="1" customFormat="1" ht="19.5">
      <c r="B993" s="33"/>
      <c r="D993" s="141" t="s">
        <v>144</v>
      </c>
      <c r="F993" s="142" t="s">
        <v>1230</v>
      </c>
      <c r="I993" s="143"/>
      <c r="L993" s="33"/>
      <c r="M993" s="144"/>
      <c r="T993" s="54"/>
      <c r="AT993" s="18" t="s">
        <v>144</v>
      </c>
      <c r="AU993" s="18" t="s">
        <v>82</v>
      </c>
    </row>
    <row r="994" spans="2:65" s="1" customFormat="1" ht="11.25">
      <c r="B994" s="33"/>
      <c r="D994" s="145" t="s">
        <v>146</v>
      </c>
      <c r="F994" s="146" t="s">
        <v>1231</v>
      </c>
      <c r="I994" s="143"/>
      <c r="L994" s="33"/>
      <c r="M994" s="144"/>
      <c r="T994" s="54"/>
      <c r="AT994" s="18" t="s">
        <v>146</v>
      </c>
      <c r="AU994" s="18" t="s">
        <v>82</v>
      </c>
    </row>
    <row r="995" spans="2:65" s="12" customFormat="1" ht="11.25">
      <c r="B995" s="147"/>
      <c r="D995" s="141" t="s">
        <v>148</v>
      </c>
      <c r="E995" s="148" t="s">
        <v>19</v>
      </c>
      <c r="F995" s="149" t="s">
        <v>1222</v>
      </c>
      <c r="H995" s="148" t="s">
        <v>19</v>
      </c>
      <c r="I995" s="150"/>
      <c r="L995" s="147"/>
      <c r="M995" s="151"/>
      <c r="T995" s="152"/>
      <c r="AT995" s="148" t="s">
        <v>148</v>
      </c>
      <c r="AU995" s="148" t="s">
        <v>82</v>
      </c>
      <c r="AV995" s="12" t="s">
        <v>80</v>
      </c>
      <c r="AW995" s="12" t="s">
        <v>33</v>
      </c>
      <c r="AX995" s="12" t="s">
        <v>72</v>
      </c>
      <c r="AY995" s="148" t="s">
        <v>134</v>
      </c>
    </row>
    <row r="996" spans="2:65" s="13" customFormat="1" ht="11.25">
      <c r="B996" s="153"/>
      <c r="D996" s="141" t="s">
        <v>148</v>
      </c>
      <c r="E996" s="154" t="s">
        <v>19</v>
      </c>
      <c r="F996" s="155" t="s">
        <v>1223</v>
      </c>
      <c r="H996" s="156">
        <v>16.591999999999999</v>
      </c>
      <c r="I996" s="157"/>
      <c r="L996" s="153"/>
      <c r="M996" s="158"/>
      <c r="T996" s="159"/>
      <c r="AT996" s="154" t="s">
        <v>148</v>
      </c>
      <c r="AU996" s="154" t="s">
        <v>82</v>
      </c>
      <c r="AV996" s="13" t="s">
        <v>82</v>
      </c>
      <c r="AW996" s="13" t="s">
        <v>33</v>
      </c>
      <c r="AX996" s="13" t="s">
        <v>72</v>
      </c>
      <c r="AY996" s="154" t="s">
        <v>134</v>
      </c>
    </row>
    <row r="997" spans="2:65" s="13" customFormat="1" ht="11.25">
      <c r="B997" s="153"/>
      <c r="D997" s="141" t="s">
        <v>148</v>
      </c>
      <c r="E997" s="154" t="s">
        <v>19</v>
      </c>
      <c r="F997" s="155" t="s">
        <v>1224</v>
      </c>
      <c r="H997" s="156">
        <v>3.84</v>
      </c>
      <c r="I997" s="157"/>
      <c r="L997" s="153"/>
      <c r="M997" s="158"/>
      <c r="T997" s="159"/>
      <c r="AT997" s="154" t="s">
        <v>148</v>
      </c>
      <c r="AU997" s="154" t="s">
        <v>82</v>
      </c>
      <c r="AV997" s="13" t="s">
        <v>82</v>
      </c>
      <c r="AW997" s="13" t="s">
        <v>33</v>
      </c>
      <c r="AX997" s="13" t="s">
        <v>72</v>
      </c>
      <c r="AY997" s="154" t="s">
        <v>134</v>
      </c>
    </row>
    <row r="998" spans="2:65" s="13" customFormat="1" ht="11.25">
      <c r="B998" s="153"/>
      <c r="D998" s="141" t="s">
        <v>148</v>
      </c>
      <c r="E998" s="154" t="s">
        <v>19</v>
      </c>
      <c r="F998" s="155" t="s">
        <v>1225</v>
      </c>
      <c r="H998" s="156">
        <v>2.2400000000000002</v>
      </c>
      <c r="I998" s="157"/>
      <c r="L998" s="153"/>
      <c r="M998" s="158"/>
      <c r="T998" s="159"/>
      <c r="AT998" s="154" t="s">
        <v>148</v>
      </c>
      <c r="AU998" s="154" t="s">
        <v>82</v>
      </c>
      <c r="AV998" s="13" t="s">
        <v>82</v>
      </c>
      <c r="AW998" s="13" t="s">
        <v>33</v>
      </c>
      <c r="AX998" s="13" t="s">
        <v>72</v>
      </c>
      <c r="AY998" s="154" t="s">
        <v>134</v>
      </c>
    </row>
    <row r="999" spans="2:65" s="14" customFormat="1" ht="11.25">
      <c r="B999" s="160"/>
      <c r="D999" s="141" t="s">
        <v>148</v>
      </c>
      <c r="E999" s="161" t="s">
        <v>19</v>
      </c>
      <c r="F999" s="162" t="s">
        <v>174</v>
      </c>
      <c r="H999" s="163">
        <v>22.671999999999997</v>
      </c>
      <c r="I999" s="164"/>
      <c r="L999" s="160"/>
      <c r="M999" s="165"/>
      <c r="T999" s="166"/>
      <c r="AT999" s="161" t="s">
        <v>148</v>
      </c>
      <c r="AU999" s="161" t="s">
        <v>82</v>
      </c>
      <c r="AV999" s="14" t="s">
        <v>142</v>
      </c>
      <c r="AW999" s="14" t="s">
        <v>33</v>
      </c>
      <c r="AX999" s="14" t="s">
        <v>80</v>
      </c>
      <c r="AY999" s="161" t="s">
        <v>134</v>
      </c>
    </row>
    <row r="1000" spans="2:65" s="1" customFormat="1" ht="33" customHeight="1">
      <c r="B1000" s="33"/>
      <c r="C1000" s="128" t="s">
        <v>1232</v>
      </c>
      <c r="D1000" s="128" t="s">
        <v>137</v>
      </c>
      <c r="E1000" s="129" t="s">
        <v>1233</v>
      </c>
      <c r="F1000" s="130" t="s">
        <v>1234</v>
      </c>
      <c r="G1000" s="131" t="s">
        <v>168</v>
      </c>
      <c r="H1000" s="132">
        <v>22.672000000000001</v>
      </c>
      <c r="I1000" s="133"/>
      <c r="J1000" s="134">
        <f>ROUND(I1000*H1000,2)</f>
        <v>0</v>
      </c>
      <c r="K1000" s="130" t="s">
        <v>141</v>
      </c>
      <c r="L1000" s="33"/>
      <c r="M1000" s="135" t="s">
        <v>19</v>
      </c>
      <c r="N1000" s="136" t="s">
        <v>43</v>
      </c>
      <c r="P1000" s="137">
        <f>O1000*H1000</f>
        <v>0</v>
      </c>
      <c r="Q1000" s="137">
        <v>5.3800000000000002E-3</v>
      </c>
      <c r="R1000" s="137">
        <f>Q1000*H1000</f>
        <v>0.12197536</v>
      </c>
      <c r="S1000" s="137">
        <v>0</v>
      </c>
      <c r="T1000" s="138">
        <f>S1000*H1000</f>
        <v>0</v>
      </c>
      <c r="AR1000" s="139" t="s">
        <v>268</v>
      </c>
      <c r="AT1000" s="139" t="s">
        <v>137</v>
      </c>
      <c r="AU1000" s="139" t="s">
        <v>82</v>
      </c>
      <c r="AY1000" s="18" t="s">
        <v>134</v>
      </c>
      <c r="BE1000" s="140">
        <f>IF(N1000="základní",J1000,0)</f>
        <v>0</v>
      </c>
      <c r="BF1000" s="140">
        <f>IF(N1000="snížená",J1000,0)</f>
        <v>0</v>
      </c>
      <c r="BG1000" s="140">
        <f>IF(N1000="zákl. přenesená",J1000,0)</f>
        <v>0</v>
      </c>
      <c r="BH1000" s="140">
        <f>IF(N1000="sníž. přenesená",J1000,0)</f>
        <v>0</v>
      </c>
      <c r="BI1000" s="140">
        <f>IF(N1000="nulová",J1000,0)</f>
        <v>0</v>
      </c>
      <c r="BJ1000" s="18" t="s">
        <v>80</v>
      </c>
      <c r="BK1000" s="140">
        <f>ROUND(I1000*H1000,2)</f>
        <v>0</v>
      </c>
      <c r="BL1000" s="18" t="s">
        <v>268</v>
      </c>
      <c r="BM1000" s="139" t="s">
        <v>1235</v>
      </c>
    </row>
    <row r="1001" spans="2:65" s="1" customFormat="1" ht="19.5">
      <c r="B1001" s="33"/>
      <c r="D1001" s="141" t="s">
        <v>144</v>
      </c>
      <c r="F1001" s="142" t="s">
        <v>1236</v>
      </c>
      <c r="I1001" s="143"/>
      <c r="L1001" s="33"/>
      <c r="M1001" s="144"/>
      <c r="T1001" s="54"/>
      <c r="AT1001" s="18" t="s">
        <v>144</v>
      </c>
      <c r="AU1001" s="18" t="s">
        <v>82</v>
      </c>
    </row>
    <row r="1002" spans="2:65" s="1" customFormat="1" ht="11.25">
      <c r="B1002" s="33"/>
      <c r="D1002" s="145" t="s">
        <v>146</v>
      </c>
      <c r="F1002" s="146" t="s">
        <v>1237</v>
      </c>
      <c r="I1002" s="143"/>
      <c r="L1002" s="33"/>
      <c r="M1002" s="144"/>
      <c r="T1002" s="54"/>
      <c r="AT1002" s="18" t="s">
        <v>146</v>
      </c>
      <c r="AU1002" s="18" t="s">
        <v>82</v>
      </c>
    </row>
    <row r="1003" spans="2:65" s="12" customFormat="1" ht="11.25">
      <c r="B1003" s="147"/>
      <c r="D1003" s="141" t="s">
        <v>148</v>
      </c>
      <c r="E1003" s="148" t="s">
        <v>19</v>
      </c>
      <c r="F1003" s="149" t="s">
        <v>1222</v>
      </c>
      <c r="H1003" s="148" t="s">
        <v>19</v>
      </c>
      <c r="I1003" s="150"/>
      <c r="L1003" s="147"/>
      <c r="M1003" s="151"/>
      <c r="T1003" s="152"/>
      <c r="AT1003" s="148" t="s">
        <v>148</v>
      </c>
      <c r="AU1003" s="148" t="s">
        <v>82</v>
      </c>
      <c r="AV1003" s="12" t="s">
        <v>80</v>
      </c>
      <c r="AW1003" s="12" t="s">
        <v>33</v>
      </c>
      <c r="AX1003" s="12" t="s">
        <v>72</v>
      </c>
      <c r="AY1003" s="148" t="s">
        <v>134</v>
      </c>
    </row>
    <row r="1004" spans="2:65" s="13" customFormat="1" ht="11.25">
      <c r="B1004" s="153"/>
      <c r="D1004" s="141" t="s">
        <v>148</v>
      </c>
      <c r="E1004" s="154" t="s">
        <v>19</v>
      </c>
      <c r="F1004" s="155" t="s">
        <v>1223</v>
      </c>
      <c r="H1004" s="156">
        <v>16.591999999999999</v>
      </c>
      <c r="I1004" s="157"/>
      <c r="L1004" s="153"/>
      <c r="M1004" s="158"/>
      <c r="T1004" s="159"/>
      <c r="AT1004" s="154" t="s">
        <v>148</v>
      </c>
      <c r="AU1004" s="154" t="s">
        <v>82</v>
      </c>
      <c r="AV1004" s="13" t="s">
        <v>82</v>
      </c>
      <c r="AW1004" s="13" t="s">
        <v>33</v>
      </c>
      <c r="AX1004" s="13" t="s">
        <v>72</v>
      </c>
      <c r="AY1004" s="154" t="s">
        <v>134</v>
      </c>
    </row>
    <row r="1005" spans="2:65" s="13" customFormat="1" ht="11.25">
      <c r="B1005" s="153"/>
      <c r="D1005" s="141" t="s">
        <v>148</v>
      </c>
      <c r="E1005" s="154" t="s">
        <v>19</v>
      </c>
      <c r="F1005" s="155" t="s">
        <v>1224</v>
      </c>
      <c r="H1005" s="156">
        <v>3.84</v>
      </c>
      <c r="I1005" s="157"/>
      <c r="L1005" s="153"/>
      <c r="M1005" s="158"/>
      <c r="T1005" s="159"/>
      <c r="AT1005" s="154" t="s">
        <v>148</v>
      </c>
      <c r="AU1005" s="154" t="s">
        <v>82</v>
      </c>
      <c r="AV1005" s="13" t="s">
        <v>82</v>
      </c>
      <c r="AW1005" s="13" t="s">
        <v>33</v>
      </c>
      <c r="AX1005" s="13" t="s">
        <v>72</v>
      </c>
      <c r="AY1005" s="154" t="s">
        <v>134</v>
      </c>
    </row>
    <row r="1006" spans="2:65" s="13" customFormat="1" ht="11.25">
      <c r="B1006" s="153"/>
      <c r="D1006" s="141" t="s">
        <v>148</v>
      </c>
      <c r="E1006" s="154" t="s">
        <v>19</v>
      </c>
      <c r="F1006" s="155" t="s">
        <v>1225</v>
      </c>
      <c r="H1006" s="156">
        <v>2.2400000000000002</v>
      </c>
      <c r="I1006" s="157"/>
      <c r="L1006" s="153"/>
      <c r="M1006" s="158"/>
      <c r="T1006" s="159"/>
      <c r="AT1006" s="154" t="s">
        <v>148</v>
      </c>
      <c r="AU1006" s="154" t="s">
        <v>82</v>
      </c>
      <c r="AV1006" s="13" t="s">
        <v>82</v>
      </c>
      <c r="AW1006" s="13" t="s">
        <v>33</v>
      </c>
      <c r="AX1006" s="13" t="s">
        <v>72</v>
      </c>
      <c r="AY1006" s="154" t="s">
        <v>134</v>
      </c>
    </row>
    <row r="1007" spans="2:65" s="14" customFormat="1" ht="11.25">
      <c r="B1007" s="160"/>
      <c r="D1007" s="141" t="s">
        <v>148</v>
      </c>
      <c r="E1007" s="161" t="s">
        <v>19</v>
      </c>
      <c r="F1007" s="162" t="s">
        <v>174</v>
      </c>
      <c r="H1007" s="163">
        <v>22.671999999999997</v>
      </c>
      <c r="I1007" s="164"/>
      <c r="L1007" s="160"/>
      <c r="M1007" s="165"/>
      <c r="T1007" s="166"/>
      <c r="AT1007" s="161" t="s">
        <v>148</v>
      </c>
      <c r="AU1007" s="161" t="s">
        <v>82</v>
      </c>
      <c r="AV1007" s="14" t="s">
        <v>142</v>
      </c>
      <c r="AW1007" s="14" t="s">
        <v>33</v>
      </c>
      <c r="AX1007" s="14" t="s">
        <v>80</v>
      </c>
      <c r="AY1007" s="161" t="s">
        <v>134</v>
      </c>
    </row>
    <row r="1008" spans="2:65" s="1" customFormat="1" ht="24.2" customHeight="1">
      <c r="B1008" s="33"/>
      <c r="C1008" s="174" t="s">
        <v>1238</v>
      </c>
      <c r="D1008" s="174" t="s">
        <v>320</v>
      </c>
      <c r="E1008" s="175" t="s">
        <v>1239</v>
      </c>
      <c r="F1008" s="176" t="s">
        <v>1240</v>
      </c>
      <c r="G1008" s="177" t="s">
        <v>168</v>
      </c>
      <c r="H1008" s="178">
        <v>24.939</v>
      </c>
      <c r="I1008" s="179"/>
      <c r="J1008" s="180">
        <f>ROUND(I1008*H1008,2)</f>
        <v>0</v>
      </c>
      <c r="K1008" s="176" t="s">
        <v>141</v>
      </c>
      <c r="L1008" s="181"/>
      <c r="M1008" s="182" t="s">
        <v>19</v>
      </c>
      <c r="N1008" s="183" t="s">
        <v>43</v>
      </c>
      <c r="P1008" s="137">
        <f>O1008*H1008</f>
        <v>0</v>
      </c>
      <c r="Q1008" s="137">
        <v>1.112E-2</v>
      </c>
      <c r="R1008" s="137">
        <f>Q1008*H1008</f>
        <v>0.27732168000000001</v>
      </c>
      <c r="S1008" s="137">
        <v>0</v>
      </c>
      <c r="T1008" s="138">
        <f>S1008*H1008</f>
        <v>0</v>
      </c>
      <c r="AR1008" s="139" t="s">
        <v>395</v>
      </c>
      <c r="AT1008" s="139" t="s">
        <v>320</v>
      </c>
      <c r="AU1008" s="139" t="s">
        <v>82</v>
      </c>
      <c r="AY1008" s="18" t="s">
        <v>134</v>
      </c>
      <c r="BE1008" s="140">
        <f>IF(N1008="základní",J1008,0)</f>
        <v>0</v>
      </c>
      <c r="BF1008" s="140">
        <f>IF(N1008="snížená",J1008,0)</f>
        <v>0</v>
      </c>
      <c r="BG1008" s="140">
        <f>IF(N1008="zákl. přenesená",J1008,0)</f>
        <v>0</v>
      </c>
      <c r="BH1008" s="140">
        <f>IF(N1008="sníž. přenesená",J1008,0)</f>
        <v>0</v>
      </c>
      <c r="BI1008" s="140">
        <f>IF(N1008="nulová",J1008,0)</f>
        <v>0</v>
      </c>
      <c r="BJ1008" s="18" t="s">
        <v>80</v>
      </c>
      <c r="BK1008" s="140">
        <f>ROUND(I1008*H1008,2)</f>
        <v>0</v>
      </c>
      <c r="BL1008" s="18" t="s">
        <v>268</v>
      </c>
      <c r="BM1008" s="139" t="s">
        <v>1241</v>
      </c>
    </row>
    <row r="1009" spans="2:65" s="1" customFormat="1" ht="19.5">
      <c r="B1009" s="33"/>
      <c r="D1009" s="141" t="s">
        <v>144</v>
      </c>
      <c r="F1009" s="142" t="s">
        <v>1240</v>
      </c>
      <c r="I1009" s="143"/>
      <c r="L1009" s="33"/>
      <c r="M1009" s="144"/>
      <c r="T1009" s="54"/>
      <c r="AT1009" s="18" t="s">
        <v>144</v>
      </c>
      <c r="AU1009" s="18" t="s">
        <v>82</v>
      </c>
    </row>
    <row r="1010" spans="2:65" s="12" customFormat="1" ht="11.25">
      <c r="B1010" s="147"/>
      <c r="D1010" s="141" t="s">
        <v>148</v>
      </c>
      <c r="E1010" s="148" t="s">
        <v>19</v>
      </c>
      <c r="F1010" s="149" t="s">
        <v>1242</v>
      </c>
      <c r="H1010" s="148" t="s">
        <v>19</v>
      </c>
      <c r="I1010" s="150"/>
      <c r="L1010" s="147"/>
      <c r="M1010" s="151"/>
      <c r="T1010" s="152"/>
      <c r="AT1010" s="148" t="s">
        <v>148</v>
      </c>
      <c r="AU1010" s="148" t="s">
        <v>82</v>
      </c>
      <c r="AV1010" s="12" t="s">
        <v>80</v>
      </c>
      <c r="AW1010" s="12" t="s">
        <v>33</v>
      </c>
      <c r="AX1010" s="12" t="s">
        <v>72</v>
      </c>
      <c r="AY1010" s="148" t="s">
        <v>134</v>
      </c>
    </row>
    <row r="1011" spans="2:65" s="13" customFormat="1" ht="11.25">
      <c r="B1011" s="153"/>
      <c r="D1011" s="141" t="s">
        <v>148</v>
      </c>
      <c r="E1011" s="154" t="s">
        <v>19</v>
      </c>
      <c r="F1011" s="155" t="s">
        <v>1243</v>
      </c>
      <c r="H1011" s="156">
        <v>22.672000000000001</v>
      </c>
      <c r="I1011" s="157"/>
      <c r="L1011" s="153"/>
      <c r="M1011" s="158"/>
      <c r="T1011" s="159"/>
      <c r="AT1011" s="154" t="s">
        <v>148</v>
      </c>
      <c r="AU1011" s="154" t="s">
        <v>82</v>
      </c>
      <c r="AV1011" s="13" t="s">
        <v>82</v>
      </c>
      <c r="AW1011" s="13" t="s">
        <v>33</v>
      </c>
      <c r="AX1011" s="13" t="s">
        <v>80</v>
      </c>
      <c r="AY1011" s="154" t="s">
        <v>134</v>
      </c>
    </row>
    <row r="1012" spans="2:65" s="13" customFormat="1" ht="11.25">
      <c r="B1012" s="153"/>
      <c r="D1012" s="141" t="s">
        <v>148</v>
      </c>
      <c r="F1012" s="155" t="s">
        <v>1244</v>
      </c>
      <c r="H1012" s="156">
        <v>24.939</v>
      </c>
      <c r="I1012" s="157"/>
      <c r="L1012" s="153"/>
      <c r="M1012" s="158"/>
      <c r="T1012" s="159"/>
      <c r="AT1012" s="154" t="s">
        <v>148</v>
      </c>
      <c r="AU1012" s="154" t="s">
        <v>82</v>
      </c>
      <c r="AV1012" s="13" t="s">
        <v>82</v>
      </c>
      <c r="AW1012" s="13" t="s">
        <v>4</v>
      </c>
      <c r="AX1012" s="13" t="s">
        <v>80</v>
      </c>
      <c r="AY1012" s="154" t="s">
        <v>134</v>
      </c>
    </row>
    <row r="1013" spans="2:65" s="1" customFormat="1" ht="24.2" customHeight="1">
      <c r="B1013" s="33"/>
      <c r="C1013" s="128" t="s">
        <v>1245</v>
      </c>
      <c r="D1013" s="128" t="s">
        <v>137</v>
      </c>
      <c r="E1013" s="129" t="s">
        <v>1246</v>
      </c>
      <c r="F1013" s="130" t="s">
        <v>1247</v>
      </c>
      <c r="G1013" s="131" t="s">
        <v>168</v>
      </c>
      <c r="H1013" s="132">
        <v>0.48</v>
      </c>
      <c r="I1013" s="133"/>
      <c r="J1013" s="134">
        <f>ROUND(I1013*H1013,2)</f>
        <v>0</v>
      </c>
      <c r="K1013" s="130" t="s">
        <v>141</v>
      </c>
      <c r="L1013" s="33"/>
      <c r="M1013" s="135" t="s">
        <v>19</v>
      </c>
      <c r="N1013" s="136" t="s">
        <v>43</v>
      </c>
      <c r="P1013" s="137">
        <f>O1013*H1013</f>
        <v>0</v>
      </c>
      <c r="Q1013" s="137">
        <v>5.8E-4</v>
      </c>
      <c r="R1013" s="137">
        <f>Q1013*H1013</f>
        <v>2.7839999999999999E-4</v>
      </c>
      <c r="S1013" s="137">
        <v>0</v>
      </c>
      <c r="T1013" s="138">
        <f>S1013*H1013</f>
        <v>0</v>
      </c>
      <c r="AR1013" s="139" t="s">
        <v>268</v>
      </c>
      <c r="AT1013" s="139" t="s">
        <v>137</v>
      </c>
      <c r="AU1013" s="139" t="s">
        <v>82</v>
      </c>
      <c r="AY1013" s="18" t="s">
        <v>134</v>
      </c>
      <c r="BE1013" s="140">
        <f>IF(N1013="základní",J1013,0)</f>
        <v>0</v>
      </c>
      <c r="BF1013" s="140">
        <f>IF(N1013="snížená",J1013,0)</f>
        <v>0</v>
      </c>
      <c r="BG1013" s="140">
        <f>IF(N1013="zákl. přenesená",J1013,0)</f>
        <v>0</v>
      </c>
      <c r="BH1013" s="140">
        <f>IF(N1013="sníž. přenesená",J1013,0)</f>
        <v>0</v>
      </c>
      <c r="BI1013" s="140">
        <f>IF(N1013="nulová",J1013,0)</f>
        <v>0</v>
      </c>
      <c r="BJ1013" s="18" t="s">
        <v>80</v>
      </c>
      <c r="BK1013" s="140">
        <f>ROUND(I1013*H1013,2)</f>
        <v>0</v>
      </c>
      <c r="BL1013" s="18" t="s">
        <v>268</v>
      </c>
      <c r="BM1013" s="139" t="s">
        <v>1248</v>
      </c>
    </row>
    <row r="1014" spans="2:65" s="1" customFormat="1" ht="19.5">
      <c r="B1014" s="33"/>
      <c r="D1014" s="141" t="s">
        <v>144</v>
      </c>
      <c r="F1014" s="142" t="s">
        <v>1249</v>
      </c>
      <c r="I1014" s="143"/>
      <c r="L1014" s="33"/>
      <c r="M1014" s="144"/>
      <c r="T1014" s="54"/>
      <c r="AT1014" s="18" t="s">
        <v>144</v>
      </c>
      <c r="AU1014" s="18" t="s">
        <v>82</v>
      </c>
    </row>
    <row r="1015" spans="2:65" s="1" customFormat="1" ht="11.25">
      <c r="B1015" s="33"/>
      <c r="D1015" s="145" t="s">
        <v>146</v>
      </c>
      <c r="F1015" s="146" t="s">
        <v>1250</v>
      </c>
      <c r="I1015" s="143"/>
      <c r="L1015" s="33"/>
      <c r="M1015" s="144"/>
      <c r="T1015" s="54"/>
      <c r="AT1015" s="18" t="s">
        <v>146</v>
      </c>
      <c r="AU1015" s="18" t="s">
        <v>82</v>
      </c>
    </row>
    <row r="1016" spans="2:65" s="12" customFormat="1" ht="11.25">
      <c r="B1016" s="147"/>
      <c r="D1016" s="141" t="s">
        <v>148</v>
      </c>
      <c r="E1016" s="148" t="s">
        <v>19</v>
      </c>
      <c r="F1016" s="149" t="s">
        <v>1222</v>
      </c>
      <c r="H1016" s="148" t="s">
        <v>19</v>
      </c>
      <c r="I1016" s="150"/>
      <c r="L1016" s="147"/>
      <c r="M1016" s="151"/>
      <c r="T1016" s="152"/>
      <c r="AT1016" s="148" t="s">
        <v>148</v>
      </c>
      <c r="AU1016" s="148" t="s">
        <v>82</v>
      </c>
      <c r="AV1016" s="12" t="s">
        <v>80</v>
      </c>
      <c r="AW1016" s="12" t="s">
        <v>33</v>
      </c>
      <c r="AX1016" s="12" t="s">
        <v>72</v>
      </c>
      <c r="AY1016" s="148" t="s">
        <v>134</v>
      </c>
    </row>
    <row r="1017" spans="2:65" s="13" customFormat="1" ht="11.25">
      <c r="B1017" s="153"/>
      <c r="D1017" s="141" t="s">
        <v>148</v>
      </c>
      <c r="E1017" s="154" t="s">
        <v>19</v>
      </c>
      <c r="F1017" s="155" t="s">
        <v>1251</v>
      </c>
      <c r="H1017" s="156">
        <v>0.48</v>
      </c>
      <c r="I1017" s="157"/>
      <c r="L1017" s="153"/>
      <c r="M1017" s="158"/>
      <c r="T1017" s="159"/>
      <c r="AT1017" s="154" t="s">
        <v>148</v>
      </c>
      <c r="AU1017" s="154" t="s">
        <v>82</v>
      </c>
      <c r="AV1017" s="13" t="s">
        <v>82</v>
      </c>
      <c r="AW1017" s="13" t="s">
        <v>33</v>
      </c>
      <c r="AX1017" s="13" t="s">
        <v>80</v>
      </c>
      <c r="AY1017" s="154" t="s">
        <v>134</v>
      </c>
    </row>
    <row r="1018" spans="2:65" s="1" customFormat="1" ht="24.2" customHeight="1">
      <c r="B1018" s="33"/>
      <c r="C1018" s="174" t="s">
        <v>1252</v>
      </c>
      <c r="D1018" s="174" t="s">
        <v>320</v>
      </c>
      <c r="E1018" s="175" t="s">
        <v>1253</v>
      </c>
      <c r="F1018" s="176" t="s">
        <v>1254</v>
      </c>
      <c r="G1018" s="177" t="s">
        <v>168</v>
      </c>
      <c r="H1018" s="178">
        <v>0.52800000000000002</v>
      </c>
      <c r="I1018" s="179"/>
      <c r="J1018" s="180">
        <f>ROUND(I1018*H1018,2)</f>
        <v>0</v>
      </c>
      <c r="K1018" s="176" t="s">
        <v>141</v>
      </c>
      <c r="L1018" s="181"/>
      <c r="M1018" s="182" t="s">
        <v>19</v>
      </c>
      <c r="N1018" s="183" t="s">
        <v>43</v>
      </c>
      <c r="P1018" s="137">
        <f>O1018*H1018</f>
        <v>0</v>
      </c>
      <c r="Q1018" s="137">
        <v>0.01</v>
      </c>
      <c r="R1018" s="137">
        <f>Q1018*H1018</f>
        <v>5.28E-3</v>
      </c>
      <c r="S1018" s="137">
        <v>0</v>
      </c>
      <c r="T1018" s="138">
        <f>S1018*H1018</f>
        <v>0</v>
      </c>
      <c r="AR1018" s="139" t="s">
        <v>395</v>
      </c>
      <c r="AT1018" s="139" t="s">
        <v>320</v>
      </c>
      <c r="AU1018" s="139" t="s">
        <v>82</v>
      </c>
      <c r="AY1018" s="18" t="s">
        <v>134</v>
      </c>
      <c r="BE1018" s="140">
        <f>IF(N1018="základní",J1018,0)</f>
        <v>0</v>
      </c>
      <c r="BF1018" s="140">
        <f>IF(N1018="snížená",J1018,0)</f>
        <v>0</v>
      </c>
      <c r="BG1018" s="140">
        <f>IF(N1018="zákl. přenesená",J1018,0)</f>
        <v>0</v>
      </c>
      <c r="BH1018" s="140">
        <f>IF(N1018="sníž. přenesená",J1018,0)</f>
        <v>0</v>
      </c>
      <c r="BI1018" s="140">
        <f>IF(N1018="nulová",J1018,0)</f>
        <v>0</v>
      </c>
      <c r="BJ1018" s="18" t="s">
        <v>80</v>
      </c>
      <c r="BK1018" s="140">
        <f>ROUND(I1018*H1018,2)</f>
        <v>0</v>
      </c>
      <c r="BL1018" s="18" t="s">
        <v>268</v>
      </c>
      <c r="BM1018" s="139" t="s">
        <v>1255</v>
      </c>
    </row>
    <row r="1019" spans="2:65" s="1" customFormat="1" ht="11.25">
      <c r="B1019" s="33"/>
      <c r="D1019" s="141" t="s">
        <v>144</v>
      </c>
      <c r="F1019" s="142" t="s">
        <v>1254</v>
      </c>
      <c r="I1019" s="143"/>
      <c r="L1019" s="33"/>
      <c r="M1019" s="144"/>
      <c r="T1019" s="54"/>
      <c r="AT1019" s="18" t="s">
        <v>144</v>
      </c>
      <c r="AU1019" s="18" t="s">
        <v>82</v>
      </c>
    </row>
    <row r="1020" spans="2:65" s="13" customFormat="1" ht="11.25">
      <c r="B1020" s="153"/>
      <c r="D1020" s="141" t="s">
        <v>148</v>
      </c>
      <c r="E1020" s="154" t="s">
        <v>19</v>
      </c>
      <c r="F1020" s="155" t="s">
        <v>1256</v>
      </c>
      <c r="H1020" s="156">
        <v>0.48</v>
      </c>
      <c r="I1020" s="157"/>
      <c r="L1020" s="153"/>
      <c r="M1020" s="158"/>
      <c r="T1020" s="159"/>
      <c r="AT1020" s="154" t="s">
        <v>148</v>
      </c>
      <c r="AU1020" s="154" t="s">
        <v>82</v>
      </c>
      <c r="AV1020" s="13" t="s">
        <v>82</v>
      </c>
      <c r="AW1020" s="13" t="s">
        <v>33</v>
      </c>
      <c r="AX1020" s="13" t="s">
        <v>80</v>
      </c>
      <c r="AY1020" s="154" t="s">
        <v>134</v>
      </c>
    </row>
    <row r="1021" spans="2:65" s="13" customFormat="1" ht="11.25">
      <c r="B1021" s="153"/>
      <c r="D1021" s="141" t="s">
        <v>148</v>
      </c>
      <c r="F1021" s="155" t="s">
        <v>1257</v>
      </c>
      <c r="H1021" s="156">
        <v>0.52800000000000002</v>
      </c>
      <c r="I1021" s="157"/>
      <c r="L1021" s="153"/>
      <c r="M1021" s="158"/>
      <c r="T1021" s="159"/>
      <c r="AT1021" s="154" t="s">
        <v>148</v>
      </c>
      <c r="AU1021" s="154" t="s">
        <v>82</v>
      </c>
      <c r="AV1021" s="13" t="s">
        <v>82</v>
      </c>
      <c r="AW1021" s="13" t="s">
        <v>4</v>
      </c>
      <c r="AX1021" s="13" t="s">
        <v>80</v>
      </c>
      <c r="AY1021" s="154" t="s">
        <v>134</v>
      </c>
    </row>
    <row r="1022" spans="2:65" s="1" customFormat="1" ht="24.2" customHeight="1">
      <c r="B1022" s="33"/>
      <c r="C1022" s="128" t="s">
        <v>1258</v>
      </c>
      <c r="D1022" s="128" t="s">
        <v>137</v>
      </c>
      <c r="E1022" s="129" t="s">
        <v>1259</v>
      </c>
      <c r="F1022" s="130" t="s">
        <v>1260</v>
      </c>
      <c r="G1022" s="131" t="s">
        <v>193</v>
      </c>
      <c r="H1022" s="132">
        <v>20.3</v>
      </c>
      <c r="I1022" s="133"/>
      <c r="J1022" s="134">
        <f>ROUND(I1022*H1022,2)</f>
        <v>0</v>
      </c>
      <c r="K1022" s="130" t="s">
        <v>141</v>
      </c>
      <c r="L1022" s="33"/>
      <c r="M1022" s="135" t="s">
        <v>19</v>
      </c>
      <c r="N1022" s="136" t="s">
        <v>43</v>
      </c>
      <c r="P1022" s="137">
        <f>O1022*H1022</f>
        <v>0</v>
      </c>
      <c r="Q1022" s="137">
        <v>1.8000000000000001E-4</v>
      </c>
      <c r="R1022" s="137">
        <f>Q1022*H1022</f>
        <v>3.6540000000000006E-3</v>
      </c>
      <c r="S1022" s="137">
        <v>0</v>
      </c>
      <c r="T1022" s="138">
        <f>S1022*H1022</f>
        <v>0</v>
      </c>
      <c r="AR1022" s="139" t="s">
        <v>268</v>
      </c>
      <c r="AT1022" s="139" t="s">
        <v>137</v>
      </c>
      <c r="AU1022" s="139" t="s">
        <v>82</v>
      </c>
      <c r="AY1022" s="18" t="s">
        <v>134</v>
      </c>
      <c r="BE1022" s="140">
        <f>IF(N1022="základní",J1022,0)</f>
        <v>0</v>
      </c>
      <c r="BF1022" s="140">
        <f>IF(N1022="snížená",J1022,0)</f>
        <v>0</v>
      </c>
      <c r="BG1022" s="140">
        <f>IF(N1022="zákl. přenesená",J1022,0)</f>
        <v>0</v>
      </c>
      <c r="BH1022" s="140">
        <f>IF(N1022="sníž. přenesená",J1022,0)</f>
        <v>0</v>
      </c>
      <c r="BI1022" s="140">
        <f>IF(N1022="nulová",J1022,0)</f>
        <v>0</v>
      </c>
      <c r="BJ1022" s="18" t="s">
        <v>80</v>
      </c>
      <c r="BK1022" s="140">
        <f>ROUND(I1022*H1022,2)</f>
        <v>0</v>
      </c>
      <c r="BL1022" s="18" t="s">
        <v>268</v>
      </c>
      <c r="BM1022" s="139" t="s">
        <v>1261</v>
      </c>
    </row>
    <row r="1023" spans="2:65" s="1" customFormat="1" ht="19.5">
      <c r="B1023" s="33"/>
      <c r="D1023" s="141" t="s">
        <v>144</v>
      </c>
      <c r="F1023" s="142" t="s">
        <v>1262</v>
      </c>
      <c r="I1023" s="143"/>
      <c r="L1023" s="33"/>
      <c r="M1023" s="144"/>
      <c r="T1023" s="54"/>
      <c r="AT1023" s="18" t="s">
        <v>144</v>
      </c>
      <c r="AU1023" s="18" t="s">
        <v>82</v>
      </c>
    </row>
    <row r="1024" spans="2:65" s="1" customFormat="1" ht="11.25">
      <c r="B1024" s="33"/>
      <c r="D1024" s="145" t="s">
        <v>146</v>
      </c>
      <c r="F1024" s="146" t="s">
        <v>1263</v>
      </c>
      <c r="I1024" s="143"/>
      <c r="L1024" s="33"/>
      <c r="M1024" s="144"/>
      <c r="T1024" s="54"/>
      <c r="AT1024" s="18" t="s">
        <v>146</v>
      </c>
      <c r="AU1024" s="18" t="s">
        <v>82</v>
      </c>
    </row>
    <row r="1025" spans="2:65" s="12" customFormat="1" ht="11.25">
      <c r="B1025" s="147"/>
      <c r="D1025" s="141" t="s">
        <v>148</v>
      </c>
      <c r="E1025" s="148" t="s">
        <v>19</v>
      </c>
      <c r="F1025" s="149" t="s">
        <v>1222</v>
      </c>
      <c r="H1025" s="148" t="s">
        <v>19</v>
      </c>
      <c r="I1025" s="150"/>
      <c r="L1025" s="147"/>
      <c r="M1025" s="151"/>
      <c r="T1025" s="152"/>
      <c r="AT1025" s="148" t="s">
        <v>148</v>
      </c>
      <c r="AU1025" s="148" t="s">
        <v>82</v>
      </c>
      <c r="AV1025" s="12" t="s">
        <v>80</v>
      </c>
      <c r="AW1025" s="12" t="s">
        <v>33</v>
      </c>
      <c r="AX1025" s="12" t="s">
        <v>72</v>
      </c>
      <c r="AY1025" s="148" t="s">
        <v>134</v>
      </c>
    </row>
    <row r="1026" spans="2:65" s="13" customFormat="1" ht="11.25">
      <c r="B1026" s="153"/>
      <c r="D1026" s="141" t="s">
        <v>148</v>
      </c>
      <c r="E1026" s="154" t="s">
        <v>19</v>
      </c>
      <c r="F1026" s="155" t="s">
        <v>1264</v>
      </c>
      <c r="H1026" s="156">
        <v>5.8</v>
      </c>
      <c r="I1026" s="157"/>
      <c r="L1026" s="153"/>
      <c r="M1026" s="158"/>
      <c r="T1026" s="159"/>
      <c r="AT1026" s="154" t="s">
        <v>148</v>
      </c>
      <c r="AU1026" s="154" t="s">
        <v>82</v>
      </c>
      <c r="AV1026" s="13" t="s">
        <v>82</v>
      </c>
      <c r="AW1026" s="13" t="s">
        <v>33</v>
      </c>
      <c r="AX1026" s="13" t="s">
        <v>72</v>
      </c>
      <c r="AY1026" s="154" t="s">
        <v>134</v>
      </c>
    </row>
    <row r="1027" spans="2:65" s="13" customFormat="1" ht="11.25">
      <c r="B1027" s="153"/>
      <c r="D1027" s="141" t="s">
        <v>148</v>
      </c>
      <c r="E1027" s="154" t="s">
        <v>19</v>
      </c>
      <c r="F1027" s="155" t="s">
        <v>1265</v>
      </c>
      <c r="H1027" s="156">
        <v>6</v>
      </c>
      <c r="I1027" s="157"/>
      <c r="L1027" s="153"/>
      <c r="M1027" s="158"/>
      <c r="T1027" s="159"/>
      <c r="AT1027" s="154" t="s">
        <v>148</v>
      </c>
      <c r="AU1027" s="154" t="s">
        <v>82</v>
      </c>
      <c r="AV1027" s="13" t="s">
        <v>82</v>
      </c>
      <c r="AW1027" s="13" t="s">
        <v>33</v>
      </c>
      <c r="AX1027" s="13" t="s">
        <v>72</v>
      </c>
      <c r="AY1027" s="154" t="s">
        <v>134</v>
      </c>
    </row>
    <row r="1028" spans="2:65" s="13" customFormat="1" ht="11.25">
      <c r="B1028" s="153"/>
      <c r="D1028" s="141" t="s">
        <v>148</v>
      </c>
      <c r="E1028" s="154" t="s">
        <v>19</v>
      </c>
      <c r="F1028" s="155" t="s">
        <v>1266</v>
      </c>
      <c r="H1028" s="156">
        <v>5.7</v>
      </c>
      <c r="I1028" s="157"/>
      <c r="L1028" s="153"/>
      <c r="M1028" s="158"/>
      <c r="T1028" s="159"/>
      <c r="AT1028" s="154" t="s">
        <v>148</v>
      </c>
      <c r="AU1028" s="154" t="s">
        <v>82</v>
      </c>
      <c r="AV1028" s="13" t="s">
        <v>82</v>
      </c>
      <c r="AW1028" s="13" t="s">
        <v>33</v>
      </c>
      <c r="AX1028" s="13" t="s">
        <v>72</v>
      </c>
      <c r="AY1028" s="154" t="s">
        <v>134</v>
      </c>
    </row>
    <row r="1029" spans="2:65" s="13" customFormat="1" ht="11.25">
      <c r="B1029" s="153"/>
      <c r="D1029" s="141" t="s">
        <v>148</v>
      </c>
      <c r="E1029" s="154" t="s">
        <v>19</v>
      </c>
      <c r="F1029" s="155" t="s">
        <v>1267</v>
      </c>
      <c r="H1029" s="156">
        <v>2.8</v>
      </c>
      <c r="I1029" s="157"/>
      <c r="L1029" s="153"/>
      <c r="M1029" s="158"/>
      <c r="T1029" s="159"/>
      <c r="AT1029" s="154" t="s">
        <v>148</v>
      </c>
      <c r="AU1029" s="154" t="s">
        <v>82</v>
      </c>
      <c r="AV1029" s="13" t="s">
        <v>82</v>
      </c>
      <c r="AW1029" s="13" t="s">
        <v>33</v>
      </c>
      <c r="AX1029" s="13" t="s">
        <v>72</v>
      </c>
      <c r="AY1029" s="154" t="s">
        <v>134</v>
      </c>
    </row>
    <row r="1030" spans="2:65" s="14" customFormat="1" ht="11.25">
      <c r="B1030" s="160"/>
      <c r="D1030" s="141" t="s">
        <v>148</v>
      </c>
      <c r="E1030" s="161" t="s">
        <v>19</v>
      </c>
      <c r="F1030" s="162" t="s">
        <v>174</v>
      </c>
      <c r="H1030" s="163">
        <v>20.3</v>
      </c>
      <c r="I1030" s="164"/>
      <c r="L1030" s="160"/>
      <c r="M1030" s="165"/>
      <c r="T1030" s="166"/>
      <c r="AT1030" s="161" t="s">
        <v>148</v>
      </c>
      <c r="AU1030" s="161" t="s">
        <v>82</v>
      </c>
      <c r="AV1030" s="14" t="s">
        <v>142</v>
      </c>
      <c r="AW1030" s="14" t="s">
        <v>33</v>
      </c>
      <c r="AX1030" s="14" t="s">
        <v>80</v>
      </c>
      <c r="AY1030" s="161" t="s">
        <v>134</v>
      </c>
    </row>
    <row r="1031" spans="2:65" s="1" customFormat="1" ht="16.5" customHeight="1">
      <c r="B1031" s="33"/>
      <c r="C1031" s="174" t="s">
        <v>1268</v>
      </c>
      <c r="D1031" s="174" t="s">
        <v>320</v>
      </c>
      <c r="E1031" s="175" t="s">
        <v>1269</v>
      </c>
      <c r="F1031" s="176" t="s">
        <v>1270</v>
      </c>
      <c r="G1031" s="177" t="s">
        <v>193</v>
      </c>
      <c r="H1031" s="178">
        <v>15.33</v>
      </c>
      <c r="I1031" s="179"/>
      <c r="J1031" s="180">
        <f>ROUND(I1031*H1031,2)</f>
        <v>0</v>
      </c>
      <c r="K1031" s="176" t="s">
        <v>141</v>
      </c>
      <c r="L1031" s="181"/>
      <c r="M1031" s="182" t="s">
        <v>19</v>
      </c>
      <c r="N1031" s="183" t="s">
        <v>43</v>
      </c>
      <c r="P1031" s="137">
        <f>O1031*H1031</f>
        <v>0</v>
      </c>
      <c r="Q1031" s="137">
        <v>3.2000000000000003E-4</v>
      </c>
      <c r="R1031" s="137">
        <f>Q1031*H1031</f>
        <v>4.9056000000000004E-3</v>
      </c>
      <c r="S1031" s="137">
        <v>0</v>
      </c>
      <c r="T1031" s="138">
        <f>S1031*H1031</f>
        <v>0</v>
      </c>
      <c r="AR1031" s="139" t="s">
        <v>395</v>
      </c>
      <c r="AT1031" s="139" t="s">
        <v>320</v>
      </c>
      <c r="AU1031" s="139" t="s">
        <v>82</v>
      </c>
      <c r="AY1031" s="18" t="s">
        <v>134</v>
      </c>
      <c r="BE1031" s="140">
        <f>IF(N1031="základní",J1031,0)</f>
        <v>0</v>
      </c>
      <c r="BF1031" s="140">
        <f>IF(N1031="snížená",J1031,0)</f>
        <v>0</v>
      </c>
      <c r="BG1031" s="140">
        <f>IF(N1031="zákl. přenesená",J1031,0)</f>
        <v>0</v>
      </c>
      <c r="BH1031" s="140">
        <f>IF(N1031="sníž. přenesená",J1031,0)</f>
        <v>0</v>
      </c>
      <c r="BI1031" s="140">
        <f>IF(N1031="nulová",J1031,0)</f>
        <v>0</v>
      </c>
      <c r="BJ1031" s="18" t="s">
        <v>80</v>
      </c>
      <c r="BK1031" s="140">
        <f>ROUND(I1031*H1031,2)</f>
        <v>0</v>
      </c>
      <c r="BL1031" s="18" t="s">
        <v>268</v>
      </c>
      <c r="BM1031" s="139" t="s">
        <v>1271</v>
      </c>
    </row>
    <row r="1032" spans="2:65" s="1" customFormat="1" ht="11.25">
      <c r="B1032" s="33"/>
      <c r="D1032" s="141" t="s">
        <v>144</v>
      </c>
      <c r="F1032" s="142" t="s">
        <v>1270</v>
      </c>
      <c r="I1032" s="143"/>
      <c r="L1032" s="33"/>
      <c r="M1032" s="144"/>
      <c r="T1032" s="54"/>
      <c r="AT1032" s="18" t="s">
        <v>144</v>
      </c>
      <c r="AU1032" s="18" t="s">
        <v>82</v>
      </c>
    </row>
    <row r="1033" spans="2:65" s="13" customFormat="1" ht="11.25">
      <c r="B1033" s="153"/>
      <c r="D1033" s="141" t="s">
        <v>148</v>
      </c>
      <c r="E1033" s="154" t="s">
        <v>19</v>
      </c>
      <c r="F1033" s="155" t="s">
        <v>1272</v>
      </c>
      <c r="H1033" s="156">
        <v>14.6</v>
      </c>
      <c r="I1033" s="157"/>
      <c r="L1033" s="153"/>
      <c r="M1033" s="158"/>
      <c r="T1033" s="159"/>
      <c r="AT1033" s="154" t="s">
        <v>148</v>
      </c>
      <c r="AU1033" s="154" t="s">
        <v>82</v>
      </c>
      <c r="AV1033" s="13" t="s">
        <v>82</v>
      </c>
      <c r="AW1033" s="13" t="s">
        <v>33</v>
      </c>
      <c r="AX1033" s="13" t="s">
        <v>80</v>
      </c>
      <c r="AY1033" s="154" t="s">
        <v>134</v>
      </c>
    </row>
    <row r="1034" spans="2:65" s="13" customFormat="1" ht="11.25">
      <c r="B1034" s="153"/>
      <c r="D1034" s="141" t="s">
        <v>148</v>
      </c>
      <c r="F1034" s="155" t="s">
        <v>1273</v>
      </c>
      <c r="H1034" s="156">
        <v>15.33</v>
      </c>
      <c r="I1034" s="157"/>
      <c r="L1034" s="153"/>
      <c r="M1034" s="158"/>
      <c r="T1034" s="159"/>
      <c r="AT1034" s="154" t="s">
        <v>148</v>
      </c>
      <c r="AU1034" s="154" t="s">
        <v>82</v>
      </c>
      <c r="AV1034" s="13" t="s">
        <v>82</v>
      </c>
      <c r="AW1034" s="13" t="s">
        <v>4</v>
      </c>
      <c r="AX1034" s="13" t="s">
        <v>80</v>
      </c>
      <c r="AY1034" s="154" t="s">
        <v>134</v>
      </c>
    </row>
    <row r="1035" spans="2:65" s="1" customFormat="1" ht="21.75" customHeight="1">
      <c r="B1035" s="33"/>
      <c r="C1035" s="174" t="s">
        <v>1274</v>
      </c>
      <c r="D1035" s="174" t="s">
        <v>320</v>
      </c>
      <c r="E1035" s="175" t="s">
        <v>1275</v>
      </c>
      <c r="F1035" s="176" t="s">
        <v>1276</v>
      </c>
      <c r="G1035" s="177" t="s">
        <v>193</v>
      </c>
      <c r="H1035" s="178">
        <v>5.7</v>
      </c>
      <c r="I1035" s="179"/>
      <c r="J1035" s="180">
        <f>ROUND(I1035*H1035,2)</f>
        <v>0</v>
      </c>
      <c r="K1035" s="176" t="s">
        <v>271</v>
      </c>
      <c r="L1035" s="181"/>
      <c r="M1035" s="182" t="s">
        <v>19</v>
      </c>
      <c r="N1035" s="183" t="s">
        <v>43</v>
      </c>
      <c r="P1035" s="137">
        <f>O1035*H1035</f>
        <v>0</v>
      </c>
      <c r="Q1035" s="137">
        <v>8.0000000000000007E-5</v>
      </c>
      <c r="R1035" s="137">
        <f>Q1035*H1035</f>
        <v>4.5600000000000003E-4</v>
      </c>
      <c r="S1035" s="137">
        <v>0</v>
      </c>
      <c r="T1035" s="138">
        <f>S1035*H1035</f>
        <v>0</v>
      </c>
      <c r="AR1035" s="139" t="s">
        <v>395</v>
      </c>
      <c r="AT1035" s="139" t="s">
        <v>320</v>
      </c>
      <c r="AU1035" s="139" t="s">
        <v>82</v>
      </c>
      <c r="AY1035" s="18" t="s">
        <v>134</v>
      </c>
      <c r="BE1035" s="140">
        <f>IF(N1035="základní",J1035,0)</f>
        <v>0</v>
      </c>
      <c r="BF1035" s="140">
        <f>IF(N1035="snížená",J1035,0)</f>
        <v>0</v>
      </c>
      <c r="BG1035" s="140">
        <f>IF(N1035="zákl. přenesená",J1035,0)</f>
        <v>0</v>
      </c>
      <c r="BH1035" s="140">
        <f>IF(N1035="sníž. přenesená",J1035,0)</f>
        <v>0</v>
      </c>
      <c r="BI1035" s="140">
        <f>IF(N1035="nulová",J1035,0)</f>
        <v>0</v>
      </c>
      <c r="BJ1035" s="18" t="s">
        <v>80</v>
      </c>
      <c r="BK1035" s="140">
        <f>ROUND(I1035*H1035,2)</f>
        <v>0</v>
      </c>
      <c r="BL1035" s="18" t="s">
        <v>268</v>
      </c>
      <c r="BM1035" s="139" t="s">
        <v>1277</v>
      </c>
    </row>
    <row r="1036" spans="2:65" s="1" customFormat="1" ht="11.25">
      <c r="B1036" s="33"/>
      <c r="D1036" s="141" t="s">
        <v>144</v>
      </c>
      <c r="F1036" s="142" t="s">
        <v>1276</v>
      </c>
      <c r="I1036" s="143"/>
      <c r="L1036" s="33"/>
      <c r="M1036" s="144"/>
      <c r="T1036" s="54"/>
      <c r="AT1036" s="18" t="s">
        <v>144</v>
      </c>
      <c r="AU1036" s="18" t="s">
        <v>82</v>
      </c>
    </row>
    <row r="1037" spans="2:65" s="13" customFormat="1" ht="11.25">
      <c r="B1037" s="153"/>
      <c r="D1037" s="141" t="s">
        <v>148</v>
      </c>
      <c r="E1037" s="154" t="s">
        <v>19</v>
      </c>
      <c r="F1037" s="155" t="s">
        <v>1278</v>
      </c>
      <c r="H1037" s="156">
        <v>5.7</v>
      </c>
      <c r="I1037" s="157"/>
      <c r="L1037" s="153"/>
      <c r="M1037" s="158"/>
      <c r="T1037" s="159"/>
      <c r="AT1037" s="154" t="s">
        <v>148</v>
      </c>
      <c r="AU1037" s="154" t="s">
        <v>82</v>
      </c>
      <c r="AV1037" s="13" t="s">
        <v>82</v>
      </c>
      <c r="AW1037" s="13" t="s">
        <v>33</v>
      </c>
      <c r="AX1037" s="13" t="s">
        <v>80</v>
      </c>
      <c r="AY1037" s="154" t="s">
        <v>134</v>
      </c>
    </row>
    <row r="1038" spans="2:65" s="1" customFormat="1" ht="24.2" customHeight="1">
      <c r="B1038" s="33"/>
      <c r="C1038" s="128" t="s">
        <v>1279</v>
      </c>
      <c r="D1038" s="128" t="s">
        <v>137</v>
      </c>
      <c r="E1038" s="129" t="s">
        <v>1280</v>
      </c>
      <c r="F1038" s="130" t="s">
        <v>1281</v>
      </c>
      <c r="G1038" s="131" t="s">
        <v>168</v>
      </c>
      <c r="H1038" s="132">
        <v>7.4820000000000002</v>
      </c>
      <c r="I1038" s="133"/>
      <c r="J1038" s="134">
        <f>ROUND(I1038*H1038,2)</f>
        <v>0</v>
      </c>
      <c r="K1038" s="130" t="s">
        <v>271</v>
      </c>
      <c r="L1038" s="33"/>
      <c r="M1038" s="135" t="s">
        <v>19</v>
      </c>
      <c r="N1038" s="136" t="s">
        <v>43</v>
      </c>
      <c r="P1038" s="137">
        <f>O1038*H1038</f>
        <v>0</v>
      </c>
      <c r="Q1038" s="137">
        <v>0</v>
      </c>
      <c r="R1038" s="137">
        <f>Q1038*H1038</f>
        <v>0</v>
      </c>
      <c r="S1038" s="137">
        <v>0</v>
      </c>
      <c r="T1038" s="138">
        <f>S1038*H1038</f>
        <v>0</v>
      </c>
      <c r="AR1038" s="139" t="s">
        <v>268</v>
      </c>
      <c r="AT1038" s="139" t="s">
        <v>137</v>
      </c>
      <c r="AU1038" s="139" t="s">
        <v>82</v>
      </c>
      <c r="AY1038" s="18" t="s">
        <v>134</v>
      </c>
      <c r="BE1038" s="140">
        <f>IF(N1038="základní",J1038,0)</f>
        <v>0</v>
      </c>
      <c r="BF1038" s="140">
        <f>IF(N1038="snížená",J1038,0)</f>
        <v>0</v>
      </c>
      <c r="BG1038" s="140">
        <f>IF(N1038="zákl. přenesená",J1038,0)</f>
        <v>0</v>
      </c>
      <c r="BH1038" s="140">
        <f>IF(N1038="sníž. přenesená",J1038,0)</f>
        <v>0</v>
      </c>
      <c r="BI1038" s="140">
        <f>IF(N1038="nulová",J1038,0)</f>
        <v>0</v>
      </c>
      <c r="BJ1038" s="18" t="s">
        <v>80</v>
      </c>
      <c r="BK1038" s="140">
        <f>ROUND(I1038*H1038,2)</f>
        <v>0</v>
      </c>
      <c r="BL1038" s="18" t="s">
        <v>268</v>
      </c>
      <c r="BM1038" s="139" t="s">
        <v>1282</v>
      </c>
    </row>
    <row r="1039" spans="2:65" s="1" customFormat="1" ht="11.25">
      <c r="B1039" s="33"/>
      <c r="D1039" s="141" t="s">
        <v>144</v>
      </c>
      <c r="F1039" s="142" t="s">
        <v>1283</v>
      </c>
      <c r="I1039" s="143"/>
      <c r="L1039" s="33"/>
      <c r="M1039" s="144"/>
      <c r="T1039" s="54"/>
      <c r="AT1039" s="18" t="s">
        <v>144</v>
      </c>
      <c r="AU1039" s="18" t="s">
        <v>82</v>
      </c>
    </row>
    <row r="1040" spans="2:65" s="12" customFormat="1" ht="11.25">
      <c r="B1040" s="147"/>
      <c r="D1040" s="141" t="s">
        <v>148</v>
      </c>
      <c r="E1040" s="148" t="s">
        <v>19</v>
      </c>
      <c r="F1040" s="149" t="s">
        <v>1284</v>
      </c>
      <c r="H1040" s="148" t="s">
        <v>19</v>
      </c>
      <c r="I1040" s="150"/>
      <c r="L1040" s="147"/>
      <c r="M1040" s="151"/>
      <c r="T1040" s="152"/>
      <c r="AT1040" s="148" t="s">
        <v>148</v>
      </c>
      <c r="AU1040" s="148" t="s">
        <v>82</v>
      </c>
      <c r="AV1040" s="12" t="s">
        <v>80</v>
      </c>
      <c r="AW1040" s="12" t="s">
        <v>33</v>
      </c>
      <c r="AX1040" s="12" t="s">
        <v>72</v>
      </c>
      <c r="AY1040" s="148" t="s">
        <v>134</v>
      </c>
    </row>
    <row r="1041" spans="2:65" s="13" customFormat="1" ht="11.25">
      <c r="B1041" s="153"/>
      <c r="D1041" s="141" t="s">
        <v>148</v>
      </c>
      <c r="E1041" s="154" t="s">
        <v>19</v>
      </c>
      <c r="F1041" s="155" t="s">
        <v>1285</v>
      </c>
      <c r="H1041" s="156">
        <v>7.4820000000000002</v>
      </c>
      <c r="I1041" s="157"/>
      <c r="L1041" s="153"/>
      <c r="M1041" s="158"/>
      <c r="T1041" s="159"/>
      <c r="AT1041" s="154" t="s">
        <v>148</v>
      </c>
      <c r="AU1041" s="154" t="s">
        <v>82</v>
      </c>
      <c r="AV1041" s="13" t="s">
        <v>82</v>
      </c>
      <c r="AW1041" s="13" t="s">
        <v>33</v>
      </c>
      <c r="AX1041" s="13" t="s">
        <v>80</v>
      </c>
      <c r="AY1041" s="154" t="s">
        <v>134</v>
      </c>
    </row>
    <row r="1042" spans="2:65" s="1" customFormat="1" ht="24.2" customHeight="1">
      <c r="B1042" s="33"/>
      <c r="C1042" s="128" t="s">
        <v>1286</v>
      </c>
      <c r="D1042" s="128" t="s">
        <v>137</v>
      </c>
      <c r="E1042" s="129" t="s">
        <v>1287</v>
      </c>
      <c r="F1042" s="130" t="s">
        <v>1288</v>
      </c>
      <c r="G1042" s="131" t="s">
        <v>533</v>
      </c>
      <c r="H1042" s="184"/>
      <c r="I1042" s="133"/>
      <c r="J1042" s="134">
        <f>ROUND(I1042*H1042,2)</f>
        <v>0</v>
      </c>
      <c r="K1042" s="130" t="s">
        <v>141</v>
      </c>
      <c r="L1042" s="33"/>
      <c r="M1042" s="135" t="s">
        <v>19</v>
      </c>
      <c r="N1042" s="136" t="s">
        <v>43</v>
      </c>
      <c r="P1042" s="137">
        <f>O1042*H1042</f>
        <v>0</v>
      </c>
      <c r="Q1042" s="137">
        <v>0</v>
      </c>
      <c r="R1042" s="137">
        <f>Q1042*H1042</f>
        <v>0</v>
      </c>
      <c r="S1042" s="137">
        <v>0</v>
      </c>
      <c r="T1042" s="138">
        <f>S1042*H1042</f>
        <v>0</v>
      </c>
      <c r="AR1042" s="139" t="s">
        <v>268</v>
      </c>
      <c r="AT1042" s="139" t="s">
        <v>137</v>
      </c>
      <c r="AU1042" s="139" t="s">
        <v>82</v>
      </c>
      <c r="AY1042" s="18" t="s">
        <v>134</v>
      </c>
      <c r="BE1042" s="140">
        <f>IF(N1042="základní",J1042,0)</f>
        <v>0</v>
      </c>
      <c r="BF1042" s="140">
        <f>IF(N1042="snížená",J1042,0)</f>
        <v>0</v>
      </c>
      <c r="BG1042" s="140">
        <f>IF(N1042="zákl. přenesená",J1042,0)</f>
        <v>0</v>
      </c>
      <c r="BH1042" s="140">
        <f>IF(N1042="sníž. přenesená",J1042,0)</f>
        <v>0</v>
      </c>
      <c r="BI1042" s="140">
        <f>IF(N1042="nulová",J1042,0)</f>
        <v>0</v>
      </c>
      <c r="BJ1042" s="18" t="s">
        <v>80</v>
      </c>
      <c r="BK1042" s="140">
        <f>ROUND(I1042*H1042,2)</f>
        <v>0</v>
      </c>
      <c r="BL1042" s="18" t="s">
        <v>268</v>
      </c>
      <c r="BM1042" s="139" t="s">
        <v>1289</v>
      </c>
    </row>
    <row r="1043" spans="2:65" s="1" customFormat="1" ht="29.25">
      <c r="B1043" s="33"/>
      <c r="D1043" s="141" t="s">
        <v>144</v>
      </c>
      <c r="F1043" s="142" t="s">
        <v>1290</v>
      </c>
      <c r="I1043" s="143"/>
      <c r="L1043" s="33"/>
      <c r="M1043" s="144"/>
      <c r="T1043" s="54"/>
      <c r="AT1043" s="18" t="s">
        <v>144</v>
      </c>
      <c r="AU1043" s="18" t="s">
        <v>82</v>
      </c>
    </row>
    <row r="1044" spans="2:65" s="1" customFormat="1" ht="11.25">
      <c r="B1044" s="33"/>
      <c r="D1044" s="145" t="s">
        <v>146</v>
      </c>
      <c r="F1044" s="146" t="s">
        <v>1291</v>
      </c>
      <c r="I1044" s="143"/>
      <c r="L1044" s="33"/>
      <c r="M1044" s="144"/>
      <c r="T1044" s="54"/>
      <c r="AT1044" s="18" t="s">
        <v>146</v>
      </c>
      <c r="AU1044" s="18" t="s">
        <v>82</v>
      </c>
    </row>
    <row r="1045" spans="2:65" s="11" customFormat="1" ht="22.9" customHeight="1">
      <c r="B1045" s="116"/>
      <c r="D1045" s="117" t="s">
        <v>71</v>
      </c>
      <c r="E1045" s="126" t="s">
        <v>1292</v>
      </c>
      <c r="F1045" s="126" t="s">
        <v>1293</v>
      </c>
      <c r="I1045" s="119"/>
      <c r="J1045" s="127">
        <f>BK1045</f>
        <v>0</v>
      </c>
      <c r="L1045" s="116"/>
      <c r="M1045" s="121"/>
      <c r="P1045" s="122">
        <f>SUM(P1046:P1091)</f>
        <v>0</v>
      </c>
      <c r="R1045" s="122">
        <f>SUM(R1046:R1091)</f>
        <v>7.2791999999999996E-3</v>
      </c>
      <c r="T1045" s="123">
        <f>SUM(T1046:T1091)</f>
        <v>0</v>
      </c>
      <c r="AR1045" s="117" t="s">
        <v>82</v>
      </c>
      <c r="AT1045" s="124" t="s">
        <v>71</v>
      </c>
      <c r="AU1045" s="124" t="s">
        <v>80</v>
      </c>
      <c r="AY1045" s="117" t="s">
        <v>134</v>
      </c>
      <c r="BK1045" s="125">
        <f>SUM(BK1046:BK1091)</f>
        <v>0</v>
      </c>
    </row>
    <row r="1046" spans="2:65" s="1" customFormat="1" ht="16.5" customHeight="1">
      <c r="B1046" s="33"/>
      <c r="C1046" s="128" t="s">
        <v>1294</v>
      </c>
      <c r="D1046" s="128" t="s">
        <v>137</v>
      </c>
      <c r="E1046" s="129" t="s">
        <v>1295</v>
      </c>
      <c r="F1046" s="130" t="s">
        <v>1296</v>
      </c>
      <c r="G1046" s="131" t="s">
        <v>168</v>
      </c>
      <c r="H1046" s="132">
        <v>16.175999999999998</v>
      </c>
      <c r="I1046" s="133"/>
      <c r="J1046" s="134">
        <f>ROUND(I1046*H1046,2)</f>
        <v>0</v>
      </c>
      <c r="K1046" s="130" t="s">
        <v>141</v>
      </c>
      <c r="L1046" s="33"/>
      <c r="M1046" s="135" t="s">
        <v>19</v>
      </c>
      <c r="N1046" s="136" t="s">
        <v>43</v>
      </c>
      <c r="P1046" s="137">
        <f>O1046*H1046</f>
        <v>0</v>
      </c>
      <c r="Q1046" s="137">
        <v>6.9999999999999994E-5</v>
      </c>
      <c r="R1046" s="137">
        <f>Q1046*H1046</f>
        <v>1.1323199999999998E-3</v>
      </c>
      <c r="S1046" s="137">
        <v>0</v>
      </c>
      <c r="T1046" s="138">
        <f>S1046*H1046</f>
        <v>0</v>
      </c>
      <c r="AR1046" s="139" t="s">
        <v>268</v>
      </c>
      <c r="AT1046" s="139" t="s">
        <v>137</v>
      </c>
      <c r="AU1046" s="139" t="s">
        <v>82</v>
      </c>
      <c r="AY1046" s="18" t="s">
        <v>134</v>
      </c>
      <c r="BE1046" s="140">
        <f>IF(N1046="základní",J1046,0)</f>
        <v>0</v>
      </c>
      <c r="BF1046" s="140">
        <f>IF(N1046="snížená",J1046,0)</f>
        <v>0</v>
      </c>
      <c r="BG1046" s="140">
        <f>IF(N1046="zákl. přenesená",J1046,0)</f>
        <v>0</v>
      </c>
      <c r="BH1046" s="140">
        <f>IF(N1046="sníž. přenesená",J1046,0)</f>
        <v>0</v>
      </c>
      <c r="BI1046" s="140">
        <f>IF(N1046="nulová",J1046,0)</f>
        <v>0</v>
      </c>
      <c r="BJ1046" s="18" t="s">
        <v>80</v>
      </c>
      <c r="BK1046" s="140">
        <f>ROUND(I1046*H1046,2)</f>
        <v>0</v>
      </c>
      <c r="BL1046" s="18" t="s">
        <v>268</v>
      </c>
      <c r="BM1046" s="139" t="s">
        <v>1297</v>
      </c>
    </row>
    <row r="1047" spans="2:65" s="1" customFormat="1" ht="19.5">
      <c r="B1047" s="33"/>
      <c r="D1047" s="141" t="s">
        <v>144</v>
      </c>
      <c r="F1047" s="142" t="s">
        <v>1298</v>
      </c>
      <c r="I1047" s="143"/>
      <c r="L1047" s="33"/>
      <c r="M1047" s="144"/>
      <c r="T1047" s="54"/>
      <c r="AT1047" s="18" t="s">
        <v>144</v>
      </c>
      <c r="AU1047" s="18" t="s">
        <v>82</v>
      </c>
    </row>
    <row r="1048" spans="2:65" s="1" customFormat="1" ht="11.25">
      <c r="B1048" s="33"/>
      <c r="D1048" s="145" t="s">
        <v>146</v>
      </c>
      <c r="F1048" s="146" t="s">
        <v>1299</v>
      </c>
      <c r="I1048" s="143"/>
      <c r="L1048" s="33"/>
      <c r="M1048" s="144"/>
      <c r="T1048" s="54"/>
      <c r="AT1048" s="18" t="s">
        <v>146</v>
      </c>
      <c r="AU1048" s="18" t="s">
        <v>82</v>
      </c>
    </row>
    <row r="1049" spans="2:65" s="12" customFormat="1" ht="11.25">
      <c r="B1049" s="147"/>
      <c r="D1049" s="141" t="s">
        <v>148</v>
      </c>
      <c r="E1049" s="148" t="s">
        <v>19</v>
      </c>
      <c r="F1049" s="149" t="s">
        <v>220</v>
      </c>
      <c r="H1049" s="148" t="s">
        <v>19</v>
      </c>
      <c r="I1049" s="150"/>
      <c r="L1049" s="147"/>
      <c r="M1049" s="151"/>
      <c r="T1049" s="152"/>
      <c r="AT1049" s="148" t="s">
        <v>148</v>
      </c>
      <c r="AU1049" s="148" t="s">
        <v>82</v>
      </c>
      <c r="AV1049" s="12" t="s">
        <v>80</v>
      </c>
      <c r="AW1049" s="12" t="s">
        <v>33</v>
      </c>
      <c r="AX1049" s="12" t="s">
        <v>72</v>
      </c>
      <c r="AY1049" s="148" t="s">
        <v>134</v>
      </c>
    </row>
    <row r="1050" spans="2:65" s="12" customFormat="1" ht="11.25">
      <c r="B1050" s="147"/>
      <c r="D1050" s="141" t="s">
        <v>148</v>
      </c>
      <c r="E1050" s="148" t="s">
        <v>19</v>
      </c>
      <c r="F1050" s="149" t="s">
        <v>314</v>
      </c>
      <c r="H1050" s="148" t="s">
        <v>19</v>
      </c>
      <c r="I1050" s="150"/>
      <c r="L1050" s="147"/>
      <c r="M1050" s="151"/>
      <c r="T1050" s="152"/>
      <c r="AT1050" s="148" t="s">
        <v>148</v>
      </c>
      <c r="AU1050" s="148" t="s">
        <v>82</v>
      </c>
      <c r="AV1050" s="12" t="s">
        <v>80</v>
      </c>
      <c r="AW1050" s="12" t="s">
        <v>33</v>
      </c>
      <c r="AX1050" s="12" t="s">
        <v>72</v>
      </c>
      <c r="AY1050" s="148" t="s">
        <v>134</v>
      </c>
    </row>
    <row r="1051" spans="2:65" s="13" customFormat="1" ht="11.25">
      <c r="B1051" s="153"/>
      <c r="D1051" s="141" t="s">
        <v>148</v>
      </c>
      <c r="E1051" s="154" t="s">
        <v>19</v>
      </c>
      <c r="F1051" s="155" t="s">
        <v>1300</v>
      </c>
      <c r="H1051" s="156">
        <v>4.6399999999999997</v>
      </c>
      <c r="I1051" s="157"/>
      <c r="L1051" s="153"/>
      <c r="M1051" s="158"/>
      <c r="T1051" s="159"/>
      <c r="AT1051" s="154" t="s">
        <v>148</v>
      </c>
      <c r="AU1051" s="154" t="s">
        <v>82</v>
      </c>
      <c r="AV1051" s="13" t="s">
        <v>82</v>
      </c>
      <c r="AW1051" s="13" t="s">
        <v>33</v>
      </c>
      <c r="AX1051" s="13" t="s">
        <v>72</v>
      </c>
      <c r="AY1051" s="154" t="s">
        <v>134</v>
      </c>
    </row>
    <row r="1052" spans="2:65" s="13" customFormat="1" ht="11.25">
      <c r="B1052" s="153"/>
      <c r="D1052" s="141" t="s">
        <v>148</v>
      </c>
      <c r="E1052" s="154" t="s">
        <v>19</v>
      </c>
      <c r="F1052" s="155" t="s">
        <v>1301</v>
      </c>
      <c r="H1052" s="156">
        <v>7.5839999999999996</v>
      </c>
      <c r="I1052" s="157"/>
      <c r="L1052" s="153"/>
      <c r="M1052" s="158"/>
      <c r="T1052" s="159"/>
      <c r="AT1052" s="154" t="s">
        <v>148</v>
      </c>
      <c r="AU1052" s="154" t="s">
        <v>82</v>
      </c>
      <c r="AV1052" s="13" t="s">
        <v>82</v>
      </c>
      <c r="AW1052" s="13" t="s">
        <v>33</v>
      </c>
      <c r="AX1052" s="13" t="s">
        <v>72</v>
      </c>
      <c r="AY1052" s="154" t="s">
        <v>134</v>
      </c>
    </row>
    <row r="1053" spans="2:65" s="13" customFormat="1" ht="11.25">
      <c r="B1053" s="153"/>
      <c r="D1053" s="141" t="s">
        <v>148</v>
      </c>
      <c r="E1053" s="154" t="s">
        <v>19</v>
      </c>
      <c r="F1053" s="155" t="s">
        <v>1302</v>
      </c>
      <c r="H1053" s="156">
        <v>1.9359999999999999</v>
      </c>
      <c r="I1053" s="157"/>
      <c r="L1053" s="153"/>
      <c r="M1053" s="158"/>
      <c r="T1053" s="159"/>
      <c r="AT1053" s="154" t="s">
        <v>148</v>
      </c>
      <c r="AU1053" s="154" t="s">
        <v>82</v>
      </c>
      <c r="AV1053" s="13" t="s">
        <v>82</v>
      </c>
      <c r="AW1053" s="13" t="s">
        <v>33</v>
      </c>
      <c r="AX1053" s="13" t="s">
        <v>72</v>
      </c>
      <c r="AY1053" s="154" t="s">
        <v>134</v>
      </c>
    </row>
    <row r="1054" spans="2:65" s="13" customFormat="1" ht="11.25">
      <c r="B1054" s="153"/>
      <c r="D1054" s="141" t="s">
        <v>148</v>
      </c>
      <c r="E1054" s="154" t="s">
        <v>19</v>
      </c>
      <c r="F1054" s="155" t="s">
        <v>1303</v>
      </c>
      <c r="H1054" s="156">
        <v>2.016</v>
      </c>
      <c r="I1054" s="157"/>
      <c r="L1054" s="153"/>
      <c r="M1054" s="158"/>
      <c r="T1054" s="159"/>
      <c r="AT1054" s="154" t="s">
        <v>148</v>
      </c>
      <c r="AU1054" s="154" t="s">
        <v>82</v>
      </c>
      <c r="AV1054" s="13" t="s">
        <v>82</v>
      </c>
      <c r="AW1054" s="13" t="s">
        <v>33</v>
      </c>
      <c r="AX1054" s="13" t="s">
        <v>72</v>
      </c>
      <c r="AY1054" s="154" t="s">
        <v>134</v>
      </c>
    </row>
    <row r="1055" spans="2:65" s="14" customFormat="1" ht="11.25">
      <c r="B1055" s="160"/>
      <c r="D1055" s="141" t="s">
        <v>148</v>
      </c>
      <c r="E1055" s="161" t="s">
        <v>19</v>
      </c>
      <c r="F1055" s="162" t="s">
        <v>174</v>
      </c>
      <c r="H1055" s="163">
        <v>16.176000000000002</v>
      </c>
      <c r="I1055" s="164"/>
      <c r="L1055" s="160"/>
      <c r="M1055" s="165"/>
      <c r="T1055" s="166"/>
      <c r="AT1055" s="161" t="s">
        <v>148</v>
      </c>
      <c r="AU1055" s="161" t="s">
        <v>82</v>
      </c>
      <c r="AV1055" s="14" t="s">
        <v>142</v>
      </c>
      <c r="AW1055" s="14" t="s">
        <v>33</v>
      </c>
      <c r="AX1055" s="14" t="s">
        <v>80</v>
      </c>
      <c r="AY1055" s="161" t="s">
        <v>134</v>
      </c>
    </row>
    <row r="1056" spans="2:65" s="1" customFormat="1" ht="24.2" customHeight="1">
      <c r="B1056" s="33"/>
      <c r="C1056" s="128" t="s">
        <v>1304</v>
      </c>
      <c r="D1056" s="128" t="s">
        <v>137</v>
      </c>
      <c r="E1056" s="129" t="s">
        <v>1305</v>
      </c>
      <c r="F1056" s="130" t="s">
        <v>1306</v>
      </c>
      <c r="G1056" s="131" t="s">
        <v>168</v>
      </c>
      <c r="H1056" s="132">
        <v>16.175999999999998</v>
      </c>
      <c r="I1056" s="133"/>
      <c r="J1056" s="134">
        <f>ROUND(I1056*H1056,2)</f>
        <v>0</v>
      </c>
      <c r="K1056" s="130" t="s">
        <v>141</v>
      </c>
      <c r="L1056" s="33"/>
      <c r="M1056" s="135" t="s">
        <v>19</v>
      </c>
      <c r="N1056" s="136" t="s">
        <v>43</v>
      </c>
      <c r="P1056" s="137">
        <f>O1056*H1056</f>
        <v>0</v>
      </c>
      <c r="Q1056" s="137">
        <v>1.3999999999999999E-4</v>
      </c>
      <c r="R1056" s="137">
        <f>Q1056*H1056</f>
        <v>2.2646399999999996E-3</v>
      </c>
      <c r="S1056" s="137">
        <v>0</v>
      </c>
      <c r="T1056" s="138">
        <f>S1056*H1056</f>
        <v>0</v>
      </c>
      <c r="AR1056" s="139" t="s">
        <v>268</v>
      </c>
      <c r="AT1056" s="139" t="s">
        <v>137</v>
      </c>
      <c r="AU1056" s="139" t="s">
        <v>82</v>
      </c>
      <c r="AY1056" s="18" t="s">
        <v>134</v>
      </c>
      <c r="BE1056" s="140">
        <f>IF(N1056="základní",J1056,0)</f>
        <v>0</v>
      </c>
      <c r="BF1056" s="140">
        <f>IF(N1056="snížená",J1056,0)</f>
        <v>0</v>
      </c>
      <c r="BG1056" s="140">
        <f>IF(N1056="zákl. přenesená",J1056,0)</f>
        <v>0</v>
      </c>
      <c r="BH1056" s="140">
        <f>IF(N1056="sníž. přenesená",J1056,0)</f>
        <v>0</v>
      </c>
      <c r="BI1056" s="140">
        <f>IF(N1056="nulová",J1056,0)</f>
        <v>0</v>
      </c>
      <c r="BJ1056" s="18" t="s">
        <v>80</v>
      </c>
      <c r="BK1056" s="140">
        <f>ROUND(I1056*H1056,2)</f>
        <v>0</v>
      </c>
      <c r="BL1056" s="18" t="s">
        <v>268</v>
      </c>
      <c r="BM1056" s="139" t="s">
        <v>1307</v>
      </c>
    </row>
    <row r="1057" spans="2:65" s="1" customFormat="1" ht="11.25">
      <c r="B1057" s="33"/>
      <c r="D1057" s="141" t="s">
        <v>144</v>
      </c>
      <c r="F1057" s="142" t="s">
        <v>1308</v>
      </c>
      <c r="I1057" s="143"/>
      <c r="L1057" s="33"/>
      <c r="M1057" s="144"/>
      <c r="T1057" s="54"/>
      <c r="AT1057" s="18" t="s">
        <v>144</v>
      </c>
      <c r="AU1057" s="18" t="s">
        <v>82</v>
      </c>
    </row>
    <row r="1058" spans="2:65" s="1" customFormat="1" ht="11.25">
      <c r="B1058" s="33"/>
      <c r="D1058" s="145" t="s">
        <v>146</v>
      </c>
      <c r="F1058" s="146" t="s">
        <v>1309</v>
      </c>
      <c r="I1058" s="143"/>
      <c r="L1058" s="33"/>
      <c r="M1058" s="144"/>
      <c r="T1058" s="54"/>
      <c r="AT1058" s="18" t="s">
        <v>146</v>
      </c>
      <c r="AU1058" s="18" t="s">
        <v>82</v>
      </c>
    </row>
    <row r="1059" spans="2:65" s="12" customFormat="1" ht="11.25">
      <c r="B1059" s="147"/>
      <c r="D1059" s="141" t="s">
        <v>148</v>
      </c>
      <c r="E1059" s="148" t="s">
        <v>19</v>
      </c>
      <c r="F1059" s="149" t="s">
        <v>220</v>
      </c>
      <c r="H1059" s="148" t="s">
        <v>19</v>
      </c>
      <c r="I1059" s="150"/>
      <c r="L1059" s="147"/>
      <c r="M1059" s="151"/>
      <c r="T1059" s="152"/>
      <c r="AT1059" s="148" t="s">
        <v>148</v>
      </c>
      <c r="AU1059" s="148" t="s">
        <v>82</v>
      </c>
      <c r="AV1059" s="12" t="s">
        <v>80</v>
      </c>
      <c r="AW1059" s="12" t="s">
        <v>33</v>
      </c>
      <c r="AX1059" s="12" t="s">
        <v>72</v>
      </c>
      <c r="AY1059" s="148" t="s">
        <v>134</v>
      </c>
    </row>
    <row r="1060" spans="2:65" s="12" customFormat="1" ht="11.25">
      <c r="B1060" s="147"/>
      <c r="D1060" s="141" t="s">
        <v>148</v>
      </c>
      <c r="E1060" s="148" t="s">
        <v>19</v>
      </c>
      <c r="F1060" s="149" t="s">
        <v>314</v>
      </c>
      <c r="H1060" s="148" t="s">
        <v>19</v>
      </c>
      <c r="I1060" s="150"/>
      <c r="L1060" s="147"/>
      <c r="M1060" s="151"/>
      <c r="T1060" s="152"/>
      <c r="AT1060" s="148" t="s">
        <v>148</v>
      </c>
      <c r="AU1060" s="148" t="s">
        <v>82</v>
      </c>
      <c r="AV1060" s="12" t="s">
        <v>80</v>
      </c>
      <c r="AW1060" s="12" t="s">
        <v>33</v>
      </c>
      <c r="AX1060" s="12" t="s">
        <v>72</v>
      </c>
      <c r="AY1060" s="148" t="s">
        <v>134</v>
      </c>
    </row>
    <row r="1061" spans="2:65" s="13" customFormat="1" ht="11.25">
      <c r="B1061" s="153"/>
      <c r="D1061" s="141" t="s">
        <v>148</v>
      </c>
      <c r="E1061" s="154" t="s">
        <v>19</v>
      </c>
      <c r="F1061" s="155" t="s">
        <v>1300</v>
      </c>
      <c r="H1061" s="156">
        <v>4.6399999999999997</v>
      </c>
      <c r="I1061" s="157"/>
      <c r="L1061" s="153"/>
      <c r="M1061" s="158"/>
      <c r="T1061" s="159"/>
      <c r="AT1061" s="154" t="s">
        <v>148</v>
      </c>
      <c r="AU1061" s="154" t="s">
        <v>82</v>
      </c>
      <c r="AV1061" s="13" t="s">
        <v>82</v>
      </c>
      <c r="AW1061" s="13" t="s">
        <v>33</v>
      </c>
      <c r="AX1061" s="13" t="s">
        <v>72</v>
      </c>
      <c r="AY1061" s="154" t="s">
        <v>134</v>
      </c>
    </row>
    <row r="1062" spans="2:65" s="13" customFormat="1" ht="11.25">
      <c r="B1062" s="153"/>
      <c r="D1062" s="141" t="s">
        <v>148</v>
      </c>
      <c r="E1062" s="154" t="s">
        <v>19</v>
      </c>
      <c r="F1062" s="155" t="s">
        <v>1301</v>
      </c>
      <c r="H1062" s="156">
        <v>7.5839999999999996</v>
      </c>
      <c r="I1062" s="157"/>
      <c r="L1062" s="153"/>
      <c r="M1062" s="158"/>
      <c r="T1062" s="159"/>
      <c r="AT1062" s="154" t="s">
        <v>148</v>
      </c>
      <c r="AU1062" s="154" t="s">
        <v>82</v>
      </c>
      <c r="AV1062" s="13" t="s">
        <v>82</v>
      </c>
      <c r="AW1062" s="13" t="s">
        <v>33</v>
      </c>
      <c r="AX1062" s="13" t="s">
        <v>72</v>
      </c>
      <c r="AY1062" s="154" t="s">
        <v>134</v>
      </c>
    </row>
    <row r="1063" spans="2:65" s="13" customFormat="1" ht="11.25">
      <c r="B1063" s="153"/>
      <c r="D1063" s="141" t="s">
        <v>148</v>
      </c>
      <c r="E1063" s="154" t="s">
        <v>19</v>
      </c>
      <c r="F1063" s="155" t="s">
        <v>1302</v>
      </c>
      <c r="H1063" s="156">
        <v>1.9359999999999999</v>
      </c>
      <c r="I1063" s="157"/>
      <c r="L1063" s="153"/>
      <c r="M1063" s="158"/>
      <c r="T1063" s="159"/>
      <c r="AT1063" s="154" t="s">
        <v>148</v>
      </c>
      <c r="AU1063" s="154" t="s">
        <v>82</v>
      </c>
      <c r="AV1063" s="13" t="s">
        <v>82</v>
      </c>
      <c r="AW1063" s="13" t="s">
        <v>33</v>
      </c>
      <c r="AX1063" s="13" t="s">
        <v>72</v>
      </c>
      <c r="AY1063" s="154" t="s">
        <v>134</v>
      </c>
    </row>
    <row r="1064" spans="2:65" s="13" customFormat="1" ht="11.25">
      <c r="B1064" s="153"/>
      <c r="D1064" s="141" t="s">
        <v>148</v>
      </c>
      <c r="E1064" s="154" t="s">
        <v>19</v>
      </c>
      <c r="F1064" s="155" t="s">
        <v>1303</v>
      </c>
      <c r="H1064" s="156">
        <v>2.016</v>
      </c>
      <c r="I1064" s="157"/>
      <c r="L1064" s="153"/>
      <c r="M1064" s="158"/>
      <c r="T1064" s="159"/>
      <c r="AT1064" s="154" t="s">
        <v>148</v>
      </c>
      <c r="AU1064" s="154" t="s">
        <v>82</v>
      </c>
      <c r="AV1064" s="13" t="s">
        <v>82</v>
      </c>
      <c r="AW1064" s="13" t="s">
        <v>33</v>
      </c>
      <c r="AX1064" s="13" t="s">
        <v>72</v>
      </c>
      <c r="AY1064" s="154" t="s">
        <v>134</v>
      </c>
    </row>
    <row r="1065" spans="2:65" s="14" customFormat="1" ht="11.25">
      <c r="B1065" s="160"/>
      <c r="D1065" s="141" t="s">
        <v>148</v>
      </c>
      <c r="E1065" s="161" t="s">
        <v>19</v>
      </c>
      <c r="F1065" s="162" t="s">
        <v>174</v>
      </c>
      <c r="H1065" s="163">
        <v>16.176000000000002</v>
      </c>
      <c r="I1065" s="164"/>
      <c r="L1065" s="160"/>
      <c r="M1065" s="165"/>
      <c r="T1065" s="166"/>
      <c r="AT1065" s="161" t="s">
        <v>148</v>
      </c>
      <c r="AU1065" s="161" t="s">
        <v>82</v>
      </c>
      <c r="AV1065" s="14" t="s">
        <v>142</v>
      </c>
      <c r="AW1065" s="14" t="s">
        <v>33</v>
      </c>
      <c r="AX1065" s="14" t="s">
        <v>80</v>
      </c>
      <c r="AY1065" s="161" t="s">
        <v>134</v>
      </c>
    </row>
    <row r="1066" spans="2:65" s="1" customFormat="1" ht="24.2" customHeight="1">
      <c r="B1066" s="33"/>
      <c r="C1066" s="128" t="s">
        <v>1310</v>
      </c>
      <c r="D1066" s="128" t="s">
        <v>137</v>
      </c>
      <c r="E1066" s="129" t="s">
        <v>1311</v>
      </c>
      <c r="F1066" s="130" t="s">
        <v>1312</v>
      </c>
      <c r="G1066" s="131" t="s">
        <v>168</v>
      </c>
      <c r="H1066" s="132">
        <v>16.175999999999998</v>
      </c>
      <c r="I1066" s="133"/>
      <c r="J1066" s="134">
        <f>ROUND(I1066*H1066,2)</f>
        <v>0</v>
      </c>
      <c r="K1066" s="130" t="s">
        <v>141</v>
      </c>
      <c r="L1066" s="33"/>
      <c r="M1066" s="135" t="s">
        <v>19</v>
      </c>
      <c r="N1066" s="136" t="s">
        <v>43</v>
      </c>
      <c r="P1066" s="137">
        <f>O1066*H1066</f>
        <v>0</v>
      </c>
      <c r="Q1066" s="137">
        <v>1.2E-4</v>
      </c>
      <c r="R1066" s="137">
        <f>Q1066*H1066</f>
        <v>1.94112E-3</v>
      </c>
      <c r="S1066" s="137">
        <v>0</v>
      </c>
      <c r="T1066" s="138">
        <f>S1066*H1066</f>
        <v>0</v>
      </c>
      <c r="AR1066" s="139" t="s">
        <v>268</v>
      </c>
      <c r="AT1066" s="139" t="s">
        <v>137</v>
      </c>
      <c r="AU1066" s="139" t="s">
        <v>82</v>
      </c>
      <c r="AY1066" s="18" t="s">
        <v>134</v>
      </c>
      <c r="BE1066" s="140">
        <f>IF(N1066="základní",J1066,0)</f>
        <v>0</v>
      </c>
      <c r="BF1066" s="140">
        <f>IF(N1066="snížená",J1066,0)</f>
        <v>0</v>
      </c>
      <c r="BG1066" s="140">
        <f>IF(N1066="zákl. přenesená",J1066,0)</f>
        <v>0</v>
      </c>
      <c r="BH1066" s="140">
        <f>IF(N1066="sníž. přenesená",J1066,0)</f>
        <v>0</v>
      </c>
      <c r="BI1066" s="140">
        <f>IF(N1066="nulová",J1066,0)</f>
        <v>0</v>
      </c>
      <c r="BJ1066" s="18" t="s">
        <v>80</v>
      </c>
      <c r="BK1066" s="140">
        <f>ROUND(I1066*H1066,2)</f>
        <v>0</v>
      </c>
      <c r="BL1066" s="18" t="s">
        <v>268</v>
      </c>
      <c r="BM1066" s="139" t="s">
        <v>1313</v>
      </c>
    </row>
    <row r="1067" spans="2:65" s="1" customFormat="1" ht="19.5">
      <c r="B1067" s="33"/>
      <c r="D1067" s="141" t="s">
        <v>144</v>
      </c>
      <c r="F1067" s="142" t="s">
        <v>1314</v>
      </c>
      <c r="I1067" s="143"/>
      <c r="L1067" s="33"/>
      <c r="M1067" s="144"/>
      <c r="T1067" s="54"/>
      <c r="AT1067" s="18" t="s">
        <v>144</v>
      </c>
      <c r="AU1067" s="18" t="s">
        <v>82</v>
      </c>
    </row>
    <row r="1068" spans="2:65" s="1" customFormat="1" ht="11.25">
      <c r="B1068" s="33"/>
      <c r="D1068" s="145" t="s">
        <v>146</v>
      </c>
      <c r="F1068" s="146" t="s">
        <v>1315</v>
      </c>
      <c r="I1068" s="143"/>
      <c r="L1068" s="33"/>
      <c r="M1068" s="144"/>
      <c r="T1068" s="54"/>
      <c r="AT1068" s="18" t="s">
        <v>146</v>
      </c>
      <c r="AU1068" s="18" t="s">
        <v>82</v>
      </c>
    </row>
    <row r="1069" spans="2:65" s="12" customFormat="1" ht="11.25">
      <c r="B1069" s="147"/>
      <c r="D1069" s="141" t="s">
        <v>148</v>
      </c>
      <c r="E1069" s="148" t="s">
        <v>19</v>
      </c>
      <c r="F1069" s="149" t="s">
        <v>220</v>
      </c>
      <c r="H1069" s="148" t="s">
        <v>19</v>
      </c>
      <c r="I1069" s="150"/>
      <c r="L1069" s="147"/>
      <c r="M1069" s="151"/>
      <c r="T1069" s="152"/>
      <c r="AT1069" s="148" t="s">
        <v>148</v>
      </c>
      <c r="AU1069" s="148" t="s">
        <v>82</v>
      </c>
      <c r="AV1069" s="12" t="s">
        <v>80</v>
      </c>
      <c r="AW1069" s="12" t="s">
        <v>33</v>
      </c>
      <c r="AX1069" s="12" t="s">
        <v>72</v>
      </c>
      <c r="AY1069" s="148" t="s">
        <v>134</v>
      </c>
    </row>
    <row r="1070" spans="2:65" s="12" customFormat="1" ht="11.25">
      <c r="B1070" s="147"/>
      <c r="D1070" s="141" t="s">
        <v>148</v>
      </c>
      <c r="E1070" s="148" t="s">
        <v>19</v>
      </c>
      <c r="F1070" s="149" t="s">
        <v>314</v>
      </c>
      <c r="H1070" s="148" t="s">
        <v>19</v>
      </c>
      <c r="I1070" s="150"/>
      <c r="L1070" s="147"/>
      <c r="M1070" s="151"/>
      <c r="T1070" s="152"/>
      <c r="AT1070" s="148" t="s">
        <v>148</v>
      </c>
      <c r="AU1070" s="148" t="s">
        <v>82</v>
      </c>
      <c r="AV1070" s="12" t="s">
        <v>80</v>
      </c>
      <c r="AW1070" s="12" t="s">
        <v>33</v>
      </c>
      <c r="AX1070" s="12" t="s">
        <v>72</v>
      </c>
      <c r="AY1070" s="148" t="s">
        <v>134</v>
      </c>
    </row>
    <row r="1071" spans="2:65" s="13" customFormat="1" ht="11.25">
      <c r="B1071" s="153"/>
      <c r="D1071" s="141" t="s">
        <v>148</v>
      </c>
      <c r="E1071" s="154" t="s">
        <v>19</v>
      </c>
      <c r="F1071" s="155" t="s">
        <v>1300</v>
      </c>
      <c r="H1071" s="156">
        <v>4.6399999999999997</v>
      </c>
      <c r="I1071" s="157"/>
      <c r="L1071" s="153"/>
      <c r="M1071" s="158"/>
      <c r="T1071" s="159"/>
      <c r="AT1071" s="154" t="s">
        <v>148</v>
      </c>
      <c r="AU1071" s="154" t="s">
        <v>82</v>
      </c>
      <c r="AV1071" s="13" t="s">
        <v>82</v>
      </c>
      <c r="AW1071" s="13" t="s">
        <v>33</v>
      </c>
      <c r="AX1071" s="13" t="s">
        <v>72</v>
      </c>
      <c r="AY1071" s="154" t="s">
        <v>134</v>
      </c>
    </row>
    <row r="1072" spans="2:65" s="13" customFormat="1" ht="11.25">
      <c r="B1072" s="153"/>
      <c r="D1072" s="141" t="s">
        <v>148</v>
      </c>
      <c r="E1072" s="154" t="s">
        <v>19</v>
      </c>
      <c r="F1072" s="155" t="s">
        <v>1301</v>
      </c>
      <c r="H1072" s="156">
        <v>7.5839999999999996</v>
      </c>
      <c r="I1072" s="157"/>
      <c r="L1072" s="153"/>
      <c r="M1072" s="158"/>
      <c r="T1072" s="159"/>
      <c r="AT1072" s="154" t="s">
        <v>148</v>
      </c>
      <c r="AU1072" s="154" t="s">
        <v>82</v>
      </c>
      <c r="AV1072" s="13" t="s">
        <v>82</v>
      </c>
      <c r="AW1072" s="13" t="s">
        <v>33</v>
      </c>
      <c r="AX1072" s="13" t="s">
        <v>72</v>
      </c>
      <c r="AY1072" s="154" t="s">
        <v>134</v>
      </c>
    </row>
    <row r="1073" spans="2:65" s="13" customFormat="1" ht="11.25">
      <c r="B1073" s="153"/>
      <c r="D1073" s="141" t="s">
        <v>148</v>
      </c>
      <c r="E1073" s="154" t="s">
        <v>19</v>
      </c>
      <c r="F1073" s="155" t="s">
        <v>1302</v>
      </c>
      <c r="H1073" s="156">
        <v>1.9359999999999999</v>
      </c>
      <c r="I1073" s="157"/>
      <c r="L1073" s="153"/>
      <c r="M1073" s="158"/>
      <c r="T1073" s="159"/>
      <c r="AT1073" s="154" t="s">
        <v>148</v>
      </c>
      <c r="AU1073" s="154" t="s">
        <v>82</v>
      </c>
      <c r="AV1073" s="13" t="s">
        <v>82</v>
      </c>
      <c r="AW1073" s="13" t="s">
        <v>33</v>
      </c>
      <c r="AX1073" s="13" t="s">
        <v>72</v>
      </c>
      <c r="AY1073" s="154" t="s">
        <v>134</v>
      </c>
    </row>
    <row r="1074" spans="2:65" s="13" customFormat="1" ht="11.25">
      <c r="B1074" s="153"/>
      <c r="D1074" s="141" t="s">
        <v>148</v>
      </c>
      <c r="E1074" s="154" t="s">
        <v>19</v>
      </c>
      <c r="F1074" s="155" t="s">
        <v>1303</v>
      </c>
      <c r="H1074" s="156">
        <v>2.016</v>
      </c>
      <c r="I1074" s="157"/>
      <c r="L1074" s="153"/>
      <c r="M1074" s="158"/>
      <c r="T1074" s="159"/>
      <c r="AT1074" s="154" t="s">
        <v>148</v>
      </c>
      <c r="AU1074" s="154" t="s">
        <v>82</v>
      </c>
      <c r="AV1074" s="13" t="s">
        <v>82</v>
      </c>
      <c r="AW1074" s="13" t="s">
        <v>33</v>
      </c>
      <c r="AX1074" s="13" t="s">
        <v>72</v>
      </c>
      <c r="AY1074" s="154" t="s">
        <v>134</v>
      </c>
    </row>
    <row r="1075" spans="2:65" s="14" customFormat="1" ht="11.25">
      <c r="B1075" s="160"/>
      <c r="D1075" s="141" t="s">
        <v>148</v>
      </c>
      <c r="E1075" s="161" t="s">
        <v>19</v>
      </c>
      <c r="F1075" s="162" t="s">
        <v>174</v>
      </c>
      <c r="H1075" s="163">
        <v>16.176000000000002</v>
      </c>
      <c r="I1075" s="164"/>
      <c r="L1075" s="160"/>
      <c r="M1075" s="165"/>
      <c r="T1075" s="166"/>
      <c r="AT1075" s="161" t="s">
        <v>148</v>
      </c>
      <c r="AU1075" s="161" t="s">
        <v>82</v>
      </c>
      <c r="AV1075" s="14" t="s">
        <v>142</v>
      </c>
      <c r="AW1075" s="14" t="s">
        <v>33</v>
      </c>
      <c r="AX1075" s="14" t="s">
        <v>80</v>
      </c>
      <c r="AY1075" s="161" t="s">
        <v>134</v>
      </c>
    </row>
    <row r="1076" spans="2:65" s="1" customFormat="1" ht="24.2" customHeight="1">
      <c r="B1076" s="33"/>
      <c r="C1076" s="128" t="s">
        <v>1316</v>
      </c>
      <c r="D1076" s="128" t="s">
        <v>137</v>
      </c>
      <c r="E1076" s="129" t="s">
        <v>1317</v>
      </c>
      <c r="F1076" s="130" t="s">
        <v>1318</v>
      </c>
      <c r="G1076" s="131" t="s">
        <v>168</v>
      </c>
      <c r="H1076" s="132">
        <v>16.175999999999998</v>
      </c>
      <c r="I1076" s="133"/>
      <c r="J1076" s="134">
        <f>ROUND(I1076*H1076,2)</f>
        <v>0</v>
      </c>
      <c r="K1076" s="130" t="s">
        <v>141</v>
      </c>
      <c r="L1076" s="33"/>
      <c r="M1076" s="135" t="s">
        <v>19</v>
      </c>
      <c r="N1076" s="136" t="s">
        <v>43</v>
      </c>
      <c r="P1076" s="137">
        <f>O1076*H1076</f>
        <v>0</v>
      </c>
      <c r="Q1076" s="137">
        <v>1.2E-4</v>
      </c>
      <c r="R1076" s="137">
        <f>Q1076*H1076</f>
        <v>1.94112E-3</v>
      </c>
      <c r="S1076" s="137">
        <v>0</v>
      </c>
      <c r="T1076" s="138">
        <f>S1076*H1076</f>
        <v>0</v>
      </c>
      <c r="AR1076" s="139" t="s">
        <v>268</v>
      </c>
      <c r="AT1076" s="139" t="s">
        <v>137</v>
      </c>
      <c r="AU1076" s="139" t="s">
        <v>82</v>
      </c>
      <c r="AY1076" s="18" t="s">
        <v>134</v>
      </c>
      <c r="BE1076" s="140">
        <f>IF(N1076="základní",J1076,0)</f>
        <v>0</v>
      </c>
      <c r="BF1076" s="140">
        <f>IF(N1076="snížená",J1076,0)</f>
        <v>0</v>
      </c>
      <c r="BG1076" s="140">
        <f>IF(N1076="zákl. přenesená",J1076,0)</f>
        <v>0</v>
      </c>
      <c r="BH1076" s="140">
        <f>IF(N1076="sníž. přenesená",J1076,0)</f>
        <v>0</v>
      </c>
      <c r="BI1076" s="140">
        <f>IF(N1076="nulová",J1076,0)</f>
        <v>0</v>
      </c>
      <c r="BJ1076" s="18" t="s">
        <v>80</v>
      </c>
      <c r="BK1076" s="140">
        <f>ROUND(I1076*H1076,2)</f>
        <v>0</v>
      </c>
      <c r="BL1076" s="18" t="s">
        <v>268</v>
      </c>
      <c r="BM1076" s="139" t="s">
        <v>1319</v>
      </c>
    </row>
    <row r="1077" spans="2:65" s="1" customFormat="1" ht="19.5">
      <c r="B1077" s="33"/>
      <c r="D1077" s="141" t="s">
        <v>144</v>
      </c>
      <c r="F1077" s="142" t="s">
        <v>1320</v>
      </c>
      <c r="I1077" s="143"/>
      <c r="L1077" s="33"/>
      <c r="M1077" s="144"/>
      <c r="T1077" s="54"/>
      <c r="AT1077" s="18" t="s">
        <v>144</v>
      </c>
      <c r="AU1077" s="18" t="s">
        <v>82</v>
      </c>
    </row>
    <row r="1078" spans="2:65" s="1" customFormat="1" ht="11.25">
      <c r="B1078" s="33"/>
      <c r="D1078" s="145" t="s">
        <v>146</v>
      </c>
      <c r="F1078" s="146" t="s">
        <v>1321</v>
      </c>
      <c r="I1078" s="143"/>
      <c r="L1078" s="33"/>
      <c r="M1078" s="144"/>
      <c r="T1078" s="54"/>
      <c r="AT1078" s="18" t="s">
        <v>146</v>
      </c>
      <c r="AU1078" s="18" t="s">
        <v>82</v>
      </c>
    </row>
    <row r="1079" spans="2:65" s="12" customFormat="1" ht="11.25">
      <c r="B1079" s="147"/>
      <c r="D1079" s="141" t="s">
        <v>148</v>
      </c>
      <c r="E1079" s="148" t="s">
        <v>19</v>
      </c>
      <c r="F1079" s="149" t="s">
        <v>220</v>
      </c>
      <c r="H1079" s="148" t="s">
        <v>19</v>
      </c>
      <c r="I1079" s="150"/>
      <c r="L1079" s="147"/>
      <c r="M1079" s="151"/>
      <c r="T1079" s="152"/>
      <c r="AT1079" s="148" t="s">
        <v>148</v>
      </c>
      <c r="AU1079" s="148" t="s">
        <v>82</v>
      </c>
      <c r="AV1079" s="12" t="s">
        <v>80</v>
      </c>
      <c r="AW1079" s="12" t="s">
        <v>33</v>
      </c>
      <c r="AX1079" s="12" t="s">
        <v>72</v>
      </c>
      <c r="AY1079" s="148" t="s">
        <v>134</v>
      </c>
    </row>
    <row r="1080" spans="2:65" s="12" customFormat="1" ht="11.25">
      <c r="B1080" s="147"/>
      <c r="D1080" s="141" t="s">
        <v>148</v>
      </c>
      <c r="E1080" s="148" t="s">
        <v>19</v>
      </c>
      <c r="F1080" s="149" t="s">
        <v>314</v>
      </c>
      <c r="H1080" s="148" t="s">
        <v>19</v>
      </c>
      <c r="I1080" s="150"/>
      <c r="L1080" s="147"/>
      <c r="M1080" s="151"/>
      <c r="T1080" s="152"/>
      <c r="AT1080" s="148" t="s">
        <v>148</v>
      </c>
      <c r="AU1080" s="148" t="s">
        <v>82</v>
      </c>
      <c r="AV1080" s="12" t="s">
        <v>80</v>
      </c>
      <c r="AW1080" s="12" t="s">
        <v>33</v>
      </c>
      <c r="AX1080" s="12" t="s">
        <v>72</v>
      </c>
      <c r="AY1080" s="148" t="s">
        <v>134</v>
      </c>
    </row>
    <row r="1081" spans="2:65" s="13" customFormat="1" ht="11.25">
      <c r="B1081" s="153"/>
      <c r="D1081" s="141" t="s">
        <v>148</v>
      </c>
      <c r="E1081" s="154" t="s">
        <v>19</v>
      </c>
      <c r="F1081" s="155" t="s">
        <v>1300</v>
      </c>
      <c r="H1081" s="156">
        <v>4.6399999999999997</v>
      </c>
      <c r="I1081" s="157"/>
      <c r="L1081" s="153"/>
      <c r="M1081" s="158"/>
      <c r="T1081" s="159"/>
      <c r="AT1081" s="154" t="s">
        <v>148</v>
      </c>
      <c r="AU1081" s="154" t="s">
        <v>82</v>
      </c>
      <c r="AV1081" s="13" t="s">
        <v>82</v>
      </c>
      <c r="AW1081" s="13" t="s">
        <v>33</v>
      </c>
      <c r="AX1081" s="13" t="s">
        <v>72</v>
      </c>
      <c r="AY1081" s="154" t="s">
        <v>134</v>
      </c>
    </row>
    <row r="1082" spans="2:65" s="13" customFormat="1" ht="11.25">
      <c r="B1082" s="153"/>
      <c r="D1082" s="141" t="s">
        <v>148</v>
      </c>
      <c r="E1082" s="154" t="s">
        <v>19</v>
      </c>
      <c r="F1082" s="155" t="s">
        <v>1301</v>
      </c>
      <c r="H1082" s="156">
        <v>7.5839999999999996</v>
      </c>
      <c r="I1082" s="157"/>
      <c r="L1082" s="153"/>
      <c r="M1082" s="158"/>
      <c r="T1082" s="159"/>
      <c r="AT1082" s="154" t="s">
        <v>148</v>
      </c>
      <c r="AU1082" s="154" t="s">
        <v>82</v>
      </c>
      <c r="AV1082" s="13" t="s">
        <v>82</v>
      </c>
      <c r="AW1082" s="13" t="s">
        <v>33</v>
      </c>
      <c r="AX1082" s="13" t="s">
        <v>72</v>
      </c>
      <c r="AY1082" s="154" t="s">
        <v>134</v>
      </c>
    </row>
    <row r="1083" spans="2:65" s="13" customFormat="1" ht="11.25">
      <c r="B1083" s="153"/>
      <c r="D1083" s="141" t="s">
        <v>148</v>
      </c>
      <c r="E1083" s="154" t="s">
        <v>19</v>
      </c>
      <c r="F1083" s="155" t="s">
        <v>1302</v>
      </c>
      <c r="H1083" s="156">
        <v>1.9359999999999999</v>
      </c>
      <c r="I1083" s="157"/>
      <c r="L1083" s="153"/>
      <c r="M1083" s="158"/>
      <c r="T1083" s="159"/>
      <c r="AT1083" s="154" t="s">
        <v>148</v>
      </c>
      <c r="AU1083" s="154" t="s">
        <v>82</v>
      </c>
      <c r="AV1083" s="13" t="s">
        <v>82</v>
      </c>
      <c r="AW1083" s="13" t="s">
        <v>33</v>
      </c>
      <c r="AX1083" s="13" t="s">
        <v>72</v>
      </c>
      <c r="AY1083" s="154" t="s">
        <v>134</v>
      </c>
    </row>
    <row r="1084" spans="2:65" s="13" customFormat="1" ht="11.25">
      <c r="B1084" s="153"/>
      <c r="D1084" s="141" t="s">
        <v>148</v>
      </c>
      <c r="E1084" s="154" t="s">
        <v>19</v>
      </c>
      <c r="F1084" s="155" t="s">
        <v>1303</v>
      </c>
      <c r="H1084" s="156">
        <v>2.016</v>
      </c>
      <c r="I1084" s="157"/>
      <c r="L1084" s="153"/>
      <c r="M1084" s="158"/>
      <c r="T1084" s="159"/>
      <c r="AT1084" s="154" t="s">
        <v>148</v>
      </c>
      <c r="AU1084" s="154" t="s">
        <v>82</v>
      </c>
      <c r="AV1084" s="13" t="s">
        <v>82</v>
      </c>
      <c r="AW1084" s="13" t="s">
        <v>33</v>
      </c>
      <c r="AX1084" s="13" t="s">
        <v>72</v>
      </c>
      <c r="AY1084" s="154" t="s">
        <v>134</v>
      </c>
    </row>
    <row r="1085" spans="2:65" s="14" customFormat="1" ht="11.25">
      <c r="B1085" s="160"/>
      <c r="D1085" s="141" t="s">
        <v>148</v>
      </c>
      <c r="E1085" s="161" t="s">
        <v>19</v>
      </c>
      <c r="F1085" s="162" t="s">
        <v>174</v>
      </c>
      <c r="H1085" s="163">
        <v>16.176000000000002</v>
      </c>
      <c r="I1085" s="164"/>
      <c r="L1085" s="160"/>
      <c r="M1085" s="165"/>
      <c r="T1085" s="166"/>
      <c r="AT1085" s="161" t="s">
        <v>148</v>
      </c>
      <c r="AU1085" s="161" t="s">
        <v>82</v>
      </c>
      <c r="AV1085" s="14" t="s">
        <v>142</v>
      </c>
      <c r="AW1085" s="14" t="s">
        <v>33</v>
      </c>
      <c r="AX1085" s="14" t="s">
        <v>80</v>
      </c>
      <c r="AY1085" s="161" t="s">
        <v>134</v>
      </c>
    </row>
    <row r="1086" spans="2:65" s="1" customFormat="1" ht="16.5" customHeight="1">
      <c r="B1086" s="33"/>
      <c r="C1086" s="128" t="s">
        <v>1322</v>
      </c>
      <c r="D1086" s="128" t="s">
        <v>137</v>
      </c>
      <c r="E1086" s="129" t="s">
        <v>1323</v>
      </c>
      <c r="F1086" s="130" t="s">
        <v>1324</v>
      </c>
      <c r="G1086" s="131" t="s">
        <v>168</v>
      </c>
      <c r="H1086" s="132">
        <v>41.604999999999997</v>
      </c>
      <c r="I1086" s="133"/>
      <c r="J1086" s="134">
        <f>ROUND(I1086*H1086,2)</f>
        <v>0</v>
      </c>
      <c r="K1086" s="130" t="s">
        <v>141</v>
      </c>
      <c r="L1086" s="33"/>
      <c r="M1086" s="135" t="s">
        <v>19</v>
      </c>
      <c r="N1086" s="136" t="s">
        <v>43</v>
      </c>
      <c r="P1086" s="137">
        <f>O1086*H1086</f>
        <v>0</v>
      </c>
      <c r="Q1086" s="137">
        <v>0</v>
      </c>
      <c r="R1086" s="137">
        <f>Q1086*H1086</f>
        <v>0</v>
      </c>
      <c r="S1086" s="137">
        <v>0</v>
      </c>
      <c r="T1086" s="138">
        <f>S1086*H1086</f>
        <v>0</v>
      </c>
      <c r="AR1086" s="139" t="s">
        <v>268</v>
      </c>
      <c r="AT1086" s="139" t="s">
        <v>137</v>
      </c>
      <c r="AU1086" s="139" t="s">
        <v>82</v>
      </c>
      <c r="AY1086" s="18" t="s">
        <v>134</v>
      </c>
      <c r="BE1086" s="140">
        <f>IF(N1086="základní",J1086,0)</f>
        <v>0</v>
      </c>
      <c r="BF1086" s="140">
        <f>IF(N1086="snížená",J1086,0)</f>
        <v>0</v>
      </c>
      <c r="BG1086" s="140">
        <f>IF(N1086="zákl. přenesená",J1086,0)</f>
        <v>0</v>
      </c>
      <c r="BH1086" s="140">
        <f>IF(N1086="sníž. přenesená",J1086,0)</f>
        <v>0</v>
      </c>
      <c r="BI1086" s="140">
        <f>IF(N1086="nulová",J1086,0)</f>
        <v>0</v>
      </c>
      <c r="BJ1086" s="18" t="s">
        <v>80</v>
      </c>
      <c r="BK1086" s="140">
        <f>ROUND(I1086*H1086,2)</f>
        <v>0</v>
      </c>
      <c r="BL1086" s="18" t="s">
        <v>268</v>
      </c>
      <c r="BM1086" s="139" t="s">
        <v>1325</v>
      </c>
    </row>
    <row r="1087" spans="2:65" s="1" customFormat="1" ht="11.25">
      <c r="B1087" s="33"/>
      <c r="D1087" s="141" t="s">
        <v>144</v>
      </c>
      <c r="F1087" s="142" t="s">
        <v>1324</v>
      </c>
      <c r="I1087" s="143"/>
      <c r="L1087" s="33"/>
      <c r="M1087" s="144"/>
      <c r="T1087" s="54"/>
      <c r="AT1087" s="18" t="s">
        <v>144</v>
      </c>
      <c r="AU1087" s="18" t="s">
        <v>82</v>
      </c>
    </row>
    <row r="1088" spans="2:65" s="1" customFormat="1" ht="11.25">
      <c r="B1088" s="33"/>
      <c r="D1088" s="145" t="s">
        <v>146</v>
      </c>
      <c r="F1088" s="146" t="s">
        <v>1326</v>
      </c>
      <c r="I1088" s="143"/>
      <c r="L1088" s="33"/>
      <c r="M1088" s="144"/>
      <c r="T1088" s="54"/>
      <c r="AT1088" s="18" t="s">
        <v>146</v>
      </c>
      <c r="AU1088" s="18" t="s">
        <v>82</v>
      </c>
    </row>
    <row r="1089" spans="2:65" s="12" customFormat="1" ht="11.25">
      <c r="B1089" s="147"/>
      <c r="D1089" s="141" t="s">
        <v>148</v>
      </c>
      <c r="E1089" s="148" t="s">
        <v>19</v>
      </c>
      <c r="F1089" s="149" t="s">
        <v>392</v>
      </c>
      <c r="H1089" s="148" t="s">
        <v>19</v>
      </c>
      <c r="I1089" s="150"/>
      <c r="L1089" s="147"/>
      <c r="M1089" s="151"/>
      <c r="T1089" s="152"/>
      <c r="AT1089" s="148" t="s">
        <v>148</v>
      </c>
      <c r="AU1089" s="148" t="s">
        <v>82</v>
      </c>
      <c r="AV1089" s="12" t="s">
        <v>80</v>
      </c>
      <c r="AW1089" s="12" t="s">
        <v>33</v>
      </c>
      <c r="AX1089" s="12" t="s">
        <v>72</v>
      </c>
      <c r="AY1089" s="148" t="s">
        <v>134</v>
      </c>
    </row>
    <row r="1090" spans="2:65" s="12" customFormat="1" ht="11.25">
      <c r="B1090" s="147"/>
      <c r="D1090" s="141" t="s">
        <v>148</v>
      </c>
      <c r="E1090" s="148" t="s">
        <v>19</v>
      </c>
      <c r="F1090" s="149" t="s">
        <v>1327</v>
      </c>
      <c r="H1090" s="148" t="s">
        <v>19</v>
      </c>
      <c r="I1090" s="150"/>
      <c r="L1090" s="147"/>
      <c r="M1090" s="151"/>
      <c r="T1090" s="152"/>
      <c r="AT1090" s="148" t="s">
        <v>148</v>
      </c>
      <c r="AU1090" s="148" t="s">
        <v>82</v>
      </c>
      <c r="AV1090" s="12" t="s">
        <v>80</v>
      </c>
      <c r="AW1090" s="12" t="s">
        <v>33</v>
      </c>
      <c r="AX1090" s="12" t="s">
        <v>72</v>
      </c>
      <c r="AY1090" s="148" t="s">
        <v>134</v>
      </c>
    </row>
    <row r="1091" spans="2:65" s="13" customFormat="1" ht="11.25">
      <c r="B1091" s="153"/>
      <c r="D1091" s="141" t="s">
        <v>148</v>
      </c>
      <c r="E1091" s="154" t="s">
        <v>19</v>
      </c>
      <c r="F1091" s="155" t="s">
        <v>1328</v>
      </c>
      <c r="H1091" s="156">
        <v>41.604999999999997</v>
      </c>
      <c r="I1091" s="157"/>
      <c r="L1091" s="153"/>
      <c r="M1091" s="158"/>
      <c r="T1091" s="159"/>
      <c r="AT1091" s="154" t="s">
        <v>148</v>
      </c>
      <c r="AU1091" s="154" t="s">
        <v>82</v>
      </c>
      <c r="AV1091" s="13" t="s">
        <v>82</v>
      </c>
      <c r="AW1091" s="13" t="s">
        <v>33</v>
      </c>
      <c r="AX1091" s="13" t="s">
        <v>80</v>
      </c>
      <c r="AY1091" s="154" t="s">
        <v>134</v>
      </c>
    </row>
    <row r="1092" spans="2:65" s="11" customFormat="1" ht="22.9" customHeight="1">
      <c r="B1092" s="116"/>
      <c r="D1092" s="117" t="s">
        <v>71</v>
      </c>
      <c r="E1092" s="126" t="s">
        <v>1329</v>
      </c>
      <c r="F1092" s="126" t="s">
        <v>1330</v>
      </c>
      <c r="I1092" s="119"/>
      <c r="J1092" s="127">
        <f>BK1092</f>
        <v>0</v>
      </c>
      <c r="L1092" s="116"/>
      <c r="M1092" s="121"/>
      <c r="P1092" s="122">
        <f>SUM(P1093:P1202)</f>
        <v>0</v>
      </c>
      <c r="R1092" s="122">
        <f>SUM(R1093:R1202)</f>
        <v>0.58245130000000001</v>
      </c>
      <c r="T1092" s="123">
        <f>SUM(T1093:T1202)</f>
        <v>0.13015410999999999</v>
      </c>
      <c r="AR1092" s="117" t="s">
        <v>82</v>
      </c>
      <c r="AT1092" s="124" t="s">
        <v>71</v>
      </c>
      <c r="AU1092" s="124" t="s">
        <v>80</v>
      </c>
      <c r="AY1092" s="117" t="s">
        <v>134</v>
      </c>
      <c r="BK1092" s="125">
        <f>SUM(BK1093:BK1202)</f>
        <v>0</v>
      </c>
    </row>
    <row r="1093" spans="2:65" s="1" customFormat="1" ht="16.5" customHeight="1">
      <c r="B1093" s="33"/>
      <c r="C1093" s="128" t="s">
        <v>1331</v>
      </c>
      <c r="D1093" s="128" t="s">
        <v>137</v>
      </c>
      <c r="E1093" s="129" t="s">
        <v>1332</v>
      </c>
      <c r="F1093" s="130" t="s">
        <v>1333</v>
      </c>
      <c r="G1093" s="131" t="s">
        <v>168</v>
      </c>
      <c r="H1093" s="132">
        <v>399.03100000000001</v>
      </c>
      <c r="I1093" s="133"/>
      <c r="J1093" s="134">
        <f>ROUND(I1093*H1093,2)</f>
        <v>0</v>
      </c>
      <c r="K1093" s="130" t="s">
        <v>141</v>
      </c>
      <c r="L1093" s="33"/>
      <c r="M1093" s="135" t="s">
        <v>19</v>
      </c>
      <c r="N1093" s="136" t="s">
        <v>43</v>
      </c>
      <c r="P1093" s="137">
        <f>O1093*H1093</f>
        <v>0</v>
      </c>
      <c r="Q1093" s="137">
        <v>0</v>
      </c>
      <c r="R1093" s="137">
        <f>Q1093*H1093</f>
        <v>0</v>
      </c>
      <c r="S1093" s="137">
        <v>0</v>
      </c>
      <c r="T1093" s="138">
        <f>S1093*H1093</f>
        <v>0</v>
      </c>
      <c r="AR1093" s="139" t="s">
        <v>268</v>
      </c>
      <c r="AT1093" s="139" t="s">
        <v>137</v>
      </c>
      <c r="AU1093" s="139" t="s">
        <v>82</v>
      </c>
      <c r="AY1093" s="18" t="s">
        <v>134</v>
      </c>
      <c r="BE1093" s="140">
        <f>IF(N1093="základní",J1093,0)</f>
        <v>0</v>
      </c>
      <c r="BF1093" s="140">
        <f>IF(N1093="snížená",J1093,0)</f>
        <v>0</v>
      </c>
      <c r="BG1093" s="140">
        <f>IF(N1093="zákl. přenesená",J1093,0)</f>
        <v>0</v>
      </c>
      <c r="BH1093" s="140">
        <f>IF(N1093="sníž. přenesená",J1093,0)</f>
        <v>0</v>
      </c>
      <c r="BI1093" s="140">
        <f>IF(N1093="nulová",J1093,0)</f>
        <v>0</v>
      </c>
      <c r="BJ1093" s="18" t="s">
        <v>80</v>
      </c>
      <c r="BK1093" s="140">
        <f>ROUND(I1093*H1093,2)</f>
        <v>0</v>
      </c>
      <c r="BL1093" s="18" t="s">
        <v>268</v>
      </c>
      <c r="BM1093" s="139" t="s">
        <v>1334</v>
      </c>
    </row>
    <row r="1094" spans="2:65" s="1" customFormat="1" ht="11.25">
      <c r="B1094" s="33"/>
      <c r="D1094" s="141" t="s">
        <v>144</v>
      </c>
      <c r="F1094" s="142" t="s">
        <v>1335</v>
      </c>
      <c r="I1094" s="143"/>
      <c r="L1094" s="33"/>
      <c r="M1094" s="144"/>
      <c r="T1094" s="54"/>
      <c r="AT1094" s="18" t="s">
        <v>144</v>
      </c>
      <c r="AU1094" s="18" t="s">
        <v>82</v>
      </c>
    </row>
    <row r="1095" spans="2:65" s="1" customFormat="1" ht="11.25">
      <c r="B1095" s="33"/>
      <c r="D1095" s="145" t="s">
        <v>146</v>
      </c>
      <c r="F1095" s="146" t="s">
        <v>1336</v>
      </c>
      <c r="I1095" s="143"/>
      <c r="L1095" s="33"/>
      <c r="M1095" s="144"/>
      <c r="T1095" s="54"/>
      <c r="AT1095" s="18" t="s">
        <v>146</v>
      </c>
      <c r="AU1095" s="18" t="s">
        <v>82</v>
      </c>
    </row>
    <row r="1096" spans="2:65" s="12" customFormat="1" ht="11.25">
      <c r="B1096" s="147"/>
      <c r="D1096" s="141" t="s">
        <v>148</v>
      </c>
      <c r="E1096" s="148" t="s">
        <v>19</v>
      </c>
      <c r="F1096" s="149" t="s">
        <v>1337</v>
      </c>
      <c r="H1096" s="148" t="s">
        <v>19</v>
      </c>
      <c r="I1096" s="150"/>
      <c r="L1096" s="147"/>
      <c r="M1096" s="151"/>
      <c r="T1096" s="152"/>
      <c r="AT1096" s="148" t="s">
        <v>148</v>
      </c>
      <c r="AU1096" s="148" t="s">
        <v>82</v>
      </c>
      <c r="AV1096" s="12" t="s">
        <v>80</v>
      </c>
      <c r="AW1096" s="12" t="s">
        <v>33</v>
      </c>
      <c r="AX1096" s="12" t="s">
        <v>72</v>
      </c>
      <c r="AY1096" s="148" t="s">
        <v>134</v>
      </c>
    </row>
    <row r="1097" spans="2:65" s="12" customFormat="1" ht="11.25">
      <c r="B1097" s="147"/>
      <c r="D1097" s="141" t="s">
        <v>148</v>
      </c>
      <c r="E1097" s="148" t="s">
        <v>19</v>
      </c>
      <c r="F1097" s="149" t="s">
        <v>1338</v>
      </c>
      <c r="H1097" s="148" t="s">
        <v>19</v>
      </c>
      <c r="I1097" s="150"/>
      <c r="L1097" s="147"/>
      <c r="M1097" s="151"/>
      <c r="T1097" s="152"/>
      <c r="AT1097" s="148" t="s">
        <v>148</v>
      </c>
      <c r="AU1097" s="148" t="s">
        <v>82</v>
      </c>
      <c r="AV1097" s="12" t="s">
        <v>80</v>
      </c>
      <c r="AW1097" s="12" t="s">
        <v>33</v>
      </c>
      <c r="AX1097" s="12" t="s">
        <v>72</v>
      </c>
      <c r="AY1097" s="148" t="s">
        <v>134</v>
      </c>
    </row>
    <row r="1098" spans="2:65" s="13" customFormat="1" ht="11.25">
      <c r="B1098" s="153"/>
      <c r="D1098" s="141" t="s">
        <v>148</v>
      </c>
      <c r="E1098" s="154" t="s">
        <v>19</v>
      </c>
      <c r="F1098" s="155" t="s">
        <v>1339</v>
      </c>
      <c r="H1098" s="156">
        <v>68.459999999999994</v>
      </c>
      <c r="I1098" s="157"/>
      <c r="L1098" s="153"/>
      <c r="M1098" s="158"/>
      <c r="T1098" s="159"/>
      <c r="AT1098" s="154" t="s">
        <v>148</v>
      </c>
      <c r="AU1098" s="154" t="s">
        <v>82</v>
      </c>
      <c r="AV1098" s="13" t="s">
        <v>82</v>
      </c>
      <c r="AW1098" s="13" t="s">
        <v>33</v>
      </c>
      <c r="AX1098" s="13" t="s">
        <v>72</v>
      </c>
      <c r="AY1098" s="154" t="s">
        <v>134</v>
      </c>
    </row>
    <row r="1099" spans="2:65" s="12" customFormat="1" ht="11.25">
      <c r="B1099" s="147"/>
      <c r="D1099" s="141" t="s">
        <v>148</v>
      </c>
      <c r="E1099" s="148" t="s">
        <v>19</v>
      </c>
      <c r="F1099" s="149" t="s">
        <v>1340</v>
      </c>
      <c r="H1099" s="148" t="s">
        <v>19</v>
      </c>
      <c r="I1099" s="150"/>
      <c r="L1099" s="147"/>
      <c r="M1099" s="151"/>
      <c r="T1099" s="152"/>
      <c r="AT1099" s="148" t="s">
        <v>148</v>
      </c>
      <c r="AU1099" s="148" t="s">
        <v>82</v>
      </c>
      <c r="AV1099" s="12" t="s">
        <v>80</v>
      </c>
      <c r="AW1099" s="12" t="s">
        <v>33</v>
      </c>
      <c r="AX1099" s="12" t="s">
        <v>72</v>
      </c>
      <c r="AY1099" s="148" t="s">
        <v>134</v>
      </c>
    </row>
    <row r="1100" spans="2:65" s="13" customFormat="1" ht="22.5">
      <c r="B1100" s="153"/>
      <c r="D1100" s="141" t="s">
        <v>148</v>
      </c>
      <c r="E1100" s="154" t="s">
        <v>19</v>
      </c>
      <c r="F1100" s="155" t="s">
        <v>1341</v>
      </c>
      <c r="H1100" s="156">
        <v>30.724</v>
      </c>
      <c r="I1100" s="157"/>
      <c r="L1100" s="153"/>
      <c r="M1100" s="158"/>
      <c r="T1100" s="159"/>
      <c r="AT1100" s="154" t="s">
        <v>148</v>
      </c>
      <c r="AU1100" s="154" t="s">
        <v>82</v>
      </c>
      <c r="AV1100" s="13" t="s">
        <v>82</v>
      </c>
      <c r="AW1100" s="13" t="s">
        <v>33</v>
      </c>
      <c r="AX1100" s="13" t="s">
        <v>72</v>
      </c>
      <c r="AY1100" s="154" t="s">
        <v>134</v>
      </c>
    </row>
    <row r="1101" spans="2:65" s="13" customFormat="1" ht="22.5">
      <c r="B1101" s="153"/>
      <c r="D1101" s="141" t="s">
        <v>148</v>
      </c>
      <c r="E1101" s="154" t="s">
        <v>19</v>
      </c>
      <c r="F1101" s="155" t="s">
        <v>1342</v>
      </c>
      <c r="H1101" s="156">
        <v>21.899000000000001</v>
      </c>
      <c r="I1101" s="157"/>
      <c r="L1101" s="153"/>
      <c r="M1101" s="158"/>
      <c r="T1101" s="159"/>
      <c r="AT1101" s="154" t="s">
        <v>148</v>
      </c>
      <c r="AU1101" s="154" t="s">
        <v>82</v>
      </c>
      <c r="AV1101" s="13" t="s">
        <v>82</v>
      </c>
      <c r="AW1101" s="13" t="s">
        <v>33</v>
      </c>
      <c r="AX1101" s="13" t="s">
        <v>72</v>
      </c>
      <c r="AY1101" s="154" t="s">
        <v>134</v>
      </c>
    </row>
    <row r="1102" spans="2:65" s="13" customFormat="1" ht="22.5">
      <c r="B1102" s="153"/>
      <c r="D1102" s="141" t="s">
        <v>148</v>
      </c>
      <c r="E1102" s="154" t="s">
        <v>19</v>
      </c>
      <c r="F1102" s="155" t="s">
        <v>1343</v>
      </c>
      <c r="H1102" s="156">
        <v>32.46</v>
      </c>
      <c r="I1102" s="157"/>
      <c r="L1102" s="153"/>
      <c r="M1102" s="158"/>
      <c r="T1102" s="159"/>
      <c r="AT1102" s="154" t="s">
        <v>148</v>
      </c>
      <c r="AU1102" s="154" t="s">
        <v>82</v>
      </c>
      <c r="AV1102" s="13" t="s">
        <v>82</v>
      </c>
      <c r="AW1102" s="13" t="s">
        <v>33</v>
      </c>
      <c r="AX1102" s="13" t="s">
        <v>72</v>
      </c>
      <c r="AY1102" s="154" t="s">
        <v>134</v>
      </c>
    </row>
    <row r="1103" spans="2:65" s="13" customFormat="1" ht="11.25">
      <c r="B1103" s="153"/>
      <c r="D1103" s="141" t="s">
        <v>148</v>
      </c>
      <c r="E1103" s="154" t="s">
        <v>19</v>
      </c>
      <c r="F1103" s="155" t="s">
        <v>1344</v>
      </c>
      <c r="H1103" s="156">
        <v>49.459000000000003</v>
      </c>
      <c r="I1103" s="157"/>
      <c r="L1103" s="153"/>
      <c r="M1103" s="158"/>
      <c r="T1103" s="159"/>
      <c r="AT1103" s="154" t="s">
        <v>148</v>
      </c>
      <c r="AU1103" s="154" t="s">
        <v>82</v>
      </c>
      <c r="AV1103" s="13" t="s">
        <v>82</v>
      </c>
      <c r="AW1103" s="13" t="s">
        <v>33</v>
      </c>
      <c r="AX1103" s="13" t="s">
        <v>72</v>
      </c>
      <c r="AY1103" s="154" t="s">
        <v>134</v>
      </c>
    </row>
    <row r="1104" spans="2:65" s="13" customFormat="1" ht="11.25">
      <c r="B1104" s="153"/>
      <c r="D1104" s="141" t="s">
        <v>148</v>
      </c>
      <c r="E1104" s="154" t="s">
        <v>19</v>
      </c>
      <c r="F1104" s="155" t="s">
        <v>1345</v>
      </c>
      <c r="H1104" s="156">
        <v>79.192999999999998</v>
      </c>
      <c r="I1104" s="157"/>
      <c r="L1104" s="153"/>
      <c r="M1104" s="158"/>
      <c r="T1104" s="159"/>
      <c r="AT1104" s="154" t="s">
        <v>148</v>
      </c>
      <c r="AU1104" s="154" t="s">
        <v>82</v>
      </c>
      <c r="AV1104" s="13" t="s">
        <v>82</v>
      </c>
      <c r="AW1104" s="13" t="s">
        <v>33</v>
      </c>
      <c r="AX1104" s="13" t="s">
        <v>72</v>
      </c>
      <c r="AY1104" s="154" t="s">
        <v>134</v>
      </c>
    </row>
    <row r="1105" spans="2:65" s="13" customFormat="1" ht="11.25">
      <c r="B1105" s="153"/>
      <c r="D1105" s="141" t="s">
        <v>148</v>
      </c>
      <c r="E1105" s="154" t="s">
        <v>19</v>
      </c>
      <c r="F1105" s="155" t="s">
        <v>1346</v>
      </c>
      <c r="H1105" s="156">
        <v>23.14</v>
      </c>
      <c r="I1105" s="157"/>
      <c r="L1105" s="153"/>
      <c r="M1105" s="158"/>
      <c r="T1105" s="159"/>
      <c r="AT1105" s="154" t="s">
        <v>148</v>
      </c>
      <c r="AU1105" s="154" t="s">
        <v>82</v>
      </c>
      <c r="AV1105" s="13" t="s">
        <v>82</v>
      </c>
      <c r="AW1105" s="13" t="s">
        <v>33</v>
      </c>
      <c r="AX1105" s="13" t="s">
        <v>72</v>
      </c>
      <c r="AY1105" s="154" t="s">
        <v>134</v>
      </c>
    </row>
    <row r="1106" spans="2:65" s="13" customFormat="1" ht="11.25">
      <c r="B1106" s="153"/>
      <c r="D1106" s="141" t="s">
        <v>148</v>
      </c>
      <c r="E1106" s="154" t="s">
        <v>19</v>
      </c>
      <c r="F1106" s="155" t="s">
        <v>1347</v>
      </c>
      <c r="H1106" s="156">
        <v>42.853999999999999</v>
      </c>
      <c r="I1106" s="157"/>
      <c r="L1106" s="153"/>
      <c r="M1106" s="158"/>
      <c r="T1106" s="159"/>
      <c r="AT1106" s="154" t="s">
        <v>148</v>
      </c>
      <c r="AU1106" s="154" t="s">
        <v>82</v>
      </c>
      <c r="AV1106" s="13" t="s">
        <v>82</v>
      </c>
      <c r="AW1106" s="13" t="s">
        <v>33</v>
      </c>
      <c r="AX1106" s="13" t="s">
        <v>72</v>
      </c>
      <c r="AY1106" s="154" t="s">
        <v>134</v>
      </c>
    </row>
    <row r="1107" spans="2:65" s="13" customFormat="1" ht="11.25">
      <c r="B1107" s="153"/>
      <c r="D1107" s="141" t="s">
        <v>148</v>
      </c>
      <c r="E1107" s="154" t="s">
        <v>19</v>
      </c>
      <c r="F1107" s="155" t="s">
        <v>1348</v>
      </c>
      <c r="H1107" s="156">
        <v>50.841999999999999</v>
      </c>
      <c r="I1107" s="157"/>
      <c r="L1107" s="153"/>
      <c r="M1107" s="158"/>
      <c r="T1107" s="159"/>
      <c r="AT1107" s="154" t="s">
        <v>148</v>
      </c>
      <c r="AU1107" s="154" t="s">
        <v>82</v>
      </c>
      <c r="AV1107" s="13" t="s">
        <v>82</v>
      </c>
      <c r="AW1107" s="13" t="s">
        <v>33</v>
      </c>
      <c r="AX1107" s="13" t="s">
        <v>72</v>
      </c>
      <c r="AY1107" s="154" t="s">
        <v>134</v>
      </c>
    </row>
    <row r="1108" spans="2:65" s="14" customFormat="1" ht="11.25">
      <c r="B1108" s="160"/>
      <c r="D1108" s="141" t="s">
        <v>148</v>
      </c>
      <c r="E1108" s="161" t="s">
        <v>19</v>
      </c>
      <c r="F1108" s="162" t="s">
        <v>174</v>
      </c>
      <c r="H1108" s="163">
        <v>399.03099999999995</v>
      </c>
      <c r="I1108" s="164"/>
      <c r="L1108" s="160"/>
      <c r="M1108" s="165"/>
      <c r="T1108" s="166"/>
      <c r="AT1108" s="161" t="s">
        <v>148</v>
      </c>
      <c r="AU1108" s="161" t="s">
        <v>82</v>
      </c>
      <c r="AV1108" s="14" t="s">
        <v>142</v>
      </c>
      <c r="AW1108" s="14" t="s">
        <v>33</v>
      </c>
      <c r="AX1108" s="14" t="s">
        <v>80</v>
      </c>
      <c r="AY1108" s="161" t="s">
        <v>134</v>
      </c>
    </row>
    <row r="1109" spans="2:65" s="1" customFormat="1" ht="16.5" customHeight="1">
      <c r="B1109" s="33"/>
      <c r="C1109" s="128" t="s">
        <v>1349</v>
      </c>
      <c r="D1109" s="128" t="s">
        <v>137</v>
      </c>
      <c r="E1109" s="129" t="s">
        <v>1350</v>
      </c>
      <c r="F1109" s="130" t="s">
        <v>1351</v>
      </c>
      <c r="G1109" s="131" t="s">
        <v>168</v>
      </c>
      <c r="H1109" s="132">
        <v>399.03100000000001</v>
      </c>
      <c r="I1109" s="133"/>
      <c r="J1109" s="134">
        <f>ROUND(I1109*H1109,2)</f>
        <v>0</v>
      </c>
      <c r="K1109" s="130" t="s">
        <v>141</v>
      </c>
      <c r="L1109" s="33"/>
      <c r="M1109" s="135" t="s">
        <v>19</v>
      </c>
      <c r="N1109" s="136" t="s">
        <v>43</v>
      </c>
      <c r="P1109" s="137">
        <f>O1109*H1109</f>
        <v>0</v>
      </c>
      <c r="Q1109" s="137">
        <v>1E-3</v>
      </c>
      <c r="R1109" s="137">
        <f>Q1109*H1109</f>
        <v>0.39903100000000002</v>
      </c>
      <c r="S1109" s="137">
        <v>3.1E-4</v>
      </c>
      <c r="T1109" s="138">
        <f>S1109*H1109</f>
        <v>0.12369961</v>
      </c>
      <c r="AR1109" s="139" t="s">
        <v>268</v>
      </c>
      <c r="AT1109" s="139" t="s">
        <v>137</v>
      </c>
      <c r="AU1109" s="139" t="s">
        <v>82</v>
      </c>
      <c r="AY1109" s="18" t="s">
        <v>134</v>
      </c>
      <c r="BE1109" s="140">
        <f>IF(N1109="základní",J1109,0)</f>
        <v>0</v>
      </c>
      <c r="BF1109" s="140">
        <f>IF(N1109="snížená",J1109,0)</f>
        <v>0</v>
      </c>
      <c r="BG1109" s="140">
        <f>IF(N1109="zákl. přenesená",J1109,0)</f>
        <v>0</v>
      </c>
      <c r="BH1109" s="140">
        <f>IF(N1109="sníž. přenesená",J1109,0)</f>
        <v>0</v>
      </c>
      <c r="BI1109" s="140">
        <f>IF(N1109="nulová",J1109,0)</f>
        <v>0</v>
      </c>
      <c r="BJ1109" s="18" t="s">
        <v>80</v>
      </c>
      <c r="BK1109" s="140">
        <f>ROUND(I1109*H1109,2)</f>
        <v>0</v>
      </c>
      <c r="BL1109" s="18" t="s">
        <v>268</v>
      </c>
      <c r="BM1109" s="139" t="s">
        <v>1352</v>
      </c>
    </row>
    <row r="1110" spans="2:65" s="1" customFormat="1" ht="11.25">
      <c r="B1110" s="33"/>
      <c r="D1110" s="141" t="s">
        <v>144</v>
      </c>
      <c r="F1110" s="142" t="s">
        <v>1353</v>
      </c>
      <c r="I1110" s="143"/>
      <c r="L1110" s="33"/>
      <c r="M1110" s="144"/>
      <c r="T1110" s="54"/>
      <c r="AT1110" s="18" t="s">
        <v>144</v>
      </c>
      <c r="AU1110" s="18" t="s">
        <v>82</v>
      </c>
    </row>
    <row r="1111" spans="2:65" s="1" customFormat="1" ht="11.25">
      <c r="B1111" s="33"/>
      <c r="D1111" s="145" t="s">
        <v>146</v>
      </c>
      <c r="F1111" s="146" t="s">
        <v>1354</v>
      </c>
      <c r="I1111" s="143"/>
      <c r="L1111" s="33"/>
      <c r="M1111" s="144"/>
      <c r="T1111" s="54"/>
      <c r="AT1111" s="18" t="s">
        <v>146</v>
      </c>
      <c r="AU1111" s="18" t="s">
        <v>82</v>
      </c>
    </row>
    <row r="1112" spans="2:65" s="12" customFormat="1" ht="11.25">
      <c r="B1112" s="147"/>
      <c r="D1112" s="141" t="s">
        <v>148</v>
      </c>
      <c r="E1112" s="148" t="s">
        <v>19</v>
      </c>
      <c r="F1112" s="149" t="s">
        <v>1337</v>
      </c>
      <c r="H1112" s="148" t="s">
        <v>19</v>
      </c>
      <c r="I1112" s="150"/>
      <c r="L1112" s="147"/>
      <c r="M1112" s="151"/>
      <c r="T1112" s="152"/>
      <c r="AT1112" s="148" t="s">
        <v>148</v>
      </c>
      <c r="AU1112" s="148" t="s">
        <v>82</v>
      </c>
      <c r="AV1112" s="12" t="s">
        <v>80</v>
      </c>
      <c r="AW1112" s="12" t="s">
        <v>33</v>
      </c>
      <c r="AX1112" s="12" t="s">
        <v>72</v>
      </c>
      <c r="AY1112" s="148" t="s">
        <v>134</v>
      </c>
    </row>
    <row r="1113" spans="2:65" s="12" customFormat="1" ht="11.25">
      <c r="B1113" s="147"/>
      <c r="D1113" s="141" t="s">
        <v>148</v>
      </c>
      <c r="E1113" s="148" t="s">
        <v>19</v>
      </c>
      <c r="F1113" s="149" t="s">
        <v>1338</v>
      </c>
      <c r="H1113" s="148" t="s">
        <v>19</v>
      </c>
      <c r="I1113" s="150"/>
      <c r="L1113" s="147"/>
      <c r="M1113" s="151"/>
      <c r="T1113" s="152"/>
      <c r="AT1113" s="148" t="s">
        <v>148</v>
      </c>
      <c r="AU1113" s="148" t="s">
        <v>82</v>
      </c>
      <c r="AV1113" s="12" t="s">
        <v>80</v>
      </c>
      <c r="AW1113" s="12" t="s">
        <v>33</v>
      </c>
      <c r="AX1113" s="12" t="s">
        <v>72</v>
      </c>
      <c r="AY1113" s="148" t="s">
        <v>134</v>
      </c>
    </row>
    <row r="1114" spans="2:65" s="13" customFormat="1" ht="11.25">
      <c r="B1114" s="153"/>
      <c r="D1114" s="141" t="s">
        <v>148</v>
      </c>
      <c r="E1114" s="154" t="s">
        <v>19</v>
      </c>
      <c r="F1114" s="155" t="s">
        <v>1339</v>
      </c>
      <c r="H1114" s="156">
        <v>68.459999999999994</v>
      </c>
      <c r="I1114" s="157"/>
      <c r="L1114" s="153"/>
      <c r="M1114" s="158"/>
      <c r="T1114" s="159"/>
      <c r="AT1114" s="154" t="s">
        <v>148</v>
      </c>
      <c r="AU1114" s="154" t="s">
        <v>82</v>
      </c>
      <c r="AV1114" s="13" t="s">
        <v>82</v>
      </c>
      <c r="AW1114" s="13" t="s">
        <v>33</v>
      </c>
      <c r="AX1114" s="13" t="s">
        <v>72</v>
      </c>
      <c r="AY1114" s="154" t="s">
        <v>134</v>
      </c>
    </row>
    <row r="1115" spans="2:65" s="12" customFormat="1" ht="11.25">
      <c r="B1115" s="147"/>
      <c r="D1115" s="141" t="s">
        <v>148</v>
      </c>
      <c r="E1115" s="148" t="s">
        <v>19</v>
      </c>
      <c r="F1115" s="149" t="s">
        <v>1340</v>
      </c>
      <c r="H1115" s="148" t="s">
        <v>19</v>
      </c>
      <c r="I1115" s="150"/>
      <c r="L1115" s="147"/>
      <c r="M1115" s="151"/>
      <c r="T1115" s="152"/>
      <c r="AT1115" s="148" t="s">
        <v>148</v>
      </c>
      <c r="AU1115" s="148" t="s">
        <v>82</v>
      </c>
      <c r="AV1115" s="12" t="s">
        <v>80</v>
      </c>
      <c r="AW1115" s="12" t="s">
        <v>33</v>
      </c>
      <c r="AX1115" s="12" t="s">
        <v>72</v>
      </c>
      <c r="AY1115" s="148" t="s">
        <v>134</v>
      </c>
    </row>
    <row r="1116" spans="2:65" s="13" customFormat="1" ht="22.5">
      <c r="B1116" s="153"/>
      <c r="D1116" s="141" t="s">
        <v>148</v>
      </c>
      <c r="E1116" s="154" t="s">
        <v>19</v>
      </c>
      <c r="F1116" s="155" t="s">
        <v>1341</v>
      </c>
      <c r="H1116" s="156">
        <v>30.724</v>
      </c>
      <c r="I1116" s="157"/>
      <c r="L1116" s="153"/>
      <c r="M1116" s="158"/>
      <c r="T1116" s="159"/>
      <c r="AT1116" s="154" t="s">
        <v>148</v>
      </c>
      <c r="AU1116" s="154" t="s">
        <v>82</v>
      </c>
      <c r="AV1116" s="13" t="s">
        <v>82</v>
      </c>
      <c r="AW1116" s="13" t="s">
        <v>33</v>
      </c>
      <c r="AX1116" s="13" t="s">
        <v>72</v>
      </c>
      <c r="AY1116" s="154" t="s">
        <v>134</v>
      </c>
    </row>
    <row r="1117" spans="2:65" s="13" customFormat="1" ht="22.5">
      <c r="B1117" s="153"/>
      <c r="D1117" s="141" t="s">
        <v>148</v>
      </c>
      <c r="E1117" s="154" t="s">
        <v>19</v>
      </c>
      <c r="F1117" s="155" t="s">
        <v>1342</v>
      </c>
      <c r="H1117" s="156">
        <v>21.899000000000001</v>
      </c>
      <c r="I1117" s="157"/>
      <c r="L1117" s="153"/>
      <c r="M1117" s="158"/>
      <c r="T1117" s="159"/>
      <c r="AT1117" s="154" t="s">
        <v>148</v>
      </c>
      <c r="AU1117" s="154" t="s">
        <v>82</v>
      </c>
      <c r="AV1117" s="13" t="s">
        <v>82</v>
      </c>
      <c r="AW1117" s="13" t="s">
        <v>33</v>
      </c>
      <c r="AX1117" s="13" t="s">
        <v>72</v>
      </c>
      <c r="AY1117" s="154" t="s">
        <v>134</v>
      </c>
    </row>
    <row r="1118" spans="2:65" s="13" customFormat="1" ht="22.5">
      <c r="B1118" s="153"/>
      <c r="D1118" s="141" t="s">
        <v>148</v>
      </c>
      <c r="E1118" s="154" t="s">
        <v>19</v>
      </c>
      <c r="F1118" s="155" t="s">
        <v>1343</v>
      </c>
      <c r="H1118" s="156">
        <v>32.46</v>
      </c>
      <c r="I1118" s="157"/>
      <c r="L1118" s="153"/>
      <c r="M1118" s="158"/>
      <c r="T1118" s="159"/>
      <c r="AT1118" s="154" t="s">
        <v>148</v>
      </c>
      <c r="AU1118" s="154" t="s">
        <v>82</v>
      </c>
      <c r="AV1118" s="13" t="s">
        <v>82</v>
      </c>
      <c r="AW1118" s="13" t="s">
        <v>33</v>
      </c>
      <c r="AX1118" s="13" t="s">
        <v>72</v>
      </c>
      <c r="AY1118" s="154" t="s">
        <v>134</v>
      </c>
    </row>
    <row r="1119" spans="2:65" s="13" customFormat="1" ht="11.25">
      <c r="B1119" s="153"/>
      <c r="D1119" s="141" t="s">
        <v>148</v>
      </c>
      <c r="E1119" s="154" t="s">
        <v>19</v>
      </c>
      <c r="F1119" s="155" t="s">
        <v>1344</v>
      </c>
      <c r="H1119" s="156">
        <v>49.459000000000003</v>
      </c>
      <c r="I1119" s="157"/>
      <c r="L1119" s="153"/>
      <c r="M1119" s="158"/>
      <c r="T1119" s="159"/>
      <c r="AT1119" s="154" t="s">
        <v>148</v>
      </c>
      <c r="AU1119" s="154" t="s">
        <v>82</v>
      </c>
      <c r="AV1119" s="13" t="s">
        <v>82</v>
      </c>
      <c r="AW1119" s="13" t="s">
        <v>33</v>
      </c>
      <c r="AX1119" s="13" t="s">
        <v>72</v>
      </c>
      <c r="AY1119" s="154" t="s">
        <v>134</v>
      </c>
    </row>
    <row r="1120" spans="2:65" s="13" customFormat="1" ht="11.25">
      <c r="B1120" s="153"/>
      <c r="D1120" s="141" t="s">
        <v>148</v>
      </c>
      <c r="E1120" s="154" t="s">
        <v>19</v>
      </c>
      <c r="F1120" s="155" t="s">
        <v>1345</v>
      </c>
      <c r="H1120" s="156">
        <v>79.192999999999998</v>
      </c>
      <c r="I1120" s="157"/>
      <c r="L1120" s="153"/>
      <c r="M1120" s="158"/>
      <c r="T1120" s="159"/>
      <c r="AT1120" s="154" t="s">
        <v>148</v>
      </c>
      <c r="AU1120" s="154" t="s">
        <v>82</v>
      </c>
      <c r="AV1120" s="13" t="s">
        <v>82</v>
      </c>
      <c r="AW1120" s="13" t="s">
        <v>33</v>
      </c>
      <c r="AX1120" s="13" t="s">
        <v>72</v>
      </c>
      <c r="AY1120" s="154" t="s">
        <v>134</v>
      </c>
    </row>
    <row r="1121" spans="2:65" s="13" customFormat="1" ht="11.25">
      <c r="B1121" s="153"/>
      <c r="D1121" s="141" t="s">
        <v>148</v>
      </c>
      <c r="E1121" s="154" t="s">
        <v>19</v>
      </c>
      <c r="F1121" s="155" t="s">
        <v>1346</v>
      </c>
      <c r="H1121" s="156">
        <v>23.14</v>
      </c>
      <c r="I1121" s="157"/>
      <c r="L1121" s="153"/>
      <c r="M1121" s="158"/>
      <c r="T1121" s="159"/>
      <c r="AT1121" s="154" t="s">
        <v>148</v>
      </c>
      <c r="AU1121" s="154" t="s">
        <v>82</v>
      </c>
      <c r="AV1121" s="13" t="s">
        <v>82</v>
      </c>
      <c r="AW1121" s="13" t="s">
        <v>33</v>
      </c>
      <c r="AX1121" s="13" t="s">
        <v>72</v>
      </c>
      <c r="AY1121" s="154" t="s">
        <v>134</v>
      </c>
    </row>
    <row r="1122" spans="2:65" s="13" customFormat="1" ht="11.25">
      <c r="B1122" s="153"/>
      <c r="D1122" s="141" t="s">
        <v>148</v>
      </c>
      <c r="E1122" s="154" t="s">
        <v>19</v>
      </c>
      <c r="F1122" s="155" t="s">
        <v>1347</v>
      </c>
      <c r="H1122" s="156">
        <v>42.853999999999999</v>
      </c>
      <c r="I1122" s="157"/>
      <c r="L1122" s="153"/>
      <c r="M1122" s="158"/>
      <c r="T1122" s="159"/>
      <c r="AT1122" s="154" t="s">
        <v>148</v>
      </c>
      <c r="AU1122" s="154" t="s">
        <v>82</v>
      </c>
      <c r="AV1122" s="13" t="s">
        <v>82</v>
      </c>
      <c r="AW1122" s="13" t="s">
        <v>33</v>
      </c>
      <c r="AX1122" s="13" t="s">
        <v>72</v>
      </c>
      <c r="AY1122" s="154" t="s">
        <v>134</v>
      </c>
    </row>
    <row r="1123" spans="2:65" s="13" customFormat="1" ht="11.25">
      <c r="B1123" s="153"/>
      <c r="D1123" s="141" t="s">
        <v>148</v>
      </c>
      <c r="E1123" s="154" t="s">
        <v>19</v>
      </c>
      <c r="F1123" s="155" t="s">
        <v>1348</v>
      </c>
      <c r="H1123" s="156">
        <v>50.841999999999999</v>
      </c>
      <c r="I1123" s="157"/>
      <c r="L1123" s="153"/>
      <c r="M1123" s="158"/>
      <c r="T1123" s="159"/>
      <c r="AT1123" s="154" t="s">
        <v>148</v>
      </c>
      <c r="AU1123" s="154" t="s">
        <v>82</v>
      </c>
      <c r="AV1123" s="13" t="s">
        <v>82</v>
      </c>
      <c r="AW1123" s="13" t="s">
        <v>33</v>
      </c>
      <c r="AX1123" s="13" t="s">
        <v>72</v>
      </c>
      <c r="AY1123" s="154" t="s">
        <v>134</v>
      </c>
    </row>
    <row r="1124" spans="2:65" s="14" customFormat="1" ht="11.25">
      <c r="B1124" s="160"/>
      <c r="D1124" s="141" t="s">
        <v>148</v>
      </c>
      <c r="E1124" s="161" t="s">
        <v>19</v>
      </c>
      <c r="F1124" s="162" t="s">
        <v>174</v>
      </c>
      <c r="H1124" s="163">
        <v>399.03099999999995</v>
      </c>
      <c r="I1124" s="164"/>
      <c r="L1124" s="160"/>
      <c r="M1124" s="165"/>
      <c r="T1124" s="166"/>
      <c r="AT1124" s="161" t="s">
        <v>148</v>
      </c>
      <c r="AU1124" s="161" t="s">
        <v>82</v>
      </c>
      <c r="AV1124" s="14" t="s">
        <v>142</v>
      </c>
      <c r="AW1124" s="14" t="s">
        <v>33</v>
      </c>
      <c r="AX1124" s="14" t="s">
        <v>80</v>
      </c>
      <c r="AY1124" s="161" t="s">
        <v>134</v>
      </c>
    </row>
    <row r="1125" spans="2:65" s="1" customFormat="1" ht="24.2" customHeight="1">
      <c r="B1125" s="33"/>
      <c r="C1125" s="128" t="s">
        <v>1355</v>
      </c>
      <c r="D1125" s="128" t="s">
        <v>137</v>
      </c>
      <c r="E1125" s="129" t="s">
        <v>1356</v>
      </c>
      <c r="F1125" s="130" t="s">
        <v>1357</v>
      </c>
      <c r="G1125" s="131" t="s">
        <v>168</v>
      </c>
      <c r="H1125" s="132">
        <v>399.03100000000001</v>
      </c>
      <c r="I1125" s="133"/>
      <c r="J1125" s="134">
        <f>ROUND(I1125*H1125,2)</f>
        <v>0</v>
      </c>
      <c r="K1125" s="130" t="s">
        <v>141</v>
      </c>
      <c r="L1125" s="33"/>
      <c r="M1125" s="135" t="s">
        <v>19</v>
      </c>
      <c r="N1125" s="136" t="s">
        <v>43</v>
      </c>
      <c r="P1125" s="137">
        <f>O1125*H1125</f>
        <v>0</v>
      </c>
      <c r="Q1125" s="137">
        <v>0</v>
      </c>
      <c r="R1125" s="137">
        <f>Q1125*H1125</f>
        <v>0</v>
      </c>
      <c r="S1125" s="137">
        <v>0</v>
      </c>
      <c r="T1125" s="138">
        <f>S1125*H1125</f>
        <v>0</v>
      </c>
      <c r="AR1125" s="139" t="s">
        <v>268</v>
      </c>
      <c r="AT1125" s="139" t="s">
        <v>137</v>
      </c>
      <c r="AU1125" s="139" t="s">
        <v>82</v>
      </c>
      <c r="AY1125" s="18" t="s">
        <v>134</v>
      </c>
      <c r="BE1125" s="140">
        <f>IF(N1125="základní",J1125,0)</f>
        <v>0</v>
      </c>
      <c r="BF1125" s="140">
        <f>IF(N1125="snížená",J1125,0)</f>
        <v>0</v>
      </c>
      <c r="BG1125" s="140">
        <f>IF(N1125="zákl. přenesená",J1125,0)</f>
        <v>0</v>
      </c>
      <c r="BH1125" s="140">
        <f>IF(N1125="sníž. přenesená",J1125,0)</f>
        <v>0</v>
      </c>
      <c r="BI1125" s="140">
        <f>IF(N1125="nulová",J1125,0)</f>
        <v>0</v>
      </c>
      <c r="BJ1125" s="18" t="s">
        <v>80</v>
      </c>
      <c r="BK1125" s="140">
        <f>ROUND(I1125*H1125,2)</f>
        <v>0</v>
      </c>
      <c r="BL1125" s="18" t="s">
        <v>268</v>
      </c>
      <c r="BM1125" s="139" t="s">
        <v>1358</v>
      </c>
    </row>
    <row r="1126" spans="2:65" s="1" customFormat="1" ht="19.5">
      <c r="B1126" s="33"/>
      <c r="D1126" s="141" t="s">
        <v>144</v>
      </c>
      <c r="F1126" s="142" t="s">
        <v>1359</v>
      </c>
      <c r="I1126" s="143"/>
      <c r="L1126" s="33"/>
      <c r="M1126" s="144"/>
      <c r="T1126" s="54"/>
      <c r="AT1126" s="18" t="s">
        <v>144</v>
      </c>
      <c r="AU1126" s="18" t="s">
        <v>82</v>
      </c>
    </row>
    <row r="1127" spans="2:65" s="1" customFormat="1" ht="11.25">
      <c r="B1127" s="33"/>
      <c r="D1127" s="145" t="s">
        <v>146</v>
      </c>
      <c r="F1127" s="146" t="s">
        <v>1360</v>
      </c>
      <c r="I1127" s="143"/>
      <c r="L1127" s="33"/>
      <c r="M1127" s="144"/>
      <c r="T1127" s="54"/>
      <c r="AT1127" s="18" t="s">
        <v>146</v>
      </c>
      <c r="AU1127" s="18" t="s">
        <v>82</v>
      </c>
    </row>
    <row r="1128" spans="2:65" s="12" customFormat="1" ht="11.25">
      <c r="B1128" s="147"/>
      <c r="D1128" s="141" t="s">
        <v>148</v>
      </c>
      <c r="E1128" s="148" t="s">
        <v>19</v>
      </c>
      <c r="F1128" s="149" t="s">
        <v>1337</v>
      </c>
      <c r="H1128" s="148" t="s">
        <v>19</v>
      </c>
      <c r="I1128" s="150"/>
      <c r="L1128" s="147"/>
      <c r="M1128" s="151"/>
      <c r="T1128" s="152"/>
      <c r="AT1128" s="148" t="s">
        <v>148</v>
      </c>
      <c r="AU1128" s="148" t="s">
        <v>82</v>
      </c>
      <c r="AV1128" s="12" t="s">
        <v>80</v>
      </c>
      <c r="AW1128" s="12" t="s">
        <v>33</v>
      </c>
      <c r="AX1128" s="12" t="s">
        <v>72</v>
      </c>
      <c r="AY1128" s="148" t="s">
        <v>134</v>
      </c>
    </row>
    <row r="1129" spans="2:65" s="12" customFormat="1" ht="11.25">
      <c r="B1129" s="147"/>
      <c r="D1129" s="141" t="s">
        <v>148</v>
      </c>
      <c r="E1129" s="148" t="s">
        <v>19</v>
      </c>
      <c r="F1129" s="149" t="s">
        <v>1338</v>
      </c>
      <c r="H1129" s="148" t="s">
        <v>19</v>
      </c>
      <c r="I1129" s="150"/>
      <c r="L1129" s="147"/>
      <c r="M1129" s="151"/>
      <c r="T1129" s="152"/>
      <c r="AT1129" s="148" t="s">
        <v>148</v>
      </c>
      <c r="AU1129" s="148" t="s">
        <v>82</v>
      </c>
      <c r="AV1129" s="12" t="s">
        <v>80</v>
      </c>
      <c r="AW1129" s="12" t="s">
        <v>33</v>
      </c>
      <c r="AX1129" s="12" t="s">
        <v>72</v>
      </c>
      <c r="AY1129" s="148" t="s">
        <v>134</v>
      </c>
    </row>
    <row r="1130" spans="2:65" s="13" customFormat="1" ht="11.25">
      <c r="B1130" s="153"/>
      <c r="D1130" s="141" t="s">
        <v>148</v>
      </c>
      <c r="E1130" s="154" t="s">
        <v>19</v>
      </c>
      <c r="F1130" s="155" t="s">
        <v>1339</v>
      </c>
      <c r="H1130" s="156">
        <v>68.459999999999994</v>
      </c>
      <c r="I1130" s="157"/>
      <c r="L1130" s="153"/>
      <c r="M1130" s="158"/>
      <c r="T1130" s="159"/>
      <c r="AT1130" s="154" t="s">
        <v>148</v>
      </c>
      <c r="AU1130" s="154" t="s">
        <v>82</v>
      </c>
      <c r="AV1130" s="13" t="s">
        <v>82</v>
      </c>
      <c r="AW1130" s="13" t="s">
        <v>33</v>
      </c>
      <c r="AX1130" s="13" t="s">
        <v>72</v>
      </c>
      <c r="AY1130" s="154" t="s">
        <v>134</v>
      </c>
    </row>
    <row r="1131" spans="2:65" s="12" customFormat="1" ht="11.25">
      <c r="B1131" s="147"/>
      <c r="D1131" s="141" t="s">
        <v>148</v>
      </c>
      <c r="E1131" s="148" t="s">
        <v>19</v>
      </c>
      <c r="F1131" s="149" t="s">
        <v>1340</v>
      </c>
      <c r="H1131" s="148" t="s">
        <v>19</v>
      </c>
      <c r="I1131" s="150"/>
      <c r="L1131" s="147"/>
      <c r="M1131" s="151"/>
      <c r="T1131" s="152"/>
      <c r="AT1131" s="148" t="s">
        <v>148</v>
      </c>
      <c r="AU1131" s="148" t="s">
        <v>82</v>
      </c>
      <c r="AV1131" s="12" t="s">
        <v>80</v>
      </c>
      <c r="AW1131" s="12" t="s">
        <v>33</v>
      </c>
      <c r="AX1131" s="12" t="s">
        <v>72</v>
      </c>
      <c r="AY1131" s="148" t="s">
        <v>134</v>
      </c>
    </row>
    <row r="1132" spans="2:65" s="13" customFormat="1" ht="22.5">
      <c r="B1132" s="153"/>
      <c r="D1132" s="141" t="s">
        <v>148</v>
      </c>
      <c r="E1132" s="154" t="s">
        <v>19</v>
      </c>
      <c r="F1132" s="155" t="s">
        <v>1341</v>
      </c>
      <c r="H1132" s="156">
        <v>30.724</v>
      </c>
      <c r="I1132" s="157"/>
      <c r="L1132" s="153"/>
      <c r="M1132" s="158"/>
      <c r="T1132" s="159"/>
      <c r="AT1132" s="154" t="s">
        <v>148</v>
      </c>
      <c r="AU1132" s="154" t="s">
        <v>82</v>
      </c>
      <c r="AV1132" s="13" t="s">
        <v>82</v>
      </c>
      <c r="AW1132" s="13" t="s">
        <v>33</v>
      </c>
      <c r="AX1132" s="13" t="s">
        <v>72</v>
      </c>
      <c r="AY1132" s="154" t="s">
        <v>134</v>
      </c>
    </row>
    <row r="1133" spans="2:65" s="13" customFormat="1" ht="22.5">
      <c r="B1133" s="153"/>
      <c r="D1133" s="141" t="s">
        <v>148</v>
      </c>
      <c r="E1133" s="154" t="s">
        <v>19</v>
      </c>
      <c r="F1133" s="155" t="s">
        <v>1342</v>
      </c>
      <c r="H1133" s="156">
        <v>21.899000000000001</v>
      </c>
      <c r="I1133" s="157"/>
      <c r="L1133" s="153"/>
      <c r="M1133" s="158"/>
      <c r="T1133" s="159"/>
      <c r="AT1133" s="154" t="s">
        <v>148</v>
      </c>
      <c r="AU1133" s="154" t="s">
        <v>82</v>
      </c>
      <c r="AV1133" s="13" t="s">
        <v>82</v>
      </c>
      <c r="AW1133" s="13" t="s">
        <v>33</v>
      </c>
      <c r="AX1133" s="13" t="s">
        <v>72</v>
      </c>
      <c r="AY1133" s="154" t="s">
        <v>134</v>
      </c>
    </row>
    <row r="1134" spans="2:65" s="13" customFormat="1" ht="22.5">
      <c r="B1134" s="153"/>
      <c r="D1134" s="141" t="s">
        <v>148</v>
      </c>
      <c r="E1134" s="154" t="s">
        <v>19</v>
      </c>
      <c r="F1134" s="155" t="s">
        <v>1343</v>
      </c>
      <c r="H1134" s="156">
        <v>32.46</v>
      </c>
      <c r="I1134" s="157"/>
      <c r="L1134" s="153"/>
      <c r="M1134" s="158"/>
      <c r="T1134" s="159"/>
      <c r="AT1134" s="154" t="s">
        <v>148</v>
      </c>
      <c r="AU1134" s="154" t="s">
        <v>82</v>
      </c>
      <c r="AV1134" s="13" t="s">
        <v>82</v>
      </c>
      <c r="AW1134" s="13" t="s">
        <v>33</v>
      </c>
      <c r="AX1134" s="13" t="s">
        <v>72</v>
      </c>
      <c r="AY1134" s="154" t="s">
        <v>134</v>
      </c>
    </row>
    <row r="1135" spans="2:65" s="13" customFormat="1" ht="11.25">
      <c r="B1135" s="153"/>
      <c r="D1135" s="141" t="s">
        <v>148</v>
      </c>
      <c r="E1135" s="154" t="s">
        <v>19</v>
      </c>
      <c r="F1135" s="155" t="s">
        <v>1344</v>
      </c>
      <c r="H1135" s="156">
        <v>49.459000000000003</v>
      </c>
      <c r="I1135" s="157"/>
      <c r="L1135" s="153"/>
      <c r="M1135" s="158"/>
      <c r="T1135" s="159"/>
      <c r="AT1135" s="154" t="s">
        <v>148</v>
      </c>
      <c r="AU1135" s="154" t="s">
        <v>82</v>
      </c>
      <c r="AV1135" s="13" t="s">
        <v>82</v>
      </c>
      <c r="AW1135" s="13" t="s">
        <v>33</v>
      </c>
      <c r="AX1135" s="13" t="s">
        <v>72</v>
      </c>
      <c r="AY1135" s="154" t="s">
        <v>134</v>
      </c>
    </row>
    <row r="1136" spans="2:65" s="13" customFormat="1" ht="11.25">
      <c r="B1136" s="153"/>
      <c r="D1136" s="141" t="s">
        <v>148</v>
      </c>
      <c r="E1136" s="154" t="s">
        <v>19</v>
      </c>
      <c r="F1136" s="155" t="s">
        <v>1345</v>
      </c>
      <c r="H1136" s="156">
        <v>79.192999999999998</v>
      </c>
      <c r="I1136" s="157"/>
      <c r="L1136" s="153"/>
      <c r="M1136" s="158"/>
      <c r="T1136" s="159"/>
      <c r="AT1136" s="154" t="s">
        <v>148</v>
      </c>
      <c r="AU1136" s="154" t="s">
        <v>82</v>
      </c>
      <c r="AV1136" s="13" t="s">
        <v>82</v>
      </c>
      <c r="AW1136" s="13" t="s">
        <v>33</v>
      </c>
      <c r="AX1136" s="13" t="s">
        <v>72</v>
      </c>
      <c r="AY1136" s="154" t="s">
        <v>134</v>
      </c>
    </row>
    <row r="1137" spans="2:65" s="13" customFormat="1" ht="11.25">
      <c r="B1137" s="153"/>
      <c r="D1137" s="141" t="s">
        <v>148</v>
      </c>
      <c r="E1137" s="154" t="s">
        <v>19</v>
      </c>
      <c r="F1137" s="155" t="s">
        <v>1346</v>
      </c>
      <c r="H1137" s="156">
        <v>23.14</v>
      </c>
      <c r="I1137" s="157"/>
      <c r="L1137" s="153"/>
      <c r="M1137" s="158"/>
      <c r="T1137" s="159"/>
      <c r="AT1137" s="154" t="s">
        <v>148</v>
      </c>
      <c r="AU1137" s="154" t="s">
        <v>82</v>
      </c>
      <c r="AV1137" s="13" t="s">
        <v>82</v>
      </c>
      <c r="AW1137" s="13" t="s">
        <v>33</v>
      </c>
      <c r="AX1137" s="13" t="s">
        <v>72</v>
      </c>
      <c r="AY1137" s="154" t="s">
        <v>134</v>
      </c>
    </row>
    <row r="1138" spans="2:65" s="13" customFormat="1" ht="11.25">
      <c r="B1138" s="153"/>
      <c r="D1138" s="141" t="s">
        <v>148</v>
      </c>
      <c r="E1138" s="154" t="s">
        <v>19</v>
      </c>
      <c r="F1138" s="155" t="s">
        <v>1347</v>
      </c>
      <c r="H1138" s="156">
        <v>42.853999999999999</v>
      </c>
      <c r="I1138" s="157"/>
      <c r="L1138" s="153"/>
      <c r="M1138" s="158"/>
      <c r="T1138" s="159"/>
      <c r="AT1138" s="154" t="s">
        <v>148</v>
      </c>
      <c r="AU1138" s="154" t="s">
        <v>82</v>
      </c>
      <c r="AV1138" s="13" t="s">
        <v>82</v>
      </c>
      <c r="AW1138" s="13" t="s">
        <v>33</v>
      </c>
      <c r="AX1138" s="13" t="s">
        <v>72</v>
      </c>
      <c r="AY1138" s="154" t="s">
        <v>134</v>
      </c>
    </row>
    <row r="1139" spans="2:65" s="13" customFormat="1" ht="11.25">
      <c r="B1139" s="153"/>
      <c r="D1139" s="141" t="s">
        <v>148</v>
      </c>
      <c r="E1139" s="154" t="s">
        <v>19</v>
      </c>
      <c r="F1139" s="155" t="s">
        <v>1348</v>
      </c>
      <c r="H1139" s="156">
        <v>50.841999999999999</v>
      </c>
      <c r="I1139" s="157"/>
      <c r="L1139" s="153"/>
      <c r="M1139" s="158"/>
      <c r="T1139" s="159"/>
      <c r="AT1139" s="154" t="s">
        <v>148</v>
      </c>
      <c r="AU1139" s="154" t="s">
        <v>82</v>
      </c>
      <c r="AV1139" s="13" t="s">
        <v>82</v>
      </c>
      <c r="AW1139" s="13" t="s">
        <v>33</v>
      </c>
      <c r="AX1139" s="13" t="s">
        <v>72</v>
      </c>
      <c r="AY1139" s="154" t="s">
        <v>134</v>
      </c>
    </row>
    <row r="1140" spans="2:65" s="14" customFormat="1" ht="11.25">
      <c r="B1140" s="160"/>
      <c r="D1140" s="141" t="s">
        <v>148</v>
      </c>
      <c r="E1140" s="161" t="s">
        <v>19</v>
      </c>
      <c r="F1140" s="162" t="s">
        <v>174</v>
      </c>
      <c r="H1140" s="163">
        <v>399.03099999999995</v>
      </c>
      <c r="I1140" s="164"/>
      <c r="L1140" s="160"/>
      <c r="M1140" s="165"/>
      <c r="T1140" s="166"/>
      <c r="AT1140" s="161" t="s">
        <v>148</v>
      </c>
      <c r="AU1140" s="161" t="s">
        <v>82</v>
      </c>
      <c r="AV1140" s="14" t="s">
        <v>142</v>
      </c>
      <c r="AW1140" s="14" t="s">
        <v>33</v>
      </c>
      <c r="AX1140" s="14" t="s">
        <v>80</v>
      </c>
      <c r="AY1140" s="161" t="s">
        <v>134</v>
      </c>
    </row>
    <row r="1141" spans="2:65" s="1" customFormat="1" ht="16.5" customHeight="1">
      <c r="B1141" s="33"/>
      <c r="C1141" s="128" t="s">
        <v>1361</v>
      </c>
      <c r="D1141" s="128" t="s">
        <v>137</v>
      </c>
      <c r="E1141" s="129" t="s">
        <v>1362</v>
      </c>
      <c r="F1141" s="130" t="s">
        <v>1363</v>
      </c>
      <c r="G1141" s="131" t="s">
        <v>168</v>
      </c>
      <c r="H1141" s="132">
        <v>111.55</v>
      </c>
      <c r="I1141" s="133"/>
      <c r="J1141" s="134">
        <f>ROUND(I1141*H1141,2)</f>
        <v>0</v>
      </c>
      <c r="K1141" s="130" t="s">
        <v>141</v>
      </c>
      <c r="L1141" s="33"/>
      <c r="M1141" s="135" t="s">
        <v>19</v>
      </c>
      <c r="N1141" s="136" t="s">
        <v>43</v>
      </c>
      <c r="P1141" s="137">
        <f>O1141*H1141</f>
        <v>0</v>
      </c>
      <c r="Q1141" s="137">
        <v>0</v>
      </c>
      <c r="R1141" s="137">
        <f>Q1141*H1141</f>
        <v>0</v>
      </c>
      <c r="S1141" s="137">
        <v>3.0000000000000001E-5</v>
      </c>
      <c r="T1141" s="138">
        <f>S1141*H1141</f>
        <v>3.3465000000000001E-3</v>
      </c>
      <c r="AR1141" s="139" t="s">
        <v>268</v>
      </c>
      <c r="AT1141" s="139" t="s">
        <v>137</v>
      </c>
      <c r="AU1141" s="139" t="s">
        <v>82</v>
      </c>
      <c r="AY1141" s="18" t="s">
        <v>134</v>
      </c>
      <c r="BE1141" s="140">
        <f>IF(N1141="základní",J1141,0)</f>
        <v>0</v>
      </c>
      <c r="BF1141" s="140">
        <f>IF(N1141="snížená",J1141,0)</f>
        <v>0</v>
      </c>
      <c r="BG1141" s="140">
        <f>IF(N1141="zákl. přenesená",J1141,0)</f>
        <v>0</v>
      </c>
      <c r="BH1141" s="140">
        <f>IF(N1141="sníž. přenesená",J1141,0)</f>
        <v>0</v>
      </c>
      <c r="BI1141" s="140">
        <f>IF(N1141="nulová",J1141,0)</f>
        <v>0</v>
      </c>
      <c r="BJ1141" s="18" t="s">
        <v>80</v>
      </c>
      <c r="BK1141" s="140">
        <f>ROUND(I1141*H1141,2)</f>
        <v>0</v>
      </c>
      <c r="BL1141" s="18" t="s">
        <v>268</v>
      </c>
      <c r="BM1141" s="139" t="s">
        <v>1364</v>
      </c>
    </row>
    <row r="1142" spans="2:65" s="1" customFormat="1" ht="19.5">
      <c r="B1142" s="33"/>
      <c r="D1142" s="141" t="s">
        <v>144</v>
      </c>
      <c r="F1142" s="142" t="s">
        <v>1365</v>
      </c>
      <c r="I1142" s="143"/>
      <c r="L1142" s="33"/>
      <c r="M1142" s="144"/>
      <c r="T1142" s="54"/>
      <c r="AT1142" s="18" t="s">
        <v>144</v>
      </c>
      <c r="AU1142" s="18" t="s">
        <v>82</v>
      </c>
    </row>
    <row r="1143" spans="2:65" s="1" customFormat="1" ht="11.25">
      <c r="B1143" s="33"/>
      <c r="D1143" s="145" t="s">
        <v>146</v>
      </c>
      <c r="F1143" s="146" t="s">
        <v>1366</v>
      </c>
      <c r="I1143" s="143"/>
      <c r="L1143" s="33"/>
      <c r="M1143" s="144"/>
      <c r="T1143" s="54"/>
      <c r="AT1143" s="18" t="s">
        <v>146</v>
      </c>
      <c r="AU1143" s="18" t="s">
        <v>82</v>
      </c>
    </row>
    <row r="1144" spans="2:65" s="12" customFormat="1" ht="11.25">
      <c r="B1144" s="147"/>
      <c r="D1144" s="141" t="s">
        <v>148</v>
      </c>
      <c r="E1144" s="148" t="s">
        <v>19</v>
      </c>
      <c r="F1144" s="149" t="s">
        <v>1337</v>
      </c>
      <c r="H1144" s="148" t="s">
        <v>19</v>
      </c>
      <c r="I1144" s="150"/>
      <c r="L1144" s="147"/>
      <c r="M1144" s="151"/>
      <c r="T1144" s="152"/>
      <c r="AT1144" s="148" t="s">
        <v>148</v>
      </c>
      <c r="AU1144" s="148" t="s">
        <v>82</v>
      </c>
      <c r="AV1144" s="12" t="s">
        <v>80</v>
      </c>
      <c r="AW1144" s="12" t="s">
        <v>33</v>
      </c>
      <c r="AX1144" s="12" t="s">
        <v>72</v>
      </c>
      <c r="AY1144" s="148" t="s">
        <v>134</v>
      </c>
    </row>
    <row r="1145" spans="2:65" s="12" customFormat="1" ht="11.25">
      <c r="B1145" s="147"/>
      <c r="D1145" s="141" t="s">
        <v>148</v>
      </c>
      <c r="E1145" s="148" t="s">
        <v>19</v>
      </c>
      <c r="F1145" s="149" t="s">
        <v>1338</v>
      </c>
      <c r="H1145" s="148" t="s">
        <v>19</v>
      </c>
      <c r="I1145" s="150"/>
      <c r="L1145" s="147"/>
      <c r="M1145" s="151"/>
      <c r="T1145" s="152"/>
      <c r="AT1145" s="148" t="s">
        <v>148</v>
      </c>
      <c r="AU1145" s="148" t="s">
        <v>82</v>
      </c>
      <c r="AV1145" s="12" t="s">
        <v>80</v>
      </c>
      <c r="AW1145" s="12" t="s">
        <v>33</v>
      </c>
      <c r="AX1145" s="12" t="s">
        <v>72</v>
      </c>
      <c r="AY1145" s="148" t="s">
        <v>134</v>
      </c>
    </row>
    <row r="1146" spans="2:65" s="13" customFormat="1" ht="11.25">
      <c r="B1146" s="153"/>
      <c r="D1146" s="141" t="s">
        <v>148</v>
      </c>
      <c r="E1146" s="154" t="s">
        <v>19</v>
      </c>
      <c r="F1146" s="155" t="s">
        <v>1367</v>
      </c>
      <c r="H1146" s="156">
        <v>111.55</v>
      </c>
      <c r="I1146" s="157"/>
      <c r="L1146" s="153"/>
      <c r="M1146" s="158"/>
      <c r="T1146" s="159"/>
      <c r="AT1146" s="154" t="s">
        <v>148</v>
      </c>
      <c r="AU1146" s="154" t="s">
        <v>82</v>
      </c>
      <c r="AV1146" s="13" t="s">
        <v>82</v>
      </c>
      <c r="AW1146" s="13" t="s">
        <v>33</v>
      </c>
      <c r="AX1146" s="13" t="s">
        <v>80</v>
      </c>
      <c r="AY1146" s="154" t="s">
        <v>134</v>
      </c>
    </row>
    <row r="1147" spans="2:65" s="1" customFormat="1" ht="21.75" customHeight="1">
      <c r="B1147" s="33"/>
      <c r="C1147" s="128" t="s">
        <v>1368</v>
      </c>
      <c r="D1147" s="128" t="s">
        <v>137</v>
      </c>
      <c r="E1147" s="129" t="s">
        <v>1369</v>
      </c>
      <c r="F1147" s="130" t="s">
        <v>1370</v>
      </c>
      <c r="G1147" s="131" t="s">
        <v>168</v>
      </c>
      <c r="H1147" s="132">
        <v>65.599999999999994</v>
      </c>
      <c r="I1147" s="133"/>
      <c r="J1147" s="134">
        <f>ROUND(I1147*H1147,2)</f>
        <v>0</v>
      </c>
      <c r="K1147" s="130" t="s">
        <v>141</v>
      </c>
      <c r="L1147" s="33"/>
      <c r="M1147" s="135" t="s">
        <v>19</v>
      </c>
      <c r="N1147" s="136" t="s">
        <v>43</v>
      </c>
      <c r="P1147" s="137">
        <f>O1147*H1147</f>
        <v>0</v>
      </c>
      <c r="Q1147" s="137">
        <v>0</v>
      </c>
      <c r="R1147" s="137">
        <f>Q1147*H1147</f>
        <v>0</v>
      </c>
      <c r="S1147" s="137">
        <v>3.0000000000000001E-5</v>
      </c>
      <c r="T1147" s="138">
        <f>S1147*H1147</f>
        <v>1.9679999999999997E-3</v>
      </c>
      <c r="AR1147" s="139" t="s">
        <v>268</v>
      </c>
      <c r="AT1147" s="139" t="s">
        <v>137</v>
      </c>
      <c r="AU1147" s="139" t="s">
        <v>82</v>
      </c>
      <c r="AY1147" s="18" t="s">
        <v>134</v>
      </c>
      <c r="BE1147" s="140">
        <f>IF(N1147="základní",J1147,0)</f>
        <v>0</v>
      </c>
      <c r="BF1147" s="140">
        <f>IF(N1147="snížená",J1147,0)</f>
        <v>0</v>
      </c>
      <c r="BG1147" s="140">
        <f>IF(N1147="zákl. přenesená",J1147,0)</f>
        <v>0</v>
      </c>
      <c r="BH1147" s="140">
        <f>IF(N1147="sníž. přenesená",J1147,0)</f>
        <v>0</v>
      </c>
      <c r="BI1147" s="140">
        <f>IF(N1147="nulová",J1147,0)</f>
        <v>0</v>
      </c>
      <c r="BJ1147" s="18" t="s">
        <v>80</v>
      </c>
      <c r="BK1147" s="140">
        <f>ROUND(I1147*H1147,2)</f>
        <v>0</v>
      </c>
      <c r="BL1147" s="18" t="s">
        <v>268</v>
      </c>
      <c r="BM1147" s="139" t="s">
        <v>1371</v>
      </c>
    </row>
    <row r="1148" spans="2:65" s="1" customFormat="1" ht="29.25">
      <c r="B1148" s="33"/>
      <c r="D1148" s="141" t="s">
        <v>144</v>
      </c>
      <c r="F1148" s="142" t="s">
        <v>1372</v>
      </c>
      <c r="I1148" s="143"/>
      <c r="L1148" s="33"/>
      <c r="M1148" s="144"/>
      <c r="T1148" s="54"/>
      <c r="AT1148" s="18" t="s">
        <v>144</v>
      </c>
      <c r="AU1148" s="18" t="s">
        <v>82</v>
      </c>
    </row>
    <row r="1149" spans="2:65" s="1" customFormat="1" ht="11.25">
      <c r="B1149" s="33"/>
      <c r="D1149" s="145" t="s">
        <v>146</v>
      </c>
      <c r="F1149" s="146" t="s">
        <v>1373</v>
      </c>
      <c r="I1149" s="143"/>
      <c r="L1149" s="33"/>
      <c r="M1149" s="144"/>
      <c r="T1149" s="54"/>
      <c r="AT1149" s="18" t="s">
        <v>146</v>
      </c>
      <c r="AU1149" s="18" t="s">
        <v>82</v>
      </c>
    </row>
    <row r="1150" spans="2:65" s="12" customFormat="1" ht="11.25">
      <c r="B1150" s="147"/>
      <c r="D1150" s="141" t="s">
        <v>148</v>
      </c>
      <c r="E1150" s="148" t="s">
        <v>19</v>
      </c>
      <c r="F1150" s="149" t="s">
        <v>1337</v>
      </c>
      <c r="H1150" s="148" t="s">
        <v>19</v>
      </c>
      <c r="I1150" s="150"/>
      <c r="L1150" s="147"/>
      <c r="M1150" s="151"/>
      <c r="T1150" s="152"/>
      <c r="AT1150" s="148" t="s">
        <v>148</v>
      </c>
      <c r="AU1150" s="148" t="s">
        <v>82</v>
      </c>
      <c r="AV1150" s="12" t="s">
        <v>80</v>
      </c>
      <c r="AW1150" s="12" t="s">
        <v>33</v>
      </c>
      <c r="AX1150" s="12" t="s">
        <v>72</v>
      </c>
      <c r="AY1150" s="148" t="s">
        <v>134</v>
      </c>
    </row>
    <row r="1151" spans="2:65" s="13" customFormat="1" ht="11.25">
      <c r="B1151" s="153"/>
      <c r="D1151" s="141" t="s">
        <v>148</v>
      </c>
      <c r="E1151" s="154" t="s">
        <v>19</v>
      </c>
      <c r="F1151" s="155" t="s">
        <v>1374</v>
      </c>
      <c r="H1151" s="156">
        <v>65.599999999999994</v>
      </c>
      <c r="I1151" s="157"/>
      <c r="L1151" s="153"/>
      <c r="M1151" s="158"/>
      <c r="T1151" s="159"/>
      <c r="AT1151" s="154" t="s">
        <v>148</v>
      </c>
      <c r="AU1151" s="154" t="s">
        <v>82</v>
      </c>
      <c r="AV1151" s="13" t="s">
        <v>82</v>
      </c>
      <c r="AW1151" s="13" t="s">
        <v>33</v>
      </c>
      <c r="AX1151" s="13" t="s">
        <v>80</v>
      </c>
      <c r="AY1151" s="154" t="s">
        <v>134</v>
      </c>
    </row>
    <row r="1152" spans="2:65" s="1" customFormat="1" ht="24.2" customHeight="1">
      <c r="B1152" s="33"/>
      <c r="C1152" s="128" t="s">
        <v>1375</v>
      </c>
      <c r="D1152" s="128" t="s">
        <v>137</v>
      </c>
      <c r="E1152" s="129" t="s">
        <v>1376</v>
      </c>
      <c r="F1152" s="130" t="s">
        <v>1377</v>
      </c>
      <c r="G1152" s="131" t="s">
        <v>168</v>
      </c>
      <c r="H1152" s="132">
        <v>38</v>
      </c>
      <c r="I1152" s="133"/>
      <c r="J1152" s="134">
        <f>ROUND(I1152*H1152,2)</f>
        <v>0</v>
      </c>
      <c r="K1152" s="130" t="s">
        <v>141</v>
      </c>
      <c r="L1152" s="33"/>
      <c r="M1152" s="135" t="s">
        <v>19</v>
      </c>
      <c r="N1152" s="136" t="s">
        <v>43</v>
      </c>
      <c r="P1152" s="137">
        <f>O1152*H1152</f>
        <v>0</v>
      </c>
      <c r="Q1152" s="137">
        <v>0</v>
      </c>
      <c r="R1152" s="137">
        <f>Q1152*H1152</f>
        <v>0</v>
      </c>
      <c r="S1152" s="137">
        <v>3.0000000000000001E-5</v>
      </c>
      <c r="T1152" s="138">
        <f>S1152*H1152</f>
        <v>1.14E-3</v>
      </c>
      <c r="AR1152" s="139" t="s">
        <v>268</v>
      </c>
      <c r="AT1152" s="139" t="s">
        <v>137</v>
      </c>
      <c r="AU1152" s="139" t="s">
        <v>82</v>
      </c>
      <c r="AY1152" s="18" t="s">
        <v>134</v>
      </c>
      <c r="BE1152" s="140">
        <f>IF(N1152="základní",J1152,0)</f>
        <v>0</v>
      </c>
      <c r="BF1152" s="140">
        <f>IF(N1152="snížená",J1152,0)</f>
        <v>0</v>
      </c>
      <c r="BG1152" s="140">
        <f>IF(N1152="zákl. přenesená",J1152,0)</f>
        <v>0</v>
      </c>
      <c r="BH1152" s="140">
        <f>IF(N1152="sníž. přenesená",J1152,0)</f>
        <v>0</v>
      </c>
      <c r="BI1152" s="140">
        <f>IF(N1152="nulová",J1152,0)</f>
        <v>0</v>
      </c>
      <c r="BJ1152" s="18" t="s">
        <v>80</v>
      </c>
      <c r="BK1152" s="140">
        <f>ROUND(I1152*H1152,2)</f>
        <v>0</v>
      </c>
      <c r="BL1152" s="18" t="s">
        <v>268</v>
      </c>
      <c r="BM1152" s="139" t="s">
        <v>1378</v>
      </c>
    </row>
    <row r="1153" spans="2:65" s="1" customFormat="1" ht="29.25">
      <c r="B1153" s="33"/>
      <c r="D1153" s="141" t="s">
        <v>144</v>
      </c>
      <c r="F1153" s="142" t="s">
        <v>1379</v>
      </c>
      <c r="I1153" s="143"/>
      <c r="L1153" s="33"/>
      <c r="M1153" s="144"/>
      <c r="T1153" s="54"/>
      <c r="AT1153" s="18" t="s">
        <v>144</v>
      </c>
      <c r="AU1153" s="18" t="s">
        <v>82</v>
      </c>
    </row>
    <row r="1154" spans="2:65" s="1" customFormat="1" ht="11.25">
      <c r="B1154" s="33"/>
      <c r="D1154" s="145" t="s">
        <v>146</v>
      </c>
      <c r="F1154" s="146" t="s">
        <v>1380</v>
      </c>
      <c r="I1154" s="143"/>
      <c r="L1154" s="33"/>
      <c r="M1154" s="144"/>
      <c r="T1154" s="54"/>
      <c r="AT1154" s="18" t="s">
        <v>146</v>
      </c>
      <c r="AU1154" s="18" t="s">
        <v>82</v>
      </c>
    </row>
    <row r="1155" spans="2:65" s="12" customFormat="1" ht="11.25">
      <c r="B1155" s="147"/>
      <c r="D1155" s="141" t="s">
        <v>148</v>
      </c>
      <c r="E1155" s="148" t="s">
        <v>19</v>
      </c>
      <c r="F1155" s="149" t="s">
        <v>1337</v>
      </c>
      <c r="H1155" s="148" t="s">
        <v>19</v>
      </c>
      <c r="I1155" s="150"/>
      <c r="L1155" s="147"/>
      <c r="M1155" s="151"/>
      <c r="T1155" s="152"/>
      <c r="AT1155" s="148" t="s">
        <v>148</v>
      </c>
      <c r="AU1155" s="148" t="s">
        <v>82</v>
      </c>
      <c r="AV1155" s="12" t="s">
        <v>80</v>
      </c>
      <c r="AW1155" s="12" t="s">
        <v>33</v>
      </c>
      <c r="AX1155" s="12" t="s">
        <v>72</v>
      </c>
      <c r="AY1155" s="148" t="s">
        <v>134</v>
      </c>
    </row>
    <row r="1156" spans="2:65" s="13" customFormat="1" ht="11.25">
      <c r="B1156" s="153"/>
      <c r="D1156" s="141" t="s">
        <v>148</v>
      </c>
      <c r="E1156" s="154" t="s">
        <v>19</v>
      </c>
      <c r="F1156" s="155" t="s">
        <v>1381</v>
      </c>
      <c r="H1156" s="156">
        <v>38</v>
      </c>
      <c r="I1156" s="157"/>
      <c r="L1156" s="153"/>
      <c r="M1156" s="158"/>
      <c r="T1156" s="159"/>
      <c r="AT1156" s="154" t="s">
        <v>148</v>
      </c>
      <c r="AU1156" s="154" t="s">
        <v>82</v>
      </c>
      <c r="AV1156" s="13" t="s">
        <v>82</v>
      </c>
      <c r="AW1156" s="13" t="s">
        <v>33</v>
      </c>
      <c r="AX1156" s="13" t="s">
        <v>80</v>
      </c>
      <c r="AY1156" s="154" t="s">
        <v>134</v>
      </c>
    </row>
    <row r="1157" spans="2:65" s="1" customFormat="1" ht="16.5" customHeight="1">
      <c r="B1157" s="33"/>
      <c r="C1157" s="174" t="s">
        <v>1382</v>
      </c>
      <c r="D1157" s="174" t="s">
        <v>320</v>
      </c>
      <c r="E1157" s="175" t="s">
        <v>1383</v>
      </c>
      <c r="F1157" s="176" t="s">
        <v>1384</v>
      </c>
      <c r="G1157" s="177" t="s">
        <v>168</v>
      </c>
      <c r="H1157" s="178">
        <v>225.90799999999999</v>
      </c>
      <c r="I1157" s="179"/>
      <c r="J1157" s="180">
        <f>ROUND(I1157*H1157,2)</f>
        <v>0</v>
      </c>
      <c r="K1157" s="176" t="s">
        <v>141</v>
      </c>
      <c r="L1157" s="181"/>
      <c r="M1157" s="182" t="s">
        <v>19</v>
      </c>
      <c r="N1157" s="183" t="s">
        <v>43</v>
      </c>
      <c r="P1157" s="137">
        <f>O1157*H1157</f>
        <v>0</v>
      </c>
      <c r="Q1157" s="137">
        <v>0</v>
      </c>
      <c r="R1157" s="137">
        <f>Q1157*H1157</f>
        <v>0</v>
      </c>
      <c r="S1157" s="137">
        <v>0</v>
      </c>
      <c r="T1157" s="138">
        <f>S1157*H1157</f>
        <v>0</v>
      </c>
      <c r="AR1157" s="139" t="s">
        <v>395</v>
      </c>
      <c r="AT1157" s="139" t="s">
        <v>320</v>
      </c>
      <c r="AU1157" s="139" t="s">
        <v>82</v>
      </c>
      <c r="AY1157" s="18" t="s">
        <v>134</v>
      </c>
      <c r="BE1157" s="140">
        <f>IF(N1157="základní",J1157,0)</f>
        <v>0</v>
      </c>
      <c r="BF1157" s="140">
        <f>IF(N1157="snížená",J1157,0)</f>
        <v>0</v>
      </c>
      <c r="BG1157" s="140">
        <f>IF(N1157="zákl. přenesená",J1157,0)</f>
        <v>0</v>
      </c>
      <c r="BH1157" s="140">
        <f>IF(N1157="sníž. přenesená",J1157,0)</f>
        <v>0</v>
      </c>
      <c r="BI1157" s="140">
        <f>IF(N1157="nulová",J1157,0)</f>
        <v>0</v>
      </c>
      <c r="BJ1157" s="18" t="s">
        <v>80</v>
      </c>
      <c r="BK1157" s="140">
        <f>ROUND(I1157*H1157,2)</f>
        <v>0</v>
      </c>
      <c r="BL1157" s="18" t="s">
        <v>268</v>
      </c>
      <c r="BM1157" s="139" t="s">
        <v>1385</v>
      </c>
    </row>
    <row r="1158" spans="2:65" s="1" customFormat="1" ht="11.25">
      <c r="B1158" s="33"/>
      <c r="D1158" s="141" t="s">
        <v>144</v>
      </c>
      <c r="F1158" s="142" t="s">
        <v>1384</v>
      </c>
      <c r="I1158" s="143"/>
      <c r="L1158" s="33"/>
      <c r="M1158" s="144"/>
      <c r="T1158" s="54"/>
      <c r="AT1158" s="18" t="s">
        <v>144</v>
      </c>
      <c r="AU1158" s="18" t="s">
        <v>82</v>
      </c>
    </row>
    <row r="1159" spans="2:65" s="13" customFormat="1" ht="11.25">
      <c r="B1159" s="153"/>
      <c r="D1159" s="141" t="s">
        <v>148</v>
      </c>
      <c r="E1159" s="154" t="s">
        <v>19</v>
      </c>
      <c r="F1159" s="155" t="s">
        <v>1386</v>
      </c>
      <c r="H1159" s="156">
        <v>215.15</v>
      </c>
      <c r="I1159" s="157"/>
      <c r="L1159" s="153"/>
      <c r="M1159" s="158"/>
      <c r="T1159" s="159"/>
      <c r="AT1159" s="154" t="s">
        <v>148</v>
      </c>
      <c r="AU1159" s="154" t="s">
        <v>82</v>
      </c>
      <c r="AV1159" s="13" t="s">
        <v>82</v>
      </c>
      <c r="AW1159" s="13" t="s">
        <v>33</v>
      </c>
      <c r="AX1159" s="13" t="s">
        <v>80</v>
      </c>
      <c r="AY1159" s="154" t="s">
        <v>134</v>
      </c>
    </row>
    <row r="1160" spans="2:65" s="13" customFormat="1" ht="11.25">
      <c r="B1160" s="153"/>
      <c r="D1160" s="141" t="s">
        <v>148</v>
      </c>
      <c r="F1160" s="155" t="s">
        <v>1387</v>
      </c>
      <c r="H1160" s="156">
        <v>225.90799999999999</v>
      </c>
      <c r="I1160" s="157"/>
      <c r="L1160" s="153"/>
      <c r="M1160" s="158"/>
      <c r="T1160" s="159"/>
      <c r="AT1160" s="154" t="s">
        <v>148</v>
      </c>
      <c r="AU1160" s="154" t="s">
        <v>82</v>
      </c>
      <c r="AV1160" s="13" t="s">
        <v>82</v>
      </c>
      <c r="AW1160" s="13" t="s">
        <v>4</v>
      </c>
      <c r="AX1160" s="13" t="s">
        <v>80</v>
      </c>
      <c r="AY1160" s="154" t="s">
        <v>134</v>
      </c>
    </row>
    <row r="1161" spans="2:65" s="1" customFormat="1" ht="24.2" customHeight="1">
      <c r="B1161" s="33"/>
      <c r="C1161" s="128" t="s">
        <v>1388</v>
      </c>
      <c r="D1161" s="128" t="s">
        <v>137</v>
      </c>
      <c r="E1161" s="129" t="s">
        <v>1389</v>
      </c>
      <c r="F1161" s="130" t="s">
        <v>1390</v>
      </c>
      <c r="G1161" s="131" t="s">
        <v>168</v>
      </c>
      <c r="H1161" s="132">
        <v>371.43700000000001</v>
      </c>
      <c r="I1161" s="133"/>
      <c r="J1161" s="134">
        <f>ROUND(I1161*H1161,2)</f>
        <v>0</v>
      </c>
      <c r="K1161" s="130" t="s">
        <v>141</v>
      </c>
      <c r="L1161" s="33"/>
      <c r="M1161" s="135" t="s">
        <v>19</v>
      </c>
      <c r="N1161" s="136" t="s">
        <v>43</v>
      </c>
      <c r="P1161" s="137">
        <f>O1161*H1161</f>
        <v>0</v>
      </c>
      <c r="Q1161" s="137">
        <v>2.0000000000000001E-4</v>
      </c>
      <c r="R1161" s="137">
        <f>Q1161*H1161</f>
        <v>7.4287400000000003E-2</v>
      </c>
      <c r="S1161" s="137">
        <v>0</v>
      </c>
      <c r="T1161" s="138">
        <f>S1161*H1161</f>
        <v>0</v>
      </c>
      <c r="AR1161" s="139" t="s">
        <v>268</v>
      </c>
      <c r="AT1161" s="139" t="s">
        <v>137</v>
      </c>
      <c r="AU1161" s="139" t="s">
        <v>82</v>
      </c>
      <c r="AY1161" s="18" t="s">
        <v>134</v>
      </c>
      <c r="BE1161" s="140">
        <f>IF(N1161="základní",J1161,0)</f>
        <v>0</v>
      </c>
      <c r="BF1161" s="140">
        <f>IF(N1161="snížená",J1161,0)</f>
        <v>0</v>
      </c>
      <c r="BG1161" s="140">
        <f>IF(N1161="zákl. přenesená",J1161,0)</f>
        <v>0</v>
      </c>
      <c r="BH1161" s="140">
        <f>IF(N1161="sníž. přenesená",J1161,0)</f>
        <v>0</v>
      </c>
      <c r="BI1161" s="140">
        <f>IF(N1161="nulová",J1161,0)</f>
        <v>0</v>
      </c>
      <c r="BJ1161" s="18" t="s">
        <v>80</v>
      </c>
      <c r="BK1161" s="140">
        <f>ROUND(I1161*H1161,2)</f>
        <v>0</v>
      </c>
      <c r="BL1161" s="18" t="s">
        <v>268</v>
      </c>
      <c r="BM1161" s="139" t="s">
        <v>1391</v>
      </c>
    </row>
    <row r="1162" spans="2:65" s="1" customFormat="1" ht="19.5">
      <c r="B1162" s="33"/>
      <c r="D1162" s="141" t="s">
        <v>144</v>
      </c>
      <c r="F1162" s="142" t="s">
        <v>1392</v>
      </c>
      <c r="I1162" s="143"/>
      <c r="L1162" s="33"/>
      <c r="M1162" s="144"/>
      <c r="T1162" s="54"/>
      <c r="AT1162" s="18" t="s">
        <v>144</v>
      </c>
      <c r="AU1162" s="18" t="s">
        <v>82</v>
      </c>
    </row>
    <row r="1163" spans="2:65" s="1" customFormat="1" ht="11.25">
      <c r="B1163" s="33"/>
      <c r="D1163" s="145" t="s">
        <v>146</v>
      </c>
      <c r="F1163" s="146" t="s">
        <v>1393</v>
      </c>
      <c r="I1163" s="143"/>
      <c r="L1163" s="33"/>
      <c r="M1163" s="144"/>
      <c r="T1163" s="54"/>
      <c r="AT1163" s="18" t="s">
        <v>146</v>
      </c>
      <c r="AU1163" s="18" t="s">
        <v>82</v>
      </c>
    </row>
    <row r="1164" spans="2:65" s="12" customFormat="1" ht="11.25">
      <c r="B1164" s="147"/>
      <c r="D1164" s="141" t="s">
        <v>148</v>
      </c>
      <c r="E1164" s="148" t="s">
        <v>19</v>
      </c>
      <c r="F1164" s="149" t="s">
        <v>149</v>
      </c>
      <c r="H1164" s="148" t="s">
        <v>19</v>
      </c>
      <c r="I1164" s="150"/>
      <c r="L1164" s="147"/>
      <c r="M1164" s="151"/>
      <c r="T1164" s="152"/>
      <c r="AT1164" s="148" t="s">
        <v>148</v>
      </c>
      <c r="AU1164" s="148" t="s">
        <v>82</v>
      </c>
      <c r="AV1164" s="12" t="s">
        <v>80</v>
      </c>
      <c r="AW1164" s="12" t="s">
        <v>33</v>
      </c>
      <c r="AX1164" s="12" t="s">
        <v>72</v>
      </c>
      <c r="AY1164" s="148" t="s">
        <v>134</v>
      </c>
    </row>
    <row r="1165" spans="2:65" s="13" customFormat="1" ht="22.5">
      <c r="B1165" s="153"/>
      <c r="D1165" s="141" t="s">
        <v>148</v>
      </c>
      <c r="E1165" s="154" t="s">
        <v>19</v>
      </c>
      <c r="F1165" s="155" t="s">
        <v>1394</v>
      </c>
      <c r="H1165" s="156">
        <v>66.48</v>
      </c>
      <c r="I1165" s="157"/>
      <c r="L1165" s="153"/>
      <c r="M1165" s="158"/>
      <c r="T1165" s="159"/>
      <c r="AT1165" s="154" t="s">
        <v>148</v>
      </c>
      <c r="AU1165" s="154" t="s">
        <v>82</v>
      </c>
      <c r="AV1165" s="13" t="s">
        <v>82</v>
      </c>
      <c r="AW1165" s="13" t="s">
        <v>33</v>
      </c>
      <c r="AX1165" s="13" t="s">
        <v>72</v>
      </c>
      <c r="AY1165" s="154" t="s">
        <v>134</v>
      </c>
    </row>
    <row r="1166" spans="2:65" s="13" customFormat="1" ht="11.25">
      <c r="B1166" s="153"/>
      <c r="D1166" s="141" t="s">
        <v>148</v>
      </c>
      <c r="E1166" s="154" t="s">
        <v>19</v>
      </c>
      <c r="F1166" s="155" t="s">
        <v>1395</v>
      </c>
      <c r="H1166" s="156">
        <v>70.378</v>
      </c>
      <c r="I1166" s="157"/>
      <c r="L1166" s="153"/>
      <c r="M1166" s="158"/>
      <c r="T1166" s="159"/>
      <c r="AT1166" s="154" t="s">
        <v>148</v>
      </c>
      <c r="AU1166" s="154" t="s">
        <v>82</v>
      </c>
      <c r="AV1166" s="13" t="s">
        <v>82</v>
      </c>
      <c r="AW1166" s="13" t="s">
        <v>33</v>
      </c>
      <c r="AX1166" s="13" t="s">
        <v>72</v>
      </c>
      <c r="AY1166" s="154" t="s">
        <v>134</v>
      </c>
    </row>
    <row r="1167" spans="2:65" s="13" customFormat="1" ht="11.25">
      <c r="B1167" s="153"/>
      <c r="D1167" s="141" t="s">
        <v>148</v>
      </c>
      <c r="E1167" s="154" t="s">
        <v>19</v>
      </c>
      <c r="F1167" s="155" t="s">
        <v>1396</v>
      </c>
      <c r="H1167" s="156">
        <v>43.209000000000003</v>
      </c>
      <c r="I1167" s="157"/>
      <c r="L1167" s="153"/>
      <c r="M1167" s="158"/>
      <c r="T1167" s="159"/>
      <c r="AT1167" s="154" t="s">
        <v>148</v>
      </c>
      <c r="AU1167" s="154" t="s">
        <v>82</v>
      </c>
      <c r="AV1167" s="13" t="s">
        <v>82</v>
      </c>
      <c r="AW1167" s="13" t="s">
        <v>33</v>
      </c>
      <c r="AX1167" s="13" t="s">
        <v>72</v>
      </c>
      <c r="AY1167" s="154" t="s">
        <v>134</v>
      </c>
    </row>
    <row r="1168" spans="2:65" s="13" customFormat="1" ht="11.25">
      <c r="B1168" s="153"/>
      <c r="D1168" s="141" t="s">
        <v>148</v>
      </c>
      <c r="E1168" s="154" t="s">
        <v>19</v>
      </c>
      <c r="F1168" s="155" t="s">
        <v>1397</v>
      </c>
      <c r="H1168" s="156">
        <v>22.271999999999998</v>
      </c>
      <c r="I1168" s="157"/>
      <c r="L1168" s="153"/>
      <c r="M1168" s="158"/>
      <c r="T1168" s="159"/>
      <c r="AT1168" s="154" t="s">
        <v>148</v>
      </c>
      <c r="AU1168" s="154" t="s">
        <v>82</v>
      </c>
      <c r="AV1168" s="13" t="s">
        <v>82</v>
      </c>
      <c r="AW1168" s="13" t="s">
        <v>33</v>
      </c>
      <c r="AX1168" s="13" t="s">
        <v>72</v>
      </c>
      <c r="AY1168" s="154" t="s">
        <v>134</v>
      </c>
    </row>
    <row r="1169" spans="2:65" s="13" customFormat="1" ht="11.25">
      <c r="B1169" s="153"/>
      <c r="D1169" s="141" t="s">
        <v>148</v>
      </c>
      <c r="E1169" s="154" t="s">
        <v>19</v>
      </c>
      <c r="F1169" s="155" t="s">
        <v>1398</v>
      </c>
      <c r="H1169" s="156">
        <v>52.262</v>
      </c>
      <c r="I1169" s="157"/>
      <c r="L1169" s="153"/>
      <c r="M1169" s="158"/>
      <c r="T1169" s="159"/>
      <c r="AT1169" s="154" t="s">
        <v>148</v>
      </c>
      <c r="AU1169" s="154" t="s">
        <v>82</v>
      </c>
      <c r="AV1169" s="13" t="s">
        <v>82</v>
      </c>
      <c r="AW1169" s="13" t="s">
        <v>33</v>
      </c>
      <c r="AX1169" s="13" t="s">
        <v>72</v>
      </c>
      <c r="AY1169" s="154" t="s">
        <v>134</v>
      </c>
    </row>
    <row r="1170" spans="2:65" s="13" customFormat="1" ht="11.25">
      <c r="B1170" s="153"/>
      <c r="D1170" s="141" t="s">
        <v>148</v>
      </c>
      <c r="E1170" s="154" t="s">
        <v>19</v>
      </c>
      <c r="F1170" s="155" t="s">
        <v>1346</v>
      </c>
      <c r="H1170" s="156">
        <v>23.14</v>
      </c>
      <c r="I1170" s="157"/>
      <c r="L1170" s="153"/>
      <c r="M1170" s="158"/>
      <c r="T1170" s="159"/>
      <c r="AT1170" s="154" t="s">
        <v>148</v>
      </c>
      <c r="AU1170" s="154" t="s">
        <v>82</v>
      </c>
      <c r="AV1170" s="13" t="s">
        <v>82</v>
      </c>
      <c r="AW1170" s="13" t="s">
        <v>33</v>
      </c>
      <c r="AX1170" s="13" t="s">
        <v>72</v>
      </c>
      <c r="AY1170" s="154" t="s">
        <v>134</v>
      </c>
    </row>
    <row r="1171" spans="2:65" s="13" customFormat="1" ht="11.25">
      <c r="B1171" s="153"/>
      <c r="D1171" s="141" t="s">
        <v>148</v>
      </c>
      <c r="E1171" s="154" t="s">
        <v>19</v>
      </c>
      <c r="F1171" s="155" t="s">
        <v>1347</v>
      </c>
      <c r="H1171" s="156">
        <v>42.853999999999999</v>
      </c>
      <c r="I1171" s="157"/>
      <c r="L1171" s="153"/>
      <c r="M1171" s="158"/>
      <c r="T1171" s="159"/>
      <c r="AT1171" s="154" t="s">
        <v>148</v>
      </c>
      <c r="AU1171" s="154" t="s">
        <v>82</v>
      </c>
      <c r="AV1171" s="13" t="s">
        <v>82</v>
      </c>
      <c r="AW1171" s="13" t="s">
        <v>33</v>
      </c>
      <c r="AX1171" s="13" t="s">
        <v>72</v>
      </c>
      <c r="AY1171" s="154" t="s">
        <v>134</v>
      </c>
    </row>
    <row r="1172" spans="2:65" s="13" customFormat="1" ht="11.25">
      <c r="B1172" s="153"/>
      <c r="D1172" s="141" t="s">
        <v>148</v>
      </c>
      <c r="E1172" s="154" t="s">
        <v>19</v>
      </c>
      <c r="F1172" s="155" t="s">
        <v>1348</v>
      </c>
      <c r="H1172" s="156">
        <v>50.841999999999999</v>
      </c>
      <c r="I1172" s="157"/>
      <c r="L1172" s="153"/>
      <c r="M1172" s="158"/>
      <c r="T1172" s="159"/>
      <c r="AT1172" s="154" t="s">
        <v>148</v>
      </c>
      <c r="AU1172" s="154" t="s">
        <v>82</v>
      </c>
      <c r="AV1172" s="13" t="s">
        <v>82</v>
      </c>
      <c r="AW1172" s="13" t="s">
        <v>33</v>
      </c>
      <c r="AX1172" s="13" t="s">
        <v>72</v>
      </c>
      <c r="AY1172" s="154" t="s">
        <v>134</v>
      </c>
    </row>
    <row r="1173" spans="2:65" s="14" customFormat="1" ht="11.25">
      <c r="B1173" s="160"/>
      <c r="D1173" s="141" t="s">
        <v>148</v>
      </c>
      <c r="E1173" s="161" t="s">
        <v>19</v>
      </c>
      <c r="F1173" s="162" t="s">
        <v>174</v>
      </c>
      <c r="H1173" s="163">
        <v>371.43699999999995</v>
      </c>
      <c r="I1173" s="164"/>
      <c r="L1173" s="160"/>
      <c r="M1173" s="165"/>
      <c r="T1173" s="166"/>
      <c r="AT1173" s="161" t="s">
        <v>148</v>
      </c>
      <c r="AU1173" s="161" t="s">
        <v>82</v>
      </c>
      <c r="AV1173" s="14" t="s">
        <v>142</v>
      </c>
      <c r="AW1173" s="14" t="s">
        <v>33</v>
      </c>
      <c r="AX1173" s="14" t="s">
        <v>80</v>
      </c>
      <c r="AY1173" s="161" t="s">
        <v>134</v>
      </c>
    </row>
    <row r="1174" spans="2:65" s="1" customFormat="1" ht="33" customHeight="1">
      <c r="B1174" s="33"/>
      <c r="C1174" s="128" t="s">
        <v>1399</v>
      </c>
      <c r="D1174" s="128" t="s">
        <v>137</v>
      </c>
      <c r="E1174" s="129" t="s">
        <v>1400</v>
      </c>
      <c r="F1174" s="130" t="s">
        <v>1401</v>
      </c>
      <c r="G1174" s="131" t="s">
        <v>168</v>
      </c>
      <c r="H1174" s="132">
        <v>401.90100000000001</v>
      </c>
      <c r="I1174" s="133"/>
      <c r="J1174" s="134">
        <f>ROUND(I1174*H1174,2)</f>
        <v>0</v>
      </c>
      <c r="K1174" s="130" t="s">
        <v>141</v>
      </c>
      <c r="L1174" s="33"/>
      <c r="M1174" s="135" t="s">
        <v>19</v>
      </c>
      <c r="N1174" s="136" t="s">
        <v>43</v>
      </c>
      <c r="P1174" s="137">
        <f>O1174*H1174</f>
        <v>0</v>
      </c>
      <c r="Q1174" s="137">
        <v>2.5999999999999998E-4</v>
      </c>
      <c r="R1174" s="137">
        <f>Q1174*H1174</f>
        <v>0.10449425999999999</v>
      </c>
      <c r="S1174" s="137">
        <v>0</v>
      </c>
      <c r="T1174" s="138">
        <f>S1174*H1174</f>
        <v>0</v>
      </c>
      <c r="AR1174" s="139" t="s">
        <v>268</v>
      </c>
      <c r="AT1174" s="139" t="s">
        <v>137</v>
      </c>
      <c r="AU1174" s="139" t="s">
        <v>82</v>
      </c>
      <c r="AY1174" s="18" t="s">
        <v>134</v>
      </c>
      <c r="BE1174" s="140">
        <f>IF(N1174="základní",J1174,0)</f>
        <v>0</v>
      </c>
      <c r="BF1174" s="140">
        <f>IF(N1174="snížená",J1174,0)</f>
        <v>0</v>
      </c>
      <c r="BG1174" s="140">
        <f>IF(N1174="zákl. přenesená",J1174,0)</f>
        <v>0</v>
      </c>
      <c r="BH1174" s="140">
        <f>IF(N1174="sníž. přenesená",J1174,0)</f>
        <v>0</v>
      </c>
      <c r="BI1174" s="140">
        <f>IF(N1174="nulová",J1174,0)</f>
        <v>0</v>
      </c>
      <c r="BJ1174" s="18" t="s">
        <v>80</v>
      </c>
      <c r="BK1174" s="140">
        <f>ROUND(I1174*H1174,2)</f>
        <v>0</v>
      </c>
      <c r="BL1174" s="18" t="s">
        <v>268</v>
      </c>
      <c r="BM1174" s="139" t="s">
        <v>1402</v>
      </c>
    </row>
    <row r="1175" spans="2:65" s="1" customFormat="1" ht="29.25">
      <c r="B1175" s="33"/>
      <c r="D1175" s="141" t="s">
        <v>144</v>
      </c>
      <c r="F1175" s="142" t="s">
        <v>1403</v>
      </c>
      <c r="I1175" s="143"/>
      <c r="L1175" s="33"/>
      <c r="M1175" s="144"/>
      <c r="T1175" s="54"/>
      <c r="AT1175" s="18" t="s">
        <v>144</v>
      </c>
      <c r="AU1175" s="18" t="s">
        <v>82</v>
      </c>
    </row>
    <row r="1176" spans="2:65" s="1" customFormat="1" ht="11.25">
      <c r="B1176" s="33"/>
      <c r="D1176" s="145" t="s">
        <v>146</v>
      </c>
      <c r="F1176" s="146" t="s">
        <v>1404</v>
      </c>
      <c r="I1176" s="143"/>
      <c r="L1176" s="33"/>
      <c r="M1176" s="144"/>
      <c r="T1176" s="54"/>
      <c r="AT1176" s="18" t="s">
        <v>146</v>
      </c>
      <c r="AU1176" s="18" t="s">
        <v>82</v>
      </c>
    </row>
    <row r="1177" spans="2:65" s="12" customFormat="1" ht="11.25">
      <c r="B1177" s="147"/>
      <c r="D1177" s="141" t="s">
        <v>148</v>
      </c>
      <c r="E1177" s="148" t="s">
        <v>19</v>
      </c>
      <c r="F1177" s="149" t="s">
        <v>149</v>
      </c>
      <c r="H1177" s="148" t="s">
        <v>19</v>
      </c>
      <c r="I1177" s="150"/>
      <c r="L1177" s="147"/>
      <c r="M1177" s="151"/>
      <c r="T1177" s="152"/>
      <c r="AT1177" s="148" t="s">
        <v>148</v>
      </c>
      <c r="AU1177" s="148" t="s">
        <v>82</v>
      </c>
      <c r="AV1177" s="12" t="s">
        <v>80</v>
      </c>
      <c r="AW1177" s="12" t="s">
        <v>33</v>
      </c>
      <c r="AX1177" s="12" t="s">
        <v>72</v>
      </c>
      <c r="AY1177" s="148" t="s">
        <v>134</v>
      </c>
    </row>
    <row r="1178" spans="2:65" s="13" customFormat="1" ht="11.25">
      <c r="B1178" s="153"/>
      <c r="D1178" s="141" t="s">
        <v>148</v>
      </c>
      <c r="E1178" s="154" t="s">
        <v>19</v>
      </c>
      <c r="F1178" s="155" t="s">
        <v>1405</v>
      </c>
      <c r="H1178" s="156">
        <v>74.88</v>
      </c>
      <c r="I1178" s="157"/>
      <c r="L1178" s="153"/>
      <c r="M1178" s="158"/>
      <c r="T1178" s="159"/>
      <c r="AT1178" s="154" t="s">
        <v>148</v>
      </c>
      <c r="AU1178" s="154" t="s">
        <v>82</v>
      </c>
      <c r="AV1178" s="13" t="s">
        <v>82</v>
      </c>
      <c r="AW1178" s="13" t="s">
        <v>33</v>
      </c>
      <c r="AX1178" s="13" t="s">
        <v>72</v>
      </c>
      <c r="AY1178" s="154" t="s">
        <v>134</v>
      </c>
    </row>
    <row r="1179" spans="2:65" s="13" customFormat="1" ht="11.25">
      <c r="B1179" s="153"/>
      <c r="D1179" s="141" t="s">
        <v>148</v>
      </c>
      <c r="E1179" s="154" t="s">
        <v>19</v>
      </c>
      <c r="F1179" s="155" t="s">
        <v>1406</v>
      </c>
      <c r="H1179" s="156">
        <v>78.454999999999998</v>
      </c>
      <c r="I1179" s="157"/>
      <c r="L1179" s="153"/>
      <c r="M1179" s="158"/>
      <c r="T1179" s="159"/>
      <c r="AT1179" s="154" t="s">
        <v>148</v>
      </c>
      <c r="AU1179" s="154" t="s">
        <v>82</v>
      </c>
      <c r="AV1179" s="13" t="s">
        <v>82</v>
      </c>
      <c r="AW1179" s="13" t="s">
        <v>33</v>
      </c>
      <c r="AX1179" s="13" t="s">
        <v>72</v>
      </c>
      <c r="AY1179" s="154" t="s">
        <v>134</v>
      </c>
    </row>
    <row r="1180" spans="2:65" s="13" customFormat="1" ht="11.25">
      <c r="B1180" s="153"/>
      <c r="D1180" s="141" t="s">
        <v>148</v>
      </c>
      <c r="E1180" s="154" t="s">
        <v>19</v>
      </c>
      <c r="F1180" s="155" t="s">
        <v>1407</v>
      </c>
      <c r="H1180" s="156">
        <v>44.784999999999997</v>
      </c>
      <c r="I1180" s="157"/>
      <c r="L1180" s="153"/>
      <c r="M1180" s="158"/>
      <c r="T1180" s="159"/>
      <c r="AT1180" s="154" t="s">
        <v>148</v>
      </c>
      <c r="AU1180" s="154" t="s">
        <v>82</v>
      </c>
      <c r="AV1180" s="13" t="s">
        <v>82</v>
      </c>
      <c r="AW1180" s="13" t="s">
        <v>33</v>
      </c>
      <c r="AX1180" s="13" t="s">
        <v>72</v>
      </c>
      <c r="AY1180" s="154" t="s">
        <v>134</v>
      </c>
    </row>
    <row r="1181" spans="2:65" s="13" customFormat="1" ht="11.25">
      <c r="B1181" s="153"/>
      <c r="D1181" s="141" t="s">
        <v>148</v>
      </c>
      <c r="E1181" s="154" t="s">
        <v>19</v>
      </c>
      <c r="F1181" s="155" t="s">
        <v>1408</v>
      </c>
      <c r="H1181" s="156">
        <v>26.803000000000001</v>
      </c>
      <c r="I1181" s="157"/>
      <c r="L1181" s="153"/>
      <c r="M1181" s="158"/>
      <c r="T1181" s="159"/>
      <c r="AT1181" s="154" t="s">
        <v>148</v>
      </c>
      <c r="AU1181" s="154" t="s">
        <v>82</v>
      </c>
      <c r="AV1181" s="13" t="s">
        <v>82</v>
      </c>
      <c r="AW1181" s="13" t="s">
        <v>33</v>
      </c>
      <c r="AX1181" s="13" t="s">
        <v>72</v>
      </c>
      <c r="AY1181" s="154" t="s">
        <v>134</v>
      </c>
    </row>
    <row r="1182" spans="2:65" s="13" customFormat="1" ht="11.25">
      <c r="B1182" s="153"/>
      <c r="D1182" s="141" t="s">
        <v>148</v>
      </c>
      <c r="E1182" s="154" t="s">
        <v>19</v>
      </c>
      <c r="F1182" s="155" t="s">
        <v>1409</v>
      </c>
      <c r="H1182" s="156">
        <v>53.838000000000001</v>
      </c>
      <c r="I1182" s="157"/>
      <c r="L1182" s="153"/>
      <c r="M1182" s="158"/>
      <c r="T1182" s="159"/>
      <c r="AT1182" s="154" t="s">
        <v>148</v>
      </c>
      <c r="AU1182" s="154" t="s">
        <v>82</v>
      </c>
      <c r="AV1182" s="13" t="s">
        <v>82</v>
      </c>
      <c r="AW1182" s="13" t="s">
        <v>33</v>
      </c>
      <c r="AX1182" s="13" t="s">
        <v>72</v>
      </c>
      <c r="AY1182" s="154" t="s">
        <v>134</v>
      </c>
    </row>
    <row r="1183" spans="2:65" s="13" customFormat="1" ht="11.25">
      <c r="B1183" s="153"/>
      <c r="D1183" s="141" t="s">
        <v>148</v>
      </c>
      <c r="E1183" s="154" t="s">
        <v>19</v>
      </c>
      <c r="F1183" s="155" t="s">
        <v>1410</v>
      </c>
      <c r="H1183" s="156">
        <v>27.867999999999999</v>
      </c>
      <c r="I1183" s="157"/>
      <c r="L1183" s="153"/>
      <c r="M1183" s="158"/>
      <c r="T1183" s="159"/>
      <c r="AT1183" s="154" t="s">
        <v>148</v>
      </c>
      <c r="AU1183" s="154" t="s">
        <v>82</v>
      </c>
      <c r="AV1183" s="13" t="s">
        <v>82</v>
      </c>
      <c r="AW1183" s="13" t="s">
        <v>33</v>
      </c>
      <c r="AX1183" s="13" t="s">
        <v>72</v>
      </c>
      <c r="AY1183" s="154" t="s">
        <v>134</v>
      </c>
    </row>
    <row r="1184" spans="2:65" s="13" customFormat="1" ht="11.25">
      <c r="B1184" s="153"/>
      <c r="D1184" s="141" t="s">
        <v>148</v>
      </c>
      <c r="E1184" s="154" t="s">
        <v>19</v>
      </c>
      <c r="F1184" s="155" t="s">
        <v>1411</v>
      </c>
      <c r="H1184" s="156">
        <v>44.43</v>
      </c>
      <c r="I1184" s="157"/>
      <c r="L1184" s="153"/>
      <c r="M1184" s="158"/>
      <c r="T1184" s="159"/>
      <c r="AT1184" s="154" t="s">
        <v>148</v>
      </c>
      <c r="AU1184" s="154" t="s">
        <v>82</v>
      </c>
      <c r="AV1184" s="13" t="s">
        <v>82</v>
      </c>
      <c r="AW1184" s="13" t="s">
        <v>33</v>
      </c>
      <c r="AX1184" s="13" t="s">
        <v>72</v>
      </c>
      <c r="AY1184" s="154" t="s">
        <v>134</v>
      </c>
    </row>
    <row r="1185" spans="2:65" s="13" customFormat="1" ht="11.25">
      <c r="B1185" s="153"/>
      <c r="D1185" s="141" t="s">
        <v>148</v>
      </c>
      <c r="E1185" s="154" t="s">
        <v>19</v>
      </c>
      <c r="F1185" s="155" t="s">
        <v>1348</v>
      </c>
      <c r="H1185" s="156">
        <v>50.841999999999999</v>
      </c>
      <c r="I1185" s="157"/>
      <c r="L1185" s="153"/>
      <c r="M1185" s="158"/>
      <c r="T1185" s="159"/>
      <c r="AT1185" s="154" t="s">
        <v>148</v>
      </c>
      <c r="AU1185" s="154" t="s">
        <v>82</v>
      </c>
      <c r="AV1185" s="13" t="s">
        <v>82</v>
      </c>
      <c r="AW1185" s="13" t="s">
        <v>33</v>
      </c>
      <c r="AX1185" s="13" t="s">
        <v>72</v>
      </c>
      <c r="AY1185" s="154" t="s">
        <v>134</v>
      </c>
    </row>
    <row r="1186" spans="2:65" s="14" customFormat="1" ht="11.25">
      <c r="B1186" s="160"/>
      <c r="D1186" s="141" t="s">
        <v>148</v>
      </c>
      <c r="E1186" s="161" t="s">
        <v>19</v>
      </c>
      <c r="F1186" s="162" t="s">
        <v>174</v>
      </c>
      <c r="H1186" s="163">
        <v>401.90099999999995</v>
      </c>
      <c r="I1186" s="164"/>
      <c r="L1186" s="160"/>
      <c r="M1186" s="165"/>
      <c r="T1186" s="166"/>
      <c r="AT1186" s="161" t="s">
        <v>148</v>
      </c>
      <c r="AU1186" s="161" t="s">
        <v>82</v>
      </c>
      <c r="AV1186" s="14" t="s">
        <v>142</v>
      </c>
      <c r="AW1186" s="14" t="s">
        <v>33</v>
      </c>
      <c r="AX1186" s="14" t="s">
        <v>80</v>
      </c>
      <c r="AY1186" s="161" t="s">
        <v>134</v>
      </c>
    </row>
    <row r="1187" spans="2:65" s="1" customFormat="1" ht="33" customHeight="1">
      <c r="B1187" s="33"/>
      <c r="C1187" s="128" t="s">
        <v>1412</v>
      </c>
      <c r="D1187" s="128" t="s">
        <v>137</v>
      </c>
      <c r="E1187" s="129" t="s">
        <v>1413</v>
      </c>
      <c r="F1187" s="130" t="s">
        <v>1414</v>
      </c>
      <c r="G1187" s="131" t="s">
        <v>193</v>
      </c>
      <c r="H1187" s="132">
        <v>24</v>
      </c>
      <c r="I1187" s="133"/>
      <c r="J1187" s="134">
        <f>ROUND(I1187*H1187,2)</f>
        <v>0</v>
      </c>
      <c r="K1187" s="130" t="s">
        <v>141</v>
      </c>
      <c r="L1187" s="33"/>
      <c r="M1187" s="135" t="s">
        <v>19</v>
      </c>
      <c r="N1187" s="136" t="s">
        <v>43</v>
      </c>
      <c r="P1187" s="137">
        <f>O1187*H1187</f>
        <v>0</v>
      </c>
      <c r="Q1187" s="137">
        <v>0</v>
      </c>
      <c r="R1187" s="137">
        <f>Q1187*H1187</f>
        <v>0</v>
      </c>
      <c r="S1187" s="137">
        <v>0</v>
      </c>
      <c r="T1187" s="138">
        <f>S1187*H1187</f>
        <v>0</v>
      </c>
      <c r="AR1187" s="139" t="s">
        <v>268</v>
      </c>
      <c r="AT1187" s="139" t="s">
        <v>137</v>
      </c>
      <c r="AU1187" s="139" t="s">
        <v>82</v>
      </c>
      <c r="AY1187" s="18" t="s">
        <v>134</v>
      </c>
      <c r="BE1187" s="140">
        <f>IF(N1187="základní",J1187,0)</f>
        <v>0</v>
      </c>
      <c r="BF1187" s="140">
        <f>IF(N1187="snížená",J1187,0)</f>
        <v>0</v>
      </c>
      <c r="BG1187" s="140">
        <f>IF(N1187="zákl. přenesená",J1187,0)</f>
        <v>0</v>
      </c>
      <c r="BH1187" s="140">
        <f>IF(N1187="sníž. přenesená",J1187,0)</f>
        <v>0</v>
      </c>
      <c r="BI1187" s="140">
        <f>IF(N1187="nulová",J1187,0)</f>
        <v>0</v>
      </c>
      <c r="BJ1187" s="18" t="s">
        <v>80</v>
      </c>
      <c r="BK1187" s="140">
        <f>ROUND(I1187*H1187,2)</f>
        <v>0</v>
      </c>
      <c r="BL1187" s="18" t="s">
        <v>268</v>
      </c>
      <c r="BM1187" s="139" t="s">
        <v>1415</v>
      </c>
    </row>
    <row r="1188" spans="2:65" s="1" customFormat="1" ht="29.25">
      <c r="B1188" s="33"/>
      <c r="D1188" s="141" t="s">
        <v>144</v>
      </c>
      <c r="F1188" s="142" t="s">
        <v>1416</v>
      </c>
      <c r="I1188" s="143"/>
      <c r="L1188" s="33"/>
      <c r="M1188" s="144"/>
      <c r="T1188" s="54"/>
      <c r="AT1188" s="18" t="s">
        <v>144</v>
      </c>
      <c r="AU1188" s="18" t="s">
        <v>82</v>
      </c>
    </row>
    <row r="1189" spans="2:65" s="1" customFormat="1" ht="11.25">
      <c r="B1189" s="33"/>
      <c r="D1189" s="145" t="s">
        <v>146</v>
      </c>
      <c r="F1189" s="146" t="s">
        <v>1417</v>
      </c>
      <c r="I1189" s="143"/>
      <c r="L1189" s="33"/>
      <c r="M1189" s="144"/>
      <c r="T1189" s="54"/>
      <c r="AT1189" s="18" t="s">
        <v>146</v>
      </c>
      <c r="AU1189" s="18" t="s">
        <v>82</v>
      </c>
    </row>
    <row r="1190" spans="2:65" s="12" customFormat="1" ht="11.25">
      <c r="B1190" s="147"/>
      <c r="D1190" s="141" t="s">
        <v>148</v>
      </c>
      <c r="E1190" s="148" t="s">
        <v>19</v>
      </c>
      <c r="F1190" s="149" t="s">
        <v>149</v>
      </c>
      <c r="H1190" s="148" t="s">
        <v>19</v>
      </c>
      <c r="I1190" s="150"/>
      <c r="L1190" s="147"/>
      <c r="M1190" s="151"/>
      <c r="T1190" s="152"/>
      <c r="AT1190" s="148" t="s">
        <v>148</v>
      </c>
      <c r="AU1190" s="148" t="s">
        <v>82</v>
      </c>
      <c r="AV1190" s="12" t="s">
        <v>80</v>
      </c>
      <c r="AW1190" s="12" t="s">
        <v>33</v>
      </c>
      <c r="AX1190" s="12" t="s">
        <v>72</v>
      </c>
      <c r="AY1190" s="148" t="s">
        <v>134</v>
      </c>
    </row>
    <row r="1191" spans="2:65" s="13" customFormat="1" ht="11.25">
      <c r="B1191" s="153"/>
      <c r="D1191" s="141" t="s">
        <v>148</v>
      </c>
      <c r="E1191" s="154" t="s">
        <v>19</v>
      </c>
      <c r="F1191" s="155" t="s">
        <v>1418</v>
      </c>
      <c r="H1191" s="156">
        <v>24</v>
      </c>
      <c r="I1191" s="157"/>
      <c r="L1191" s="153"/>
      <c r="M1191" s="158"/>
      <c r="T1191" s="159"/>
      <c r="AT1191" s="154" t="s">
        <v>148</v>
      </c>
      <c r="AU1191" s="154" t="s">
        <v>82</v>
      </c>
      <c r="AV1191" s="13" t="s">
        <v>82</v>
      </c>
      <c r="AW1191" s="13" t="s">
        <v>33</v>
      </c>
      <c r="AX1191" s="13" t="s">
        <v>80</v>
      </c>
      <c r="AY1191" s="154" t="s">
        <v>134</v>
      </c>
    </row>
    <row r="1192" spans="2:65" s="1" customFormat="1" ht="37.9" customHeight="1">
      <c r="B1192" s="33"/>
      <c r="C1192" s="128" t="s">
        <v>1419</v>
      </c>
      <c r="D1192" s="128" t="s">
        <v>137</v>
      </c>
      <c r="E1192" s="129" t="s">
        <v>1420</v>
      </c>
      <c r="F1192" s="130" t="s">
        <v>1421</v>
      </c>
      <c r="G1192" s="131" t="s">
        <v>168</v>
      </c>
      <c r="H1192" s="132">
        <v>231.93199999999999</v>
      </c>
      <c r="I1192" s="133"/>
      <c r="J1192" s="134">
        <f>ROUND(I1192*H1192,2)</f>
        <v>0</v>
      </c>
      <c r="K1192" s="130" t="s">
        <v>141</v>
      </c>
      <c r="L1192" s="33"/>
      <c r="M1192" s="135" t="s">
        <v>19</v>
      </c>
      <c r="N1192" s="136" t="s">
        <v>43</v>
      </c>
      <c r="P1192" s="137">
        <f>O1192*H1192</f>
        <v>0</v>
      </c>
      <c r="Q1192" s="137">
        <v>2.0000000000000002E-5</v>
      </c>
      <c r="R1192" s="137">
        <f>Q1192*H1192</f>
        <v>4.6386400000000003E-3</v>
      </c>
      <c r="S1192" s="137">
        <v>0</v>
      </c>
      <c r="T1192" s="138">
        <f>S1192*H1192</f>
        <v>0</v>
      </c>
      <c r="AR1192" s="139" t="s">
        <v>268</v>
      </c>
      <c r="AT1192" s="139" t="s">
        <v>137</v>
      </c>
      <c r="AU1192" s="139" t="s">
        <v>82</v>
      </c>
      <c r="AY1192" s="18" t="s">
        <v>134</v>
      </c>
      <c r="BE1192" s="140">
        <f>IF(N1192="základní",J1192,0)</f>
        <v>0</v>
      </c>
      <c r="BF1192" s="140">
        <f>IF(N1192="snížená",J1192,0)</f>
        <v>0</v>
      </c>
      <c r="BG1192" s="140">
        <f>IF(N1192="zákl. přenesená",J1192,0)</f>
        <v>0</v>
      </c>
      <c r="BH1192" s="140">
        <f>IF(N1192="sníž. přenesená",J1192,0)</f>
        <v>0</v>
      </c>
      <c r="BI1192" s="140">
        <f>IF(N1192="nulová",J1192,0)</f>
        <v>0</v>
      </c>
      <c r="BJ1192" s="18" t="s">
        <v>80</v>
      </c>
      <c r="BK1192" s="140">
        <f>ROUND(I1192*H1192,2)</f>
        <v>0</v>
      </c>
      <c r="BL1192" s="18" t="s">
        <v>268</v>
      </c>
      <c r="BM1192" s="139" t="s">
        <v>1422</v>
      </c>
    </row>
    <row r="1193" spans="2:65" s="1" customFormat="1" ht="29.25">
      <c r="B1193" s="33"/>
      <c r="D1193" s="141" t="s">
        <v>144</v>
      </c>
      <c r="F1193" s="142" t="s">
        <v>1423</v>
      </c>
      <c r="I1193" s="143"/>
      <c r="L1193" s="33"/>
      <c r="M1193" s="144"/>
      <c r="T1193" s="54"/>
      <c r="AT1193" s="18" t="s">
        <v>144</v>
      </c>
      <c r="AU1193" s="18" t="s">
        <v>82</v>
      </c>
    </row>
    <row r="1194" spans="2:65" s="1" customFormat="1" ht="11.25">
      <c r="B1194" s="33"/>
      <c r="D1194" s="145" t="s">
        <v>146</v>
      </c>
      <c r="F1194" s="146" t="s">
        <v>1424</v>
      </c>
      <c r="I1194" s="143"/>
      <c r="L1194" s="33"/>
      <c r="M1194" s="144"/>
      <c r="T1194" s="54"/>
      <c r="AT1194" s="18" t="s">
        <v>146</v>
      </c>
      <c r="AU1194" s="18" t="s">
        <v>82</v>
      </c>
    </row>
    <row r="1195" spans="2:65" s="12" customFormat="1" ht="11.25">
      <c r="B1195" s="147"/>
      <c r="D1195" s="141" t="s">
        <v>148</v>
      </c>
      <c r="E1195" s="148" t="s">
        <v>19</v>
      </c>
      <c r="F1195" s="149" t="s">
        <v>149</v>
      </c>
      <c r="H1195" s="148" t="s">
        <v>19</v>
      </c>
      <c r="I1195" s="150"/>
      <c r="L1195" s="147"/>
      <c r="M1195" s="151"/>
      <c r="T1195" s="152"/>
      <c r="AT1195" s="148" t="s">
        <v>148</v>
      </c>
      <c r="AU1195" s="148" t="s">
        <v>82</v>
      </c>
      <c r="AV1195" s="12" t="s">
        <v>80</v>
      </c>
      <c r="AW1195" s="12" t="s">
        <v>33</v>
      </c>
      <c r="AX1195" s="12" t="s">
        <v>72</v>
      </c>
      <c r="AY1195" s="148" t="s">
        <v>134</v>
      </c>
    </row>
    <row r="1196" spans="2:65" s="13" customFormat="1" ht="11.25">
      <c r="B1196" s="153"/>
      <c r="D1196" s="141" t="s">
        <v>148</v>
      </c>
      <c r="E1196" s="154" t="s">
        <v>19</v>
      </c>
      <c r="F1196" s="155" t="s">
        <v>1425</v>
      </c>
      <c r="H1196" s="156">
        <v>40.225000000000001</v>
      </c>
      <c r="I1196" s="157"/>
      <c r="L1196" s="153"/>
      <c r="M1196" s="158"/>
      <c r="T1196" s="159"/>
      <c r="AT1196" s="154" t="s">
        <v>148</v>
      </c>
      <c r="AU1196" s="154" t="s">
        <v>82</v>
      </c>
      <c r="AV1196" s="13" t="s">
        <v>82</v>
      </c>
      <c r="AW1196" s="13" t="s">
        <v>33</v>
      </c>
      <c r="AX1196" s="13" t="s">
        <v>72</v>
      </c>
      <c r="AY1196" s="154" t="s">
        <v>134</v>
      </c>
    </row>
    <row r="1197" spans="2:65" s="13" customFormat="1" ht="11.25">
      <c r="B1197" s="153"/>
      <c r="D1197" s="141" t="s">
        <v>148</v>
      </c>
      <c r="E1197" s="154" t="s">
        <v>19</v>
      </c>
      <c r="F1197" s="155" t="s">
        <v>1426</v>
      </c>
      <c r="H1197" s="156">
        <v>58.222999999999999</v>
      </c>
      <c r="I1197" s="157"/>
      <c r="L1197" s="153"/>
      <c r="M1197" s="158"/>
      <c r="T1197" s="159"/>
      <c r="AT1197" s="154" t="s">
        <v>148</v>
      </c>
      <c r="AU1197" s="154" t="s">
        <v>82</v>
      </c>
      <c r="AV1197" s="13" t="s">
        <v>82</v>
      </c>
      <c r="AW1197" s="13" t="s">
        <v>33</v>
      </c>
      <c r="AX1197" s="13" t="s">
        <v>72</v>
      </c>
      <c r="AY1197" s="154" t="s">
        <v>134</v>
      </c>
    </row>
    <row r="1198" spans="2:65" s="13" customFormat="1" ht="11.25">
      <c r="B1198" s="153"/>
      <c r="D1198" s="141" t="s">
        <v>148</v>
      </c>
      <c r="E1198" s="154" t="s">
        <v>19</v>
      </c>
      <c r="F1198" s="155" t="s">
        <v>1427</v>
      </c>
      <c r="H1198" s="156">
        <v>25.742999999999999</v>
      </c>
      <c r="I1198" s="157"/>
      <c r="L1198" s="153"/>
      <c r="M1198" s="158"/>
      <c r="T1198" s="159"/>
      <c r="AT1198" s="154" t="s">
        <v>148</v>
      </c>
      <c r="AU1198" s="154" t="s">
        <v>82</v>
      </c>
      <c r="AV1198" s="13" t="s">
        <v>82</v>
      </c>
      <c r="AW1198" s="13" t="s">
        <v>33</v>
      </c>
      <c r="AX1198" s="13" t="s">
        <v>72</v>
      </c>
      <c r="AY1198" s="154" t="s">
        <v>134</v>
      </c>
    </row>
    <row r="1199" spans="2:65" s="13" customFormat="1" ht="11.25">
      <c r="B1199" s="153"/>
      <c r="D1199" s="141" t="s">
        <v>148</v>
      </c>
      <c r="E1199" s="154" t="s">
        <v>19</v>
      </c>
      <c r="F1199" s="155" t="s">
        <v>1428</v>
      </c>
      <c r="H1199" s="156">
        <v>34.902000000000001</v>
      </c>
      <c r="I1199" s="157"/>
      <c r="L1199" s="153"/>
      <c r="M1199" s="158"/>
      <c r="T1199" s="159"/>
      <c r="AT1199" s="154" t="s">
        <v>148</v>
      </c>
      <c r="AU1199" s="154" t="s">
        <v>82</v>
      </c>
      <c r="AV1199" s="13" t="s">
        <v>82</v>
      </c>
      <c r="AW1199" s="13" t="s">
        <v>33</v>
      </c>
      <c r="AX1199" s="13" t="s">
        <v>72</v>
      </c>
      <c r="AY1199" s="154" t="s">
        <v>134</v>
      </c>
    </row>
    <row r="1200" spans="2:65" s="13" customFormat="1" ht="11.25">
      <c r="B1200" s="153"/>
      <c r="D1200" s="141" t="s">
        <v>148</v>
      </c>
      <c r="E1200" s="154" t="s">
        <v>19</v>
      </c>
      <c r="F1200" s="155" t="s">
        <v>1429</v>
      </c>
      <c r="H1200" s="156">
        <v>31.76</v>
      </c>
      <c r="I1200" s="157"/>
      <c r="L1200" s="153"/>
      <c r="M1200" s="158"/>
      <c r="T1200" s="159"/>
      <c r="AT1200" s="154" t="s">
        <v>148</v>
      </c>
      <c r="AU1200" s="154" t="s">
        <v>82</v>
      </c>
      <c r="AV1200" s="13" t="s">
        <v>82</v>
      </c>
      <c r="AW1200" s="13" t="s">
        <v>33</v>
      </c>
      <c r="AX1200" s="13" t="s">
        <v>72</v>
      </c>
      <c r="AY1200" s="154" t="s">
        <v>134</v>
      </c>
    </row>
    <row r="1201" spans="2:51" s="13" customFormat="1" ht="11.25">
      <c r="B1201" s="153"/>
      <c r="D1201" s="141" t="s">
        <v>148</v>
      </c>
      <c r="E1201" s="154" t="s">
        <v>19</v>
      </c>
      <c r="F1201" s="155" t="s">
        <v>1430</v>
      </c>
      <c r="H1201" s="156">
        <v>41.079000000000001</v>
      </c>
      <c r="I1201" s="157"/>
      <c r="L1201" s="153"/>
      <c r="M1201" s="158"/>
      <c r="T1201" s="159"/>
      <c r="AT1201" s="154" t="s">
        <v>148</v>
      </c>
      <c r="AU1201" s="154" t="s">
        <v>82</v>
      </c>
      <c r="AV1201" s="13" t="s">
        <v>82</v>
      </c>
      <c r="AW1201" s="13" t="s">
        <v>33</v>
      </c>
      <c r="AX1201" s="13" t="s">
        <v>72</v>
      </c>
      <c r="AY1201" s="154" t="s">
        <v>134</v>
      </c>
    </row>
    <row r="1202" spans="2:51" s="14" customFormat="1" ht="11.25">
      <c r="B1202" s="160"/>
      <c r="D1202" s="141" t="s">
        <v>148</v>
      </c>
      <c r="E1202" s="161" t="s">
        <v>19</v>
      </c>
      <c r="F1202" s="162" t="s">
        <v>174</v>
      </c>
      <c r="H1202" s="163">
        <v>231.93200000000002</v>
      </c>
      <c r="I1202" s="164"/>
      <c r="L1202" s="160"/>
      <c r="M1202" s="185"/>
      <c r="N1202" s="186"/>
      <c r="O1202" s="186"/>
      <c r="P1202" s="186"/>
      <c r="Q1202" s="186"/>
      <c r="R1202" s="186"/>
      <c r="S1202" s="186"/>
      <c r="T1202" s="187"/>
      <c r="AT1202" s="161" t="s">
        <v>148</v>
      </c>
      <c r="AU1202" s="161" t="s">
        <v>82</v>
      </c>
      <c r="AV1202" s="14" t="s">
        <v>142</v>
      </c>
      <c r="AW1202" s="14" t="s">
        <v>33</v>
      </c>
      <c r="AX1202" s="14" t="s">
        <v>80</v>
      </c>
      <c r="AY1202" s="161" t="s">
        <v>134</v>
      </c>
    </row>
    <row r="1203" spans="2:51" s="1" customFormat="1" ht="6.95" customHeight="1">
      <c r="B1203" s="42"/>
      <c r="C1203" s="43"/>
      <c r="D1203" s="43"/>
      <c r="E1203" s="43"/>
      <c r="F1203" s="43"/>
      <c r="G1203" s="43"/>
      <c r="H1203" s="43"/>
      <c r="I1203" s="43"/>
      <c r="J1203" s="43"/>
      <c r="K1203" s="43"/>
      <c r="L1203" s="33"/>
    </row>
  </sheetData>
  <sheetProtection algorithmName="SHA-512" hashValue="a3OnUV3DfEPnyquuEPUrAKsUGzUTVIdJjHP9Zk/9bP54K1ZBpalCQcMbXxn6I/wS3cEKj5o43iIncvZHK0O1kw==" saltValue="IW410Id3+F2oLrcpt4slbw==" spinCount="100000" sheet="1" objects="1" scenarios="1" formatColumns="0" formatRows="0" autoFilter="0"/>
  <autoFilter ref="C104:K1202" xr:uid="{00000000-0009-0000-0000-000001000000}"/>
  <mergeCells count="9">
    <mergeCell ref="E50:H50"/>
    <mergeCell ref="E95:H95"/>
    <mergeCell ref="E97:H97"/>
    <mergeCell ref="L2:V2"/>
    <mergeCell ref="E7:H7"/>
    <mergeCell ref="E9:H9"/>
    <mergeCell ref="E18:H18"/>
    <mergeCell ref="E27:H27"/>
    <mergeCell ref="E48:H48"/>
  </mergeCells>
  <hyperlinks>
    <hyperlink ref="F110" r:id="rId1" xr:uid="{00000000-0004-0000-0100-000000000000}"/>
    <hyperlink ref="F115" r:id="rId2" xr:uid="{00000000-0004-0000-0100-000001000000}"/>
    <hyperlink ref="F120" r:id="rId3" xr:uid="{00000000-0004-0000-0100-000002000000}"/>
    <hyperlink ref="F126" r:id="rId4" xr:uid="{00000000-0004-0000-0100-000003000000}"/>
    <hyperlink ref="F133" r:id="rId5" xr:uid="{00000000-0004-0000-0100-000004000000}"/>
    <hyperlink ref="F138" r:id="rId6" xr:uid="{00000000-0004-0000-0100-000005000000}"/>
    <hyperlink ref="F145" r:id="rId7" xr:uid="{00000000-0004-0000-0100-000006000000}"/>
    <hyperlink ref="F150" r:id="rId8" xr:uid="{00000000-0004-0000-0100-000007000000}"/>
    <hyperlink ref="F155" r:id="rId9" xr:uid="{00000000-0004-0000-0100-000008000000}"/>
    <hyperlink ref="F161" r:id="rId10" xr:uid="{00000000-0004-0000-0100-000009000000}"/>
    <hyperlink ref="F166" r:id="rId11" xr:uid="{00000000-0004-0000-0100-00000A000000}"/>
    <hyperlink ref="F172" r:id="rId12" xr:uid="{00000000-0004-0000-0100-00000B000000}"/>
    <hyperlink ref="F183" r:id="rId13" xr:uid="{00000000-0004-0000-0100-00000C000000}"/>
    <hyperlink ref="F191" r:id="rId14" xr:uid="{00000000-0004-0000-0100-00000D000000}"/>
    <hyperlink ref="F202" r:id="rId15" xr:uid="{00000000-0004-0000-0100-00000E000000}"/>
    <hyperlink ref="F218" r:id="rId16" xr:uid="{00000000-0004-0000-0100-00000F000000}"/>
    <hyperlink ref="F231" r:id="rId17" xr:uid="{00000000-0004-0000-0100-000010000000}"/>
    <hyperlink ref="F237" r:id="rId18" xr:uid="{00000000-0004-0000-0100-000011000000}"/>
    <hyperlink ref="F243" r:id="rId19" xr:uid="{00000000-0004-0000-0100-000012000000}"/>
    <hyperlink ref="F249" r:id="rId20" xr:uid="{00000000-0004-0000-0100-000013000000}"/>
    <hyperlink ref="F272" r:id="rId21" xr:uid="{00000000-0004-0000-0100-000014000000}"/>
    <hyperlink ref="F278" r:id="rId22" xr:uid="{00000000-0004-0000-0100-000015000000}"/>
    <hyperlink ref="F284" r:id="rId23" xr:uid="{00000000-0004-0000-0100-000016000000}"/>
    <hyperlink ref="F291" r:id="rId24" xr:uid="{00000000-0004-0000-0100-000017000000}"/>
    <hyperlink ref="F303" r:id="rId25" xr:uid="{00000000-0004-0000-0100-000018000000}"/>
    <hyperlink ref="F317" r:id="rId26" xr:uid="{00000000-0004-0000-0100-000019000000}"/>
    <hyperlink ref="F323" r:id="rId27" xr:uid="{00000000-0004-0000-0100-00001A000000}"/>
    <hyperlink ref="F330" r:id="rId28" xr:uid="{00000000-0004-0000-0100-00001B000000}"/>
    <hyperlink ref="F335" r:id="rId29" xr:uid="{00000000-0004-0000-0100-00001C000000}"/>
    <hyperlink ref="F340" r:id="rId30" xr:uid="{00000000-0004-0000-0100-00001D000000}"/>
    <hyperlink ref="F345" r:id="rId31" xr:uid="{00000000-0004-0000-0100-00001E000000}"/>
    <hyperlink ref="F357" r:id="rId32" xr:uid="{00000000-0004-0000-0100-00001F000000}"/>
    <hyperlink ref="F369" r:id="rId33" xr:uid="{00000000-0004-0000-0100-000020000000}"/>
    <hyperlink ref="F375" r:id="rId34" xr:uid="{00000000-0004-0000-0100-000021000000}"/>
    <hyperlink ref="F380" r:id="rId35" xr:uid="{00000000-0004-0000-0100-000022000000}"/>
    <hyperlink ref="F385" r:id="rId36" xr:uid="{00000000-0004-0000-0100-000023000000}"/>
    <hyperlink ref="F389" r:id="rId37" xr:uid="{00000000-0004-0000-0100-000024000000}"/>
    <hyperlink ref="F395" r:id="rId38" xr:uid="{00000000-0004-0000-0100-000025000000}"/>
    <hyperlink ref="F398" r:id="rId39" xr:uid="{00000000-0004-0000-0100-000026000000}"/>
    <hyperlink ref="F401" r:id="rId40" xr:uid="{00000000-0004-0000-0100-000027000000}"/>
    <hyperlink ref="F405" r:id="rId41" xr:uid="{00000000-0004-0000-0100-000028000000}"/>
    <hyperlink ref="F409" r:id="rId42" xr:uid="{00000000-0004-0000-0100-000029000000}"/>
    <hyperlink ref="F414" r:id="rId43" xr:uid="{00000000-0004-0000-0100-00002A000000}"/>
    <hyperlink ref="F420" r:id="rId44" xr:uid="{00000000-0004-0000-0100-00002B000000}"/>
    <hyperlink ref="F426" r:id="rId45" xr:uid="{00000000-0004-0000-0100-00002C000000}"/>
    <hyperlink ref="F430" r:id="rId46" xr:uid="{00000000-0004-0000-0100-00002D000000}"/>
    <hyperlink ref="F441" r:id="rId47" xr:uid="{00000000-0004-0000-0100-00002E000000}"/>
    <hyperlink ref="F446" r:id="rId48" xr:uid="{00000000-0004-0000-0100-00002F000000}"/>
    <hyperlink ref="F450" r:id="rId49" xr:uid="{00000000-0004-0000-0100-000030000000}"/>
    <hyperlink ref="F454" r:id="rId50" xr:uid="{00000000-0004-0000-0100-000031000000}"/>
    <hyperlink ref="F458" r:id="rId51" xr:uid="{00000000-0004-0000-0100-000032000000}"/>
    <hyperlink ref="F462" r:id="rId52" xr:uid="{00000000-0004-0000-0100-000033000000}"/>
    <hyperlink ref="F473" r:id="rId53" xr:uid="{00000000-0004-0000-0100-000034000000}"/>
    <hyperlink ref="F477" r:id="rId54" xr:uid="{00000000-0004-0000-0100-000035000000}"/>
    <hyperlink ref="F481" r:id="rId55" xr:uid="{00000000-0004-0000-0100-000036000000}"/>
    <hyperlink ref="F486" r:id="rId56" xr:uid="{00000000-0004-0000-0100-000037000000}"/>
    <hyperlink ref="F491" r:id="rId57" xr:uid="{00000000-0004-0000-0100-000038000000}"/>
    <hyperlink ref="F496" r:id="rId58" xr:uid="{00000000-0004-0000-0100-000039000000}"/>
    <hyperlink ref="F501" r:id="rId59" xr:uid="{00000000-0004-0000-0100-00003A000000}"/>
    <hyperlink ref="F506" r:id="rId60" xr:uid="{00000000-0004-0000-0100-00003B000000}"/>
    <hyperlink ref="F511" r:id="rId61" xr:uid="{00000000-0004-0000-0100-00003C000000}"/>
    <hyperlink ref="F516" r:id="rId62" xr:uid="{00000000-0004-0000-0100-00003D000000}"/>
    <hyperlink ref="F521" r:id="rId63" xr:uid="{00000000-0004-0000-0100-00003E000000}"/>
    <hyperlink ref="F526" r:id="rId64" xr:uid="{00000000-0004-0000-0100-00003F000000}"/>
    <hyperlink ref="F535" r:id="rId65" xr:uid="{00000000-0004-0000-0100-000040000000}"/>
    <hyperlink ref="F540" r:id="rId66" xr:uid="{00000000-0004-0000-0100-000041000000}"/>
    <hyperlink ref="F545" r:id="rId67" xr:uid="{00000000-0004-0000-0100-000042000000}"/>
    <hyperlink ref="F550" r:id="rId68" xr:uid="{00000000-0004-0000-0100-000043000000}"/>
    <hyperlink ref="F555" r:id="rId69" xr:uid="{00000000-0004-0000-0100-000044000000}"/>
    <hyperlink ref="F559" r:id="rId70" xr:uid="{00000000-0004-0000-0100-000045000000}"/>
    <hyperlink ref="F564" r:id="rId71" xr:uid="{00000000-0004-0000-0100-000046000000}"/>
    <hyperlink ref="F580" r:id="rId72" xr:uid="{00000000-0004-0000-0100-000047000000}"/>
    <hyperlink ref="F584" r:id="rId73" xr:uid="{00000000-0004-0000-0100-000048000000}"/>
    <hyperlink ref="F595" r:id="rId74" xr:uid="{00000000-0004-0000-0100-000049000000}"/>
    <hyperlink ref="F604" r:id="rId75" xr:uid="{00000000-0004-0000-0100-00004A000000}"/>
    <hyperlink ref="F622" r:id="rId76" xr:uid="{00000000-0004-0000-0100-00004B000000}"/>
    <hyperlink ref="F626" r:id="rId77" xr:uid="{00000000-0004-0000-0100-00004C000000}"/>
    <hyperlink ref="F633" r:id="rId78" xr:uid="{00000000-0004-0000-0100-00004D000000}"/>
    <hyperlink ref="F652" r:id="rId79" xr:uid="{00000000-0004-0000-0100-00004E000000}"/>
    <hyperlink ref="F659" r:id="rId80" xr:uid="{00000000-0004-0000-0100-00004F000000}"/>
    <hyperlink ref="F666" r:id="rId81" xr:uid="{00000000-0004-0000-0100-000050000000}"/>
    <hyperlink ref="F673" r:id="rId82" xr:uid="{00000000-0004-0000-0100-000051000000}"/>
    <hyperlink ref="F677" r:id="rId83" xr:uid="{00000000-0004-0000-0100-000052000000}"/>
    <hyperlink ref="F682" r:id="rId84" xr:uid="{00000000-0004-0000-0100-000053000000}"/>
    <hyperlink ref="F687" r:id="rId85" xr:uid="{00000000-0004-0000-0100-000054000000}"/>
    <hyperlink ref="F701" r:id="rId86" xr:uid="{00000000-0004-0000-0100-000055000000}"/>
    <hyperlink ref="F707" r:id="rId87" xr:uid="{00000000-0004-0000-0100-000056000000}"/>
    <hyperlink ref="F718" r:id="rId88" xr:uid="{00000000-0004-0000-0100-000057000000}"/>
    <hyperlink ref="F723" r:id="rId89" xr:uid="{00000000-0004-0000-0100-000058000000}"/>
    <hyperlink ref="F728" r:id="rId90" xr:uid="{00000000-0004-0000-0100-000059000000}"/>
    <hyperlink ref="F732" r:id="rId91" xr:uid="{00000000-0004-0000-0100-00005A000000}"/>
    <hyperlink ref="F748" r:id="rId92" xr:uid="{00000000-0004-0000-0100-00005B000000}"/>
    <hyperlink ref="F764" r:id="rId93" xr:uid="{00000000-0004-0000-0100-00005C000000}"/>
    <hyperlink ref="F773" r:id="rId94" xr:uid="{00000000-0004-0000-0100-00005D000000}"/>
    <hyperlink ref="F794" r:id="rId95" xr:uid="{00000000-0004-0000-0100-00005E000000}"/>
    <hyperlink ref="F799" r:id="rId96" xr:uid="{00000000-0004-0000-0100-00005F000000}"/>
    <hyperlink ref="F803" r:id="rId97" xr:uid="{00000000-0004-0000-0100-000060000000}"/>
    <hyperlink ref="F810" r:id="rId98" xr:uid="{00000000-0004-0000-0100-000061000000}"/>
    <hyperlink ref="F821" r:id="rId99" xr:uid="{00000000-0004-0000-0100-000062000000}"/>
    <hyperlink ref="F833" r:id="rId100" xr:uid="{00000000-0004-0000-0100-000063000000}"/>
    <hyperlink ref="F844" r:id="rId101" xr:uid="{00000000-0004-0000-0100-000064000000}"/>
    <hyperlink ref="F856" r:id="rId102" xr:uid="{00000000-0004-0000-0100-000065000000}"/>
    <hyperlink ref="F867" r:id="rId103" xr:uid="{00000000-0004-0000-0100-000066000000}"/>
    <hyperlink ref="F907" r:id="rId104" xr:uid="{00000000-0004-0000-0100-000067000000}"/>
    <hyperlink ref="F919" r:id="rId105" xr:uid="{00000000-0004-0000-0100-000068000000}"/>
    <hyperlink ref="F930" r:id="rId106" xr:uid="{00000000-0004-0000-0100-000069000000}"/>
    <hyperlink ref="F939" r:id="rId107" xr:uid="{00000000-0004-0000-0100-00006A000000}"/>
    <hyperlink ref="F947" r:id="rId108" xr:uid="{00000000-0004-0000-0100-00006B000000}"/>
    <hyperlink ref="F960" r:id="rId109" xr:uid="{00000000-0004-0000-0100-00006C000000}"/>
    <hyperlink ref="F969" r:id="rId110" xr:uid="{00000000-0004-0000-0100-00006D000000}"/>
    <hyperlink ref="F982" r:id="rId111" xr:uid="{00000000-0004-0000-0100-00006E000000}"/>
    <hyperlink ref="F986" r:id="rId112" xr:uid="{00000000-0004-0000-0100-00006F000000}"/>
    <hyperlink ref="F994" r:id="rId113" xr:uid="{00000000-0004-0000-0100-000070000000}"/>
    <hyperlink ref="F1002" r:id="rId114" xr:uid="{00000000-0004-0000-0100-000071000000}"/>
    <hyperlink ref="F1015" r:id="rId115" xr:uid="{00000000-0004-0000-0100-000072000000}"/>
    <hyperlink ref="F1024" r:id="rId116" xr:uid="{00000000-0004-0000-0100-000073000000}"/>
    <hyperlink ref="F1044" r:id="rId117" xr:uid="{00000000-0004-0000-0100-000074000000}"/>
    <hyperlink ref="F1048" r:id="rId118" xr:uid="{00000000-0004-0000-0100-000075000000}"/>
    <hyperlink ref="F1058" r:id="rId119" xr:uid="{00000000-0004-0000-0100-000076000000}"/>
    <hyperlink ref="F1068" r:id="rId120" xr:uid="{00000000-0004-0000-0100-000077000000}"/>
    <hyperlink ref="F1078" r:id="rId121" xr:uid="{00000000-0004-0000-0100-000078000000}"/>
    <hyperlink ref="F1088" r:id="rId122" xr:uid="{00000000-0004-0000-0100-000079000000}"/>
    <hyperlink ref="F1095" r:id="rId123" xr:uid="{00000000-0004-0000-0100-00007A000000}"/>
    <hyperlink ref="F1111" r:id="rId124" xr:uid="{00000000-0004-0000-0100-00007B000000}"/>
    <hyperlink ref="F1127" r:id="rId125" xr:uid="{00000000-0004-0000-0100-00007C000000}"/>
    <hyperlink ref="F1143" r:id="rId126" xr:uid="{00000000-0004-0000-0100-00007D000000}"/>
    <hyperlink ref="F1149" r:id="rId127" xr:uid="{00000000-0004-0000-0100-00007E000000}"/>
    <hyperlink ref="F1154" r:id="rId128" xr:uid="{00000000-0004-0000-0100-00007F000000}"/>
    <hyperlink ref="F1163" r:id="rId129" xr:uid="{00000000-0004-0000-0100-000080000000}"/>
    <hyperlink ref="F1176" r:id="rId130" xr:uid="{00000000-0004-0000-0100-000081000000}"/>
    <hyperlink ref="F1189" r:id="rId131" xr:uid="{00000000-0004-0000-0100-000082000000}"/>
    <hyperlink ref="F1194" r:id="rId132" xr:uid="{00000000-0004-0000-0100-00008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3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2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AT2" s="18" t="s">
        <v>85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>
      <c r="B4" s="21"/>
      <c r="D4" s="22" t="s">
        <v>86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26.25" customHeight="1">
      <c r="B7" s="21"/>
      <c r="E7" s="313" t="str">
        <f>'Rekapitulace stavby'!K6</f>
        <v>Slezská nemocnice v Opavě p.o., stavební úpravy 1.NP pavilonu V/A</v>
      </c>
      <c r="F7" s="314"/>
      <c r="G7" s="314"/>
      <c r="H7" s="314"/>
      <c r="L7" s="21"/>
    </row>
    <row r="8" spans="2:46" s="1" customFormat="1" ht="12" customHeight="1">
      <c r="B8" s="33"/>
      <c r="D8" s="28" t="s">
        <v>87</v>
      </c>
      <c r="L8" s="33"/>
    </row>
    <row r="9" spans="2:46" s="1" customFormat="1" ht="16.5" customHeight="1">
      <c r="B9" s="33"/>
      <c r="E9" s="295" t="s">
        <v>1431</v>
      </c>
      <c r="F9" s="315"/>
      <c r="G9" s="315"/>
      <c r="H9" s="315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9. 5. 2024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19</v>
      </c>
      <c r="L14" s="33"/>
    </row>
    <row r="15" spans="2:46" s="1" customFormat="1" ht="18" customHeight="1">
      <c r="B15" s="33"/>
      <c r="E15" s="26" t="s">
        <v>27</v>
      </c>
      <c r="I15" s="28" t="s">
        <v>28</v>
      </c>
      <c r="J15" s="26" t="s">
        <v>19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16" t="str">
        <f>'Rekapitulace stavby'!E14</f>
        <v>Vyplň údaj</v>
      </c>
      <c r="F18" s="279"/>
      <c r="G18" s="279"/>
      <c r="H18" s="279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19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19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">
        <v>19</v>
      </c>
      <c r="L23" s="33"/>
    </row>
    <row r="24" spans="2:12" s="1" customFormat="1" ht="18" customHeight="1">
      <c r="B24" s="33"/>
      <c r="E24" s="26" t="s">
        <v>35</v>
      </c>
      <c r="I24" s="28" t="s">
        <v>28</v>
      </c>
      <c r="J24" s="26" t="s">
        <v>19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36</v>
      </c>
      <c r="L26" s="33"/>
    </row>
    <row r="27" spans="2:12" s="7" customFormat="1" ht="16.5" customHeight="1">
      <c r="B27" s="87"/>
      <c r="E27" s="284" t="s">
        <v>19</v>
      </c>
      <c r="F27" s="284"/>
      <c r="G27" s="284"/>
      <c r="H27" s="284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38</v>
      </c>
      <c r="J30" s="64">
        <f>ROUND(J81,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40</v>
      </c>
      <c r="I32" s="36" t="s">
        <v>39</v>
      </c>
      <c r="J32" s="36" t="s">
        <v>41</v>
      </c>
      <c r="L32" s="33"/>
    </row>
    <row r="33" spans="2:12" s="1" customFormat="1" ht="14.45" customHeight="1">
      <c r="B33" s="33"/>
      <c r="D33" s="53" t="s">
        <v>42</v>
      </c>
      <c r="E33" s="28" t="s">
        <v>43</v>
      </c>
      <c r="F33" s="89">
        <f>ROUND((SUM(BE81:BE121)),  2)</f>
        <v>0</v>
      </c>
      <c r="I33" s="90">
        <v>0.21</v>
      </c>
      <c r="J33" s="89">
        <f>ROUND(((SUM(BE81:BE121))*I33),  2)</f>
        <v>0</v>
      </c>
      <c r="L33" s="33"/>
    </row>
    <row r="34" spans="2:12" s="1" customFormat="1" ht="14.45" customHeight="1">
      <c r="B34" s="33"/>
      <c r="E34" s="28" t="s">
        <v>44</v>
      </c>
      <c r="F34" s="89">
        <f>ROUND((SUM(BF81:BF121)),  2)</f>
        <v>0</v>
      </c>
      <c r="I34" s="90">
        <v>0.12</v>
      </c>
      <c r="J34" s="89">
        <f>ROUND(((SUM(BF81:BF121))*I34),  2)</f>
        <v>0</v>
      </c>
      <c r="L34" s="33"/>
    </row>
    <row r="35" spans="2:12" s="1" customFormat="1" ht="14.45" hidden="1" customHeight="1">
      <c r="B35" s="33"/>
      <c r="E35" s="28" t="s">
        <v>45</v>
      </c>
      <c r="F35" s="89">
        <f>ROUND((SUM(BG81:BG121)),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46</v>
      </c>
      <c r="F36" s="89">
        <f>ROUND((SUM(BH81:BH121)),  2)</f>
        <v>0</v>
      </c>
      <c r="I36" s="90">
        <v>0.12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47</v>
      </c>
      <c r="F37" s="89">
        <f>ROUND((SUM(BI81:BI121)),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48</v>
      </c>
      <c r="E39" s="55"/>
      <c r="F39" s="55"/>
      <c r="G39" s="93" t="s">
        <v>49</v>
      </c>
      <c r="H39" s="94" t="s">
        <v>50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89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26.25" customHeight="1">
      <c r="B48" s="33"/>
      <c r="E48" s="313" t="str">
        <f>E7</f>
        <v>Slezská nemocnice v Opavě p.o., stavební úpravy 1.NP pavilonu V/A</v>
      </c>
      <c r="F48" s="314"/>
      <c r="G48" s="314"/>
      <c r="H48" s="314"/>
      <c r="L48" s="33"/>
    </row>
    <row r="49" spans="2:47" s="1" customFormat="1" ht="12" customHeight="1">
      <c r="B49" s="33"/>
      <c r="C49" s="28" t="s">
        <v>87</v>
      </c>
      <c r="L49" s="33"/>
    </row>
    <row r="50" spans="2:47" s="1" customFormat="1" ht="16.5" customHeight="1">
      <c r="B50" s="33"/>
      <c r="E50" s="295" t="str">
        <f>E9</f>
        <v>VN a ON - Vedlejší a ostatní náklady</v>
      </c>
      <c r="F50" s="315"/>
      <c r="G50" s="315"/>
      <c r="H50" s="315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Opava, Olomoucká 470/86</v>
      </c>
      <c r="I52" s="28" t="s">
        <v>23</v>
      </c>
      <c r="J52" s="50" t="str">
        <f>IF(J12="","",J12)</f>
        <v>9. 5. 2024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>Slezská nemocnice v Opavě</v>
      </c>
      <c r="I54" s="28" t="s">
        <v>31</v>
      </c>
      <c r="J54" s="31" t="str">
        <f>E21</f>
        <v>Ateliér EMMEt s.r.o.</v>
      </c>
      <c r="L54" s="33"/>
    </row>
    <row r="55" spans="2:47" s="1" customFormat="1" ht="15.2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Ateliér EMMET s.r.o.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90</v>
      </c>
      <c r="D57" s="91"/>
      <c r="E57" s="91"/>
      <c r="F57" s="91"/>
      <c r="G57" s="91"/>
      <c r="H57" s="91"/>
      <c r="I57" s="91"/>
      <c r="J57" s="98" t="s">
        <v>91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70</v>
      </c>
      <c r="J59" s="64">
        <f>J81</f>
        <v>0</v>
      </c>
      <c r="L59" s="33"/>
      <c r="AU59" s="18" t="s">
        <v>92</v>
      </c>
    </row>
    <row r="60" spans="2:47" s="8" customFormat="1" ht="24.95" customHeight="1">
      <c r="B60" s="100"/>
      <c r="D60" s="101" t="s">
        <v>1432</v>
      </c>
      <c r="E60" s="102"/>
      <c r="F60" s="102"/>
      <c r="G60" s="102"/>
      <c r="H60" s="102"/>
      <c r="I60" s="102"/>
      <c r="J60" s="103">
        <f>J82</f>
        <v>0</v>
      </c>
      <c r="L60" s="100"/>
    </row>
    <row r="61" spans="2:47" s="8" customFormat="1" ht="24.95" customHeight="1">
      <c r="B61" s="100"/>
      <c r="D61" s="101" t="s">
        <v>1433</v>
      </c>
      <c r="E61" s="102"/>
      <c r="F61" s="102"/>
      <c r="G61" s="102"/>
      <c r="H61" s="102"/>
      <c r="I61" s="102"/>
      <c r="J61" s="103">
        <f>J89</f>
        <v>0</v>
      </c>
      <c r="L61" s="100"/>
    </row>
    <row r="62" spans="2:47" s="1" customFormat="1" ht="21.75" customHeight="1">
      <c r="B62" s="33"/>
      <c r="L62" s="33"/>
    </row>
    <row r="63" spans="2:47" s="1" customFormat="1" ht="6.95" customHeight="1"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33"/>
    </row>
    <row r="67" spans="2:20" s="1" customFormat="1" ht="6.95" customHeight="1">
      <c r="B67" s="44"/>
      <c r="C67" s="45"/>
      <c r="D67" s="45"/>
      <c r="E67" s="45"/>
      <c r="F67" s="45"/>
      <c r="G67" s="45"/>
      <c r="H67" s="45"/>
      <c r="I67" s="45"/>
      <c r="J67" s="45"/>
      <c r="K67" s="45"/>
      <c r="L67" s="33"/>
    </row>
    <row r="68" spans="2:20" s="1" customFormat="1" ht="24.95" customHeight="1">
      <c r="B68" s="33"/>
      <c r="C68" s="22" t="s">
        <v>119</v>
      </c>
      <c r="L68" s="33"/>
    </row>
    <row r="69" spans="2:20" s="1" customFormat="1" ht="6.95" customHeight="1">
      <c r="B69" s="33"/>
      <c r="L69" s="33"/>
    </row>
    <row r="70" spans="2:20" s="1" customFormat="1" ht="12" customHeight="1">
      <c r="B70" s="33"/>
      <c r="C70" s="28" t="s">
        <v>16</v>
      </c>
      <c r="L70" s="33"/>
    </row>
    <row r="71" spans="2:20" s="1" customFormat="1" ht="26.25" customHeight="1">
      <c r="B71" s="33"/>
      <c r="E71" s="313" t="str">
        <f>E7</f>
        <v>Slezská nemocnice v Opavě p.o., stavební úpravy 1.NP pavilonu V/A</v>
      </c>
      <c r="F71" s="314"/>
      <c r="G71" s="314"/>
      <c r="H71" s="314"/>
      <c r="L71" s="33"/>
    </row>
    <row r="72" spans="2:20" s="1" customFormat="1" ht="12" customHeight="1">
      <c r="B72" s="33"/>
      <c r="C72" s="28" t="s">
        <v>87</v>
      </c>
      <c r="L72" s="33"/>
    </row>
    <row r="73" spans="2:20" s="1" customFormat="1" ht="16.5" customHeight="1">
      <c r="B73" s="33"/>
      <c r="E73" s="295" t="str">
        <f>E9</f>
        <v>VN a ON - Vedlejší a ostatní náklady</v>
      </c>
      <c r="F73" s="315"/>
      <c r="G73" s="315"/>
      <c r="H73" s="315"/>
      <c r="L73" s="33"/>
    </row>
    <row r="74" spans="2:20" s="1" customFormat="1" ht="6.95" customHeight="1">
      <c r="B74" s="33"/>
      <c r="L74" s="33"/>
    </row>
    <row r="75" spans="2:20" s="1" customFormat="1" ht="12" customHeight="1">
      <c r="B75" s="33"/>
      <c r="C75" s="28" t="s">
        <v>21</v>
      </c>
      <c r="F75" s="26" t="str">
        <f>F12</f>
        <v>Opava, Olomoucká 470/86</v>
      </c>
      <c r="I75" s="28" t="s">
        <v>23</v>
      </c>
      <c r="J75" s="50" t="str">
        <f>IF(J12="","",J12)</f>
        <v>9. 5. 2024</v>
      </c>
      <c r="L75" s="33"/>
    </row>
    <row r="76" spans="2:20" s="1" customFormat="1" ht="6.95" customHeight="1">
      <c r="B76" s="33"/>
      <c r="L76" s="33"/>
    </row>
    <row r="77" spans="2:20" s="1" customFormat="1" ht="15.2" customHeight="1">
      <c r="B77" s="33"/>
      <c r="C77" s="28" t="s">
        <v>25</v>
      </c>
      <c r="F77" s="26" t="str">
        <f>E15</f>
        <v>Slezská nemocnice v Opavě</v>
      </c>
      <c r="I77" s="28" t="s">
        <v>31</v>
      </c>
      <c r="J77" s="31" t="str">
        <f>E21</f>
        <v>Ateliér EMMEt s.r.o.</v>
      </c>
      <c r="L77" s="33"/>
    </row>
    <row r="78" spans="2:20" s="1" customFormat="1" ht="15.2" customHeight="1">
      <c r="B78" s="33"/>
      <c r="C78" s="28" t="s">
        <v>29</v>
      </c>
      <c r="F78" s="26" t="str">
        <f>IF(E18="","",E18)</f>
        <v>Vyplň údaj</v>
      </c>
      <c r="I78" s="28" t="s">
        <v>34</v>
      </c>
      <c r="J78" s="31" t="str">
        <f>E24</f>
        <v>Ateliér EMMET s.r.o.</v>
      </c>
      <c r="L78" s="33"/>
    </row>
    <row r="79" spans="2:20" s="1" customFormat="1" ht="10.35" customHeight="1">
      <c r="B79" s="33"/>
      <c r="L79" s="33"/>
    </row>
    <row r="80" spans="2:20" s="10" customFormat="1" ht="29.25" customHeight="1">
      <c r="B80" s="108"/>
      <c r="C80" s="109" t="s">
        <v>120</v>
      </c>
      <c r="D80" s="110" t="s">
        <v>57</v>
      </c>
      <c r="E80" s="110" t="s">
        <v>53</v>
      </c>
      <c r="F80" s="110" t="s">
        <v>54</v>
      </c>
      <c r="G80" s="110" t="s">
        <v>121</v>
      </c>
      <c r="H80" s="110" t="s">
        <v>122</v>
      </c>
      <c r="I80" s="110" t="s">
        <v>123</v>
      </c>
      <c r="J80" s="110" t="s">
        <v>91</v>
      </c>
      <c r="K80" s="111" t="s">
        <v>124</v>
      </c>
      <c r="L80" s="108"/>
      <c r="M80" s="57" t="s">
        <v>19</v>
      </c>
      <c r="N80" s="58" t="s">
        <v>42</v>
      </c>
      <c r="O80" s="58" t="s">
        <v>125</v>
      </c>
      <c r="P80" s="58" t="s">
        <v>126</v>
      </c>
      <c r="Q80" s="58" t="s">
        <v>127</v>
      </c>
      <c r="R80" s="58" t="s">
        <v>128</v>
      </c>
      <c r="S80" s="58" t="s">
        <v>129</v>
      </c>
      <c r="T80" s="59" t="s">
        <v>130</v>
      </c>
    </row>
    <row r="81" spans="2:65" s="1" customFormat="1" ht="22.9" customHeight="1">
      <c r="B81" s="33"/>
      <c r="C81" s="62" t="s">
        <v>131</v>
      </c>
      <c r="J81" s="112">
        <f>BK81</f>
        <v>0</v>
      </c>
      <c r="L81" s="33"/>
      <c r="M81" s="60"/>
      <c r="N81" s="51"/>
      <c r="O81" s="51"/>
      <c r="P81" s="113">
        <f>P82+P89</f>
        <v>0</v>
      </c>
      <c r="Q81" s="51"/>
      <c r="R81" s="113">
        <f>R82+R89</f>
        <v>0</v>
      </c>
      <c r="S81" s="51"/>
      <c r="T81" s="114">
        <f>T82+T89</f>
        <v>0</v>
      </c>
      <c r="AT81" s="18" t="s">
        <v>71</v>
      </c>
      <c r="AU81" s="18" t="s">
        <v>92</v>
      </c>
      <c r="BK81" s="115">
        <f>BK82+BK89</f>
        <v>0</v>
      </c>
    </row>
    <row r="82" spans="2:65" s="11" customFormat="1" ht="25.9" customHeight="1">
      <c r="B82" s="116"/>
      <c r="D82" s="117" t="s">
        <v>71</v>
      </c>
      <c r="E82" s="118" t="s">
        <v>1434</v>
      </c>
      <c r="F82" s="118" t="s">
        <v>1435</v>
      </c>
      <c r="I82" s="119"/>
      <c r="J82" s="120">
        <f>BK82</f>
        <v>0</v>
      </c>
      <c r="L82" s="116"/>
      <c r="M82" s="121"/>
      <c r="P82" s="122">
        <f>SUM(P83:P88)</f>
        <v>0</v>
      </c>
      <c r="R82" s="122">
        <f>SUM(R83:R88)</f>
        <v>0</v>
      </c>
      <c r="T82" s="123">
        <f>SUM(T83:T88)</f>
        <v>0</v>
      </c>
      <c r="AR82" s="117" t="s">
        <v>142</v>
      </c>
      <c r="AT82" s="124" t="s">
        <v>71</v>
      </c>
      <c r="AU82" s="124" t="s">
        <v>72</v>
      </c>
      <c r="AY82" s="117" t="s">
        <v>134</v>
      </c>
      <c r="BK82" s="125">
        <f>SUM(BK83:BK88)</f>
        <v>0</v>
      </c>
    </row>
    <row r="83" spans="2:65" s="1" customFormat="1" ht="33" customHeight="1">
      <c r="B83" s="33"/>
      <c r="C83" s="128" t="s">
        <v>80</v>
      </c>
      <c r="D83" s="128" t="s">
        <v>137</v>
      </c>
      <c r="E83" s="129" t="s">
        <v>1436</v>
      </c>
      <c r="F83" s="130" t="s">
        <v>1437</v>
      </c>
      <c r="G83" s="131" t="s">
        <v>738</v>
      </c>
      <c r="H83" s="132">
        <v>1</v>
      </c>
      <c r="I83" s="133"/>
      <c r="J83" s="134">
        <f>ROUND(I83*H83,2)</f>
        <v>0</v>
      </c>
      <c r="K83" s="130" t="s">
        <v>271</v>
      </c>
      <c r="L83" s="33"/>
      <c r="M83" s="135" t="s">
        <v>19</v>
      </c>
      <c r="N83" s="136" t="s">
        <v>43</v>
      </c>
      <c r="P83" s="137">
        <f>O83*H83</f>
        <v>0</v>
      </c>
      <c r="Q83" s="137">
        <v>0</v>
      </c>
      <c r="R83" s="137">
        <f>Q83*H83</f>
        <v>0</v>
      </c>
      <c r="S83" s="137">
        <v>0</v>
      </c>
      <c r="T83" s="138">
        <f>S83*H83</f>
        <v>0</v>
      </c>
      <c r="AR83" s="139" t="s">
        <v>142</v>
      </c>
      <c r="AT83" s="139" t="s">
        <v>137</v>
      </c>
      <c r="AU83" s="139" t="s">
        <v>80</v>
      </c>
      <c r="AY83" s="18" t="s">
        <v>134</v>
      </c>
      <c r="BE83" s="140">
        <f>IF(N83="základní",J83,0)</f>
        <v>0</v>
      </c>
      <c r="BF83" s="140">
        <f>IF(N83="snížená",J83,0)</f>
        <v>0</v>
      </c>
      <c r="BG83" s="140">
        <f>IF(N83="zákl. přenesená",J83,0)</f>
        <v>0</v>
      </c>
      <c r="BH83" s="140">
        <f>IF(N83="sníž. přenesená",J83,0)</f>
        <v>0</v>
      </c>
      <c r="BI83" s="140">
        <f>IF(N83="nulová",J83,0)</f>
        <v>0</v>
      </c>
      <c r="BJ83" s="18" t="s">
        <v>80</v>
      </c>
      <c r="BK83" s="140">
        <f>ROUND(I83*H83,2)</f>
        <v>0</v>
      </c>
      <c r="BL83" s="18" t="s">
        <v>142</v>
      </c>
      <c r="BM83" s="139" t="s">
        <v>1438</v>
      </c>
    </row>
    <row r="84" spans="2:65" s="1" customFormat="1" ht="19.5">
      <c r="B84" s="33"/>
      <c r="D84" s="141" t="s">
        <v>144</v>
      </c>
      <c r="F84" s="142" t="s">
        <v>1437</v>
      </c>
      <c r="I84" s="143"/>
      <c r="L84" s="33"/>
      <c r="M84" s="144"/>
      <c r="T84" s="54"/>
      <c r="AT84" s="18" t="s">
        <v>144</v>
      </c>
      <c r="AU84" s="18" t="s">
        <v>80</v>
      </c>
    </row>
    <row r="85" spans="2:65" s="1" customFormat="1" ht="37.9" customHeight="1">
      <c r="B85" s="33"/>
      <c r="C85" s="128" t="s">
        <v>82</v>
      </c>
      <c r="D85" s="128" t="s">
        <v>137</v>
      </c>
      <c r="E85" s="129" t="s">
        <v>1439</v>
      </c>
      <c r="F85" s="130" t="s">
        <v>1440</v>
      </c>
      <c r="G85" s="131" t="s">
        <v>738</v>
      </c>
      <c r="H85" s="132">
        <v>1</v>
      </c>
      <c r="I85" s="133"/>
      <c r="J85" s="134">
        <f>ROUND(I85*H85,2)</f>
        <v>0</v>
      </c>
      <c r="K85" s="130" t="s">
        <v>271</v>
      </c>
      <c r="L85" s="33"/>
      <c r="M85" s="135" t="s">
        <v>19</v>
      </c>
      <c r="N85" s="136" t="s">
        <v>43</v>
      </c>
      <c r="P85" s="137">
        <f>O85*H85</f>
        <v>0</v>
      </c>
      <c r="Q85" s="137">
        <v>0</v>
      </c>
      <c r="R85" s="137">
        <f>Q85*H85</f>
        <v>0</v>
      </c>
      <c r="S85" s="137">
        <v>0</v>
      </c>
      <c r="T85" s="138">
        <f>S85*H85</f>
        <v>0</v>
      </c>
      <c r="AR85" s="139" t="s">
        <v>142</v>
      </c>
      <c r="AT85" s="139" t="s">
        <v>137</v>
      </c>
      <c r="AU85" s="139" t="s">
        <v>80</v>
      </c>
      <c r="AY85" s="18" t="s">
        <v>134</v>
      </c>
      <c r="BE85" s="140">
        <f>IF(N85="základní",J85,0)</f>
        <v>0</v>
      </c>
      <c r="BF85" s="140">
        <f>IF(N85="snížená",J85,0)</f>
        <v>0</v>
      </c>
      <c r="BG85" s="140">
        <f>IF(N85="zákl. přenesená",J85,0)</f>
        <v>0</v>
      </c>
      <c r="BH85" s="140">
        <f>IF(N85="sníž. přenesená",J85,0)</f>
        <v>0</v>
      </c>
      <c r="BI85" s="140">
        <f>IF(N85="nulová",J85,0)</f>
        <v>0</v>
      </c>
      <c r="BJ85" s="18" t="s">
        <v>80</v>
      </c>
      <c r="BK85" s="140">
        <f>ROUND(I85*H85,2)</f>
        <v>0</v>
      </c>
      <c r="BL85" s="18" t="s">
        <v>142</v>
      </c>
      <c r="BM85" s="139" t="s">
        <v>1441</v>
      </c>
    </row>
    <row r="86" spans="2:65" s="1" customFormat="1" ht="29.25">
      <c r="B86" s="33"/>
      <c r="D86" s="141" t="s">
        <v>144</v>
      </c>
      <c r="F86" s="142" t="s">
        <v>1440</v>
      </c>
      <c r="I86" s="143"/>
      <c r="L86" s="33"/>
      <c r="M86" s="144"/>
      <c r="T86" s="54"/>
      <c r="AT86" s="18" t="s">
        <v>144</v>
      </c>
      <c r="AU86" s="18" t="s">
        <v>80</v>
      </c>
    </row>
    <row r="87" spans="2:65" s="1" customFormat="1" ht="24.2" customHeight="1">
      <c r="B87" s="33"/>
      <c r="C87" s="128" t="s">
        <v>135</v>
      </c>
      <c r="D87" s="128" t="s">
        <v>137</v>
      </c>
      <c r="E87" s="129" t="s">
        <v>1442</v>
      </c>
      <c r="F87" s="130" t="s">
        <v>1443</v>
      </c>
      <c r="G87" s="131" t="s">
        <v>1444</v>
      </c>
      <c r="H87" s="132">
        <v>1</v>
      </c>
      <c r="I87" s="133"/>
      <c r="J87" s="134">
        <f>ROUND(I87*H87,2)</f>
        <v>0</v>
      </c>
      <c r="K87" s="130" t="s">
        <v>271</v>
      </c>
      <c r="L87" s="33"/>
      <c r="M87" s="135" t="s">
        <v>19</v>
      </c>
      <c r="N87" s="136" t="s">
        <v>43</v>
      </c>
      <c r="P87" s="137">
        <f>O87*H87</f>
        <v>0</v>
      </c>
      <c r="Q87" s="137">
        <v>0</v>
      </c>
      <c r="R87" s="137">
        <f>Q87*H87</f>
        <v>0</v>
      </c>
      <c r="S87" s="137">
        <v>0</v>
      </c>
      <c r="T87" s="138">
        <f>S87*H87</f>
        <v>0</v>
      </c>
      <c r="AR87" s="139" t="s">
        <v>142</v>
      </c>
      <c r="AT87" s="139" t="s">
        <v>137</v>
      </c>
      <c r="AU87" s="139" t="s">
        <v>80</v>
      </c>
      <c r="AY87" s="18" t="s">
        <v>134</v>
      </c>
      <c r="BE87" s="140">
        <f>IF(N87="základní",J87,0)</f>
        <v>0</v>
      </c>
      <c r="BF87" s="140">
        <f>IF(N87="snížená",J87,0)</f>
        <v>0</v>
      </c>
      <c r="BG87" s="140">
        <f>IF(N87="zákl. přenesená",J87,0)</f>
        <v>0</v>
      </c>
      <c r="BH87" s="140">
        <f>IF(N87="sníž. přenesená",J87,0)</f>
        <v>0</v>
      </c>
      <c r="BI87" s="140">
        <f>IF(N87="nulová",J87,0)</f>
        <v>0</v>
      </c>
      <c r="BJ87" s="18" t="s">
        <v>80</v>
      </c>
      <c r="BK87" s="140">
        <f>ROUND(I87*H87,2)</f>
        <v>0</v>
      </c>
      <c r="BL87" s="18" t="s">
        <v>142</v>
      </c>
      <c r="BM87" s="139" t="s">
        <v>1445</v>
      </c>
    </row>
    <row r="88" spans="2:65" s="1" customFormat="1" ht="19.5">
      <c r="B88" s="33"/>
      <c r="D88" s="141" t="s">
        <v>144</v>
      </c>
      <c r="F88" s="142" t="s">
        <v>1443</v>
      </c>
      <c r="I88" s="143"/>
      <c r="L88" s="33"/>
      <c r="M88" s="144"/>
      <c r="T88" s="54"/>
      <c r="AT88" s="18" t="s">
        <v>144</v>
      </c>
      <c r="AU88" s="18" t="s">
        <v>80</v>
      </c>
    </row>
    <row r="89" spans="2:65" s="11" customFormat="1" ht="25.9" customHeight="1">
      <c r="B89" s="116"/>
      <c r="D89" s="117" t="s">
        <v>71</v>
      </c>
      <c r="E89" s="118" t="s">
        <v>1446</v>
      </c>
      <c r="F89" s="118" t="s">
        <v>1447</v>
      </c>
      <c r="I89" s="119"/>
      <c r="J89" s="120">
        <f>BK89</f>
        <v>0</v>
      </c>
      <c r="L89" s="116"/>
      <c r="M89" s="121"/>
      <c r="P89" s="122">
        <f>SUM(P90:P121)</f>
        <v>0</v>
      </c>
      <c r="R89" s="122">
        <f>SUM(R90:R121)</f>
        <v>0</v>
      </c>
      <c r="T89" s="123">
        <f>SUM(T90:T121)</f>
        <v>0</v>
      </c>
      <c r="AR89" s="117" t="s">
        <v>175</v>
      </c>
      <c r="AT89" s="124" t="s">
        <v>71</v>
      </c>
      <c r="AU89" s="124" t="s">
        <v>72</v>
      </c>
      <c r="AY89" s="117" t="s">
        <v>134</v>
      </c>
      <c r="BK89" s="125">
        <f>SUM(BK90:BK121)</f>
        <v>0</v>
      </c>
    </row>
    <row r="90" spans="2:65" s="1" customFormat="1" ht="21.75" customHeight="1">
      <c r="B90" s="33"/>
      <c r="C90" s="128" t="s">
        <v>142</v>
      </c>
      <c r="D90" s="128" t="s">
        <v>137</v>
      </c>
      <c r="E90" s="129" t="s">
        <v>1448</v>
      </c>
      <c r="F90" s="130" t="s">
        <v>1449</v>
      </c>
      <c r="G90" s="131" t="s">
        <v>1450</v>
      </c>
      <c r="H90" s="132">
        <v>16</v>
      </c>
      <c r="I90" s="133"/>
      <c r="J90" s="134">
        <f>ROUND(I90*H90,2)</f>
        <v>0</v>
      </c>
      <c r="K90" s="130" t="s">
        <v>271</v>
      </c>
      <c r="L90" s="33"/>
      <c r="M90" s="135" t="s">
        <v>19</v>
      </c>
      <c r="N90" s="136" t="s">
        <v>43</v>
      </c>
      <c r="P90" s="137">
        <f>O90*H90</f>
        <v>0</v>
      </c>
      <c r="Q90" s="137">
        <v>0</v>
      </c>
      <c r="R90" s="137">
        <f>Q90*H90</f>
        <v>0</v>
      </c>
      <c r="S90" s="137">
        <v>0</v>
      </c>
      <c r="T90" s="138">
        <f>S90*H90</f>
        <v>0</v>
      </c>
      <c r="AR90" s="139" t="s">
        <v>1451</v>
      </c>
      <c r="AT90" s="139" t="s">
        <v>137</v>
      </c>
      <c r="AU90" s="139" t="s">
        <v>80</v>
      </c>
      <c r="AY90" s="18" t="s">
        <v>134</v>
      </c>
      <c r="BE90" s="140">
        <f>IF(N90="základní",J90,0)</f>
        <v>0</v>
      </c>
      <c r="BF90" s="140">
        <f>IF(N90="snížená",J90,0)</f>
        <v>0</v>
      </c>
      <c r="BG90" s="140">
        <f>IF(N90="zákl. přenesená",J90,0)</f>
        <v>0</v>
      </c>
      <c r="BH90" s="140">
        <f>IF(N90="sníž. přenesená",J90,0)</f>
        <v>0</v>
      </c>
      <c r="BI90" s="140">
        <f>IF(N90="nulová",J90,0)</f>
        <v>0</v>
      </c>
      <c r="BJ90" s="18" t="s">
        <v>80</v>
      </c>
      <c r="BK90" s="140">
        <f>ROUND(I90*H90,2)</f>
        <v>0</v>
      </c>
      <c r="BL90" s="18" t="s">
        <v>1451</v>
      </c>
      <c r="BM90" s="139" t="s">
        <v>1452</v>
      </c>
    </row>
    <row r="91" spans="2:65" s="1" customFormat="1" ht="11.25">
      <c r="B91" s="33"/>
      <c r="D91" s="141" t="s">
        <v>144</v>
      </c>
      <c r="F91" s="142" t="s">
        <v>1449</v>
      </c>
      <c r="I91" s="143"/>
      <c r="L91" s="33"/>
      <c r="M91" s="144"/>
      <c r="T91" s="54"/>
      <c r="AT91" s="18" t="s">
        <v>144</v>
      </c>
      <c r="AU91" s="18" t="s">
        <v>80</v>
      </c>
    </row>
    <row r="92" spans="2:65" s="12" customFormat="1" ht="11.25">
      <c r="B92" s="147"/>
      <c r="D92" s="141" t="s">
        <v>148</v>
      </c>
      <c r="E92" s="148" t="s">
        <v>19</v>
      </c>
      <c r="F92" s="149" t="s">
        <v>1453</v>
      </c>
      <c r="H92" s="148" t="s">
        <v>19</v>
      </c>
      <c r="I92" s="150"/>
      <c r="L92" s="147"/>
      <c r="M92" s="151"/>
      <c r="T92" s="152"/>
      <c r="AT92" s="148" t="s">
        <v>148</v>
      </c>
      <c r="AU92" s="148" t="s">
        <v>80</v>
      </c>
      <c r="AV92" s="12" t="s">
        <v>80</v>
      </c>
      <c r="AW92" s="12" t="s">
        <v>33</v>
      </c>
      <c r="AX92" s="12" t="s">
        <v>72</v>
      </c>
      <c r="AY92" s="148" t="s">
        <v>134</v>
      </c>
    </row>
    <row r="93" spans="2:65" s="12" customFormat="1" ht="11.25">
      <c r="B93" s="147"/>
      <c r="D93" s="141" t="s">
        <v>148</v>
      </c>
      <c r="E93" s="148" t="s">
        <v>19</v>
      </c>
      <c r="F93" s="149" t="s">
        <v>1454</v>
      </c>
      <c r="H93" s="148" t="s">
        <v>19</v>
      </c>
      <c r="I93" s="150"/>
      <c r="L93" s="147"/>
      <c r="M93" s="151"/>
      <c r="T93" s="152"/>
      <c r="AT93" s="148" t="s">
        <v>148</v>
      </c>
      <c r="AU93" s="148" t="s">
        <v>80</v>
      </c>
      <c r="AV93" s="12" t="s">
        <v>80</v>
      </c>
      <c r="AW93" s="12" t="s">
        <v>33</v>
      </c>
      <c r="AX93" s="12" t="s">
        <v>72</v>
      </c>
      <c r="AY93" s="148" t="s">
        <v>134</v>
      </c>
    </row>
    <row r="94" spans="2:65" s="12" customFormat="1" ht="22.5">
      <c r="B94" s="147"/>
      <c r="D94" s="141" t="s">
        <v>148</v>
      </c>
      <c r="E94" s="148" t="s">
        <v>19</v>
      </c>
      <c r="F94" s="149" t="s">
        <v>1455</v>
      </c>
      <c r="H94" s="148" t="s">
        <v>19</v>
      </c>
      <c r="I94" s="150"/>
      <c r="L94" s="147"/>
      <c r="M94" s="151"/>
      <c r="T94" s="152"/>
      <c r="AT94" s="148" t="s">
        <v>148</v>
      </c>
      <c r="AU94" s="148" t="s">
        <v>80</v>
      </c>
      <c r="AV94" s="12" t="s">
        <v>80</v>
      </c>
      <c r="AW94" s="12" t="s">
        <v>33</v>
      </c>
      <c r="AX94" s="12" t="s">
        <v>72</v>
      </c>
      <c r="AY94" s="148" t="s">
        <v>134</v>
      </c>
    </row>
    <row r="95" spans="2:65" s="12" customFormat="1" ht="22.5">
      <c r="B95" s="147"/>
      <c r="D95" s="141" t="s">
        <v>148</v>
      </c>
      <c r="E95" s="148" t="s">
        <v>19</v>
      </c>
      <c r="F95" s="149" t="s">
        <v>1456</v>
      </c>
      <c r="H95" s="148" t="s">
        <v>19</v>
      </c>
      <c r="I95" s="150"/>
      <c r="L95" s="147"/>
      <c r="M95" s="151"/>
      <c r="T95" s="152"/>
      <c r="AT95" s="148" t="s">
        <v>148</v>
      </c>
      <c r="AU95" s="148" t="s">
        <v>80</v>
      </c>
      <c r="AV95" s="12" t="s">
        <v>80</v>
      </c>
      <c r="AW95" s="12" t="s">
        <v>33</v>
      </c>
      <c r="AX95" s="12" t="s">
        <v>72</v>
      </c>
      <c r="AY95" s="148" t="s">
        <v>134</v>
      </c>
    </row>
    <row r="96" spans="2:65" s="12" customFormat="1" ht="33.75">
      <c r="B96" s="147"/>
      <c r="D96" s="141" t="s">
        <v>148</v>
      </c>
      <c r="E96" s="148" t="s">
        <v>19</v>
      </c>
      <c r="F96" s="149" t="s">
        <v>1457</v>
      </c>
      <c r="H96" s="148" t="s">
        <v>19</v>
      </c>
      <c r="I96" s="150"/>
      <c r="L96" s="147"/>
      <c r="M96" s="151"/>
      <c r="T96" s="152"/>
      <c r="AT96" s="148" t="s">
        <v>148</v>
      </c>
      <c r="AU96" s="148" t="s">
        <v>80</v>
      </c>
      <c r="AV96" s="12" t="s">
        <v>80</v>
      </c>
      <c r="AW96" s="12" t="s">
        <v>33</v>
      </c>
      <c r="AX96" s="12" t="s">
        <v>72</v>
      </c>
      <c r="AY96" s="148" t="s">
        <v>134</v>
      </c>
    </row>
    <row r="97" spans="2:65" s="12" customFormat="1" ht="22.5">
      <c r="B97" s="147"/>
      <c r="D97" s="141" t="s">
        <v>148</v>
      </c>
      <c r="E97" s="148" t="s">
        <v>19</v>
      </c>
      <c r="F97" s="149" t="s">
        <v>1458</v>
      </c>
      <c r="H97" s="148" t="s">
        <v>19</v>
      </c>
      <c r="I97" s="150"/>
      <c r="L97" s="147"/>
      <c r="M97" s="151"/>
      <c r="T97" s="152"/>
      <c r="AT97" s="148" t="s">
        <v>148</v>
      </c>
      <c r="AU97" s="148" t="s">
        <v>80</v>
      </c>
      <c r="AV97" s="12" t="s">
        <v>80</v>
      </c>
      <c r="AW97" s="12" t="s">
        <v>33</v>
      </c>
      <c r="AX97" s="12" t="s">
        <v>72</v>
      </c>
      <c r="AY97" s="148" t="s">
        <v>134</v>
      </c>
    </row>
    <row r="98" spans="2:65" s="12" customFormat="1" ht="22.5">
      <c r="B98" s="147"/>
      <c r="D98" s="141" t="s">
        <v>148</v>
      </c>
      <c r="E98" s="148" t="s">
        <v>19</v>
      </c>
      <c r="F98" s="149" t="s">
        <v>1459</v>
      </c>
      <c r="H98" s="148" t="s">
        <v>19</v>
      </c>
      <c r="I98" s="150"/>
      <c r="L98" s="147"/>
      <c r="M98" s="151"/>
      <c r="T98" s="152"/>
      <c r="AT98" s="148" t="s">
        <v>148</v>
      </c>
      <c r="AU98" s="148" t="s">
        <v>80</v>
      </c>
      <c r="AV98" s="12" t="s">
        <v>80</v>
      </c>
      <c r="AW98" s="12" t="s">
        <v>33</v>
      </c>
      <c r="AX98" s="12" t="s">
        <v>72</v>
      </c>
      <c r="AY98" s="148" t="s">
        <v>134</v>
      </c>
    </row>
    <row r="99" spans="2:65" s="13" customFormat="1" ht="11.25">
      <c r="B99" s="153"/>
      <c r="D99" s="141" t="s">
        <v>148</v>
      </c>
      <c r="E99" s="154" t="s">
        <v>19</v>
      </c>
      <c r="F99" s="155" t="s">
        <v>1460</v>
      </c>
      <c r="H99" s="156">
        <v>16</v>
      </c>
      <c r="I99" s="157"/>
      <c r="L99" s="153"/>
      <c r="M99" s="158"/>
      <c r="T99" s="159"/>
      <c r="AT99" s="154" t="s">
        <v>148</v>
      </c>
      <c r="AU99" s="154" t="s">
        <v>80</v>
      </c>
      <c r="AV99" s="13" t="s">
        <v>82</v>
      </c>
      <c r="AW99" s="13" t="s">
        <v>33</v>
      </c>
      <c r="AX99" s="13" t="s">
        <v>80</v>
      </c>
      <c r="AY99" s="154" t="s">
        <v>134</v>
      </c>
    </row>
    <row r="100" spans="2:65" s="1" customFormat="1" ht="16.5" customHeight="1">
      <c r="B100" s="33"/>
      <c r="C100" s="128" t="s">
        <v>175</v>
      </c>
      <c r="D100" s="128" t="s">
        <v>137</v>
      </c>
      <c r="E100" s="129" t="s">
        <v>1461</v>
      </c>
      <c r="F100" s="130" t="s">
        <v>1462</v>
      </c>
      <c r="G100" s="131" t="s">
        <v>738</v>
      </c>
      <c r="H100" s="132">
        <v>1</v>
      </c>
      <c r="I100" s="133"/>
      <c r="J100" s="134">
        <f>ROUND(I100*H100,2)</f>
        <v>0</v>
      </c>
      <c r="K100" s="130" t="s">
        <v>271</v>
      </c>
      <c r="L100" s="33"/>
      <c r="M100" s="135" t="s">
        <v>19</v>
      </c>
      <c r="N100" s="136" t="s">
        <v>43</v>
      </c>
      <c r="P100" s="137">
        <f>O100*H100</f>
        <v>0</v>
      </c>
      <c r="Q100" s="137">
        <v>0</v>
      </c>
      <c r="R100" s="137">
        <f>Q100*H100</f>
        <v>0</v>
      </c>
      <c r="S100" s="137">
        <v>0</v>
      </c>
      <c r="T100" s="138">
        <f>S100*H100</f>
        <v>0</v>
      </c>
      <c r="AR100" s="139" t="s">
        <v>142</v>
      </c>
      <c r="AT100" s="139" t="s">
        <v>137</v>
      </c>
      <c r="AU100" s="139" t="s">
        <v>80</v>
      </c>
      <c r="AY100" s="18" t="s">
        <v>134</v>
      </c>
      <c r="BE100" s="140">
        <f>IF(N100="základní",J100,0)</f>
        <v>0</v>
      </c>
      <c r="BF100" s="140">
        <f>IF(N100="snížená",J100,0)</f>
        <v>0</v>
      </c>
      <c r="BG100" s="140">
        <f>IF(N100="zákl. přenesená",J100,0)</f>
        <v>0</v>
      </c>
      <c r="BH100" s="140">
        <f>IF(N100="sníž. přenesená",J100,0)</f>
        <v>0</v>
      </c>
      <c r="BI100" s="140">
        <f>IF(N100="nulová",J100,0)</f>
        <v>0</v>
      </c>
      <c r="BJ100" s="18" t="s">
        <v>80</v>
      </c>
      <c r="BK100" s="140">
        <f>ROUND(I100*H100,2)</f>
        <v>0</v>
      </c>
      <c r="BL100" s="18" t="s">
        <v>142</v>
      </c>
      <c r="BM100" s="139" t="s">
        <v>1463</v>
      </c>
    </row>
    <row r="101" spans="2:65" s="1" customFormat="1" ht="11.25">
      <c r="B101" s="33"/>
      <c r="D101" s="141" t="s">
        <v>144</v>
      </c>
      <c r="F101" s="142" t="s">
        <v>1464</v>
      </c>
      <c r="I101" s="143"/>
      <c r="L101" s="33"/>
      <c r="M101" s="144"/>
      <c r="T101" s="54"/>
      <c r="AT101" s="18" t="s">
        <v>144</v>
      </c>
      <c r="AU101" s="18" t="s">
        <v>80</v>
      </c>
    </row>
    <row r="102" spans="2:65" s="13" customFormat="1" ht="11.25">
      <c r="B102" s="153"/>
      <c r="D102" s="141" t="s">
        <v>148</v>
      </c>
      <c r="E102" s="154" t="s">
        <v>19</v>
      </c>
      <c r="F102" s="155" t="s">
        <v>1465</v>
      </c>
      <c r="H102" s="156">
        <v>1</v>
      </c>
      <c r="I102" s="157"/>
      <c r="L102" s="153"/>
      <c r="M102" s="158"/>
      <c r="T102" s="159"/>
      <c r="AT102" s="154" t="s">
        <v>148</v>
      </c>
      <c r="AU102" s="154" t="s">
        <v>80</v>
      </c>
      <c r="AV102" s="13" t="s">
        <v>82</v>
      </c>
      <c r="AW102" s="13" t="s">
        <v>33</v>
      </c>
      <c r="AX102" s="13" t="s">
        <v>80</v>
      </c>
      <c r="AY102" s="154" t="s">
        <v>134</v>
      </c>
    </row>
    <row r="103" spans="2:65" s="12" customFormat="1" ht="11.25">
      <c r="B103" s="147"/>
      <c r="D103" s="141" t="s">
        <v>148</v>
      </c>
      <c r="E103" s="148" t="s">
        <v>19</v>
      </c>
      <c r="F103" s="149" t="s">
        <v>1466</v>
      </c>
      <c r="H103" s="148" t="s">
        <v>19</v>
      </c>
      <c r="I103" s="150"/>
      <c r="L103" s="147"/>
      <c r="M103" s="151"/>
      <c r="T103" s="152"/>
      <c r="AT103" s="148" t="s">
        <v>148</v>
      </c>
      <c r="AU103" s="148" t="s">
        <v>80</v>
      </c>
      <c r="AV103" s="12" t="s">
        <v>80</v>
      </c>
      <c r="AW103" s="12" t="s">
        <v>33</v>
      </c>
      <c r="AX103" s="12" t="s">
        <v>72</v>
      </c>
      <c r="AY103" s="148" t="s">
        <v>134</v>
      </c>
    </row>
    <row r="104" spans="2:65" s="12" customFormat="1" ht="11.25">
      <c r="B104" s="147"/>
      <c r="D104" s="141" t="s">
        <v>148</v>
      </c>
      <c r="E104" s="148" t="s">
        <v>19</v>
      </c>
      <c r="F104" s="149" t="s">
        <v>1467</v>
      </c>
      <c r="H104" s="148" t="s">
        <v>19</v>
      </c>
      <c r="I104" s="150"/>
      <c r="L104" s="147"/>
      <c r="M104" s="151"/>
      <c r="T104" s="152"/>
      <c r="AT104" s="148" t="s">
        <v>148</v>
      </c>
      <c r="AU104" s="148" t="s">
        <v>80</v>
      </c>
      <c r="AV104" s="12" t="s">
        <v>80</v>
      </c>
      <c r="AW104" s="12" t="s">
        <v>33</v>
      </c>
      <c r="AX104" s="12" t="s">
        <v>72</v>
      </c>
      <c r="AY104" s="148" t="s">
        <v>134</v>
      </c>
    </row>
    <row r="105" spans="2:65" s="12" customFormat="1" ht="22.5">
      <c r="B105" s="147"/>
      <c r="D105" s="141" t="s">
        <v>148</v>
      </c>
      <c r="E105" s="148" t="s">
        <v>19</v>
      </c>
      <c r="F105" s="149" t="s">
        <v>1468</v>
      </c>
      <c r="H105" s="148" t="s">
        <v>19</v>
      </c>
      <c r="I105" s="150"/>
      <c r="L105" s="147"/>
      <c r="M105" s="151"/>
      <c r="T105" s="152"/>
      <c r="AT105" s="148" t="s">
        <v>148</v>
      </c>
      <c r="AU105" s="148" t="s">
        <v>80</v>
      </c>
      <c r="AV105" s="12" t="s">
        <v>80</v>
      </c>
      <c r="AW105" s="12" t="s">
        <v>33</v>
      </c>
      <c r="AX105" s="12" t="s">
        <v>72</v>
      </c>
      <c r="AY105" s="148" t="s">
        <v>134</v>
      </c>
    </row>
    <row r="106" spans="2:65" s="1" customFormat="1" ht="24.2" customHeight="1">
      <c r="B106" s="33"/>
      <c r="C106" s="128" t="s">
        <v>182</v>
      </c>
      <c r="D106" s="128" t="s">
        <v>137</v>
      </c>
      <c r="E106" s="129" t="s">
        <v>1469</v>
      </c>
      <c r="F106" s="130" t="s">
        <v>1470</v>
      </c>
      <c r="G106" s="131" t="s">
        <v>738</v>
      </c>
      <c r="H106" s="132">
        <v>1</v>
      </c>
      <c r="I106" s="133"/>
      <c r="J106" s="134">
        <f>ROUND(I106*H106,2)</f>
        <v>0</v>
      </c>
      <c r="K106" s="130" t="s">
        <v>271</v>
      </c>
      <c r="L106" s="33"/>
      <c r="M106" s="135" t="s">
        <v>19</v>
      </c>
      <c r="N106" s="136" t="s">
        <v>43</v>
      </c>
      <c r="P106" s="137">
        <f>O106*H106</f>
        <v>0</v>
      </c>
      <c r="Q106" s="137">
        <v>0</v>
      </c>
      <c r="R106" s="137">
        <f>Q106*H106</f>
        <v>0</v>
      </c>
      <c r="S106" s="137">
        <v>0</v>
      </c>
      <c r="T106" s="138">
        <f>S106*H106</f>
        <v>0</v>
      </c>
      <c r="AR106" s="139" t="s">
        <v>142</v>
      </c>
      <c r="AT106" s="139" t="s">
        <v>137</v>
      </c>
      <c r="AU106" s="139" t="s">
        <v>80</v>
      </c>
      <c r="AY106" s="18" t="s">
        <v>134</v>
      </c>
      <c r="BE106" s="140">
        <f>IF(N106="základní",J106,0)</f>
        <v>0</v>
      </c>
      <c r="BF106" s="140">
        <f>IF(N106="snížená",J106,0)</f>
        <v>0</v>
      </c>
      <c r="BG106" s="140">
        <f>IF(N106="zákl. přenesená",J106,0)</f>
        <v>0</v>
      </c>
      <c r="BH106" s="140">
        <f>IF(N106="sníž. přenesená",J106,0)</f>
        <v>0</v>
      </c>
      <c r="BI106" s="140">
        <f>IF(N106="nulová",J106,0)</f>
        <v>0</v>
      </c>
      <c r="BJ106" s="18" t="s">
        <v>80</v>
      </c>
      <c r="BK106" s="140">
        <f>ROUND(I106*H106,2)</f>
        <v>0</v>
      </c>
      <c r="BL106" s="18" t="s">
        <v>142</v>
      </c>
      <c r="BM106" s="139" t="s">
        <v>1471</v>
      </c>
    </row>
    <row r="107" spans="2:65" s="1" customFormat="1" ht="19.5">
      <c r="B107" s="33"/>
      <c r="D107" s="141" t="s">
        <v>144</v>
      </c>
      <c r="F107" s="142" t="s">
        <v>1470</v>
      </c>
      <c r="I107" s="143"/>
      <c r="L107" s="33"/>
      <c r="M107" s="144"/>
      <c r="T107" s="54"/>
      <c r="AT107" s="18" t="s">
        <v>144</v>
      </c>
      <c r="AU107" s="18" t="s">
        <v>80</v>
      </c>
    </row>
    <row r="108" spans="2:65" s="12" customFormat="1" ht="11.25">
      <c r="B108" s="147"/>
      <c r="D108" s="141" t="s">
        <v>148</v>
      </c>
      <c r="E108" s="148" t="s">
        <v>19</v>
      </c>
      <c r="F108" s="149" t="s">
        <v>1472</v>
      </c>
      <c r="H108" s="148" t="s">
        <v>19</v>
      </c>
      <c r="I108" s="150"/>
      <c r="L108" s="147"/>
      <c r="M108" s="151"/>
      <c r="T108" s="152"/>
      <c r="AT108" s="148" t="s">
        <v>148</v>
      </c>
      <c r="AU108" s="148" t="s">
        <v>80</v>
      </c>
      <c r="AV108" s="12" t="s">
        <v>80</v>
      </c>
      <c r="AW108" s="12" t="s">
        <v>33</v>
      </c>
      <c r="AX108" s="12" t="s">
        <v>72</v>
      </c>
      <c r="AY108" s="148" t="s">
        <v>134</v>
      </c>
    </row>
    <row r="109" spans="2:65" s="13" customFormat="1" ht="33.75">
      <c r="B109" s="153"/>
      <c r="D109" s="141" t="s">
        <v>148</v>
      </c>
      <c r="E109" s="154" t="s">
        <v>19</v>
      </c>
      <c r="F109" s="155" t="s">
        <v>1473</v>
      </c>
      <c r="H109" s="156">
        <v>1</v>
      </c>
      <c r="I109" s="157"/>
      <c r="L109" s="153"/>
      <c r="M109" s="158"/>
      <c r="T109" s="159"/>
      <c r="AT109" s="154" t="s">
        <v>148</v>
      </c>
      <c r="AU109" s="154" t="s">
        <v>80</v>
      </c>
      <c r="AV109" s="13" t="s">
        <v>82</v>
      </c>
      <c r="AW109" s="13" t="s">
        <v>33</v>
      </c>
      <c r="AX109" s="13" t="s">
        <v>80</v>
      </c>
      <c r="AY109" s="154" t="s">
        <v>134</v>
      </c>
    </row>
    <row r="110" spans="2:65" s="12" customFormat="1" ht="33.75">
      <c r="B110" s="147"/>
      <c r="D110" s="141" t="s">
        <v>148</v>
      </c>
      <c r="E110" s="148" t="s">
        <v>19</v>
      </c>
      <c r="F110" s="149" t="s">
        <v>1474</v>
      </c>
      <c r="H110" s="148" t="s">
        <v>19</v>
      </c>
      <c r="I110" s="150"/>
      <c r="L110" s="147"/>
      <c r="M110" s="151"/>
      <c r="T110" s="152"/>
      <c r="AT110" s="148" t="s">
        <v>148</v>
      </c>
      <c r="AU110" s="148" t="s">
        <v>80</v>
      </c>
      <c r="AV110" s="12" t="s">
        <v>80</v>
      </c>
      <c r="AW110" s="12" t="s">
        <v>33</v>
      </c>
      <c r="AX110" s="12" t="s">
        <v>72</v>
      </c>
      <c r="AY110" s="148" t="s">
        <v>134</v>
      </c>
    </row>
    <row r="111" spans="2:65" s="12" customFormat="1" ht="22.5">
      <c r="B111" s="147"/>
      <c r="D111" s="141" t="s">
        <v>148</v>
      </c>
      <c r="E111" s="148" t="s">
        <v>19</v>
      </c>
      <c r="F111" s="149" t="s">
        <v>1475</v>
      </c>
      <c r="H111" s="148" t="s">
        <v>19</v>
      </c>
      <c r="I111" s="150"/>
      <c r="L111" s="147"/>
      <c r="M111" s="151"/>
      <c r="T111" s="152"/>
      <c r="AT111" s="148" t="s">
        <v>148</v>
      </c>
      <c r="AU111" s="148" t="s">
        <v>80</v>
      </c>
      <c r="AV111" s="12" t="s">
        <v>80</v>
      </c>
      <c r="AW111" s="12" t="s">
        <v>33</v>
      </c>
      <c r="AX111" s="12" t="s">
        <v>72</v>
      </c>
      <c r="AY111" s="148" t="s">
        <v>134</v>
      </c>
    </row>
    <row r="112" spans="2:65" s="1" customFormat="1" ht="55.5" customHeight="1">
      <c r="B112" s="33"/>
      <c r="C112" s="128" t="s">
        <v>190</v>
      </c>
      <c r="D112" s="128" t="s">
        <v>137</v>
      </c>
      <c r="E112" s="129" t="s">
        <v>1476</v>
      </c>
      <c r="F112" s="130" t="s">
        <v>1477</v>
      </c>
      <c r="G112" s="131" t="s">
        <v>738</v>
      </c>
      <c r="H112" s="132">
        <v>1</v>
      </c>
      <c r="I112" s="133"/>
      <c r="J112" s="134">
        <f>ROUND(I112*H112,2)</f>
        <v>0</v>
      </c>
      <c r="K112" s="130" t="s">
        <v>271</v>
      </c>
      <c r="L112" s="33"/>
      <c r="M112" s="135" t="s">
        <v>19</v>
      </c>
      <c r="N112" s="136" t="s">
        <v>43</v>
      </c>
      <c r="P112" s="137">
        <f>O112*H112</f>
        <v>0</v>
      </c>
      <c r="Q112" s="137">
        <v>0</v>
      </c>
      <c r="R112" s="137">
        <f>Q112*H112</f>
        <v>0</v>
      </c>
      <c r="S112" s="137">
        <v>0</v>
      </c>
      <c r="T112" s="138">
        <f>S112*H112</f>
        <v>0</v>
      </c>
      <c r="AR112" s="139" t="s">
        <v>142</v>
      </c>
      <c r="AT112" s="139" t="s">
        <v>137</v>
      </c>
      <c r="AU112" s="139" t="s">
        <v>80</v>
      </c>
      <c r="AY112" s="18" t="s">
        <v>134</v>
      </c>
      <c r="BE112" s="140">
        <f>IF(N112="základní",J112,0)</f>
        <v>0</v>
      </c>
      <c r="BF112" s="140">
        <f>IF(N112="snížená",J112,0)</f>
        <v>0</v>
      </c>
      <c r="BG112" s="140">
        <f>IF(N112="zákl. přenesená",J112,0)</f>
        <v>0</v>
      </c>
      <c r="BH112" s="140">
        <f>IF(N112="sníž. přenesená",J112,0)</f>
        <v>0</v>
      </c>
      <c r="BI112" s="140">
        <f>IF(N112="nulová",J112,0)</f>
        <v>0</v>
      </c>
      <c r="BJ112" s="18" t="s">
        <v>80</v>
      </c>
      <c r="BK112" s="140">
        <f>ROUND(I112*H112,2)</f>
        <v>0</v>
      </c>
      <c r="BL112" s="18" t="s">
        <v>142</v>
      </c>
      <c r="BM112" s="139" t="s">
        <v>1478</v>
      </c>
    </row>
    <row r="113" spans="2:65" s="1" customFormat="1" ht="39">
      <c r="B113" s="33"/>
      <c r="D113" s="141" t="s">
        <v>144</v>
      </c>
      <c r="F113" s="142" t="s">
        <v>1477</v>
      </c>
      <c r="I113" s="143"/>
      <c r="L113" s="33"/>
      <c r="M113" s="144"/>
      <c r="T113" s="54"/>
      <c r="AT113" s="18" t="s">
        <v>144</v>
      </c>
      <c r="AU113" s="18" t="s">
        <v>80</v>
      </c>
    </row>
    <row r="114" spans="2:65" s="1" customFormat="1" ht="33" customHeight="1">
      <c r="B114" s="33"/>
      <c r="C114" s="128" t="s">
        <v>198</v>
      </c>
      <c r="D114" s="128" t="s">
        <v>137</v>
      </c>
      <c r="E114" s="129" t="s">
        <v>1479</v>
      </c>
      <c r="F114" s="130" t="s">
        <v>1480</v>
      </c>
      <c r="G114" s="131" t="s">
        <v>738</v>
      </c>
      <c r="H114" s="132">
        <v>1</v>
      </c>
      <c r="I114" s="133"/>
      <c r="J114" s="134">
        <f>ROUND(I114*H114,2)</f>
        <v>0</v>
      </c>
      <c r="K114" s="130" t="s">
        <v>271</v>
      </c>
      <c r="L114" s="33"/>
      <c r="M114" s="135" t="s">
        <v>19</v>
      </c>
      <c r="N114" s="136" t="s">
        <v>43</v>
      </c>
      <c r="P114" s="137">
        <f>O114*H114</f>
        <v>0</v>
      </c>
      <c r="Q114" s="137">
        <v>0</v>
      </c>
      <c r="R114" s="137">
        <f>Q114*H114</f>
        <v>0</v>
      </c>
      <c r="S114" s="137">
        <v>0</v>
      </c>
      <c r="T114" s="138">
        <f>S114*H114</f>
        <v>0</v>
      </c>
      <c r="AR114" s="139" t="s">
        <v>142</v>
      </c>
      <c r="AT114" s="139" t="s">
        <v>137</v>
      </c>
      <c r="AU114" s="139" t="s">
        <v>80</v>
      </c>
      <c r="AY114" s="18" t="s">
        <v>134</v>
      </c>
      <c r="BE114" s="140">
        <f>IF(N114="základní",J114,0)</f>
        <v>0</v>
      </c>
      <c r="BF114" s="140">
        <f>IF(N114="snížená",J114,0)</f>
        <v>0</v>
      </c>
      <c r="BG114" s="140">
        <f>IF(N114="zákl. přenesená",J114,0)</f>
        <v>0</v>
      </c>
      <c r="BH114" s="140">
        <f>IF(N114="sníž. přenesená",J114,0)</f>
        <v>0</v>
      </c>
      <c r="BI114" s="140">
        <f>IF(N114="nulová",J114,0)</f>
        <v>0</v>
      </c>
      <c r="BJ114" s="18" t="s">
        <v>80</v>
      </c>
      <c r="BK114" s="140">
        <f>ROUND(I114*H114,2)</f>
        <v>0</v>
      </c>
      <c r="BL114" s="18" t="s">
        <v>142</v>
      </c>
      <c r="BM114" s="139" t="s">
        <v>1481</v>
      </c>
    </row>
    <row r="115" spans="2:65" s="1" customFormat="1" ht="19.5">
      <c r="B115" s="33"/>
      <c r="D115" s="141" t="s">
        <v>144</v>
      </c>
      <c r="F115" s="142" t="s">
        <v>1482</v>
      </c>
      <c r="I115" s="143"/>
      <c r="L115" s="33"/>
      <c r="M115" s="144"/>
      <c r="T115" s="54"/>
      <c r="AT115" s="18" t="s">
        <v>144</v>
      </c>
      <c r="AU115" s="18" t="s">
        <v>80</v>
      </c>
    </row>
    <row r="116" spans="2:65" s="13" customFormat="1" ht="22.5">
      <c r="B116" s="153"/>
      <c r="D116" s="141" t="s">
        <v>148</v>
      </c>
      <c r="E116" s="154" t="s">
        <v>19</v>
      </c>
      <c r="F116" s="155" t="s">
        <v>1483</v>
      </c>
      <c r="H116" s="156">
        <v>1</v>
      </c>
      <c r="I116" s="157"/>
      <c r="L116" s="153"/>
      <c r="M116" s="158"/>
      <c r="T116" s="159"/>
      <c r="AT116" s="154" t="s">
        <v>148</v>
      </c>
      <c r="AU116" s="154" t="s">
        <v>80</v>
      </c>
      <c r="AV116" s="13" t="s">
        <v>82</v>
      </c>
      <c r="AW116" s="13" t="s">
        <v>33</v>
      </c>
      <c r="AX116" s="13" t="s">
        <v>80</v>
      </c>
      <c r="AY116" s="154" t="s">
        <v>134</v>
      </c>
    </row>
    <row r="117" spans="2:65" s="12" customFormat="1" ht="22.5">
      <c r="B117" s="147"/>
      <c r="D117" s="141" t="s">
        <v>148</v>
      </c>
      <c r="E117" s="148" t="s">
        <v>19</v>
      </c>
      <c r="F117" s="149" t="s">
        <v>1484</v>
      </c>
      <c r="H117" s="148" t="s">
        <v>19</v>
      </c>
      <c r="I117" s="150"/>
      <c r="L117" s="147"/>
      <c r="M117" s="151"/>
      <c r="T117" s="152"/>
      <c r="AT117" s="148" t="s">
        <v>148</v>
      </c>
      <c r="AU117" s="148" t="s">
        <v>80</v>
      </c>
      <c r="AV117" s="12" t="s">
        <v>80</v>
      </c>
      <c r="AW117" s="12" t="s">
        <v>33</v>
      </c>
      <c r="AX117" s="12" t="s">
        <v>72</v>
      </c>
      <c r="AY117" s="148" t="s">
        <v>134</v>
      </c>
    </row>
    <row r="118" spans="2:65" s="1" customFormat="1" ht="24.2" customHeight="1">
      <c r="B118" s="33"/>
      <c r="C118" s="128" t="s">
        <v>205</v>
      </c>
      <c r="D118" s="128" t="s">
        <v>137</v>
      </c>
      <c r="E118" s="129" t="s">
        <v>1485</v>
      </c>
      <c r="F118" s="130" t="s">
        <v>1486</v>
      </c>
      <c r="G118" s="131" t="s">
        <v>738</v>
      </c>
      <c r="H118" s="132">
        <v>1</v>
      </c>
      <c r="I118" s="133"/>
      <c r="J118" s="134">
        <f>ROUND(I118*H118,2)</f>
        <v>0</v>
      </c>
      <c r="K118" s="130" t="s">
        <v>271</v>
      </c>
      <c r="L118" s="33"/>
      <c r="M118" s="135" t="s">
        <v>19</v>
      </c>
      <c r="N118" s="136" t="s">
        <v>43</v>
      </c>
      <c r="P118" s="137">
        <f>O118*H118</f>
        <v>0</v>
      </c>
      <c r="Q118" s="137">
        <v>0</v>
      </c>
      <c r="R118" s="137">
        <f>Q118*H118</f>
        <v>0</v>
      </c>
      <c r="S118" s="137">
        <v>0</v>
      </c>
      <c r="T118" s="138">
        <f>S118*H118</f>
        <v>0</v>
      </c>
      <c r="AR118" s="139" t="s">
        <v>142</v>
      </c>
      <c r="AT118" s="139" t="s">
        <v>137</v>
      </c>
      <c r="AU118" s="139" t="s">
        <v>80</v>
      </c>
      <c r="AY118" s="18" t="s">
        <v>134</v>
      </c>
      <c r="BE118" s="140">
        <f>IF(N118="základní",J118,0)</f>
        <v>0</v>
      </c>
      <c r="BF118" s="140">
        <f>IF(N118="snížená",J118,0)</f>
        <v>0</v>
      </c>
      <c r="BG118" s="140">
        <f>IF(N118="zákl. přenesená",J118,0)</f>
        <v>0</v>
      </c>
      <c r="BH118" s="140">
        <f>IF(N118="sníž. přenesená",J118,0)</f>
        <v>0</v>
      </c>
      <c r="BI118" s="140">
        <f>IF(N118="nulová",J118,0)</f>
        <v>0</v>
      </c>
      <c r="BJ118" s="18" t="s">
        <v>80</v>
      </c>
      <c r="BK118" s="140">
        <f>ROUND(I118*H118,2)</f>
        <v>0</v>
      </c>
      <c r="BL118" s="18" t="s">
        <v>142</v>
      </c>
      <c r="BM118" s="139" t="s">
        <v>1487</v>
      </c>
    </row>
    <row r="119" spans="2:65" s="1" customFormat="1" ht="11.25">
      <c r="B119" s="33"/>
      <c r="D119" s="141" t="s">
        <v>144</v>
      </c>
      <c r="F119" s="142" t="s">
        <v>1486</v>
      </c>
      <c r="I119" s="143"/>
      <c r="L119" s="33"/>
      <c r="M119" s="144"/>
      <c r="T119" s="54"/>
      <c r="AT119" s="18" t="s">
        <v>144</v>
      </c>
      <c r="AU119" s="18" t="s">
        <v>80</v>
      </c>
    </row>
    <row r="120" spans="2:65" s="1" customFormat="1" ht="33" customHeight="1">
      <c r="B120" s="33"/>
      <c r="C120" s="128" t="s">
        <v>214</v>
      </c>
      <c r="D120" s="128" t="s">
        <v>137</v>
      </c>
      <c r="E120" s="129" t="s">
        <v>1488</v>
      </c>
      <c r="F120" s="130" t="s">
        <v>1489</v>
      </c>
      <c r="G120" s="131" t="s">
        <v>738</v>
      </c>
      <c r="H120" s="132">
        <v>1</v>
      </c>
      <c r="I120" s="133"/>
      <c r="J120" s="134">
        <f>ROUND(I120*H120,2)</f>
        <v>0</v>
      </c>
      <c r="K120" s="130" t="s">
        <v>271</v>
      </c>
      <c r="L120" s="33"/>
      <c r="M120" s="135" t="s">
        <v>19</v>
      </c>
      <c r="N120" s="136" t="s">
        <v>43</v>
      </c>
      <c r="P120" s="137">
        <f>O120*H120</f>
        <v>0</v>
      </c>
      <c r="Q120" s="137">
        <v>0</v>
      </c>
      <c r="R120" s="137">
        <f>Q120*H120</f>
        <v>0</v>
      </c>
      <c r="S120" s="137">
        <v>0</v>
      </c>
      <c r="T120" s="138">
        <f>S120*H120</f>
        <v>0</v>
      </c>
      <c r="AR120" s="139" t="s">
        <v>142</v>
      </c>
      <c r="AT120" s="139" t="s">
        <v>137</v>
      </c>
      <c r="AU120" s="139" t="s">
        <v>80</v>
      </c>
      <c r="AY120" s="18" t="s">
        <v>134</v>
      </c>
      <c r="BE120" s="140">
        <f>IF(N120="základní",J120,0)</f>
        <v>0</v>
      </c>
      <c r="BF120" s="140">
        <f>IF(N120="snížená",J120,0)</f>
        <v>0</v>
      </c>
      <c r="BG120" s="140">
        <f>IF(N120="zákl. přenesená",J120,0)</f>
        <v>0</v>
      </c>
      <c r="BH120" s="140">
        <f>IF(N120="sníž. přenesená",J120,0)</f>
        <v>0</v>
      </c>
      <c r="BI120" s="140">
        <f>IF(N120="nulová",J120,0)</f>
        <v>0</v>
      </c>
      <c r="BJ120" s="18" t="s">
        <v>80</v>
      </c>
      <c r="BK120" s="140">
        <f>ROUND(I120*H120,2)</f>
        <v>0</v>
      </c>
      <c r="BL120" s="18" t="s">
        <v>142</v>
      </c>
      <c r="BM120" s="139" t="s">
        <v>1490</v>
      </c>
    </row>
    <row r="121" spans="2:65" s="1" customFormat="1" ht="19.5">
      <c r="B121" s="33"/>
      <c r="D121" s="141" t="s">
        <v>144</v>
      </c>
      <c r="F121" s="142" t="s">
        <v>1489</v>
      </c>
      <c r="I121" s="143"/>
      <c r="L121" s="33"/>
      <c r="M121" s="188"/>
      <c r="N121" s="189"/>
      <c r="O121" s="189"/>
      <c r="P121" s="189"/>
      <c r="Q121" s="189"/>
      <c r="R121" s="189"/>
      <c r="S121" s="189"/>
      <c r="T121" s="190"/>
      <c r="AT121" s="18" t="s">
        <v>144</v>
      </c>
      <c r="AU121" s="18" t="s">
        <v>80</v>
      </c>
    </row>
    <row r="122" spans="2:65" s="1" customFormat="1" ht="6.95" customHeight="1">
      <c r="B122" s="42"/>
      <c r="C122" s="43"/>
      <c r="D122" s="43"/>
      <c r="E122" s="43"/>
      <c r="F122" s="43"/>
      <c r="G122" s="43"/>
      <c r="H122" s="43"/>
      <c r="I122" s="43"/>
      <c r="J122" s="43"/>
      <c r="K122" s="43"/>
      <c r="L122" s="33"/>
    </row>
  </sheetData>
  <sheetProtection algorithmName="SHA-512" hashValue="v/SYv9Ehtcwdh2wIzGiRyA08x58xfq1xkFJNokwNboWBEWcerXb0TPotZzabA9NE6OphMRYUsbsMVreoBmiZwg==" saltValue="4ZM+UJSjT971d5CX7ym8deGlBtXgwYnYIz3X/C5UXkCJUqCCIby3TbSRoGf9t5+YW6fxZAFc2fTIAuh3vulwHQ==" spinCount="100000" sheet="1" objects="1" scenarios="1" formatColumns="0" formatRows="0" autoFilter="0"/>
  <autoFilter ref="C80:K121" xr:uid="{00000000-0009-0000-0000-000002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5"/>
  <cols>
    <col min="1" max="1" width="8.33203125" style="191" customWidth="1"/>
    <col min="2" max="2" width="1.6640625" style="191" customWidth="1"/>
    <col min="3" max="4" width="5" style="191" customWidth="1"/>
    <col min="5" max="5" width="11.6640625" style="191" customWidth="1"/>
    <col min="6" max="6" width="9.1640625" style="191" customWidth="1"/>
    <col min="7" max="7" width="5" style="191" customWidth="1"/>
    <col min="8" max="8" width="77.83203125" style="191" customWidth="1"/>
    <col min="9" max="10" width="20" style="191" customWidth="1"/>
    <col min="11" max="11" width="1.6640625" style="191" customWidth="1"/>
  </cols>
  <sheetData>
    <row r="1" spans="2:11" customFormat="1" ht="37.5" customHeight="1"/>
    <row r="2" spans="2:11" customFormat="1" ht="7.5" customHeight="1">
      <c r="B2" s="192"/>
      <c r="C2" s="193"/>
      <c r="D2" s="193"/>
      <c r="E2" s="193"/>
      <c r="F2" s="193"/>
      <c r="G2" s="193"/>
      <c r="H2" s="193"/>
      <c r="I2" s="193"/>
      <c r="J2" s="193"/>
      <c r="K2" s="194"/>
    </row>
    <row r="3" spans="2:11" s="16" customFormat="1" ht="45" customHeight="1">
      <c r="B3" s="195"/>
      <c r="C3" s="319" t="s">
        <v>1491</v>
      </c>
      <c r="D3" s="319"/>
      <c r="E3" s="319"/>
      <c r="F3" s="319"/>
      <c r="G3" s="319"/>
      <c r="H3" s="319"/>
      <c r="I3" s="319"/>
      <c r="J3" s="319"/>
      <c r="K3" s="196"/>
    </row>
    <row r="4" spans="2:11" customFormat="1" ht="25.5" customHeight="1">
      <c r="B4" s="197"/>
      <c r="C4" s="318" t="s">
        <v>1492</v>
      </c>
      <c r="D4" s="318"/>
      <c r="E4" s="318"/>
      <c r="F4" s="318"/>
      <c r="G4" s="318"/>
      <c r="H4" s="318"/>
      <c r="I4" s="318"/>
      <c r="J4" s="318"/>
      <c r="K4" s="198"/>
    </row>
    <row r="5" spans="2:11" customFormat="1" ht="5.25" customHeight="1">
      <c r="B5" s="197"/>
      <c r="C5" s="199"/>
      <c r="D5" s="199"/>
      <c r="E5" s="199"/>
      <c r="F5" s="199"/>
      <c r="G5" s="199"/>
      <c r="H5" s="199"/>
      <c r="I5" s="199"/>
      <c r="J5" s="199"/>
      <c r="K5" s="198"/>
    </row>
    <row r="6" spans="2:11" customFormat="1" ht="15" customHeight="1">
      <c r="B6" s="197"/>
      <c r="C6" s="317" t="s">
        <v>1493</v>
      </c>
      <c r="D6" s="317"/>
      <c r="E6" s="317"/>
      <c r="F6" s="317"/>
      <c r="G6" s="317"/>
      <c r="H6" s="317"/>
      <c r="I6" s="317"/>
      <c r="J6" s="317"/>
      <c r="K6" s="198"/>
    </row>
    <row r="7" spans="2:11" customFormat="1" ht="15" customHeight="1">
      <c r="B7" s="201"/>
      <c r="C7" s="317" t="s">
        <v>1494</v>
      </c>
      <c r="D7" s="317"/>
      <c r="E7" s="317"/>
      <c r="F7" s="317"/>
      <c r="G7" s="317"/>
      <c r="H7" s="317"/>
      <c r="I7" s="317"/>
      <c r="J7" s="317"/>
      <c r="K7" s="198"/>
    </row>
    <row r="8" spans="2:11" customFormat="1" ht="12.75" customHeight="1">
      <c r="B8" s="201"/>
      <c r="C8" s="200"/>
      <c r="D8" s="200"/>
      <c r="E8" s="200"/>
      <c r="F8" s="200"/>
      <c r="G8" s="200"/>
      <c r="H8" s="200"/>
      <c r="I8" s="200"/>
      <c r="J8" s="200"/>
      <c r="K8" s="198"/>
    </row>
    <row r="9" spans="2:11" customFormat="1" ht="15" customHeight="1">
      <c r="B9" s="201"/>
      <c r="C9" s="317" t="s">
        <v>1495</v>
      </c>
      <c r="D9" s="317"/>
      <c r="E9" s="317"/>
      <c r="F9" s="317"/>
      <c r="G9" s="317"/>
      <c r="H9" s="317"/>
      <c r="I9" s="317"/>
      <c r="J9" s="317"/>
      <c r="K9" s="198"/>
    </row>
    <row r="10" spans="2:11" customFormat="1" ht="15" customHeight="1">
      <c r="B10" s="201"/>
      <c r="C10" s="200"/>
      <c r="D10" s="317" t="s">
        <v>1496</v>
      </c>
      <c r="E10" s="317"/>
      <c r="F10" s="317"/>
      <c r="G10" s="317"/>
      <c r="H10" s="317"/>
      <c r="I10" s="317"/>
      <c r="J10" s="317"/>
      <c r="K10" s="198"/>
    </row>
    <row r="11" spans="2:11" customFormat="1" ht="15" customHeight="1">
      <c r="B11" s="201"/>
      <c r="C11" s="202"/>
      <c r="D11" s="317" t="s">
        <v>1497</v>
      </c>
      <c r="E11" s="317"/>
      <c r="F11" s="317"/>
      <c r="G11" s="317"/>
      <c r="H11" s="317"/>
      <c r="I11" s="317"/>
      <c r="J11" s="317"/>
      <c r="K11" s="198"/>
    </row>
    <row r="12" spans="2:11" customFormat="1" ht="15" customHeight="1">
      <c r="B12" s="201"/>
      <c r="C12" s="202"/>
      <c r="D12" s="200"/>
      <c r="E12" s="200"/>
      <c r="F12" s="200"/>
      <c r="G12" s="200"/>
      <c r="H12" s="200"/>
      <c r="I12" s="200"/>
      <c r="J12" s="200"/>
      <c r="K12" s="198"/>
    </row>
    <row r="13" spans="2:11" customFormat="1" ht="15" customHeight="1">
      <c r="B13" s="201"/>
      <c r="C13" s="202"/>
      <c r="D13" s="203" t="s">
        <v>1498</v>
      </c>
      <c r="E13" s="200"/>
      <c r="F13" s="200"/>
      <c r="G13" s="200"/>
      <c r="H13" s="200"/>
      <c r="I13" s="200"/>
      <c r="J13" s="200"/>
      <c r="K13" s="198"/>
    </row>
    <row r="14" spans="2:11" customFormat="1" ht="12.75" customHeight="1">
      <c r="B14" s="201"/>
      <c r="C14" s="202"/>
      <c r="D14" s="202"/>
      <c r="E14" s="202"/>
      <c r="F14" s="202"/>
      <c r="G14" s="202"/>
      <c r="H14" s="202"/>
      <c r="I14" s="202"/>
      <c r="J14" s="202"/>
      <c r="K14" s="198"/>
    </row>
    <row r="15" spans="2:11" customFormat="1" ht="15" customHeight="1">
      <c r="B15" s="201"/>
      <c r="C15" s="202"/>
      <c r="D15" s="317" t="s">
        <v>1499</v>
      </c>
      <c r="E15" s="317"/>
      <c r="F15" s="317"/>
      <c r="G15" s="317"/>
      <c r="H15" s="317"/>
      <c r="I15" s="317"/>
      <c r="J15" s="317"/>
      <c r="K15" s="198"/>
    </row>
    <row r="16" spans="2:11" customFormat="1" ht="15" customHeight="1">
      <c r="B16" s="201"/>
      <c r="C16" s="202"/>
      <c r="D16" s="317" t="s">
        <v>1500</v>
      </c>
      <c r="E16" s="317"/>
      <c r="F16" s="317"/>
      <c r="G16" s="317"/>
      <c r="H16" s="317"/>
      <c r="I16" s="317"/>
      <c r="J16" s="317"/>
      <c r="K16" s="198"/>
    </row>
    <row r="17" spans="2:11" customFormat="1" ht="15" customHeight="1">
      <c r="B17" s="201"/>
      <c r="C17" s="202"/>
      <c r="D17" s="317" t="s">
        <v>1501</v>
      </c>
      <c r="E17" s="317"/>
      <c r="F17" s="317"/>
      <c r="G17" s="317"/>
      <c r="H17" s="317"/>
      <c r="I17" s="317"/>
      <c r="J17" s="317"/>
      <c r="K17" s="198"/>
    </row>
    <row r="18" spans="2:11" customFormat="1" ht="15" customHeight="1">
      <c r="B18" s="201"/>
      <c r="C18" s="202"/>
      <c r="D18" s="202"/>
      <c r="E18" s="204" t="s">
        <v>79</v>
      </c>
      <c r="F18" s="317" t="s">
        <v>1502</v>
      </c>
      <c r="G18" s="317"/>
      <c r="H18" s="317"/>
      <c r="I18" s="317"/>
      <c r="J18" s="317"/>
      <c r="K18" s="198"/>
    </row>
    <row r="19" spans="2:11" customFormat="1" ht="15" customHeight="1">
      <c r="B19" s="201"/>
      <c r="C19" s="202"/>
      <c r="D19" s="202"/>
      <c r="E19" s="204" t="s">
        <v>1503</v>
      </c>
      <c r="F19" s="317" t="s">
        <v>1504</v>
      </c>
      <c r="G19" s="317"/>
      <c r="H19" s="317"/>
      <c r="I19" s="317"/>
      <c r="J19" s="317"/>
      <c r="K19" s="198"/>
    </row>
    <row r="20" spans="2:11" customFormat="1" ht="15" customHeight="1">
      <c r="B20" s="201"/>
      <c r="C20" s="202"/>
      <c r="D20" s="202"/>
      <c r="E20" s="204" t="s">
        <v>1505</v>
      </c>
      <c r="F20" s="317" t="s">
        <v>1506</v>
      </c>
      <c r="G20" s="317"/>
      <c r="H20" s="317"/>
      <c r="I20" s="317"/>
      <c r="J20" s="317"/>
      <c r="K20" s="198"/>
    </row>
    <row r="21" spans="2:11" customFormat="1" ht="15" customHeight="1">
      <c r="B21" s="201"/>
      <c r="C21" s="202"/>
      <c r="D21" s="202"/>
      <c r="E21" s="204" t="s">
        <v>1507</v>
      </c>
      <c r="F21" s="317" t="s">
        <v>84</v>
      </c>
      <c r="G21" s="317"/>
      <c r="H21" s="317"/>
      <c r="I21" s="317"/>
      <c r="J21" s="317"/>
      <c r="K21" s="198"/>
    </row>
    <row r="22" spans="2:11" customFormat="1" ht="15" customHeight="1">
      <c r="B22" s="201"/>
      <c r="C22" s="202"/>
      <c r="D22" s="202"/>
      <c r="E22" s="204" t="s">
        <v>1434</v>
      </c>
      <c r="F22" s="317" t="s">
        <v>1508</v>
      </c>
      <c r="G22" s="317"/>
      <c r="H22" s="317"/>
      <c r="I22" s="317"/>
      <c r="J22" s="317"/>
      <c r="K22" s="198"/>
    </row>
    <row r="23" spans="2:11" customFormat="1" ht="15" customHeight="1">
      <c r="B23" s="201"/>
      <c r="C23" s="202"/>
      <c r="D23" s="202"/>
      <c r="E23" s="204" t="s">
        <v>1509</v>
      </c>
      <c r="F23" s="317" t="s">
        <v>1510</v>
      </c>
      <c r="G23" s="317"/>
      <c r="H23" s="317"/>
      <c r="I23" s="317"/>
      <c r="J23" s="317"/>
      <c r="K23" s="198"/>
    </row>
    <row r="24" spans="2:11" customFormat="1" ht="12.75" customHeight="1">
      <c r="B24" s="201"/>
      <c r="C24" s="202"/>
      <c r="D24" s="202"/>
      <c r="E24" s="202"/>
      <c r="F24" s="202"/>
      <c r="G24" s="202"/>
      <c r="H24" s="202"/>
      <c r="I24" s="202"/>
      <c r="J24" s="202"/>
      <c r="K24" s="198"/>
    </row>
    <row r="25" spans="2:11" customFormat="1" ht="15" customHeight="1">
      <c r="B25" s="201"/>
      <c r="C25" s="317" t="s">
        <v>1511</v>
      </c>
      <c r="D25" s="317"/>
      <c r="E25" s="317"/>
      <c r="F25" s="317"/>
      <c r="G25" s="317"/>
      <c r="H25" s="317"/>
      <c r="I25" s="317"/>
      <c r="J25" s="317"/>
      <c r="K25" s="198"/>
    </row>
    <row r="26" spans="2:11" customFormat="1" ht="15" customHeight="1">
      <c r="B26" s="201"/>
      <c r="C26" s="317" t="s">
        <v>1512</v>
      </c>
      <c r="D26" s="317"/>
      <c r="E26" s="317"/>
      <c r="F26" s="317"/>
      <c r="G26" s="317"/>
      <c r="H26" s="317"/>
      <c r="I26" s="317"/>
      <c r="J26" s="317"/>
      <c r="K26" s="198"/>
    </row>
    <row r="27" spans="2:11" customFormat="1" ht="15" customHeight="1">
      <c r="B27" s="201"/>
      <c r="C27" s="200"/>
      <c r="D27" s="317" t="s">
        <v>1513</v>
      </c>
      <c r="E27" s="317"/>
      <c r="F27" s="317"/>
      <c r="G27" s="317"/>
      <c r="H27" s="317"/>
      <c r="I27" s="317"/>
      <c r="J27" s="317"/>
      <c r="K27" s="198"/>
    </row>
    <row r="28" spans="2:11" customFormat="1" ht="15" customHeight="1">
      <c r="B28" s="201"/>
      <c r="C28" s="202"/>
      <c r="D28" s="317" t="s">
        <v>1514</v>
      </c>
      <c r="E28" s="317"/>
      <c r="F28" s="317"/>
      <c r="G28" s="317"/>
      <c r="H28" s="317"/>
      <c r="I28" s="317"/>
      <c r="J28" s="317"/>
      <c r="K28" s="198"/>
    </row>
    <row r="29" spans="2:11" customFormat="1" ht="12.75" customHeight="1">
      <c r="B29" s="201"/>
      <c r="C29" s="202"/>
      <c r="D29" s="202"/>
      <c r="E29" s="202"/>
      <c r="F29" s="202"/>
      <c r="G29" s="202"/>
      <c r="H29" s="202"/>
      <c r="I29" s="202"/>
      <c r="J29" s="202"/>
      <c r="K29" s="198"/>
    </row>
    <row r="30" spans="2:11" customFormat="1" ht="15" customHeight="1">
      <c r="B30" s="201"/>
      <c r="C30" s="202"/>
      <c r="D30" s="317" t="s">
        <v>1515</v>
      </c>
      <c r="E30" s="317"/>
      <c r="F30" s="317"/>
      <c r="G30" s="317"/>
      <c r="H30" s="317"/>
      <c r="I30" s="317"/>
      <c r="J30" s="317"/>
      <c r="K30" s="198"/>
    </row>
    <row r="31" spans="2:11" customFormat="1" ht="15" customHeight="1">
      <c r="B31" s="201"/>
      <c r="C31" s="202"/>
      <c r="D31" s="317" t="s">
        <v>1516</v>
      </c>
      <c r="E31" s="317"/>
      <c r="F31" s="317"/>
      <c r="G31" s="317"/>
      <c r="H31" s="317"/>
      <c r="I31" s="317"/>
      <c r="J31" s="317"/>
      <c r="K31" s="198"/>
    </row>
    <row r="32" spans="2:11" customFormat="1" ht="12.75" customHeight="1">
      <c r="B32" s="201"/>
      <c r="C32" s="202"/>
      <c r="D32" s="202"/>
      <c r="E32" s="202"/>
      <c r="F32" s="202"/>
      <c r="G32" s="202"/>
      <c r="H32" s="202"/>
      <c r="I32" s="202"/>
      <c r="J32" s="202"/>
      <c r="K32" s="198"/>
    </row>
    <row r="33" spans="2:11" customFormat="1" ht="15" customHeight="1">
      <c r="B33" s="201"/>
      <c r="C33" s="202"/>
      <c r="D33" s="317" t="s">
        <v>1517</v>
      </c>
      <c r="E33" s="317"/>
      <c r="F33" s="317"/>
      <c r="G33" s="317"/>
      <c r="H33" s="317"/>
      <c r="I33" s="317"/>
      <c r="J33" s="317"/>
      <c r="K33" s="198"/>
    </row>
    <row r="34" spans="2:11" customFormat="1" ht="15" customHeight="1">
      <c r="B34" s="201"/>
      <c r="C34" s="202"/>
      <c r="D34" s="317" t="s">
        <v>1518</v>
      </c>
      <c r="E34" s="317"/>
      <c r="F34" s="317"/>
      <c r="G34" s="317"/>
      <c r="H34" s="317"/>
      <c r="I34" s="317"/>
      <c r="J34" s="317"/>
      <c r="K34" s="198"/>
    </row>
    <row r="35" spans="2:11" customFormat="1" ht="15" customHeight="1">
      <c r="B35" s="201"/>
      <c r="C35" s="202"/>
      <c r="D35" s="317" t="s">
        <v>1519</v>
      </c>
      <c r="E35" s="317"/>
      <c r="F35" s="317"/>
      <c r="G35" s="317"/>
      <c r="H35" s="317"/>
      <c r="I35" s="317"/>
      <c r="J35" s="317"/>
      <c r="K35" s="198"/>
    </row>
    <row r="36" spans="2:11" customFormat="1" ht="15" customHeight="1">
      <c r="B36" s="201"/>
      <c r="C36" s="202"/>
      <c r="D36" s="200"/>
      <c r="E36" s="203" t="s">
        <v>120</v>
      </c>
      <c r="F36" s="200"/>
      <c r="G36" s="317" t="s">
        <v>1520</v>
      </c>
      <c r="H36" s="317"/>
      <c r="I36" s="317"/>
      <c r="J36" s="317"/>
      <c r="K36" s="198"/>
    </row>
    <row r="37" spans="2:11" customFormat="1" ht="30.75" customHeight="1">
      <c r="B37" s="201"/>
      <c r="C37" s="202"/>
      <c r="D37" s="200"/>
      <c r="E37" s="203" t="s">
        <v>1521</v>
      </c>
      <c r="F37" s="200"/>
      <c r="G37" s="317" t="s">
        <v>1522</v>
      </c>
      <c r="H37" s="317"/>
      <c r="I37" s="317"/>
      <c r="J37" s="317"/>
      <c r="K37" s="198"/>
    </row>
    <row r="38" spans="2:11" customFormat="1" ht="15" customHeight="1">
      <c r="B38" s="201"/>
      <c r="C38" s="202"/>
      <c r="D38" s="200"/>
      <c r="E38" s="203" t="s">
        <v>53</v>
      </c>
      <c r="F38" s="200"/>
      <c r="G38" s="317" t="s">
        <v>1523</v>
      </c>
      <c r="H38" s="317"/>
      <c r="I38" s="317"/>
      <c r="J38" s="317"/>
      <c r="K38" s="198"/>
    </row>
    <row r="39" spans="2:11" customFormat="1" ht="15" customHeight="1">
      <c r="B39" s="201"/>
      <c r="C39" s="202"/>
      <c r="D39" s="200"/>
      <c r="E39" s="203" t="s">
        <v>54</v>
      </c>
      <c r="F39" s="200"/>
      <c r="G39" s="317" t="s">
        <v>1524</v>
      </c>
      <c r="H39" s="317"/>
      <c r="I39" s="317"/>
      <c r="J39" s="317"/>
      <c r="K39" s="198"/>
    </row>
    <row r="40" spans="2:11" customFormat="1" ht="15" customHeight="1">
      <c r="B40" s="201"/>
      <c r="C40" s="202"/>
      <c r="D40" s="200"/>
      <c r="E40" s="203" t="s">
        <v>121</v>
      </c>
      <c r="F40" s="200"/>
      <c r="G40" s="317" t="s">
        <v>1525</v>
      </c>
      <c r="H40" s="317"/>
      <c r="I40" s="317"/>
      <c r="J40" s="317"/>
      <c r="K40" s="198"/>
    </row>
    <row r="41" spans="2:11" customFormat="1" ht="15" customHeight="1">
      <c r="B41" s="201"/>
      <c r="C41" s="202"/>
      <c r="D41" s="200"/>
      <c r="E41" s="203" t="s">
        <v>122</v>
      </c>
      <c r="F41" s="200"/>
      <c r="G41" s="317" t="s">
        <v>1526</v>
      </c>
      <c r="H41" s="317"/>
      <c r="I41" s="317"/>
      <c r="J41" s="317"/>
      <c r="K41" s="198"/>
    </row>
    <row r="42" spans="2:11" customFormat="1" ht="15" customHeight="1">
      <c r="B42" s="201"/>
      <c r="C42" s="202"/>
      <c r="D42" s="200"/>
      <c r="E42" s="203" t="s">
        <v>1527</v>
      </c>
      <c r="F42" s="200"/>
      <c r="G42" s="317" t="s">
        <v>1528</v>
      </c>
      <c r="H42" s="317"/>
      <c r="I42" s="317"/>
      <c r="J42" s="317"/>
      <c r="K42" s="198"/>
    </row>
    <row r="43" spans="2:11" customFormat="1" ht="15" customHeight="1">
      <c r="B43" s="201"/>
      <c r="C43" s="202"/>
      <c r="D43" s="200"/>
      <c r="E43" s="203"/>
      <c r="F43" s="200"/>
      <c r="G43" s="317" t="s">
        <v>1529</v>
      </c>
      <c r="H43" s="317"/>
      <c r="I43" s="317"/>
      <c r="J43" s="317"/>
      <c r="K43" s="198"/>
    </row>
    <row r="44" spans="2:11" customFormat="1" ht="15" customHeight="1">
      <c r="B44" s="201"/>
      <c r="C44" s="202"/>
      <c r="D44" s="200"/>
      <c r="E44" s="203" t="s">
        <v>1530</v>
      </c>
      <c r="F44" s="200"/>
      <c r="G44" s="317" t="s">
        <v>1531</v>
      </c>
      <c r="H44" s="317"/>
      <c r="I44" s="317"/>
      <c r="J44" s="317"/>
      <c r="K44" s="198"/>
    </row>
    <row r="45" spans="2:11" customFormat="1" ht="15" customHeight="1">
      <c r="B45" s="201"/>
      <c r="C45" s="202"/>
      <c r="D45" s="200"/>
      <c r="E45" s="203" t="s">
        <v>124</v>
      </c>
      <c r="F45" s="200"/>
      <c r="G45" s="317" t="s">
        <v>1532</v>
      </c>
      <c r="H45" s="317"/>
      <c r="I45" s="317"/>
      <c r="J45" s="317"/>
      <c r="K45" s="198"/>
    </row>
    <row r="46" spans="2:11" customFormat="1" ht="12.75" customHeight="1">
      <c r="B46" s="201"/>
      <c r="C46" s="202"/>
      <c r="D46" s="200"/>
      <c r="E46" s="200"/>
      <c r="F46" s="200"/>
      <c r="G46" s="200"/>
      <c r="H46" s="200"/>
      <c r="I46" s="200"/>
      <c r="J46" s="200"/>
      <c r="K46" s="198"/>
    </row>
    <row r="47" spans="2:11" customFormat="1" ht="15" customHeight="1">
      <c r="B47" s="201"/>
      <c r="C47" s="202"/>
      <c r="D47" s="317" t="s">
        <v>1533</v>
      </c>
      <c r="E47" s="317"/>
      <c r="F47" s="317"/>
      <c r="G47" s="317"/>
      <c r="H47" s="317"/>
      <c r="I47" s="317"/>
      <c r="J47" s="317"/>
      <c r="K47" s="198"/>
    </row>
    <row r="48" spans="2:11" customFormat="1" ht="15" customHeight="1">
      <c r="B48" s="201"/>
      <c r="C48" s="202"/>
      <c r="D48" s="202"/>
      <c r="E48" s="317" t="s">
        <v>1534</v>
      </c>
      <c r="F48" s="317"/>
      <c r="G48" s="317"/>
      <c r="H48" s="317"/>
      <c r="I48" s="317"/>
      <c r="J48" s="317"/>
      <c r="K48" s="198"/>
    </row>
    <row r="49" spans="2:11" customFormat="1" ht="15" customHeight="1">
      <c r="B49" s="201"/>
      <c r="C49" s="202"/>
      <c r="D49" s="202"/>
      <c r="E49" s="317" t="s">
        <v>1535</v>
      </c>
      <c r="F49" s="317"/>
      <c r="G49" s="317"/>
      <c r="H49" s="317"/>
      <c r="I49" s="317"/>
      <c r="J49" s="317"/>
      <c r="K49" s="198"/>
    </row>
    <row r="50" spans="2:11" customFormat="1" ht="15" customHeight="1">
      <c r="B50" s="201"/>
      <c r="C50" s="202"/>
      <c r="D50" s="202"/>
      <c r="E50" s="317" t="s">
        <v>1536</v>
      </c>
      <c r="F50" s="317"/>
      <c r="G50" s="317"/>
      <c r="H50" s="317"/>
      <c r="I50" s="317"/>
      <c r="J50" s="317"/>
      <c r="K50" s="198"/>
    </row>
    <row r="51" spans="2:11" customFormat="1" ht="15" customHeight="1">
      <c r="B51" s="201"/>
      <c r="C51" s="202"/>
      <c r="D51" s="317" t="s">
        <v>1537</v>
      </c>
      <c r="E51" s="317"/>
      <c r="F51" s="317"/>
      <c r="G51" s="317"/>
      <c r="H51" s="317"/>
      <c r="I51" s="317"/>
      <c r="J51" s="317"/>
      <c r="K51" s="198"/>
    </row>
    <row r="52" spans="2:11" customFormat="1" ht="25.5" customHeight="1">
      <c r="B52" s="197"/>
      <c r="C52" s="318" t="s">
        <v>1538</v>
      </c>
      <c r="D52" s="318"/>
      <c r="E52" s="318"/>
      <c r="F52" s="318"/>
      <c r="G52" s="318"/>
      <c r="H52" s="318"/>
      <c r="I52" s="318"/>
      <c r="J52" s="318"/>
      <c r="K52" s="198"/>
    </row>
    <row r="53" spans="2:11" customFormat="1" ht="5.25" customHeight="1">
      <c r="B53" s="197"/>
      <c r="C53" s="199"/>
      <c r="D53" s="199"/>
      <c r="E53" s="199"/>
      <c r="F53" s="199"/>
      <c r="G53" s="199"/>
      <c r="H53" s="199"/>
      <c r="I53" s="199"/>
      <c r="J53" s="199"/>
      <c r="K53" s="198"/>
    </row>
    <row r="54" spans="2:11" customFormat="1" ht="15" customHeight="1">
      <c r="B54" s="197"/>
      <c r="C54" s="317" t="s">
        <v>1539</v>
      </c>
      <c r="D54" s="317"/>
      <c r="E54" s="317"/>
      <c r="F54" s="317"/>
      <c r="G54" s="317"/>
      <c r="H54" s="317"/>
      <c r="I54" s="317"/>
      <c r="J54" s="317"/>
      <c r="K54" s="198"/>
    </row>
    <row r="55" spans="2:11" customFormat="1" ht="15" customHeight="1">
      <c r="B55" s="197"/>
      <c r="C55" s="317" t="s">
        <v>1540</v>
      </c>
      <c r="D55" s="317"/>
      <c r="E55" s="317"/>
      <c r="F55" s="317"/>
      <c r="G55" s="317"/>
      <c r="H55" s="317"/>
      <c r="I55" s="317"/>
      <c r="J55" s="317"/>
      <c r="K55" s="198"/>
    </row>
    <row r="56" spans="2:11" customFormat="1" ht="12.75" customHeight="1">
      <c r="B56" s="197"/>
      <c r="C56" s="200"/>
      <c r="D56" s="200"/>
      <c r="E56" s="200"/>
      <c r="F56" s="200"/>
      <c r="G56" s="200"/>
      <c r="H56" s="200"/>
      <c r="I56" s="200"/>
      <c r="J56" s="200"/>
      <c r="K56" s="198"/>
    </row>
    <row r="57" spans="2:11" customFormat="1" ht="15" customHeight="1">
      <c r="B57" s="197"/>
      <c r="C57" s="317" t="s">
        <v>1541</v>
      </c>
      <c r="D57" s="317"/>
      <c r="E57" s="317"/>
      <c r="F57" s="317"/>
      <c r="G57" s="317"/>
      <c r="H57" s="317"/>
      <c r="I57" s="317"/>
      <c r="J57" s="317"/>
      <c r="K57" s="198"/>
    </row>
    <row r="58" spans="2:11" customFormat="1" ht="15" customHeight="1">
      <c r="B58" s="197"/>
      <c r="C58" s="202"/>
      <c r="D58" s="317" t="s">
        <v>1542</v>
      </c>
      <c r="E58" s="317"/>
      <c r="F58" s="317"/>
      <c r="G58" s="317"/>
      <c r="H58" s="317"/>
      <c r="I58" s="317"/>
      <c r="J58" s="317"/>
      <c r="K58" s="198"/>
    </row>
    <row r="59" spans="2:11" customFormat="1" ht="15" customHeight="1">
      <c r="B59" s="197"/>
      <c r="C59" s="202"/>
      <c r="D59" s="317" t="s">
        <v>1543</v>
      </c>
      <c r="E59" s="317"/>
      <c r="F59" s="317"/>
      <c r="G59" s="317"/>
      <c r="H59" s="317"/>
      <c r="I59" s="317"/>
      <c r="J59" s="317"/>
      <c r="K59" s="198"/>
    </row>
    <row r="60" spans="2:11" customFormat="1" ht="15" customHeight="1">
      <c r="B60" s="197"/>
      <c r="C60" s="202"/>
      <c r="D60" s="317" t="s">
        <v>1544</v>
      </c>
      <c r="E60" s="317"/>
      <c r="F60" s="317"/>
      <c r="G60" s="317"/>
      <c r="H60" s="317"/>
      <c r="I60" s="317"/>
      <c r="J60" s="317"/>
      <c r="K60" s="198"/>
    </row>
    <row r="61" spans="2:11" customFormat="1" ht="15" customHeight="1">
      <c r="B61" s="197"/>
      <c r="C61" s="202"/>
      <c r="D61" s="317" t="s">
        <v>1545</v>
      </c>
      <c r="E61" s="317"/>
      <c r="F61" s="317"/>
      <c r="G61" s="317"/>
      <c r="H61" s="317"/>
      <c r="I61" s="317"/>
      <c r="J61" s="317"/>
      <c r="K61" s="198"/>
    </row>
    <row r="62" spans="2:11" customFormat="1" ht="15" customHeight="1">
      <c r="B62" s="197"/>
      <c r="C62" s="202"/>
      <c r="D62" s="320" t="s">
        <v>1546</v>
      </c>
      <c r="E62" s="320"/>
      <c r="F62" s="320"/>
      <c r="G62" s="320"/>
      <c r="H62" s="320"/>
      <c r="I62" s="320"/>
      <c r="J62" s="320"/>
      <c r="K62" s="198"/>
    </row>
    <row r="63" spans="2:11" customFormat="1" ht="15" customHeight="1">
      <c r="B63" s="197"/>
      <c r="C63" s="202"/>
      <c r="D63" s="317" t="s">
        <v>1547</v>
      </c>
      <c r="E63" s="317"/>
      <c r="F63" s="317"/>
      <c r="G63" s="317"/>
      <c r="H63" s="317"/>
      <c r="I63" s="317"/>
      <c r="J63" s="317"/>
      <c r="K63" s="198"/>
    </row>
    <row r="64" spans="2:11" customFormat="1" ht="12.75" customHeight="1">
      <c r="B64" s="197"/>
      <c r="C64" s="202"/>
      <c r="D64" s="202"/>
      <c r="E64" s="205"/>
      <c r="F64" s="202"/>
      <c r="G64" s="202"/>
      <c r="H64" s="202"/>
      <c r="I64" s="202"/>
      <c r="J64" s="202"/>
      <c r="K64" s="198"/>
    </row>
    <row r="65" spans="2:11" customFormat="1" ht="15" customHeight="1">
      <c r="B65" s="197"/>
      <c r="C65" s="202"/>
      <c r="D65" s="317" t="s">
        <v>1548</v>
      </c>
      <c r="E65" s="317"/>
      <c r="F65" s="317"/>
      <c r="G65" s="317"/>
      <c r="H65" s="317"/>
      <c r="I65" s="317"/>
      <c r="J65" s="317"/>
      <c r="K65" s="198"/>
    </row>
    <row r="66" spans="2:11" customFormat="1" ht="15" customHeight="1">
      <c r="B66" s="197"/>
      <c r="C66" s="202"/>
      <c r="D66" s="320" t="s">
        <v>1549</v>
      </c>
      <c r="E66" s="320"/>
      <c r="F66" s="320"/>
      <c r="G66" s="320"/>
      <c r="H66" s="320"/>
      <c r="I66" s="320"/>
      <c r="J66" s="320"/>
      <c r="K66" s="198"/>
    </row>
    <row r="67" spans="2:11" customFormat="1" ht="15" customHeight="1">
      <c r="B67" s="197"/>
      <c r="C67" s="202"/>
      <c r="D67" s="317" t="s">
        <v>1550</v>
      </c>
      <c r="E67" s="317"/>
      <c r="F67" s="317"/>
      <c r="G67" s="317"/>
      <c r="H67" s="317"/>
      <c r="I67" s="317"/>
      <c r="J67" s="317"/>
      <c r="K67" s="198"/>
    </row>
    <row r="68" spans="2:11" customFormat="1" ht="15" customHeight="1">
      <c r="B68" s="197"/>
      <c r="C68" s="202"/>
      <c r="D68" s="317" t="s">
        <v>1551</v>
      </c>
      <c r="E68" s="317"/>
      <c r="F68" s="317"/>
      <c r="G68" s="317"/>
      <c r="H68" s="317"/>
      <c r="I68" s="317"/>
      <c r="J68" s="317"/>
      <c r="K68" s="198"/>
    </row>
    <row r="69" spans="2:11" customFormat="1" ht="15" customHeight="1">
      <c r="B69" s="197"/>
      <c r="C69" s="202"/>
      <c r="D69" s="317" t="s">
        <v>1552</v>
      </c>
      <c r="E69" s="317"/>
      <c r="F69" s="317"/>
      <c r="G69" s="317"/>
      <c r="H69" s="317"/>
      <c r="I69" s="317"/>
      <c r="J69" s="317"/>
      <c r="K69" s="198"/>
    </row>
    <row r="70" spans="2:11" customFormat="1" ht="15" customHeight="1">
      <c r="B70" s="197"/>
      <c r="C70" s="202"/>
      <c r="D70" s="317" t="s">
        <v>1553</v>
      </c>
      <c r="E70" s="317"/>
      <c r="F70" s="317"/>
      <c r="G70" s="317"/>
      <c r="H70" s="317"/>
      <c r="I70" s="317"/>
      <c r="J70" s="317"/>
      <c r="K70" s="198"/>
    </row>
    <row r="71" spans="2:11" customFormat="1" ht="12.75" customHeight="1">
      <c r="B71" s="206"/>
      <c r="C71" s="207"/>
      <c r="D71" s="207"/>
      <c r="E71" s="207"/>
      <c r="F71" s="207"/>
      <c r="G71" s="207"/>
      <c r="H71" s="207"/>
      <c r="I71" s="207"/>
      <c r="J71" s="207"/>
      <c r="K71" s="208"/>
    </row>
    <row r="72" spans="2:11" customFormat="1" ht="18.75" customHeight="1">
      <c r="B72" s="209"/>
      <c r="C72" s="209"/>
      <c r="D72" s="209"/>
      <c r="E72" s="209"/>
      <c r="F72" s="209"/>
      <c r="G72" s="209"/>
      <c r="H72" s="209"/>
      <c r="I72" s="209"/>
      <c r="J72" s="209"/>
      <c r="K72" s="210"/>
    </row>
    <row r="73" spans="2:11" customFormat="1" ht="18.75" customHeight="1">
      <c r="B73" s="210"/>
      <c r="C73" s="210"/>
      <c r="D73" s="210"/>
      <c r="E73" s="210"/>
      <c r="F73" s="210"/>
      <c r="G73" s="210"/>
      <c r="H73" s="210"/>
      <c r="I73" s="210"/>
      <c r="J73" s="210"/>
      <c r="K73" s="210"/>
    </row>
    <row r="74" spans="2:11" customFormat="1" ht="7.5" customHeight="1">
      <c r="B74" s="211"/>
      <c r="C74" s="212"/>
      <c r="D74" s="212"/>
      <c r="E74" s="212"/>
      <c r="F74" s="212"/>
      <c r="G74" s="212"/>
      <c r="H74" s="212"/>
      <c r="I74" s="212"/>
      <c r="J74" s="212"/>
      <c r="K74" s="213"/>
    </row>
    <row r="75" spans="2:11" customFormat="1" ht="45" customHeight="1">
      <c r="B75" s="214"/>
      <c r="C75" s="321" t="s">
        <v>1554</v>
      </c>
      <c r="D75" s="321"/>
      <c r="E75" s="321"/>
      <c r="F75" s="321"/>
      <c r="G75" s="321"/>
      <c r="H75" s="321"/>
      <c r="I75" s="321"/>
      <c r="J75" s="321"/>
      <c r="K75" s="215"/>
    </row>
    <row r="76" spans="2:11" customFormat="1" ht="17.25" customHeight="1">
      <c r="B76" s="214"/>
      <c r="C76" s="216" t="s">
        <v>1555</v>
      </c>
      <c r="D76" s="216"/>
      <c r="E76" s="216"/>
      <c r="F76" s="216" t="s">
        <v>1556</v>
      </c>
      <c r="G76" s="217"/>
      <c r="H76" s="216" t="s">
        <v>54</v>
      </c>
      <c r="I76" s="216" t="s">
        <v>57</v>
      </c>
      <c r="J76" s="216" t="s">
        <v>1557</v>
      </c>
      <c r="K76" s="215"/>
    </row>
    <row r="77" spans="2:11" customFormat="1" ht="17.25" customHeight="1">
      <c r="B77" s="214"/>
      <c r="C77" s="218" t="s">
        <v>1558</v>
      </c>
      <c r="D77" s="218"/>
      <c r="E77" s="218"/>
      <c r="F77" s="219" t="s">
        <v>1559</v>
      </c>
      <c r="G77" s="220"/>
      <c r="H77" s="218"/>
      <c r="I77" s="218"/>
      <c r="J77" s="218" t="s">
        <v>1560</v>
      </c>
      <c r="K77" s="215"/>
    </row>
    <row r="78" spans="2:11" customFormat="1" ht="5.25" customHeight="1">
      <c r="B78" s="214"/>
      <c r="C78" s="221"/>
      <c r="D78" s="221"/>
      <c r="E78" s="221"/>
      <c r="F78" s="221"/>
      <c r="G78" s="222"/>
      <c r="H78" s="221"/>
      <c r="I78" s="221"/>
      <c r="J78" s="221"/>
      <c r="K78" s="215"/>
    </row>
    <row r="79" spans="2:11" customFormat="1" ht="15" customHeight="1">
      <c r="B79" s="214"/>
      <c r="C79" s="203" t="s">
        <v>53</v>
      </c>
      <c r="D79" s="223"/>
      <c r="E79" s="223"/>
      <c r="F79" s="224" t="s">
        <v>1561</v>
      </c>
      <c r="G79" s="225"/>
      <c r="H79" s="203" t="s">
        <v>1562</v>
      </c>
      <c r="I79" s="203" t="s">
        <v>1563</v>
      </c>
      <c r="J79" s="203">
        <v>20</v>
      </c>
      <c r="K79" s="215"/>
    </row>
    <row r="80" spans="2:11" customFormat="1" ht="15" customHeight="1">
      <c r="B80" s="214"/>
      <c r="C80" s="203" t="s">
        <v>1564</v>
      </c>
      <c r="D80" s="203"/>
      <c r="E80" s="203"/>
      <c r="F80" s="224" t="s">
        <v>1561</v>
      </c>
      <c r="G80" s="225"/>
      <c r="H80" s="203" t="s">
        <v>1565</v>
      </c>
      <c r="I80" s="203" t="s">
        <v>1563</v>
      </c>
      <c r="J80" s="203">
        <v>120</v>
      </c>
      <c r="K80" s="215"/>
    </row>
    <row r="81" spans="2:11" customFormat="1" ht="15" customHeight="1">
      <c r="B81" s="226"/>
      <c r="C81" s="203" t="s">
        <v>1566</v>
      </c>
      <c r="D81" s="203"/>
      <c r="E81" s="203"/>
      <c r="F81" s="224" t="s">
        <v>1567</v>
      </c>
      <c r="G81" s="225"/>
      <c r="H81" s="203" t="s">
        <v>1568</v>
      </c>
      <c r="I81" s="203" t="s">
        <v>1563</v>
      </c>
      <c r="J81" s="203">
        <v>50</v>
      </c>
      <c r="K81" s="215"/>
    </row>
    <row r="82" spans="2:11" customFormat="1" ht="15" customHeight="1">
      <c r="B82" s="226"/>
      <c r="C82" s="203" t="s">
        <v>1569</v>
      </c>
      <c r="D82" s="203"/>
      <c r="E82" s="203"/>
      <c r="F82" s="224" t="s">
        <v>1561</v>
      </c>
      <c r="G82" s="225"/>
      <c r="H82" s="203" t="s">
        <v>1570</v>
      </c>
      <c r="I82" s="203" t="s">
        <v>1571</v>
      </c>
      <c r="J82" s="203"/>
      <c r="K82" s="215"/>
    </row>
    <row r="83" spans="2:11" customFormat="1" ht="15" customHeight="1">
      <c r="B83" s="226"/>
      <c r="C83" s="203" t="s">
        <v>1572</v>
      </c>
      <c r="D83" s="203"/>
      <c r="E83" s="203"/>
      <c r="F83" s="224" t="s">
        <v>1567</v>
      </c>
      <c r="G83" s="203"/>
      <c r="H83" s="203" t="s">
        <v>1573</v>
      </c>
      <c r="I83" s="203" t="s">
        <v>1563</v>
      </c>
      <c r="J83" s="203">
        <v>15</v>
      </c>
      <c r="K83" s="215"/>
    </row>
    <row r="84" spans="2:11" customFormat="1" ht="15" customHeight="1">
      <c r="B84" s="226"/>
      <c r="C84" s="203" t="s">
        <v>1574</v>
      </c>
      <c r="D84" s="203"/>
      <c r="E84" s="203"/>
      <c r="F84" s="224" t="s">
        <v>1567</v>
      </c>
      <c r="G84" s="203"/>
      <c r="H84" s="203" t="s">
        <v>1575</v>
      </c>
      <c r="I84" s="203" t="s">
        <v>1563</v>
      </c>
      <c r="J84" s="203">
        <v>15</v>
      </c>
      <c r="K84" s="215"/>
    </row>
    <row r="85" spans="2:11" customFormat="1" ht="15" customHeight="1">
      <c r="B85" s="226"/>
      <c r="C85" s="203" t="s">
        <v>1576</v>
      </c>
      <c r="D85" s="203"/>
      <c r="E85" s="203"/>
      <c r="F85" s="224" t="s">
        <v>1567</v>
      </c>
      <c r="G85" s="203"/>
      <c r="H85" s="203" t="s">
        <v>1577</v>
      </c>
      <c r="I85" s="203" t="s">
        <v>1563</v>
      </c>
      <c r="J85" s="203">
        <v>20</v>
      </c>
      <c r="K85" s="215"/>
    </row>
    <row r="86" spans="2:11" customFormat="1" ht="15" customHeight="1">
      <c r="B86" s="226"/>
      <c r="C86" s="203" t="s">
        <v>1578</v>
      </c>
      <c r="D86" s="203"/>
      <c r="E86" s="203"/>
      <c r="F86" s="224" t="s">
        <v>1567</v>
      </c>
      <c r="G86" s="203"/>
      <c r="H86" s="203" t="s">
        <v>1579</v>
      </c>
      <c r="I86" s="203" t="s">
        <v>1563</v>
      </c>
      <c r="J86" s="203">
        <v>20</v>
      </c>
      <c r="K86" s="215"/>
    </row>
    <row r="87" spans="2:11" customFormat="1" ht="15" customHeight="1">
      <c r="B87" s="226"/>
      <c r="C87" s="203" t="s">
        <v>1580</v>
      </c>
      <c r="D87" s="203"/>
      <c r="E87" s="203"/>
      <c r="F87" s="224" t="s">
        <v>1567</v>
      </c>
      <c r="G87" s="225"/>
      <c r="H87" s="203" t="s">
        <v>1581</v>
      </c>
      <c r="I87" s="203" t="s">
        <v>1563</v>
      </c>
      <c r="J87" s="203">
        <v>50</v>
      </c>
      <c r="K87" s="215"/>
    </row>
    <row r="88" spans="2:11" customFormat="1" ht="15" customHeight="1">
      <c r="B88" s="226"/>
      <c r="C88" s="203" t="s">
        <v>1582</v>
      </c>
      <c r="D88" s="203"/>
      <c r="E88" s="203"/>
      <c r="F88" s="224" t="s">
        <v>1567</v>
      </c>
      <c r="G88" s="225"/>
      <c r="H88" s="203" t="s">
        <v>1583</v>
      </c>
      <c r="I88" s="203" t="s">
        <v>1563</v>
      </c>
      <c r="J88" s="203">
        <v>20</v>
      </c>
      <c r="K88" s="215"/>
    </row>
    <row r="89" spans="2:11" customFormat="1" ht="15" customHeight="1">
      <c r="B89" s="226"/>
      <c r="C89" s="203" t="s">
        <v>1584</v>
      </c>
      <c r="D89" s="203"/>
      <c r="E89" s="203"/>
      <c r="F89" s="224" t="s">
        <v>1567</v>
      </c>
      <c r="G89" s="225"/>
      <c r="H89" s="203" t="s">
        <v>1585</v>
      </c>
      <c r="I89" s="203" t="s">
        <v>1563</v>
      </c>
      <c r="J89" s="203">
        <v>20</v>
      </c>
      <c r="K89" s="215"/>
    </row>
    <row r="90" spans="2:11" customFormat="1" ht="15" customHeight="1">
      <c r="B90" s="226"/>
      <c r="C90" s="203" t="s">
        <v>1586</v>
      </c>
      <c r="D90" s="203"/>
      <c r="E90" s="203"/>
      <c r="F90" s="224" t="s">
        <v>1567</v>
      </c>
      <c r="G90" s="225"/>
      <c r="H90" s="203" t="s">
        <v>1587</v>
      </c>
      <c r="I90" s="203" t="s">
        <v>1563</v>
      </c>
      <c r="J90" s="203">
        <v>50</v>
      </c>
      <c r="K90" s="215"/>
    </row>
    <row r="91" spans="2:11" customFormat="1" ht="15" customHeight="1">
      <c r="B91" s="226"/>
      <c r="C91" s="203" t="s">
        <v>1588</v>
      </c>
      <c r="D91" s="203"/>
      <c r="E91" s="203"/>
      <c r="F91" s="224" t="s">
        <v>1567</v>
      </c>
      <c r="G91" s="225"/>
      <c r="H91" s="203" t="s">
        <v>1588</v>
      </c>
      <c r="I91" s="203" t="s">
        <v>1563</v>
      </c>
      <c r="J91" s="203">
        <v>50</v>
      </c>
      <c r="K91" s="215"/>
    </row>
    <row r="92" spans="2:11" customFormat="1" ht="15" customHeight="1">
      <c r="B92" s="226"/>
      <c r="C92" s="203" t="s">
        <v>1589</v>
      </c>
      <c r="D92" s="203"/>
      <c r="E92" s="203"/>
      <c r="F92" s="224" t="s">
        <v>1567</v>
      </c>
      <c r="G92" s="225"/>
      <c r="H92" s="203" t="s">
        <v>1590</v>
      </c>
      <c r="I92" s="203" t="s">
        <v>1563</v>
      </c>
      <c r="J92" s="203">
        <v>255</v>
      </c>
      <c r="K92" s="215"/>
    </row>
    <row r="93" spans="2:11" customFormat="1" ht="15" customHeight="1">
      <c r="B93" s="226"/>
      <c r="C93" s="203" t="s">
        <v>1591</v>
      </c>
      <c r="D93" s="203"/>
      <c r="E93" s="203"/>
      <c r="F93" s="224" t="s">
        <v>1561</v>
      </c>
      <c r="G93" s="225"/>
      <c r="H93" s="203" t="s">
        <v>1592</v>
      </c>
      <c r="I93" s="203" t="s">
        <v>1593</v>
      </c>
      <c r="J93" s="203"/>
      <c r="K93" s="215"/>
    </row>
    <row r="94" spans="2:11" customFormat="1" ht="15" customHeight="1">
      <c r="B94" s="226"/>
      <c r="C94" s="203" t="s">
        <v>1594</v>
      </c>
      <c r="D94" s="203"/>
      <c r="E94" s="203"/>
      <c r="F94" s="224" t="s">
        <v>1561</v>
      </c>
      <c r="G94" s="225"/>
      <c r="H94" s="203" t="s">
        <v>1595</v>
      </c>
      <c r="I94" s="203" t="s">
        <v>1596</v>
      </c>
      <c r="J94" s="203"/>
      <c r="K94" s="215"/>
    </row>
    <row r="95" spans="2:11" customFormat="1" ht="15" customHeight="1">
      <c r="B95" s="226"/>
      <c r="C95" s="203" t="s">
        <v>1597</v>
      </c>
      <c r="D95" s="203"/>
      <c r="E95" s="203"/>
      <c r="F95" s="224" t="s">
        <v>1561</v>
      </c>
      <c r="G95" s="225"/>
      <c r="H95" s="203" t="s">
        <v>1597</v>
      </c>
      <c r="I95" s="203" t="s">
        <v>1596</v>
      </c>
      <c r="J95" s="203"/>
      <c r="K95" s="215"/>
    </row>
    <row r="96" spans="2:11" customFormat="1" ht="15" customHeight="1">
      <c r="B96" s="226"/>
      <c r="C96" s="203" t="s">
        <v>38</v>
      </c>
      <c r="D96" s="203"/>
      <c r="E96" s="203"/>
      <c r="F96" s="224" t="s">
        <v>1561</v>
      </c>
      <c r="G96" s="225"/>
      <c r="H96" s="203" t="s">
        <v>1598</v>
      </c>
      <c r="I96" s="203" t="s">
        <v>1596</v>
      </c>
      <c r="J96" s="203"/>
      <c r="K96" s="215"/>
    </row>
    <row r="97" spans="2:11" customFormat="1" ht="15" customHeight="1">
      <c r="B97" s="226"/>
      <c r="C97" s="203" t="s">
        <v>48</v>
      </c>
      <c r="D97" s="203"/>
      <c r="E97" s="203"/>
      <c r="F97" s="224" t="s">
        <v>1561</v>
      </c>
      <c r="G97" s="225"/>
      <c r="H97" s="203" t="s">
        <v>1599</v>
      </c>
      <c r="I97" s="203" t="s">
        <v>1596</v>
      </c>
      <c r="J97" s="203"/>
      <c r="K97" s="215"/>
    </row>
    <row r="98" spans="2:11" customFormat="1" ht="15" customHeight="1">
      <c r="B98" s="227"/>
      <c r="C98" s="228"/>
      <c r="D98" s="228"/>
      <c r="E98" s="228"/>
      <c r="F98" s="228"/>
      <c r="G98" s="228"/>
      <c r="H98" s="228"/>
      <c r="I98" s="228"/>
      <c r="J98" s="228"/>
      <c r="K98" s="229"/>
    </row>
    <row r="99" spans="2:11" customFormat="1" ht="18.75" customHeight="1">
      <c r="B99" s="230"/>
      <c r="C99" s="231"/>
      <c r="D99" s="231"/>
      <c r="E99" s="231"/>
      <c r="F99" s="231"/>
      <c r="G99" s="231"/>
      <c r="H99" s="231"/>
      <c r="I99" s="231"/>
      <c r="J99" s="231"/>
      <c r="K99" s="230"/>
    </row>
    <row r="100" spans="2:11" customFormat="1" ht="18.75" customHeight="1">
      <c r="B100" s="210"/>
      <c r="C100" s="210"/>
      <c r="D100" s="210"/>
      <c r="E100" s="210"/>
      <c r="F100" s="210"/>
      <c r="G100" s="210"/>
      <c r="H100" s="210"/>
      <c r="I100" s="210"/>
      <c r="J100" s="210"/>
      <c r="K100" s="210"/>
    </row>
    <row r="101" spans="2:11" customFormat="1" ht="7.5" customHeight="1">
      <c r="B101" s="211"/>
      <c r="C101" s="212"/>
      <c r="D101" s="212"/>
      <c r="E101" s="212"/>
      <c r="F101" s="212"/>
      <c r="G101" s="212"/>
      <c r="H101" s="212"/>
      <c r="I101" s="212"/>
      <c r="J101" s="212"/>
      <c r="K101" s="213"/>
    </row>
    <row r="102" spans="2:11" customFormat="1" ht="45" customHeight="1">
      <c r="B102" s="214"/>
      <c r="C102" s="321" t="s">
        <v>1600</v>
      </c>
      <c r="D102" s="321"/>
      <c r="E102" s="321"/>
      <c r="F102" s="321"/>
      <c r="G102" s="321"/>
      <c r="H102" s="321"/>
      <c r="I102" s="321"/>
      <c r="J102" s="321"/>
      <c r="K102" s="215"/>
    </row>
    <row r="103" spans="2:11" customFormat="1" ht="17.25" customHeight="1">
      <c r="B103" s="214"/>
      <c r="C103" s="216" t="s">
        <v>1555</v>
      </c>
      <c r="D103" s="216"/>
      <c r="E103" s="216"/>
      <c r="F103" s="216" t="s">
        <v>1556</v>
      </c>
      <c r="G103" s="217"/>
      <c r="H103" s="216" t="s">
        <v>54</v>
      </c>
      <c r="I103" s="216" t="s">
        <v>57</v>
      </c>
      <c r="J103" s="216" t="s">
        <v>1557</v>
      </c>
      <c r="K103" s="215"/>
    </row>
    <row r="104" spans="2:11" customFormat="1" ht="17.25" customHeight="1">
      <c r="B104" s="214"/>
      <c r="C104" s="218" t="s">
        <v>1558</v>
      </c>
      <c r="D104" s="218"/>
      <c r="E104" s="218"/>
      <c r="F104" s="219" t="s">
        <v>1559</v>
      </c>
      <c r="G104" s="220"/>
      <c r="H104" s="218"/>
      <c r="I104" s="218"/>
      <c r="J104" s="218" t="s">
        <v>1560</v>
      </c>
      <c r="K104" s="215"/>
    </row>
    <row r="105" spans="2:11" customFormat="1" ht="5.25" customHeight="1">
      <c r="B105" s="214"/>
      <c r="C105" s="216"/>
      <c r="D105" s="216"/>
      <c r="E105" s="216"/>
      <c r="F105" s="216"/>
      <c r="G105" s="232"/>
      <c r="H105" s="216"/>
      <c r="I105" s="216"/>
      <c r="J105" s="216"/>
      <c r="K105" s="215"/>
    </row>
    <row r="106" spans="2:11" customFormat="1" ht="15" customHeight="1">
      <c r="B106" s="214"/>
      <c r="C106" s="203" t="s">
        <v>53</v>
      </c>
      <c r="D106" s="223"/>
      <c r="E106" s="223"/>
      <c r="F106" s="224" t="s">
        <v>1561</v>
      </c>
      <c r="G106" s="203"/>
      <c r="H106" s="203" t="s">
        <v>1601</v>
      </c>
      <c r="I106" s="203" t="s">
        <v>1563</v>
      </c>
      <c r="J106" s="203">
        <v>20</v>
      </c>
      <c r="K106" s="215"/>
    </row>
    <row r="107" spans="2:11" customFormat="1" ht="15" customHeight="1">
      <c r="B107" s="214"/>
      <c r="C107" s="203" t="s">
        <v>1564</v>
      </c>
      <c r="D107" s="203"/>
      <c r="E107" s="203"/>
      <c r="F107" s="224" t="s">
        <v>1561</v>
      </c>
      <c r="G107" s="203"/>
      <c r="H107" s="203" t="s">
        <v>1601</v>
      </c>
      <c r="I107" s="203" t="s">
        <v>1563</v>
      </c>
      <c r="J107" s="203">
        <v>120</v>
      </c>
      <c r="K107" s="215"/>
    </row>
    <row r="108" spans="2:11" customFormat="1" ht="15" customHeight="1">
      <c r="B108" s="226"/>
      <c r="C108" s="203" t="s">
        <v>1566</v>
      </c>
      <c r="D108" s="203"/>
      <c r="E108" s="203"/>
      <c r="F108" s="224" t="s">
        <v>1567</v>
      </c>
      <c r="G108" s="203"/>
      <c r="H108" s="203" t="s">
        <v>1601</v>
      </c>
      <c r="I108" s="203" t="s">
        <v>1563</v>
      </c>
      <c r="J108" s="203">
        <v>50</v>
      </c>
      <c r="K108" s="215"/>
    </row>
    <row r="109" spans="2:11" customFormat="1" ht="15" customHeight="1">
      <c r="B109" s="226"/>
      <c r="C109" s="203" t="s">
        <v>1569</v>
      </c>
      <c r="D109" s="203"/>
      <c r="E109" s="203"/>
      <c r="F109" s="224" t="s">
        <v>1561</v>
      </c>
      <c r="G109" s="203"/>
      <c r="H109" s="203" t="s">
        <v>1601</v>
      </c>
      <c r="I109" s="203" t="s">
        <v>1571</v>
      </c>
      <c r="J109" s="203"/>
      <c r="K109" s="215"/>
    </row>
    <row r="110" spans="2:11" customFormat="1" ht="15" customHeight="1">
      <c r="B110" s="226"/>
      <c r="C110" s="203" t="s">
        <v>1580</v>
      </c>
      <c r="D110" s="203"/>
      <c r="E110" s="203"/>
      <c r="F110" s="224" t="s">
        <v>1567</v>
      </c>
      <c r="G110" s="203"/>
      <c r="H110" s="203" t="s">
        <v>1601</v>
      </c>
      <c r="I110" s="203" t="s">
        <v>1563</v>
      </c>
      <c r="J110" s="203">
        <v>50</v>
      </c>
      <c r="K110" s="215"/>
    </row>
    <row r="111" spans="2:11" customFormat="1" ht="15" customHeight="1">
      <c r="B111" s="226"/>
      <c r="C111" s="203" t="s">
        <v>1588</v>
      </c>
      <c r="D111" s="203"/>
      <c r="E111" s="203"/>
      <c r="F111" s="224" t="s">
        <v>1567</v>
      </c>
      <c r="G111" s="203"/>
      <c r="H111" s="203" t="s">
        <v>1601</v>
      </c>
      <c r="I111" s="203" t="s">
        <v>1563</v>
      </c>
      <c r="J111" s="203">
        <v>50</v>
      </c>
      <c r="K111" s="215"/>
    </row>
    <row r="112" spans="2:11" customFormat="1" ht="15" customHeight="1">
      <c r="B112" s="226"/>
      <c r="C112" s="203" t="s">
        <v>1586</v>
      </c>
      <c r="D112" s="203"/>
      <c r="E112" s="203"/>
      <c r="F112" s="224" t="s">
        <v>1567</v>
      </c>
      <c r="G112" s="203"/>
      <c r="H112" s="203" t="s">
        <v>1601</v>
      </c>
      <c r="I112" s="203" t="s">
        <v>1563</v>
      </c>
      <c r="J112" s="203">
        <v>50</v>
      </c>
      <c r="K112" s="215"/>
    </row>
    <row r="113" spans="2:11" customFormat="1" ht="15" customHeight="1">
      <c r="B113" s="226"/>
      <c r="C113" s="203" t="s">
        <v>53</v>
      </c>
      <c r="D113" s="203"/>
      <c r="E113" s="203"/>
      <c r="F113" s="224" t="s">
        <v>1561</v>
      </c>
      <c r="G113" s="203"/>
      <c r="H113" s="203" t="s">
        <v>1602</v>
      </c>
      <c r="I113" s="203" t="s">
        <v>1563</v>
      </c>
      <c r="J113" s="203">
        <v>20</v>
      </c>
      <c r="K113" s="215"/>
    </row>
    <row r="114" spans="2:11" customFormat="1" ht="15" customHeight="1">
      <c r="B114" s="226"/>
      <c r="C114" s="203" t="s">
        <v>1603</v>
      </c>
      <c r="D114" s="203"/>
      <c r="E114" s="203"/>
      <c r="F114" s="224" t="s">
        <v>1561</v>
      </c>
      <c r="G114" s="203"/>
      <c r="H114" s="203" t="s">
        <v>1604</v>
      </c>
      <c r="I114" s="203" t="s">
        <v>1563</v>
      </c>
      <c r="J114" s="203">
        <v>120</v>
      </c>
      <c r="K114" s="215"/>
    </row>
    <row r="115" spans="2:11" customFormat="1" ht="15" customHeight="1">
      <c r="B115" s="226"/>
      <c r="C115" s="203" t="s">
        <v>38</v>
      </c>
      <c r="D115" s="203"/>
      <c r="E115" s="203"/>
      <c r="F115" s="224" t="s">
        <v>1561</v>
      </c>
      <c r="G115" s="203"/>
      <c r="H115" s="203" t="s">
        <v>1605</v>
      </c>
      <c r="I115" s="203" t="s">
        <v>1596</v>
      </c>
      <c r="J115" s="203"/>
      <c r="K115" s="215"/>
    </row>
    <row r="116" spans="2:11" customFormat="1" ht="15" customHeight="1">
      <c r="B116" s="226"/>
      <c r="C116" s="203" t="s">
        <v>48</v>
      </c>
      <c r="D116" s="203"/>
      <c r="E116" s="203"/>
      <c r="F116" s="224" t="s">
        <v>1561</v>
      </c>
      <c r="G116" s="203"/>
      <c r="H116" s="203" t="s">
        <v>1606</v>
      </c>
      <c r="I116" s="203" t="s">
        <v>1596</v>
      </c>
      <c r="J116" s="203"/>
      <c r="K116" s="215"/>
    </row>
    <row r="117" spans="2:11" customFormat="1" ht="15" customHeight="1">
      <c r="B117" s="226"/>
      <c r="C117" s="203" t="s">
        <v>57</v>
      </c>
      <c r="D117" s="203"/>
      <c r="E117" s="203"/>
      <c r="F117" s="224" t="s">
        <v>1561</v>
      </c>
      <c r="G117" s="203"/>
      <c r="H117" s="203" t="s">
        <v>1607</v>
      </c>
      <c r="I117" s="203" t="s">
        <v>1608</v>
      </c>
      <c r="J117" s="203"/>
      <c r="K117" s="215"/>
    </row>
    <row r="118" spans="2:11" customFormat="1" ht="15" customHeight="1">
      <c r="B118" s="227"/>
      <c r="C118" s="233"/>
      <c r="D118" s="233"/>
      <c r="E118" s="233"/>
      <c r="F118" s="233"/>
      <c r="G118" s="233"/>
      <c r="H118" s="233"/>
      <c r="I118" s="233"/>
      <c r="J118" s="233"/>
      <c r="K118" s="229"/>
    </row>
    <row r="119" spans="2:11" customFormat="1" ht="18.75" customHeight="1">
      <c r="B119" s="234"/>
      <c r="C119" s="235"/>
      <c r="D119" s="235"/>
      <c r="E119" s="235"/>
      <c r="F119" s="236"/>
      <c r="G119" s="235"/>
      <c r="H119" s="235"/>
      <c r="I119" s="235"/>
      <c r="J119" s="235"/>
      <c r="K119" s="234"/>
    </row>
    <row r="120" spans="2:11" customFormat="1" ht="18.75" customHeight="1">
      <c r="B120" s="210"/>
      <c r="C120" s="210"/>
      <c r="D120" s="210"/>
      <c r="E120" s="210"/>
      <c r="F120" s="210"/>
      <c r="G120" s="210"/>
      <c r="H120" s="210"/>
      <c r="I120" s="210"/>
      <c r="J120" s="210"/>
      <c r="K120" s="210"/>
    </row>
    <row r="121" spans="2:11" customFormat="1" ht="7.5" customHeight="1">
      <c r="B121" s="237"/>
      <c r="C121" s="238"/>
      <c r="D121" s="238"/>
      <c r="E121" s="238"/>
      <c r="F121" s="238"/>
      <c r="G121" s="238"/>
      <c r="H121" s="238"/>
      <c r="I121" s="238"/>
      <c r="J121" s="238"/>
      <c r="K121" s="239"/>
    </row>
    <row r="122" spans="2:11" customFormat="1" ht="45" customHeight="1">
      <c r="B122" s="240"/>
      <c r="C122" s="319" t="s">
        <v>1609</v>
      </c>
      <c r="D122" s="319"/>
      <c r="E122" s="319"/>
      <c r="F122" s="319"/>
      <c r="G122" s="319"/>
      <c r="H122" s="319"/>
      <c r="I122" s="319"/>
      <c r="J122" s="319"/>
      <c r="K122" s="241"/>
    </row>
    <row r="123" spans="2:11" customFormat="1" ht="17.25" customHeight="1">
      <c r="B123" s="242"/>
      <c r="C123" s="216" t="s">
        <v>1555</v>
      </c>
      <c r="D123" s="216"/>
      <c r="E123" s="216"/>
      <c r="F123" s="216" t="s">
        <v>1556</v>
      </c>
      <c r="G123" s="217"/>
      <c r="H123" s="216" t="s">
        <v>54</v>
      </c>
      <c r="I123" s="216" t="s">
        <v>57</v>
      </c>
      <c r="J123" s="216" t="s">
        <v>1557</v>
      </c>
      <c r="K123" s="243"/>
    </row>
    <row r="124" spans="2:11" customFormat="1" ht="17.25" customHeight="1">
      <c r="B124" s="242"/>
      <c r="C124" s="218" t="s">
        <v>1558</v>
      </c>
      <c r="D124" s="218"/>
      <c r="E124" s="218"/>
      <c r="F124" s="219" t="s">
        <v>1559</v>
      </c>
      <c r="G124" s="220"/>
      <c r="H124" s="218"/>
      <c r="I124" s="218"/>
      <c r="J124" s="218" t="s">
        <v>1560</v>
      </c>
      <c r="K124" s="243"/>
    </row>
    <row r="125" spans="2:11" customFormat="1" ht="5.25" customHeight="1">
      <c r="B125" s="244"/>
      <c r="C125" s="221"/>
      <c r="D125" s="221"/>
      <c r="E125" s="221"/>
      <c r="F125" s="221"/>
      <c r="G125" s="245"/>
      <c r="H125" s="221"/>
      <c r="I125" s="221"/>
      <c r="J125" s="221"/>
      <c r="K125" s="246"/>
    </row>
    <row r="126" spans="2:11" customFormat="1" ht="15" customHeight="1">
      <c r="B126" s="244"/>
      <c r="C126" s="203" t="s">
        <v>1564</v>
      </c>
      <c r="D126" s="223"/>
      <c r="E126" s="223"/>
      <c r="F126" s="224" t="s">
        <v>1561</v>
      </c>
      <c r="G126" s="203"/>
      <c r="H126" s="203" t="s">
        <v>1601</v>
      </c>
      <c r="I126" s="203" t="s">
        <v>1563</v>
      </c>
      <c r="J126" s="203">
        <v>120</v>
      </c>
      <c r="K126" s="247"/>
    </row>
    <row r="127" spans="2:11" customFormat="1" ht="15" customHeight="1">
      <c r="B127" s="244"/>
      <c r="C127" s="203" t="s">
        <v>1610</v>
      </c>
      <c r="D127" s="203"/>
      <c r="E127" s="203"/>
      <c r="F127" s="224" t="s">
        <v>1561</v>
      </c>
      <c r="G127" s="203"/>
      <c r="H127" s="203" t="s">
        <v>1611</v>
      </c>
      <c r="I127" s="203" t="s">
        <v>1563</v>
      </c>
      <c r="J127" s="203" t="s">
        <v>1612</v>
      </c>
      <c r="K127" s="247"/>
    </row>
    <row r="128" spans="2:11" customFormat="1" ht="15" customHeight="1">
      <c r="B128" s="244"/>
      <c r="C128" s="203" t="s">
        <v>1509</v>
      </c>
      <c r="D128" s="203"/>
      <c r="E128" s="203"/>
      <c r="F128" s="224" t="s">
        <v>1561</v>
      </c>
      <c r="G128" s="203"/>
      <c r="H128" s="203" t="s">
        <v>1613</v>
      </c>
      <c r="I128" s="203" t="s">
        <v>1563</v>
      </c>
      <c r="J128" s="203" t="s">
        <v>1612</v>
      </c>
      <c r="K128" s="247"/>
    </row>
    <row r="129" spans="2:11" customFormat="1" ht="15" customHeight="1">
      <c r="B129" s="244"/>
      <c r="C129" s="203" t="s">
        <v>1572</v>
      </c>
      <c r="D129" s="203"/>
      <c r="E129" s="203"/>
      <c r="F129" s="224" t="s">
        <v>1567</v>
      </c>
      <c r="G129" s="203"/>
      <c r="H129" s="203" t="s">
        <v>1573</v>
      </c>
      <c r="I129" s="203" t="s">
        <v>1563</v>
      </c>
      <c r="J129" s="203">
        <v>15</v>
      </c>
      <c r="K129" s="247"/>
    </row>
    <row r="130" spans="2:11" customFormat="1" ht="15" customHeight="1">
      <c r="B130" s="244"/>
      <c r="C130" s="203" t="s">
        <v>1574</v>
      </c>
      <c r="D130" s="203"/>
      <c r="E130" s="203"/>
      <c r="F130" s="224" t="s">
        <v>1567</v>
      </c>
      <c r="G130" s="203"/>
      <c r="H130" s="203" t="s">
        <v>1575</v>
      </c>
      <c r="I130" s="203" t="s">
        <v>1563</v>
      </c>
      <c r="J130" s="203">
        <v>15</v>
      </c>
      <c r="K130" s="247"/>
    </row>
    <row r="131" spans="2:11" customFormat="1" ht="15" customHeight="1">
      <c r="B131" s="244"/>
      <c r="C131" s="203" t="s">
        <v>1576</v>
      </c>
      <c r="D131" s="203"/>
      <c r="E131" s="203"/>
      <c r="F131" s="224" t="s">
        <v>1567</v>
      </c>
      <c r="G131" s="203"/>
      <c r="H131" s="203" t="s">
        <v>1577</v>
      </c>
      <c r="I131" s="203" t="s">
        <v>1563</v>
      </c>
      <c r="J131" s="203">
        <v>20</v>
      </c>
      <c r="K131" s="247"/>
    </row>
    <row r="132" spans="2:11" customFormat="1" ht="15" customHeight="1">
      <c r="B132" s="244"/>
      <c r="C132" s="203" t="s">
        <v>1578</v>
      </c>
      <c r="D132" s="203"/>
      <c r="E132" s="203"/>
      <c r="F132" s="224" t="s">
        <v>1567</v>
      </c>
      <c r="G132" s="203"/>
      <c r="H132" s="203" t="s">
        <v>1579</v>
      </c>
      <c r="I132" s="203" t="s">
        <v>1563</v>
      </c>
      <c r="J132" s="203">
        <v>20</v>
      </c>
      <c r="K132" s="247"/>
    </row>
    <row r="133" spans="2:11" customFormat="1" ht="15" customHeight="1">
      <c r="B133" s="244"/>
      <c r="C133" s="203" t="s">
        <v>1566</v>
      </c>
      <c r="D133" s="203"/>
      <c r="E133" s="203"/>
      <c r="F133" s="224" t="s">
        <v>1567</v>
      </c>
      <c r="G133" s="203"/>
      <c r="H133" s="203" t="s">
        <v>1601</v>
      </c>
      <c r="I133" s="203" t="s">
        <v>1563</v>
      </c>
      <c r="J133" s="203">
        <v>50</v>
      </c>
      <c r="K133" s="247"/>
    </row>
    <row r="134" spans="2:11" customFormat="1" ht="15" customHeight="1">
      <c r="B134" s="244"/>
      <c r="C134" s="203" t="s">
        <v>1580</v>
      </c>
      <c r="D134" s="203"/>
      <c r="E134" s="203"/>
      <c r="F134" s="224" t="s">
        <v>1567</v>
      </c>
      <c r="G134" s="203"/>
      <c r="H134" s="203" t="s">
        <v>1601</v>
      </c>
      <c r="I134" s="203" t="s">
        <v>1563</v>
      </c>
      <c r="J134" s="203">
        <v>50</v>
      </c>
      <c r="K134" s="247"/>
    </row>
    <row r="135" spans="2:11" customFormat="1" ht="15" customHeight="1">
      <c r="B135" s="244"/>
      <c r="C135" s="203" t="s">
        <v>1586</v>
      </c>
      <c r="D135" s="203"/>
      <c r="E135" s="203"/>
      <c r="F135" s="224" t="s">
        <v>1567</v>
      </c>
      <c r="G135" s="203"/>
      <c r="H135" s="203" t="s">
        <v>1601</v>
      </c>
      <c r="I135" s="203" t="s">
        <v>1563</v>
      </c>
      <c r="J135" s="203">
        <v>50</v>
      </c>
      <c r="K135" s="247"/>
    </row>
    <row r="136" spans="2:11" customFormat="1" ht="15" customHeight="1">
      <c r="B136" s="244"/>
      <c r="C136" s="203" t="s">
        <v>1588</v>
      </c>
      <c r="D136" s="203"/>
      <c r="E136" s="203"/>
      <c r="F136" s="224" t="s">
        <v>1567</v>
      </c>
      <c r="G136" s="203"/>
      <c r="H136" s="203" t="s">
        <v>1601</v>
      </c>
      <c r="I136" s="203" t="s">
        <v>1563</v>
      </c>
      <c r="J136" s="203">
        <v>50</v>
      </c>
      <c r="K136" s="247"/>
    </row>
    <row r="137" spans="2:11" customFormat="1" ht="15" customHeight="1">
      <c r="B137" s="244"/>
      <c r="C137" s="203" t="s">
        <v>1589</v>
      </c>
      <c r="D137" s="203"/>
      <c r="E137" s="203"/>
      <c r="F137" s="224" t="s">
        <v>1567</v>
      </c>
      <c r="G137" s="203"/>
      <c r="H137" s="203" t="s">
        <v>1614</v>
      </c>
      <c r="I137" s="203" t="s">
        <v>1563</v>
      </c>
      <c r="J137" s="203">
        <v>255</v>
      </c>
      <c r="K137" s="247"/>
    </row>
    <row r="138" spans="2:11" customFormat="1" ht="15" customHeight="1">
      <c r="B138" s="244"/>
      <c r="C138" s="203" t="s">
        <v>1591</v>
      </c>
      <c r="D138" s="203"/>
      <c r="E138" s="203"/>
      <c r="F138" s="224" t="s">
        <v>1561</v>
      </c>
      <c r="G138" s="203"/>
      <c r="H138" s="203" t="s">
        <v>1615</v>
      </c>
      <c r="I138" s="203" t="s">
        <v>1593</v>
      </c>
      <c r="J138" s="203"/>
      <c r="K138" s="247"/>
    </row>
    <row r="139" spans="2:11" customFormat="1" ht="15" customHeight="1">
      <c r="B139" s="244"/>
      <c r="C139" s="203" t="s">
        <v>1594</v>
      </c>
      <c r="D139" s="203"/>
      <c r="E139" s="203"/>
      <c r="F139" s="224" t="s">
        <v>1561</v>
      </c>
      <c r="G139" s="203"/>
      <c r="H139" s="203" t="s">
        <v>1616</v>
      </c>
      <c r="I139" s="203" t="s">
        <v>1596</v>
      </c>
      <c r="J139" s="203"/>
      <c r="K139" s="247"/>
    </row>
    <row r="140" spans="2:11" customFormat="1" ht="15" customHeight="1">
      <c r="B140" s="244"/>
      <c r="C140" s="203" t="s">
        <v>1597</v>
      </c>
      <c r="D140" s="203"/>
      <c r="E140" s="203"/>
      <c r="F140" s="224" t="s">
        <v>1561</v>
      </c>
      <c r="G140" s="203"/>
      <c r="H140" s="203" t="s">
        <v>1597</v>
      </c>
      <c r="I140" s="203" t="s">
        <v>1596</v>
      </c>
      <c r="J140" s="203"/>
      <c r="K140" s="247"/>
    </row>
    <row r="141" spans="2:11" customFormat="1" ht="15" customHeight="1">
      <c r="B141" s="244"/>
      <c r="C141" s="203" t="s">
        <v>38</v>
      </c>
      <c r="D141" s="203"/>
      <c r="E141" s="203"/>
      <c r="F141" s="224" t="s">
        <v>1561</v>
      </c>
      <c r="G141" s="203"/>
      <c r="H141" s="203" t="s">
        <v>1617</v>
      </c>
      <c r="I141" s="203" t="s">
        <v>1596</v>
      </c>
      <c r="J141" s="203"/>
      <c r="K141" s="247"/>
    </row>
    <row r="142" spans="2:11" customFormat="1" ht="15" customHeight="1">
      <c r="B142" s="244"/>
      <c r="C142" s="203" t="s">
        <v>1618</v>
      </c>
      <c r="D142" s="203"/>
      <c r="E142" s="203"/>
      <c r="F142" s="224" t="s">
        <v>1561</v>
      </c>
      <c r="G142" s="203"/>
      <c r="H142" s="203" t="s">
        <v>1619</v>
      </c>
      <c r="I142" s="203" t="s">
        <v>1596</v>
      </c>
      <c r="J142" s="203"/>
      <c r="K142" s="247"/>
    </row>
    <row r="143" spans="2:11" customFormat="1" ht="15" customHeight="1">
      <c r="B143" s="248"/>
      <c r="C143" s="249"/>
      <c r="D143" s="249"/>
      <c r="E143" s="249"/>
      <c r="F143" s="249"/>
      <c r="G143" s="249"/>
      <c r="H143" s="249"/>
      <c r="I143" s="249"/>
      <c r="J143" s="249"/>
      <c r="K143" s="250"/>
    </row>
    <row r="144" spans="2:11" customFormat="1" ht="18.75" customHeight="1">
      <c r="B144" s="235"/>
      <c r="C144" s="235"/>
      <c r="D144" s="235"/>
      <c r="E144" s="235"/>
      <c r="F144" s="236"/>
      <c r="G144" s="235"/>
      <c r="H144" s="235"/>
      <c r="I144" s="235"/>
      <c r="J144" s="235"/>
      <c r="K144" s="235"/>
    </row>
    <row r="145" spans="2:11" customFormat="1" ht="18.75" customHeight="1">
      <c r="B145" s="210"/>
      <c r="C145" s="210"/>
      <c r="D145" s="210"/>
      <c r="E145" s="210"/>
      <c r="F145" s="210"/>
      <c r="G145" s="210"/>
      <c r="H145" s="210"/>
      <c r="I145" s="210"/>
      <c r="J145" s="210"/>
      <c r="K145" s="210"/>
    </row>
    <row r="146" spans="2:11" customFormat="1" ht="7.5" customHeight="1">
      <c r="B146" s="211"/>
      <c r="C146" s="212"/>
      <c r="D146" s="212"/>
      <c r="E146" s="212"/>
      <c r="F146" s="212"/>
      <c r="G146" s="212"/>
      <c r="H146" s="212"/>
      <c r="I146" s="212"/>
      <c r="J146" s="212"/>
      <c r="K146" s="213"/>
    </row>
    <row r="147" spans="2:11" customFormat="1" ht="45" customHeight="1">
      <c r="B147" s="214"/>
      <c r="C147" s="321" t="s">
        <v>1620</v>
      </c>
      <c r="D147" s="321"/>
      <c r="E147" s="321"/>
      <c r="F147" s="321"/>
      <c r="G147" s="321"/>
      <c r="H147" s="321"/>
      <c r="I147" s="321"/>
      <c r="J147" s="321"/>
      <c r="K147" s="215"/>
    </row>
    <row r="148" spans="2:11" customFormat="1" ht="17.25" customHeight="1">
      <c r="B148" s="214"/>
      <c r="C148" s="216" t="s">
        <v>1555</v>
      </c>
      <c r="D148" s="216"/>
      <c r="E148" s="216"/>
      <c r="F148" s="216" t="s">
        <v>1556</v>
      </c>
      <c r="G148" s="217"/>
      <c r="H148" s="216" t="s">
        <v>54</v>
      </c>
      <c r="I148" s="216" t="s">
        <v>57</v>
      </c>
      <c r="J148" s="216" t="s">
        <v>1557</v>
      </c>
      <c r="K148" s="215"/>
    </row>
    <row r="149" spans="2:11" customFormat="1" ht="17.25" customHeight="1">
      <c r="B149" s="214"/>
      <c r="C149" s="218" t="s">
        <v>1558</v>
      </c>
      <c r="D149" s="218"/>
      <c r="E149" s="218"/>
      <c r="F149" s="219" t="s">
        <v>1559</v>
      </c>
      <c r="G149" s="220"/>
      <c r="H149" s="218"/>
      <c r="I149" s="218"/>
      <c r="J149" s="218" t="s">
        <v>1560</v>
      </c>
      <c r="K149" s="215"/>
    </row>
    <row r="150" spans="2:11" customFormat="1" ht="5.25" customHeight="1">
      <c r="B150" s="226"/>
      <c r="C150" s="221"/>
      <c r="D150" s="221"/>
      <c r="E150" s="221"/>
      <c r="F150" s="221"/>
      <c r="G150" s="222"/>
      <c r="H150" s="221"/>
      <c r="I150" s="221"/>
      <c r="J150" s="221"/>
      <c r="K150" s="247"/>
    </row>
    <row r="151" spans="2:11" customFormat="1" ht="15" customHeight="1">
      <c r="B151" s="226"/>
      <c r="C151" s="251" t="s">
        <v>1564</v>
      </c>
      <c r="D151" s="203"/>
      <c r="E151" s="203"/>
      <c r="F151" s="252" t="s">
        <v>1561</v>
      </c>
      <c r="G151" s="203"/>
      <c r="H151" s="251" t="s">
        <v>1601</v>
      </c>
      <c r="I151" s="251" t="s">
        <v>1563</v>
      </c>
      <c r="J151" s="251">
        <v>120</v>
      </c>
      <c r="K151" s="247"/>
    </row>
    <row r="152" spans="2:11" customFormat="1" ht="15" customHeight="1">
      <c r="B152" s="226"/>
      <c r="C152" s="251" t="s">
        <v>1610</v>
      </c>
      <c r="D152" s="203"/>
      <c r="E152" s="203"/>
      <c r="F152" s="252" t="s">
        <v>1561</v>
      </c>
      <c r="G152" s="203"/>
      <c r="H152" s="251" t="s">
        <v>1621</v>
      </c>
      <c r="I152" s="251" t="s">
        <v>1563</v>
      </c>
      <c r="J152" s="251" t="s">
        <v>1612</v>
      </c>
      <c r="K152" s="247"/>
    </row>
    <row r="153" spans="2:11" customFormat="1" ht="15" customHeight="1">
      <c r="B153" s="226"/>
      <c r="C153" s="251" t="s">
        <v>1509</v>
      </c>
      <c r="D153" s="203"/>
      <c r="E153" s="203"/>
      <c r="F153" s="252" t="s">
        <v>1561</v>
      </c>
      <c r="G153" s="203"/>
      <c r="H153" s="251" t="s">
        <v>1622</v>
      </c>
      <c r="I153" s="251" t="s">
        <v>1563</v>
      </c>
      <c r="J153" s="251" t="s">
        <v>1612</v>
      </c>
      <c r="K153" s="247"/>
    </row>
    <row r="154" spans="2:11" customFormat="1" ht="15" customHeight="1">
      <c r="B154" s="226"/>
      <c r="C154" s="251" t="s">
        <v>1566</v>
      </c>
      <c r="D154" s="203"/>
      <c r="E154" s="203"/>
      <c r="F154" s="252" t="s">
        <v>1567</v>
      </c>
      <c r="G154" s="203"/>
      <c r="H154" s="251" t="s">
        <v>1601</v>
      </c>
      <c r="I154" s="251" t="s">
        <v>1563</v>
      </c>
      <c r="J154" s="251">
        <v>50</v>
      </c>
      <c r="K154" s="247"/>
    </row>
    <row r="155" spans="2:11" customFormat="1" ht="15" customHeight="1">
      <c r="B155" s="226"/>
      <c r="C155" s="251" t="s">
        <v>1569</v>
      </c>
      <c r="D155" s="203"/>
      <c r="E155" s="203"/>
      <c r="F155" s="252" t="s">
        <v>1561</v>
      </c>
      <c r="G155" s="203"/>
      <c r="H155" s="251" t="s">
        <v>1601</v>
      </c>
      <c r="I155" s="251" t="s">
        <v>1571</v>
      </c>
      <c r="J155" s="251"/>
      <c r="K155" s="247"/>
    </row>
    <row r="156" spans="2:11" customFormat="1" ht="15" customHeight="1">
      <c r="B156" s="226"/>
      <c r="C156" s="251" t="s">
        <v>1580</v>
      </c>
      <c r="D156" s="203"/>
      <c r="E156" s="203"/>
      <c r="F156" s="252" t="s">
        <v>1567</v>
      </c>
      <c r="G156" s="203"/>
      <c r="H156" s="251" t="s">
        <v>1601</v>
      </c>
      <c r="I156" s="251" t="s">
        <v>1563</v>
      </c>
      <c r="J156" s="251">
        <v>50</v>
      </c>
      <c r="K156" s="247"/>
    </row>
    <row r="157" spans="2:11" customFormat="1" ht="15" customHeight="1">
      <c r="B157" s="226"/>
      <c r="C157" s="251" t="s">
        <v>1588</v>
      </c>
      <c r="D157" s="203"/>
      <c r="E157" s="203"/>
      <c r="F157" s="252" t="s">
        <v>1567</v>
      </c>
      <c r="G157" s="203"/>
      <c r="H157" s="251" t="s">
        <v>1601</v>
      </c>
      <c r="I157" s="251" t="s">
        <v>1563</v>
      </c>
      <c r="J157" s="251">
        <v>50</v>
      </c>
      <c r="K157" s="247"/>
    </row>
    <row r="158" spans="2:11" customFormat="1" ht="15" customHeight="1">
      <c r="B158" s="226"/>
      <c r="C158" s="251" t="s">
        <v>1586</v>
      </c>
      <c r="D158" s="203"/>
      <c r="E158" s="203"/>
      <c r="F158" s="252" t="s">
        <v>1567</v>
      </c>
      <c r="G158" s="203"/>
      <c r="H158" s="251" t="s">
        <v>1601</v>
      </c>
      <c r="I158" s="251" t="s">
        <v>1563</v>
      </c>
      <c r="J158" s="251">
        <v>50</v>
      </c>
      <c r="K158" s="247"/>
    </row>
    <row r="159" spans="2:11" customFormat="1" ht="15" customHeight="1">
      <c r="B159" s="226"/>
      <c r="C159" s="251" t="s">
        <v>90</v>
      </c>
      <c r="D159" s="203"/>
      <c r="E159" s="203"/>
      <c r="F159" s="252" t="s">
        <v>1561</v>
      </c>
      <c r="G159" s="203"/>
      <c r="H159" s="251" t="s">
        <v>1623</v>
      </c>
      <c r="I159" s="251" t="s">
        <v>1563</v>
      </c>
      <c r="J159" s="251" t="s">
        <v>1624</v>
      </c>
      <c r="K159" s="247"/>
    </row>
    <row r="160" spans="2:11" customFormat="1" ht="15" customHeight="1">
      <c r="B160" s="226"/>
      <c r="C160" s="251" t="s">
        <v>1625</v>
      </c>
      <c r="D160" s="203"/>
      <c r="E160" s="203"/>
      <c r="F160" s="252" t="s">
        <v>1561</v>
      </c>
      <c r="G160" s="203"/>
      <c r="H160" s="251" t="s">
        <v>1626</v>
      </c>
      <c r="I160" s="251" t="s">
        <v>1596</v>
      </c>
      <c r="J160" s="251"/>
      <c r="K160" s="247"/>
    </row>
    <row r="161" spans="2:11" customFormat="1" ht="15" customHeight="1">
      <c r="B161" s="253"/>
      <c r="C161" s="233"/>
      <c r="D161" s="233"/>
      <c r="E161" s="233"/>
      <c r="F161" s="233"/>
      <c r="G161" s="233"/>
      <c r="H161" s="233"/>
      <c r="I161" s="233"/>
      <c r="J161" s="233"/>
      <c r="K161" s="254"/>
    </row>
    <row r="162" spans="2:11" customFormat="1" ht="18.75" customHeight="1">
      <c r="B162" s="235"/>
      <c r="C162" s="245"/>
      <c r="D162" s="245"/>
      <c r="E162" s="245"/>
      <c r="F162" s="255"/>
      <c r="G162" s="245"/>
      <c r="H162" s="245"/>
      <c r="I162" s="245"/>
      <c r="J162" s="245"/>
      <c r="K162" s="235"/>
    </row>
    <row r="163" spans="2:11" customFormat="1" ht="18.75" customHeight="1">
      <c r="B163" s="210"/>
      <c r="C163" s="210"/>
      <c r="D163" s="210"/>
      <c r="E163" s="210"/>
      <c r="F163" s="210"/>
      <c r="G163" s="210"/>
      <c r="H163" s="210"/>
      <c r="I163" s="210"/>
      <c r="J163" s="210"/>
      <c r="K163" s="210"/>
    </row>
    <row r="164" spans="2:11" customFormat="1" ht="7.5" customHeight="1">
      <c r="B164" s="192"/>
      <c r="C164" s="193"/>
      <c r="D164" s="193"/>
      <c r="E164" s="193"/>
      <c r="F164" s="193"/>
      <c r="G164" s="193"/>
      <c r="H164" s="193"/>
      <c r="I164" s="193"/>
      <c r="J164" s="193"/>
      <c r="K164" s="194"/>
    </row>
    <row r="165" spans="2:11" customFormat="1" ht="45" customHeight="1">
      <c r="B165" s="195"/>
      <c r="C165" s="319" t="s">
        <v>1627</v>
      </c>
      <c r="D165" s="319"/>
      <c r="E165" s="319"/>
      <c r="F165" s="319"/>
      <c r="G165" s="319"/>
      <c r="H165" s="319"/>
      <c r="I165" s="319"/>
      <c r="J165" s="319"/>
      <c r="K165" s="196"/>
    </row>
    <row r="166" spans="2:11" customFormat="1" ht="17.25" customHeight="1">
      <c r="B166" s="195"/>
      <c r="C166" s="216" t="s">
        <v>1555</v>
      </c>
      <c r="D166" s="216"/>
      <c r="E166" s="216"/>
      <c r="F166" s="216" t="s">
        <v>1556</v>
      </c>
      <c r="G166" s="256"/>
      <c r="H166" s="257" t="s">
        <v>54</v>
      </c>
      <c r="I166" s="257" t="s">
        <v>57</v>
      </c>
      <c r="J166" s="216" t="s">
        <v>1557</v>
      </c>
      <c r="K166" s="196"/>
    </row>
    <row r="167" spans="2:11" customFormat="1" ht="17.25" customHeight="1">
      <c r="B167" s="197"/>
      <c r="C167" s="218" t="s">
        <v>1558</v>
      </c>
      <c r="D167" s="218"/>
      <c r="E167" s="218"/>
      <c r="F167" s="219" t="s">
        <v>1559</v>
      </c>
      <c r="G167" s="258"/>
      <c r="H167" s="259"/>
      <c r="I167" s="259"/>
      <c r="J167" s="218" t="s">
        <v>1560</v>
      </c>
      <c r="K167" s="198"/>
    </row>
    <row r="168" spans="2:11" customFormat="1" ht="5.25" customHeight="1">
      <c r="B168" s="226"/>
      <c r="C168" s="221"/>
      <c r="D168" s="221"/>
      <c r="E168" s="221"/>
      <c r="F168" s="221"/>
      <c r="G168" s="222"/>
      <c r="H168" s="221"/>
      <c r="I168" s="221"/>
      <c r="J168" s="221"/>
      <c r="K168" s="247"/>
    </row>
    <row r="169" spans="2:11" customFormat="1" ht="15" customHeight="1">
      <c r="B169" s="226"/>
      <c r="C169" s="203" t="s">
        <v>1564</v>
      </c>
      <c r="D169" s="203"/>
      <c r="E169" s="203"/>
      <c r="F169" s="224" t="s">
        <v>1561</v>
      </c>
      <c r="G169" s="203"/>
      <c r="H169" s="203" t="s">
        <v>1601</v>
      </c>
      <c r="I169" s="203" t="s">
        <v>1563</v>
      </c>
      <c r="J169" s="203">
        <v>120</v>
      </c>
      <c r="K169" s="247"/>
    </row>
    <row r="170" spans="2:11" customFormat="1" ht="15" customHeight="1">
      <c r="B170" s="226"/>
      <c r="C170" s="203" t="s">
        <v>1610</v>
      </c>
      <c r="D170" s="203"/>
      <c r="E170" s="203"/>
      <c r="F170" s="224" t="s">
        <v>1561</v>
      </c>
      <c r="G170" s="203"/>
      <c r="H170" s="203" t="s">
        <v>1611</v>
      </c>
      <c r="I170" s="203" t="s">
        <v>1563</v>
      </c>
      <c r="J170" s="203" t="s">
        <v>1612</v>
      </c>
      <c r="K170" s="247"/>
    </row>
    <row r="171" spans="2:11" customFormat="1" ht="15" customHeight="1">
      <c r="B171" s="226"/>
      <c r="C171" s="203" t="s">
        <v>1509</v>
      </c>
      <c r="D171" s="203"/>
      <c r="E171" s="203"/>
      <c r="F171" s="224" t="s">
        <v>1561</v>
      </c>
      <c r="G171" s="203"/>
      <c r="H171" s="203" t="s">
        <v>1628</v>
      </c>
      <c r="I171" s="203" t="s">
        <v>1563</v>
      </c>
      <c r="J171" s="203" t="s">
        <v>1612</v>
      </c>
      <c r="K171" s="247"/>
    </row>
    <row r="172" spans="2:11" customFormat="1" ht="15" customHeight="1">
      <c r="B172" s="226"/>
      <c r="C172" s="203" t="s">
        <v>1566</v>
      </c>
      <c r="D172" s="203"/>
      <c r="E172" s="203"/>
      <c r="F172" s="224" t="s">
        <v>1567</v>
      </c>
      <c r="G172" s="203"/>
      <c r="H172" s="203" t="s">
        <v>1628</v>
      </c>
      <c r="I172" s="203" t="s">
        <v>1563</v>
      </c>
      <c r="J172" s="203">
        <v>50</v>
      </c>
      <c r="K172" s="247"/>
    </row>
    <row r="173" spans="2:11" customFormat="1" ht="15" customHeight="1">
      <c r="B173" s="226"/>
      <c r="C173" s="203" t="s">
        <v>1569</v>
      </c>
      <c r="D173" s="203"/>
      <c r="E173" s="203"/>
      <c r="F173" s="224" t="s">
        <v>1561</v>
      </c>
      <c r="G173" s="203"/>
      <c r="H173" s="203" t="s">
        <v>1628</v>
      </c>
      <c r="I173" s="203" t="s">
        <v>1571</v>
      </c>
      <c r="J173" s="203"/>
      <c r="K173" s="247"/>
    </row>
    <row r="174" spans="2:11" customFormat="1" ht="15" customHeight="1">
      <c r="B174" s="226"/>
      <c r="C174" s="203" t="s">
        <v>1580</v>
      </c>
      <c r="D174" s="203"/>
      <c r="E174" s="203"/>
      <c r="F174" s="224" t="s">
        <v>1567</v>
      </c>
      <c r="G174" s="203"/>
      <c r="H174" s="203" t="s">
        <v>1628</v>
      </c>
      <c r="I174" s="203" t="s">
        <v>1563</v>
      </c>
      <c r="J174" s="203">
        <v>50</v>
      </c>
      <c r="K174" s="247"/>
    </row>
    <row r="175" spans="2:11" customFormat="1" ht="15" customHeight="1">
      <c r="B175" s="226"/>
      <c r="C175" s="203" t="s">
        <v>1588</v>
      </c>
      <c r="D175" s="203"/>
      <c r="E175" s="203"/>
      <c r="F175" s="224" t="s">
        <v>1567</v>
      </c>
      <c r="G175" s="203"/>
      <c r="H175" s="203" t="s">
        <v>1628</v>
      </c>
      <c r="I175" s="203" t="s">
        <v>1563</v>
      </c>
      <c r="J175" s="203">
        <v>50</v>
      </c>
      <c r="K175" s="247"/>
    </row>
    <row r="176" spans="2:11" customFormat="1" ht="15" customHeight="1">
      <c r="B176" s="226"/>
      <c r="C176" s="203" t="s">
        <v>1586</v>
      </c>
      <c r="D176" s="203"/>
      <c r="E176" s="203"/>
      <c r="F176" s="224" t="s">
        <v>1567</v>
      </c>
      <c r="G176" s="203"/>
      <c r="H176" s="203" t="s">
        <v>1628</v>
      </c>
      <c r="I176" s="203" t="s">
        <v>1563</v>
      </c>
      <c r="J176" s="203">
        <v>50</v>
      </c>
      <c r="K176" s="247"/>
    </row>
    <row r="177" spans="2:11" customFormat="1" ht="15" customHeight="1">
      <c r="B177" s="226"/>
      <c r="C177" s="203" t="s">
        <v>120</v>
      </c>
      <c r="D177" s="203"/>
      <c r="E177" s="203"/>
      <c r="F177" s="224" t="s">
        <v>1561</v>
      </c>
      <c r="G177" s="203"/>
      <c r="H177" s="203" t="s">
        <v>1629</v>
      </c>
      <c r="I177" s="203" t="s">
        <v>1630</v>
      </c>
      <c r="J177" s="203"/>
      <c r="K177" s="247"/>
    </row>
    <row r="178" spans="2:11" customFormat="1" ht="15" customHeight="1">
      <c r="B178" s="226"/>
      <c r="C178" s="203" t="s">
        <v>57</v>
      </c>
      <c r="D178" s="203"/>
      <c r="E178" s="203"/>
      <c r="F178" s="224" t="s">
        <v>1561</v>
      </c>
      <c r="G178" s="203"/>
      <c r="H178" s="203" t="s">
        <v>1631</v>
      </c>
      <c r="I178" s="203" t="s">
        <v>1632</v>
      </c>
      <c r="J178" s="203">
        <v>1</v>
      </c>
      <c r="K178" s="247"/>
    </row>
    <row r="179" spans="2:11" customFormat="1" ht="15" customHeight="1">
      <c r="B179" s="226"/>
      <c r="C179" s="203" t="s">
        <v>53</v>
      </c>
      <c r="D179" s="203"/>
      <c r="E179" s="203"/>
      <c r="F179" s="224" t="s">
        <v>1561</v>
      </c>
      <c r="G179" s="203"/>
      <c r="H179" s="203" t="s">
        <v>1633</v>
      </c>
      <c r="I179" s="203" t="s">
        <v>1563</v>
      </c>
      <c r="J179" s="203">
        <v>20</v>
      </c>
      <c r="K179" s="247"/>
    </row>
    <row r="180" spans="2:11" customFormat="1" ht="15" customHeight="1">
      <c r="B180" s="226"/>
      <c r="C180" s="203" t="s">
        <v>54</v>
      </c>
      <c r="D180" s="203"/>
      <c r="E180" s="203"/>
      <c r="F180" s="224" t="s">
        <v>1561</v>
      </c>
      <c r="G180" s="203"/>
      <c r="H180" s="203" t="s">
        <v>1634</v>
      </c>
      <c r="I180" s="203" t="s">
        <v>1563</v>
      </c>
      <c r="J180" s="203">
        <v>255</v>
      </c>
      <c r="K180" s="247"/>
    </row>
    <row r="181" spans="2:11" customFormat="1" ht="15" customHeight="1">
      <c r="B181" s="226"/>
      <c r="C181" s="203" t="s">
        <v>121</v>
      </c>
      <c r="D181" s="203"/>
      <c r="E181" s="203"/>
      <c r="F181" s="224" t="s">
        <v>1561</v>
      </c>
      <c r="G181" s="203"/>
      <c r="H181" s="203" t="s">
        <v>1525</v>
      </c>
      <c r="I181" s="203" t="s">
        <v>1563</v>
      </c>
      <c r="J181" s="203">
        <v>10</v>
      </c>
      <c r="K181" s="247"/>
    </row>
    <row r="182" spans="2:11" customFormat="1" ht="15" customHeight="1">
      <c r="B182" s="226"/>
      <c r="C182" s="203" t="s">
        <v>122</v>
      </c>
      <c r="D182" s="203"/>
      <c r="E182" s="203"/>
      <c r="F182" s="224" t="s">
        <v>1561</v>
      </c>
      <c r="G182" s="203"/>
      <c r="H182" s="203" t="s">
        <v>1635</v>
      </c>
      <c r="I182" s="203" t="s">
        <v>1596</v>
      </c>
      <c r="J182" s="203"/>
      <c r="K182" s="247"/>
    </row>
    <row r="183" spans="2:11" customFormat="1" ht="15" customHeight="1">
      <c r="B183" s="226"/>
      <c r="C183" s="203" t="s">
        <v>1636</v>
      </c>
      <c r="D183" s="203"/>
      <c r="E183" s="203"/>
      <c r="F183" s="224" t="s">
        <v>1561</v>
      </c>
      <c r="G183" s="203"/>
      <c r="H183" s="203" t="s">
        <v>1637</v>
      </c>
      <c r="I183" s="203" t="s">
        <v>1596</v>
      </c>
      <c r="J183" s="203"/>
      <c r="K183" s="247"/>
    </row>
    <row r="184" spans="2:11" customFormat="1" ht="15" customHeight="1">
      <c r="B184" s="226"/>
      <c r="C184" s="203" t="s">
        <v>1625</v>
      </c>
      <c r="D184" s="203"/>
      <c r="E184" s="203"/>
      <c r="F184" s="224" t="s">
        <v>1561</v>
      </c>
      <c r="G184" s="203"/>
      <c r="H184" s="203" t="s">
        <v>1638</v>
      </c>
      <c r="I184" s="203" t="s">
        <v>1596</v>
      </c>
      <c r="J184" s="203"/>
      <c r="K184" s="247"/>
    </row>
    <row r="185" spans="2:11" customFormat="1" ht="15" customHeight="1">
      <c r="B185" s="226"/>
      <c r="C185" s="203" t="s">
        <v>124</v>
      </c>
      <c r="D185" s="203"/>
      <c r="E185" s="203"/>
      <c r="F185" s="224" t="s">
        <v>1567</v>
      </c>
      <c r="G185" s="203"/>
      <c r="H185" s="203" t="s">
        <v>1639</v>
      </c>
      <c r="I185" s="203" t="s">
        <v>1563</v>
      </c>
      <c r="J185" s="203">
        <v>50</v>
      </c>
      <c r="K185" s="247"/>
    </row>
    <row r="186" spans="2:11" customFormat="1" ht="15" customHeight="1">
      <c r="B186" s="226"/>
      <c r="C186" s="203" t="s">
        <v>1640</v>
      </c>
      <c r="D186" s="203"/>
      <c r="E186" s="203"/>
      <c r="F186" s="224" t="s">
        <v>1567</v>
      </c>
      <c r="G186" s="203"/>
      <c r="H186" s="203" t="s">
        <v>1641</v>
      </c>
      <c r="I186" s="203" t="s">
        <v>1642</v>
      </c>
      <c r="J186" s="203"/>
      <c r="K186" s="247"/>
    </row>
    <row r="187" spans="2:11" customFormat="1" ht="15" customHeight="1">
      <c r="B187" s="226"/>
      <c r="C187" s="203" t="s">
        <v>1643</v>
      </c>
      <c r="D187" s="203"/>
      <c r="E187" s="203"/>
      <c r="F187" s="224" t="s">
        <v>1567</v>
      </c>
      <c r="G187" s="203"/>
      <c r="H187" s="203" t="s">
        <v>1644</v>
      </c>
      <c r="I187" s="203" t="s">
        <v>1642</v>
      </c>
      <c r="J187" s="203"/>
      <c r="K187" s="247"/>
    </row>
    <row r="188" spans="2:11" customFormat="1" ht="15" customHeight="1">
      <c r="B188" s="226"/>
      <c r="C188" s="203" t="s">
        <v>1645</v>
      </c>
      <c r="D188" s="203"/>
      <c r="E188" s="203"/>
      <c r="F188" s="224" t="s">
        <v>1567</v>
      </c>
      <c r="G188" s="203"/>
      <c r="H188" s="203" t="s">
        <v>1646</v>
      </c>
      <c r="I188" s="203" t="s">
        <v>1642</v>
      </c>
      <c r="J188" s="203"/>
      <c r="K188" s="247"/>
    </row>
    <row r="189" spans="2:11" customFormat="1" ht="15" customHeight="1">
      <c r="B189" s="226"/>
      <c r="C189" s="260" t="s">
        <v>1647</v>
      </c>
      <c r="D189" s="203"/>
      <c r="E189" s="203"/>
      <c r="F189" s="224" t="s">
        <v>1567</v>
      </c>
      <c r="G189" s="203"/>
      <c r="H189" s="203" t="s">
        <v>1648</v>
      </c>
      <c r="I189" s="203" t="s">
        <v>1649</v>
      </c>
      <c r="J189" s="261" t="s">
        <v>1650</v>
      </c>
      <c r="K189" s="247"/>
    </row>
    <row r="190" spans="2:11" customFormat="1" ht="15" customHeight="1">
      <c r="B190" s="262"/>
      <c r="C190" s="263" t="s">
        <v>1651</v>
      </c>
      <c r="D190" s="264"/>
      <c r="E190" s="264"/>
      <c r="F190" s="265" t="s">
        <v>1567</v>
      </c>
      <c r="G190" s="264"/>
      <c r="H190" s="264" t="s">
        <v>1652</v>
      </c>
      <c r="I190" s="264" t="s">
        <v>1649</v>
      </c>
      <c r="J190" s="266" t="s">
        <v>1650</v>
      </c>
      <c r="K190" s="267"/>
    </row>
    <row r="191" spans="2:11" customFormat="1" ht="15" customHeight="1">
      <c r="B191" s="226"/>
      <c r="C191" s="260" t="s">
        <v>42</v>
      </c>
      <c r="D191" s="203"/>
      <c r="E191" s="203"/>
      <c r="F191" s="224" t="s">
        <v>1561</v>
      </c>
      <c r="G191" s="203"/>
      <c r="H191" s="200" t="s">
        <v>1653</v>
      </c>
      <c r="I191" s="203" t="s">
        <v>1654</v>
      </c>
      <c r="J191" s="203"/>
      <c r="K191" s="247"/>
    </row>
    <row r="192" spans="2:11" customFormat="1" ht="15" customHeight="1">
      <c r="B192" s="226"/>
      <c r="C192" s="260" t="s">
        <v>1655</v>
      </c>
      <c r="D192" s="203"/>
      <c r="E192" s="203"/>
      <c r="F192" s="224" t="s">
        <v>1561</v>
      </c>
      <c r="G192" s="203"/>
      <c r="H192" s="203" t="s">
        <v>1656</v>
      </c>
      <c r="I192" s="203" t="s">
        <v>1596</v>
      </c>
      <c r="J192" s="203"/>
      <c r="K192" s="247"/>
    </row>
    <row r="193" spans="2:11" customFormat="1" ht="15" customHeight="1">
      <c r="B193" s="226"/>
      <c r="C193" s="260" t="s">
        <v>1657</v>
      </c>
      <c r="D193" s="203"/>
      <c r="E193" s="203"/>
      <c r="F193" s="224" t="s">
        <v>1561</v>
      </c>
      <c r="G193" s="203"/>
      <c r="H193" s="203" t="s">
        <v>1658</v>
      </c>
      <c r="I193" s="203" t="s">
        <v>1596</v>
      </c>
      <c r="J193" s="203"/>
      <c r="K193" s="247"/>
    </row>
    <row r="194" spans="2:11" customFormat="1" ht="15" customHeight="1">
      <c r="B194" s="226"/>
      <c r="C194" s="260" t="s">
        <v>1659</v>
      </c>
      <c r="D194" s="203"/>
      <c r="E194" s="203"/>
      <c r="F194" s="224" t="s">
        <v>1567</v>
      </c>
      <c r="G194" s="203"/>
      <c r="H194" s="203" t="s">
        <v>1660</v>
      </c>
      <c r="I194" s="203" t="s">
        <v>1596</v>
      </c>
      <c r="J194" s="203"/>
      <c r="K194" s="247"/>
    </row>
    <row r="195" spans="2:11" customFormat="1" ht="15" customHeight="1">
      <c r="B195" s="253"/>
      <c r="C195" s="268"/>
      <c r="D195" s="233"/>
      <c r="E195" s="233"/>
      <c r="F195" s="233"/>
      <c r="G195" s="233"/>
      <c r="H195" s="233"/>
      <c r="I195" s="233"/>
      <c r="J195" s="233"/>
      <c r="K195" s="254"/>
    </row>
    <row r="196" spans="2:11" customFormat="1" ht="18.75" customHeight="1">
      <c r="B196" s="235"/>
      <c r="C196" s="245"/>
      <c r="D196" s="245"/>
      <c r="E196" s="245"/>
      <c r="F196" s="255"/>
      <c r="G196" s="245"/>
      <c r="H196" s="245"/>
      <c r="I196" s="245"/>
      <c r="J196" s="245"/>
      <c r="K196" s="235"/>
    </row>
    <row r="197" spans="2:11" customFormat="1" ht="18.75" customHeight="1">
      <c r="B197" s="235"/>
      <c r="C197" s="245"/>
      <c r="D197" s="245"/>
      <c r="E197" s="245"/>
      <c r="F197" s="255"/>
      <c r="G197" s="245"/>
      <c r="H197" s="245"/>
      <c r="I197" s="245"/>
      <c r="J197" s="245"/>
      <c r="K197" s="235"/>
    </row>
    <row r="198" spans="2:11" customFormat="1" ht="18.75" customHeight="1">
      <c r="B198" s="210"/>
      <c r="C198" s="210"/>
      <c r="D198" s="210"/>
      <c r="E198" s="210"/>
      <c r="F198" s="210"/>
      <c r="G198" s="210"/>
      <c r="H198" s="210"/>
      <c r="I198" s="210"/>
      <c r="J198" s="210"/>
      <c r="K198" s="210"/>
    </row>
    <row r="199" spans="2:11" customFormat="1" ht="13.5">
      <c r="B199" s="192"/>
      <c r="C199" s="193"/>
      <c r="D199" s="193"/>
      <c r="E199" s="193"/>
      <c r="F199" s="193"/>
      <c r="G199" s="193"/>
      <c r="H199" s="193"/>
      <c r="I199" s="193"/>
      <c r="J199" s="193"/>
      <c r="K199" s="194"/>
    </row>
    <row r="200" spans="2:11" customFormat="1" ht="21">
      <c r="B200" s="195"/>
      <c r="C200" s="319" t="s">
        <v>1661</v>
      </c>
      <c r="D200" s="319"/>
      <c r="E200" s="319"/>
      <c r="F200" s="319"/>
      <c r="G200" s="319"/>
      <c r="H200" s="319"/>
      <c r="I200" s="319"/>
      <c r="J200" s="319"/>
      <c r="K200" s="196"/>
    </row>
    <row r="201" spans="2:11" customFormat="1" ht="25.5" customHeight="1">
      <c r="B201" s="195"/>
      <c r="C201" s="269" t="s">
        <v>1662</v>
      </c>
      <c r="D201" s="269"/>
      <c r="E201" s="269"/>
      <c r="F201" s="269" t="s">
        <v>1663</v>
      </c>
      <c r="G201" s="270"/>
      <c r="H201" s="322" t="s">
        <v>1664</v>
      </c>
      <c r="I201" s="322"/>
      <c r="J201" s="322"/>
      <c r="K201" s="196"/>
    </row>
    <row r="202" spans="2:11" customFormat="1" ht="5.25" customHeight="1">
      <c r="B202" s="226"/>
      <c r="C202" s="221"/>
      <c r="D202" s="221"/>
      <c r="E202" s="221"/>
      <c r="F202" s="221"/>
      <c r="G202" s="245"/>
      <c r="H202" s="221"/>
      <c r="I202" s="221"/>
      <c r="J202" s="221"/>
      <c r="K202" s="247"/>
    </row>
    <row r="203" spans="2:11" customFormat="1" ht="15" customHeight="1">
      <c r="B203" s="226"/>
      <c r="C203" s="203" t="s">
        <v>1654</v>
      </c>
      <c r="D203" s="203"/>
      <c r="E203" s="203"/>
      <c r="F203" s="224" t="s">
        <v>43</v>
      </c>
      <c r="G203" s="203"/>
      <c r="H203" s="323" t="s">
        <v>1665</v>
      </c>
      <c r="I203" s="323"/>
      <c r="J203" s="323"/>
      <c r="K203" s="247"/>
    </row>
    <row r="204" spans="2:11" customFormat="1" ht="15" customHeight="1">
      <c r="B204" s="226"/>
      <c r="C204" s="203"/>
      <c r="D204" s="203"/>
      <c r="E204" s="203"/>
      <c r="F204" s="224" t="s">
        <v>44</v>
      </c>
      <c r="G204" s="203"/>
      <c r="H204" s="323" t="s">
        <v>1666</v>
      </c>
      <c r="I204" s="323"/>
      <c r="J204" s="323"/>
      <c r="K204" s="247"/>
    </row>
    <row r="205" spans="2:11" customFormat="1" ht="15" customHeight="1">
      <c r="B205" s="226"/>
      <c r="C205" s="203"/>
      <c r="D205" s="203"/>
      <c r="E205" s="203"/>
      <c r="F205" s="224" t="s">
        <v>47</v>
      </c>
      <c r="G205" s="203"/>
      <c r="H205" s="323" t="s">
        <v>1667</v>
      </c>
      <c r="I205" s="323"/>
      <c r="J205" s="323"/>
      <c r="K205" s="247"/>
    </row>
    <row r="206" spans="2:11" customFormat="1" ht="15" customHeight="1">
      <c r="B206" s="226"/>
      <c r="C206" s="203"/>
      <c r="D206" s="203"/>
      <c r="E206" s="203"/>
      <c r="F206" s="224" t="s">
        <v>45</v>
      </c>
      <c r="G206" s="203"/>
      <c r="H206" s="323" t="s">
        <v>1668</v>
      </c>
      <c r="I206" s="323"/>
      <c r="J206" s="323"/>
      <c r="K206" s="247"/>
    </row>
    <row r="207" spans="2:11" customFormat="1" ht="15" customHeight="1">
      <c r="B207" s="226"/>
      <c r="C207" s="203"/>
      <c r="D207" s="203"/>
      <c r="E207" s="203"/>
      <c r="F207" s="224" t="s">
        <v>46</v>
      </c>
      <c r="G207" s="203"/>
      <c r="H207" s="323" t="s">
        <v>1669</v>
      </c>
      <c r="I207" s="323"/>
      <c r="J207" s="323"/>
      <c r="K207" s="247"/>
    </row>
    <row r="208" spans="2:11" customFormat="1" ht="15" customHeight="1">
      <c r="B208" s="226"/>
      <c r="C208" s="203"/>
      <c r="D208" s="203"/>
      <c r="E208" s="203"/>
      <c r="F208" s="224"/>
      <c r="G208" s="203"/>
      <c r="H208" s="203"/>
      <c r="I208" s="203"/>
      <c r="J208" s="203"/>
      <c r="K208" s="247"/>
    </row>
    <row r="209" spans="2:11" customFormat="1" ht="15" customHeight="1">
      <c r="B209" s="226"/>
      <c r="C209" s="203" t="s">
        <v>1608</v>
      </c>
      <c r="D209" s="203"/>
      <c r="E209" s="203"/>
      <c r="F209" s="224" t="s">
        <v>79</v>
      </c>
      <c r="G209" s="203"/>
      <c r="H209" s="323" t="s">
        <v>1670</v>
      </c>
      <c r="I209" s="323"/>
      <c r="J209" s="323"/>
      <c r="K209" s="247"/>
    </row>
    <row r="210" spans="2:11" customFormat="1" ht="15" customHeight="1">
      <c r="B210" s="226"/>
      <c r="C210" s="203"/>
      <c r="D210" s="203"/>
      <c r="E210" s="203"/>
      <c r="F210" s="224" t="s">
        <v>1505</v>
      </c>
      <c r="G210" s="203"/>
      <c r="H210" s="323" t="s">
        <v>1506</v>
      </c>
      <c r="I210" s="323"/>
      <c r="J210" s="323"/>
      <c r="K210" s="247"/>
    </row>
    <row r="211" spans="2:11" customFormat="1" ht="15" customHeight="1">
      <c r="B211" s="226"/>
      <c r="C211" s="203"/>
      <c r="D211" s="203"/>
      <c r="E211" s="203"/>
      <c r="F211" s="224" t="s">
        <v>1503</v>
      </c>
      <c r="G211" s="203"/>
      <c r="H211" s="323" t="s">
        <v>1671</v>
      </c>
      <c r="I211" s="323"/>
      <c r="J211" s="323"/>
      <c r="K211" s="247"/>
    </row>
    <row r="212" spans="2:11" customFormat="1" ht="15" customHeight="1">
      <c r="B212" s="271"/>
      <c r="C212" s="203"/>
      <c r="D212" s="203"/>
      <c r="E212" s="203"/>
      <c r="F212" s="224" t="s">
        <v>1507</v>
      </c>
      <c r="G212" s="260"/>
      <c r="H212" s="324" t="s">
        <v>84</v>
      </c>
      <c r="I212" s="324"/>
      <c r="J212" s="324"/>
      <c r="K212" s="272"/>
    </row>
    <row r="213" spans="2:11" customFormat="1" ht="15" customHeight="1">
      <c r="B213" s="271"/>
      <c r="C213" s="203"/>
      <c r="D213" s="203"/>
      <c r="E213" s="203"/>
      <c r="F213" s="224" t="s">
        <v>1434</v>
      </c>
      <c r="G213" s="260"/>
      <c r="H213" s="324" t="s">
        <v>1435</v>
      </c>
      <c r="I213" s="324"/>
      <c r="J213" s="324"/>
      <c r="K213" s="272"/>
    </row>
    <row r="214" spans="2:11" customFormat="1" ht="15" customHeight="1">
      <c r="B214" s="271"/>
      <c r="C214" s="203"/>
      <c r="D214" s="203"/>
      <c r="E214" s="203"/>
      <c r="F214" s="224"/>
      <c r="G214" s="260"/>
      <c r="H214" s="251"/>
      <c r="I214" s="251"/>
      <c r="J214" s="251"/>
      <c r="K214" s="272"/>
    </row>
    <row r="215" spans="2:11" customFormat="1" ht="15" customHeight="1">
      <c r="B215" s="271"/>
      <c r="C215" s="203" t="s">
        <v>1632</v>
      </c>
      <c r="D215" s="203"/>
      <c r="E215" s="203"/>
      <c r="F215" s="224">
        <v>1</v>
      </c>
      <c r="G215" s="260"/>
      <c r="H215" s="324" t="s">
        <v>1672</v>
      </c>
      <c r="I215" s="324"/>
      <c r="J215" s="324"/>
      <c r="K215" s="272"/>
    </row>
    <row r="216" spans="2:11" customFormat="1" ht="15" customHeight="1">
      <c r="B216" s="271"/>
      <c r="C216" s="203"/>
      <c r="D216" s="203"/>
      <c r="E216" s="203"/>
      <c r="F216" s="224">
        <v>2</v>
      </c>
      <c r="G216" s="260"/>
      <c r="H216" s="324" t="s">
        <v>1673</v>
      </c>
      <c r="I216" s="324"/>
      <c r="J216" s="324"/>
      <c r="K216" s="272"/>
    </row>
    <row r="217" spans="2:11" customFormat="1" ht="15" customHeight="1">
      <c r="B217" s="271"/>
      <c r="C217" s="203"/>
      <c r="D217" s="203"/>
      <c r="E217" s="203"/>
      <c r="F217" s="224">
        <v>3</v>
      </c>
      <c r="G217" s="260"/>
      <c r="H217" s="324" t="s">
        <v>1674</v>
      </c>
      <c r="I217" s="324"/>
      <c r="J217" s="324"/>
      <c r="K217" s="272"/>
    </row>
    <row r="218" spans="2:11" customFormat="1" ht="15" customHeight="1">
      <c r="B218" s="271"/>
      <c r="C218" s="203"/>
      <c r="D218" s="203"/>
      <c r="E218" s="203"/>
      <c r="F218" s="224">
        <v>4</v>
      </c>
      <c r="G218" s="260"/>
      <c r="H218" s="324" t="s">
        <v>1675</v>
      </c>
      <c r="I218" s="324"/>
      <c r="J218" s="324"/>
      <c r="K218" s="272"/>
    </row>
    <row r="219" spans="2:11" customFormat="1" ht="12.75" customHeight="1">
      <c r="B219" s="273"/>
      <c r="C219" s="274"/>
      <c r="D219" s="274"/>
      <c r="E219" s="274"/>
      <c r="F219" s="274"/>
      <c r="G219" s="274"/>
      <c r="H219" s="274"/>
      <c r="I219" s="274"/>
      <c r="J219" s="274"/>
      <c r="K219" s="275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SO 01 - Pavilon V část A ...</vt:lpstr>
      <vt:lpstr>VN a ON - Vedlejší a osta...</vt:lpstr>
      <vt:lpstr>Pokyny pro vyplnění</vt:lpstr>
      <vt:lpstr>'Rekapitulace stavby'!Názvy_tisku</vt:lpstr>
      <vt:lpstr>'SO 01 - Pavilon V část A ...'!Názvy_tisku</vt:lpstr>
      <vt:lpstr>'VN a ON - Vedlejší a osta...'!Názvy_tisku</vt:lpstr>
      <vt:lpstr>'Pokyny pro vyplnění'!Oblast_tisku</vt:lpstr>
      <vt:lpstr>'Rekapitulace stavby'!Oblast_tisku</vt:lpstr>
      <vt:lpstr>'SO 01 - Pavilon V část A ...'!Oblast_tisku</vt:lpstr>
      <vt:lpstr>'VN a ON - Vedlejší a osta...'!Oblast_tisku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Blanka Ličmanová</cp:lastModifiedBy>
  <dcterms:created xsi:type="dcterms:W3CDTF">2024-08-23T07:24:25Z</dcterms:created>
  <dcterms:modified xsi:type="dcterms:W3CDTF">2024-08-23T07:38:39Z</dcterms:modified>
</cp:coreProperties>
</file>