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.............2025\SZZ OBJEKT A - LIČMANOVÁ SKLEP\FINAL UPRAVENA VERZE\"/>
    </mc:Choice>
  </mc:AlternateContent>
  <xr:revisionPtr revIDLastSave="0" documentId="13_ncr:1_{A50FE633-3553-433B-8159-EBDCA396C8B9}" xr6:coauthVersionLast="47" xr6:coauthVersionMax="47" xr10:uidLastSave="{00000000-0000-0000-0000-000000000000}"/>
  <bookViews>
    <workbookView xWindow="41280" yWindow="1035" windowWidth="18285" windowHeight="20565" firstSheet="1" activeTab="1" xr2:uid="{00000000-000D-0000-FFFF-FFFF00000000}"/>
  </bookViews>
  <sheets>
    <sheet name="Rekapitulace stavby" sheetId="1" state="veryHidden" r:id="rId1"/>
    <sheet name="SO 01 - Oprava1.PP.podlaž..." sheetId="2" r:id="rId2"/>
  </sheets>
  <definedNames>
    <definedName name="_xlnm._FilterDatabase" localSheetId="1" hidden="1">'SO 01 - Oprava1.PP.podlaž...'!$C$100:$K$1206</definedName>
    <definedName name="_xlnm.Print_Titles" localSheetId="0">'Rekapitulace stavby'!$52:$52</definedName>
    <definedName name="_xlnm.Print_Titles" localSheetId="1">'SO 01 - Oprava1.PP.podlaž...'!$100:$100</definedName>
    <definedName name="_xlnm.Print_Area" localSheetId="0">'Rekapitulace stavby'!$D$4:$AO$36,'Rekapitulace stavby'!$C$42:$AQ$56</definedName>
    <definedName name="_xlnm.Print_Area" localSheetId="1">'SO 01 - Oprava1.PP.podlaž...'!$C$4:$J$39,'SO 01 - Oprava1.PP.podlaž...'!$C$45:$J$82,'SO 01 - Oprava1.PP.podlaž...'!$C$88:$K$1206</definedName>
  </definedNames>
  <calcPr calcId="181029" iterateDelta="1E-4"/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 s="1"/>
  <c r="BI1205" i="2"/>
  <c r="BH1205" i="2"/>
  <c r="BG1205" i="2"/>
  <c r="BF1205" i="2"/>
  <c r="T1205" i="2"/>
  <c r="R1205" i="2"/>
  <c r="P1205" i="2"/>
  <c r="BI1203" i="2"/>
  <c r="BH1203" i="2"/>
  <c r="BG1203" i="2"/>
  <c r="BF1203" i="2"/>
  <c r="T1203" i="2"/>
  <c r="R1203" i="2"/>
  <c r="P1203" i="2"/>
  <c r="BI1201" i="2"/>
  <c r="BH1201" i="2"/>
  <c r="BG1201" i="2"/>
  <c r="BF1201" i="2"/>
  <c r="T1201" i="2"/>
  <c r="R1201" i="2"/>
  <c r="P1201" i="2"/>
  <c r="BI1199" i="2"/>
  <c r="BH1199" i="2"/>
  <c r="BG1199" i="2"/>
  <c r="BF1199" i="2"/>
  <c r="T1199" i="2"/>
  <c r="R1199" i="2"/>
  <c r="P1199" i="2"/>
  <c r="BI1193" i="2"/>
  <c r="BH1193" i="2"/>
  <c r="BG1193" i="2"/>
  <c r="BF1193" i="2"/>
  <c r="T1193" i="2"/>
  <c r="R1193" i="2"/>
  <c r="P1193" i="2"/>
  <c r="BI1190" i="2"/>
  <c r="BH1190" i="2"/>
  <c r="BG1190" i="2"/>
  <c r="BF1190" i="2"/>
  <c r="T1190" i="2"/>
  <c r="R1190" i="2"/>
  <c r="P1190" i="2"/>
  <c r="BI1187" i="2"/>
  <c r="BH1187" i="2"/>
  <c r="BG1187" i="2"/>
  <c r="BF1187" i="2"/>
  <c r="T1187" i="2"/>
  <c r="R1187" i="2"/>
  <c r="P1187" i="2"/>
  <c r="BI1182" i="2"/>
  <c r="BH1182" i="2"/>
  <c r="BG1182" i="2"/>
  <c r="BF1182" i="2"/>
  <c r="T1182" i="2"/>
  <c r="R1182" i="2"/>
  <c r="P1182" i="2"/>
  <c r="BI1176" i="2"/>
  <c r="BH1176" i="2"/>
  <c r="BG1176" i="2"/>
  <c r="BF1176" i="2"/>
  <c r="T1176" i="2"/>
  <c r="R1176" i="2"/>
  <c r="P1176" i="2"/>
  <c r="BI1171" i="2"/>
  <c r="BH1171" i="2"/>
  <c r="BG1171" i="2"/>
  <c r="BF1171" i="2"/>
  <c r="T1171" i="2"/>
  <c r="R1171" i="2"/>
  <c r="P1171" i="2"/>
  <c r="BI1168" i="2"/>
  <c r="BH1168" i="2"/>
  <c r="BG1168" i="2"/>
  <c r="BF1168" i="2"/>
  <c r="T1168" i="2"/>
  <c r="R1168" i="2"/>
  <c r="P1168" i="2"/>
  <c r="BI1165" i="2"/>
  <c r="BH1165" i="2"/>
  <c r="BG1165" i="2"/>
  <c r="BF1165" i="2"/>
  <c r="T1165" i="2"/>
  <c r="R1165" i="2"/>
  <c r="P1165" i="2"/>
  <c r="BI1155" i="2"/>
  <c r="BH1155" i="2"/>
  <c r="BG1155" i="2"/>
  <c r="BF1155" i="2"/>
  <c r="T1155" i="2"/>
  <c r="R1155" i="2"/>
  <c r="P1155" i="2"/>
  <c r="BI1152" i="2"/>
  <c r="BH1152" i="2"/>
  <c r="BG1152" i="2"/>
  <c r="BF1152" i="2"/>
  <c r="T1152" i="2"/>
  <c r="R1152" i="2"/>
  <c r="P1152" i="2"/>
  <c r="BI1149" i="2"/>
  <c r="BH1149" i="2"/>
  <c r="BG1149" i="2"/>
  <c r="BF1149" i="2"/>
  <c r="T1149" i="2"/>
  <c r="R1149" i="2"/>
  <c r="P1149" i="2"/>
  <c r="BI1133" i="2"/>
  <c r="BH1133" i="2"/>
  <c r="BG1133" i="2"/>
  <c r="BF1133" i="2"/>
  <c r="T1133" i="2"/>
  <c r="R1133" i="2"/>
  <c r="P1133" i="2"/>
  <c r="BI1130" i="2"/>
  <c r="BH1130" i="2"/>
  <c r="BG1130" i="2"/>
  <c r="BF1130" i="2"/>
  <c r="T1130" i="2"/>
  <c r="R1130" i="2"/>
  <c r="P1130" i="2"/>
  <c r="BI1114" i="2"/>
  <c r="BH1114" i="2"/>
  <c r="BG1114" i="2"/>
  <c r="BF1114" i="2"/>
  <c r="T1114" i="2"/>
  <c r="R1114" i="2"/>
  <c r="P1114" i="2"/>
  <c r="BI1110" i="2"/>
  <c r="BH1110" i="2"/>
  <c r="BG1110" i="2"/>
  <c r="BF1110" i="2"/>
  <c r="T1110" i="2"/>
  <c r="R1110" i="2"/>
  <c r="P1110" i="2"/>
  <c r="BI1094" i="2"/>
  <c r="BH1094" i="2"/>
  <c r="BG1094" i="2"/>
  <c r="BF1094" i="2"/>
  <c r="T1094" i="2"/>
  <c r="R1094" i="2"/>
  <c r="P1094" i="2"/>
  <c r="BI1081" i="2"/>
  <c r="BH1081" i="2"/>
  <c r="BG1081" i="2"/>
  <c r="BF1081" i="2"/>
  <c r="T1081" i="2"/>
  <c r="R1081" i="2"/>
  <c r="P1081" i="2"/>
  <c r="P1069" i="2" s="1"/>
  <c r="BI1070" i="2"/>
  <c r="BH1070" i="2"/>
  <c r="BG1070" i="2"/>
  <c r="BF1070" i="2"/>
  <c r="T1070" i="2"/>
  <c r="T1069" i="2" s="1"/>
  <c r="R1070" i="2"/>
  <c r="R1069" i="2" s="1"/>
  <c r="P1070" i="2"/>
  <c r="BI1067" i="2"/>
  <c r="BH1067" i="2"/>
  <c r="BG1067" i="2"/>
  <c r="BF1067" i="2"/>
  <c r="T1067" i="2"/>
  <c r="R1067" i="2"/>
  <c r="P1067" i="2"/>
  <c r="BI1066" i="2"/>
  <c r="BH1066" i="2"/>
  <c r="BG1066" i="2"/>
  <c r="BF1066" i="2"/>
  <c r="T1066" i="2"/>
  <c r="R1066" i="2"/>
  <c r="P1066" i="2"/>
  <c r="BI1051" i="2"/>
  <c r="BH1051" i="2"/>
  <c r="BG1051" i="2"/>
  <c r="BF1051" i="2"/>
  <c r="T1051" i="2"/>
  <c r="R1051" i="2"/>
  <c r="P1051" i="2"/>
  <c r="BI1048" i="2"/>
  <c r="BH1048" i="2"/>
  <c r="BG1048" i="2"/>
  <c r="BF1048" i="2"/>
  <c r="T1048" i="2"/>
  <c r="R1048" i="2"/>
  <c r="P1048" i="2"/>
  <c r="BI1034" i="2"/>
  <c r="BH1034" i="2"/>
  <c r="BG1034" i="2"/>
  <c r="BF1034" i="2"/>
  <c r="T1034" i="2"/>
  <c r="R1034" i="2"/>
  <c r="P1034" i="2"/>
  <c r="BI1031" i="2"/>
  <c r="BH1031" i="2"/>
  <c r="BG1031" i="2"/>
  <c r="BF1031" i="2"/>
  <c r="T1031" i="2"/>
  <c r="R1031" i="2"/>
  <c r="P1031" i="2"/>
  <c r="BI1029" i="2"/>
  <c r="BH1029" i="2"/>
  <c r="BG1029" i="2"/>
  <c r="BF1029" i="2"/>
  <c r="T1029" i="2"/>
  <c r="R1029" i="2"/>
  <c r="P1029" i="2"/>
  <c r="BI1025" i="2"/>
  <c r="BH1025" i="2"/>
  <c r="BG1025" i="2"/>
  <c r="BF1025" i="2"/>
  <c r="T1025" i="2"/>
  <c r="R1025" i="2"/>
  <c r="P1025" i="2"/>
  <c r="BI978" i="2"/>
  <c r="BH978" i="2"/>
  <c r="BG978" i="2"/>
  <c r="BF978" i="2"/>
  <c r="T978" i="2"/>
  <c r="R978" i="2"/>
  <c r="P978" i="2"/>
  <c r="BI976" i="2"/>
  <c r="BH976" i="2"/>
  <c r="BG976" i="2"/>
  <c r="BF976" i="2"/>
  <c r="T976" i="2"/>
  <c r="R976" i="2"/>
  <c r="P976" i="2"/>
  <c r="BI929" i="2"/>
  <c r="BH929" i="2"/>
  <c r="BG929" i="2"/>
  <c r="BF929" i="2"/>
  <c r="T929" i="2"/>
  <c r="R929" i="2"/>
  <c r="P929" i="2"/>
  <c r="BI926" i="2"/>
  <c r="BH926" i="2"/>
  <c r="BG926" i="2"/>
  <c r="BF926" i="2"/>
  <c r="T926" i="2"/>
  <c r="R926" i="2"/>
  <c r="P926" i="2"/>
  <c r="BI920" i="2"/>
  <c r="BH920" i="2"/>
  <c r="BG920" i="2"/>
  <c r="BF920" i="2"/>
  <c r="T920" i="2"/>
  <c r="R920" i="2"/>
  <c r="P920" i="2"/>
  <c r="BI912" i="2"/>
  <c r="BH912" i="2"/>
  <c r="BG912" i="2"/>
  <c r="BF912" i="2"/>
  <c r="T912" i="2"/>
  <c r="R912" i="2"/>
  <c r="P912" i="2"/>
  <c r="BI911" i="2"/>
  <c r="BH911" i="2"/>
  <c r="BG911" i="2"/>
  <c r="BF911" i="2"/>
  <c r="T911" i="2"/>
  <c r="R911" i="2"/>
  <c r="P911" i="2"/>
  <c r="BI910" i="2"/>
  <c r="BH910" i="2"/>
  <c r="BG910" i="2"/>
  <c r="BF910" i="2"/>
  <c r="T910" i="2"/>
  <c r="R910" i="2"/>
  <c r="P910" i="2"/>
  <c r="BI904" i="2"/>
  <c r="BH904" i="2"/>
  <c r="BG904" i="2"/>
  <c r="BF904" i="2"/>
  <c r="T904" i="2"/>
  <c r="R904" i="2"/>
  <c r="P904" i="2"/>
  <c r="BI903" i="2"/>
  <c r="BH903" i="2"/>
  <c r="BG903" i="2"/>
  <c r="BF903" i="2"/>
  <c r="T903" i="2"/>
  <c r="R903" i="2"/>
  <c r="P903" i="2"/>
  <c r="BI899" i="2"/>
  <c r="BH899" i="2"/>
  <c r="BG899" i="2"/>
  <c r="BF899" i="2"/>
  <c r="T899" i="2"/>
  <c r="R899" i="2"/>
  <c r="P899" i="2"/>
  <c r="BI898" i="2"/>
  <c r="BH898" i="2"/>
  <c r="BG898" i="2"/>
  <c r="BF898" i="2"/>
  <c r="T898" i="2"/>
  <c r="R898" i="2"/>
  <c r="P898" i="2"/>
  <c r="BI894" i="2"/>
  <c r="BH894" i="2"/>
  <c r="BG894" i="2"/>
  <c r="BF894" i="2"/>
  <c r="T894" i="2"/>
  <c r="R894" i="2"/>
  <c r="P894" i="2"/>
  <c r="BI893" i="2"/>
  <c r="BH893" i="2"/>
  <c r="BG893" i="2"/>
  <c r="BF893" i="2"/>
  <c r="T893" i="2"/>
  <c r="R893" i="2"/>
  <c r="P893" i="2"/>
  <c r="BI890" i="2"/>
  <c r="BH890" i="2"/>
  <c r="BG890" i="2"/>
  <c r="BF890" i="2"/>
  <c r="T890" i="2"/>
  <c r="R890" i="2"/>
  <c r="P890" i="2"/>
  <c r="BI888" i="2"/>
  <c r="BH888" i="2"/>
  <c r="BG888" i="2"/>
  <c r="BF888" i="2"/>
  <c r="T888" i="2"/>
  <c r="R888" i="2"/>
  <c r="P888" i="2"/>
  <c r="BI886" i="2"/>
  <c r="BH886" i="2"/>
  <c r="BG886" i="2"/>
  <c r="BF886" i="2"/>
  <c r="T886" i="2"/>
  <c r="R886" i="2"/>
  <c r="P886" i="2"/>
  <c r="BI880" i="2"/>
  <c r="BH880" i="2"/>
  <c r="BG880" i="2"/>
  <c r="BF880" i="2"/>
  <c r="T880" i="2"/>
  <c r="R880" i="2"/>
  <c r="P880" i="2"/>
  <c r="BI878" i="2"/>
  <c r="BH878" i="2"/>
  <c r="BG878" i="2"/>
  <c r="BF878" i="2"/>
  <c r="T878" i="2"/>
  <c r="R878" i="2"/>
  <c r="P878" i="2"/>
  <c r="BI874" i="2"/>
  <c r="BH874" i="2"/>
  <c r="BG874" i="2"/>
  <c r="BF874" i="2"/>
  <c r="T874" i="2"/>
  <c r="R874" i="2"/>
  <c r="P874" i="2"/>
  <c r="BI868" i="2"/>
  <c r="BH868" i="2"/>
  <c r="BG868" i="2"/>
  <c r="BF868" i="2"/>
  <c r="T868" i="2"/>
  <c r="R868" i="2"/>
  <c r="P868" i="2"/>
  <c r="BI864" i="2"/>
  <c r="BH864" i="2"/>
  <c r="BG864" i="2"/>
  <c r="BF864" i="2"/>
  <c r="T864" i="2"/>
  <c r="R864" i="2"/>
  <c r="P864" i="2"/>
  <c r="BI862" i="2"/>
  <c r="BH862" i="2"/>
  <c r="BG862" i="2"/>
  <c r="BF862" i="2"/>
  <c r="T862" i="2"/>
  <c r="R862" i="2"/>
  <c r="P862" i="2"/>
  <c r="BI860" i="2"/>
  <c r="BH860" i="2"/>
  <c r="BG860" i="2"/>
  <c r="BF860" i="2"/>
  <c r="T860" i="2"/>
  <c r="R860" i="2"/>
  <c r="P860" i="2"/>
  <c r="BI852" i="2"/>
  <c r="BH852" i="2"/>
  <c r="BG852" i="2"/>
  <c r="BF852" i="2"/>
  <c r="T852" i="2"/>
  <c r="R852" i="2"/>
  <c r="P852" i="2"/>
  <c r="BI849" i="2"/>
  <c r="BH849" i="2"/>
  <c r="BG849" i="2"/>
  <c r="BF849" i="2"/>
  <c r="T849" i="2"/>
  <c r="R849" i="2"/>
  <c r="P849" i="2"/>
  <c r="BI838" i="2"/>
  <c r="BH838" i="2"/>
  <c r="BG838" i="2"/>
  <c r="BF838" i="2"/>
  <c r="T838" i="2"/>
  <c r="R838" i="2"/>
  <c r="P838" i="2"/>
  <c r="BI826" i="2"/>
  <c r="BH826" i="2"/>
  <c r="BG826" i="2"/>
  <c r="BF826" i="2"/>
  <c r="T826" i="2"/>
  <c r="R826" i="2"/>
  <c r="P826" i="2"/>
  <c r="BI824" i="2"/>
  <c r="BH824" i="2"/>
  <c r="BG824" i="2"/>
  <c r="BF824" i="2"/>
  <c r="T824" i="2"/>
  <c r="R824" i="2"/>
  <c r="P824" i="2"/>
  <c r="BI822" i="2"/>
  <c r="BH822" i="2"/>
  <c r="BG822" i="2"/>
  <c r="BF822" i="2"/>
  <c r="T822" i="2"/>
  <c r="R822" i="2"/>
  <c r="P822" i="2"/>
  <c r="BI812" i="2"/>
  <c r="BH812" i="2"/>
  <c r="BG812" i="2"/>
  <c r="BF812" i="2"/>
  <c r="T812" i="2"/>
  <c r="R812" i="2"/>
  <c r="P812" i="2"/>
  <c r="BI809" i="2"/>
  <c r="BH809" i="2"/>
  <c r="BG809" i="2"/>
  <c r="BF809" i="2"/>
  <c r="T809" i="2"/>
  <c r="R809" i="2"/>
  <c r="P809" i="2"/>
  <c r="BI802" i="2"/>
  <c r="BH802" i="2"/>
  <c r="BG802" i="2"/>
  <c r="BF802" i="2"/>
  <c r="T802" i="2"/>
  <c r="R802" i="2"/>
  <c r="P802" i="2"/>
  <c r="BI789" i="2"/>
  <c r="BH789" i="2"/>
  <c r="BG789" i="2"/>
  <c r="BF789" i="2"/>
  <c r="T789" i="2"/>
  <c r="T775" i="2" s="1"/>
  <c r="R789" i="2"/>
  <c r="R775" i="2" s="1"/>
  <c r="P789" i="2"/>
  <c r="BI776" i="2"/>
  <c r="BH776" i="2"/>
  <c r="BG776" i="2"/>
  <c r="BF776" i="2"/>
  <c r="T776" i="2"/>
  <c r="R776" i="2"/>
  <c r="P776" i="2"/>
  <c r="P775" i="2" s="1"/>
  <c r="BI762" i="2"/>
  <c r="BH762" i="2"/>
  <c r="BG762" i="2"/>
  <c r="BF762" i="2"/>
  <c r="T762" i="2"/>
  <c r="R762" i="2"/>
  <c r="P762" i="2"/>
  <c r="BI759" i="2"/>
  <c r="BH759" i="2"/>
  <c r="BG759" i="2"/>
  <c r="BF759" i="2"/>
  <c r="T759" i="2"/>
  <c r="R759" i="2"/>
  <c r="P759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31" i="2"/>
  <c r="BH731" i="2"/>
  <c r="BG731" i="2"/>
  <c r="BF731" i="2"/>
  <c r="T731" i="2"/>
  <c r="R731" i="2"/>
  <c r="P731" i="2"/>
  <c r="BI723" i="2"/>
  <c r="BH723" i="2"/>
  <c r="BG723" i="2"/>
  <c r="BF723" i="2"/>
  <c r="T723" i="2"/>
  <c r="R723" i="2"/>
  <c r="R709" i="2" s="1"/>
  <c r="P723" i="2"/>
  <c r="P709" i="2" s="1"/>
  <c r="BI710" i="2"/>
  <c r="BH710" i="2"/>
  <c r="BG710" i="2"/>
  <c r="BF710" i="2"/>
  <c r="T710" i="2"/>
  <c r="T709" i="2" s="1"/>
  <c r="R710" i="2"/>
  <c r="P710" i="2"/>
  <c r="BI706" i="2"/>
  <c r="BH706" i="2"/>
  <c r="BG706" i="2"/>
  <c r="BF706" i="2"/>
  <c r="T706" i="2"/>
  <c r="R706" i="2"/>
  <c r="P706" i="2"/>
  <c r="BI693" i="2"/>
  <c r="BH693" i="2"/>
  <c r="BG693" i="2"/>
  <c r="BF693" i="2"/>
  <c r="T693" i="2"/>
  <c r="R693" i="2"/>
  <c r="P693" i="2"/>
  <c r="BI680" i="2"/>
  <c r="BH680" i="2"/>
  <c r="BG680" i="2"/>
  <c r="BF680" i="2"/>
  <c r="T680" i="2"/>
  <c r="R680" i="2"/>
  <c r="P680" i="2"/>
  <c r="BI667" i="2"/>
  <c r="BH667" i="2"/>
  <c r="BG667" i="2"/>
  <c r="BF667" i="2"/>
  <c r="T667" i="2"/>
  <c r="R667" i="2"/>
  <c r="P667" i="2"/>
  <c r="BI665" i="2"/>
  <c r="BH665" i="2"/>
  <c r="BG665" i="2"/>
  <c r="BF665" i="2"/>
  <c r="T665" i="2"/>
  <c r="R665" i="2"/>
  <c r="P665" i="2"/>
  <c r="BI648" i="2"/>
  <c r="BH648" i="2"/>
  <c r="BG648" i="2"/>
  <c r="BF648" i="2"/>
  <c r="T648" i="2"/>
  <c r="R648" i="2"/>
  <c r="P648" i="2"/>
  <c r="BI634" i="2"/>
  <c r="BH634" i="2"/>
  <c r="BG634" i="2"/>
  <c r="BF634" i="2"/>
  <c r="T634" i="2"/>
  <c r="R634" i="2"/>
  <c r="P634" i="2"/>
  <c r="BI621" i="2"/>
  <c r="BH621" i="2"/>
  <c r="BG621" i="2"/>
  <c r="BF621" i="2"/>
  <c r="T621" i="2"/>
  <c r="R621" i="2"/>
  <c r="P621" i="2"/>
  <c r="BI618" i="2"/>
  <c r="BH618" i="2"/>
  <c r="BG618" i="2"/>
  <c r="BF618" i="2"/>
  <c r="T618" i="2"/>
  <c r="R618" i="2"/>
  <c r="P618" i="2"/>
  <c r="BI603" i="2"/>
  <c r="BH603" i="2"/>
  <c r="BG603" i="2"/>
  <c r="BF603" i="2"/>
  <c r="T603" i="2"/>
  <c r="R603" i="2"/>
  <c r="P603" i="2"/>
  <c r="BI588" i="2"/>
  <c r="BH588" i="2"/>
  <c r="BG588" i="2"/>
  <c r="BF588" i="2"/>
  <c r="T588" i="2"/>
  <c r="R588" i="2"/>
  <c r="P588" i="2"/>
  <c r="BI574" i="2"/>
  <c r="BH574" i="2"/>
  <c r="BG574" i="2"/>
  <c r="BF574" i="2"/>
  <c r="T574" i="2"/>
  <c r="R574" i="2"/>
  <c r="P574" i="2"/>
  <c r="BI570" i="2"/>
  <c r="BH570" i="2"/>
  <c r="BG570" i="2"/>
  <c r="BF570" i="2"/>
  <c r="T570" i="2"/>
  <c r="T569" i="2" s="1"/>
  <c r="R570" i="2"/>
  <c r="R569" i="2"/>
  <c r="P570" i="2"/>
  <c r="P569" i="2" s="1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59" i="2"/>
  <c r="BH559" i="2"/>
  <c r="BG559" i="2"/>
  <c r="BF559" i="2"/>
  <c r="T559" i="2"/>
  <c r="R559" i="2"/>
  <c r="P559" i="2"/>
  <c r="BI556" i="2"/>
  <c r="BH556" i="2"/>
  <c r="BG556" i="2"/>
  <c r="BF556" i="2"/>
  <c r="T556" i="2"/>
  <c r="R556" i="2"/>
  <c r="P556" i="2"/>
  <c r="BI554" i="2"/>
  <c r="BH554" i="2"/>
  <c r="BG554" i="2"/>
  <c r="BF554" i="2"/>
  <c r="T554" i="2"/>
  <c r="R554" i="2"/>
  <c r="P554" i="2"/>
  <c r="BI531" i="2"/>
  <c r="BH531" i="2"/>
  <c r="BG531" i="2"/>
  <c r="BF531" i="2"/>
  <c r="T531" i="2"/>
  <c r="R531" i="2"/>
  <c r="P531" i="2"/>
  <c r="BI486" i="2"/>
  <c r="BH486" i="2"/>
  <c r="BG486" i="2"/>
  <c r="BF486" i="2"/>
  <c r="T486" i="2"/>
  <c r="R486" i="2"/>
  <c r="P486" i="2"/>
  <c r="BI442" i="2"/>
  <c r="BH442" i="2"/>
  <c r="BG442" i="2"/>
  <c r="BF442" i="2"/>
  <c r="T442" i="2"/>
  <c r="R442" i="2"/>
  <c r="P442" i="2"/>
  <c r="BI433" i="2"/>
  <c r="BH433" i="2"/>
  <c r="BG433" i="2"/>
  <c r="BF433" i="2"/>
  <c r="T433" i="2"/>
  <c r="R433" i="2"/>
  <c r="P433" i="2"/>
  <c r="BI427" i="2"/>
  <c r="BH427" i="2"/>
  <c r="BG427" i="2"/>
  <c r="BF427" i="2"/>
  <c r="T427" i="2"/>
  <c r="R427" i="2"/>
  <c r="P427" i="2"/>
  <c r="BI421" i="2"/>
  <c r="BH421" i="2"/>
  <c r="BG421" i="2"/>
  <c r="BF421" i="2"/>
  <c r="T421" i="2"/>
  <c r="R421" i="2"/>
  <c r="P421" i="2"/>
  <c r="BI411" i="2"/>
  <c r="BH411" i="2"/>
  <c r="BG411" i="2"/>
  <c r="BF411" i="2"/>
  <c r="T411" i="2"/>
  <c r="R411" i="2"/>
  <c r="P411" i="2"/>
  <c r="BI404" i="2"/>
  <c r="BH404" i="2"/>
  <c r="BG404" i="2"/>
  <c r="BF404" i="2"/>
  <c r="T404" i="2"/>
  <c r="R404" i="2"/>
  <c r="P404" i="2"/>
  <c r="BI398" i="2"/>
  <c r="BH398" i="2"/>
  <c r="BG398" i="2"/>
  <c r="BF398" i="2"/>
  <c r="T398" i="2"/>
  <c r="R398" i="2"/>
  <c r="P398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2" i="2"/>
  <c r="BH372" i="2"/>
  <c r="BG372" i="2"/>
  <c r="BF372" i="2"/>
  <c r="T372" i="2"/>
  <c r="R372" i="2"/>
  <c r="P372" i="2"/>
  <c r="BI365" i="2"/>
  <c r="BH365" i="2"/>
  <c r="BG365" i="2"/>
  <c r="BF365" i="2"/>
  <c r="T365" i="2"/>
  <c r="R365" i="2"/>
  <c r="P365" i="2"/>
  <c r="BI354" i="2"/>
  <c r="BH354" i="2"/>
  <c r="BG354" i="2"/>
  <c r="BF354" i="2"/>
  <c r="T354" i="2"/>
  <c r="R354" i="2"/>
  <c r="P354" i="2"/>
  <c r="BI344" i="2"/>
  <c r="BH344" i="2"/>
  <c r="BG344" i="2"/>
  <c r="BF344" i="2"/>
  <c r="T344" i="2"/>
  <c r="R344" i="2"/>
  <c r="P344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07" i="2"/>
  <c r="BH307" i="2"/>
  <c r="BG307" i="2"/>
  <c r="BF307" i="2"/>
  <c r="T307" i="2"/>
  <c r="R307" i="2"/>
  <c r="P307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5" i="2"/>
  <c r="BH295" i="2"/>
  <c r="BG295" i="2"/>
  <c r="BF295" i="2"/>
  <c r="T295" i="2"/>
  <c r="R295" i="2"/>
  <c r="P295" i="2"/>
  <c r="BI292" i="2"/>
  <c r="BH292" i="2"/>
  <c r="BG292" i="2"/>
  <c r="BF292" i="2"/>
  <c r="T292" i="2"/>
  <c r="R292" i="2"/>
  <c r="P292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22" i="2"/>
  <c r="BH222" i="2"/>
  <c r="BG222" i="2"/>
  <c r="BF222" i="2"/>
  <c r="T222" i="2"/>
  <c r="R222" i="2"/>
  <c r="P222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79" i="2"/>
  <c r="BH179" i="2"/>
  <c r="BG179" i="2"/>
  <c r="BF179" i="2"/>
  <c r="T179" i="2"/>
  <c r="R179" i="2"/>
  <c r="P179" i="2"/>
  <c r="BI170" i="2"/>
  <c r="BH170" i="2"/>
  <c r="BG170" i="2"/>
  <c r="BF170" i="2"/>
  <c r="T170" i="2"/>
  <c r="R170" i="2"/>
  <c r="P170" i="2"/>
  <c r="BI159" i="2"/>
  <c r="BH159" i="2"/>
  <c r="BG159" i="2"/>
  <c r="BF159" i="2"/>
  <c r="T159" i="2"/>
  <c r="R159" i="2"/>
  <c r="P159" i="2"/>
  <c r="BI132" i="2"/>
  <c r="BH132" i="2"/>
  <c r="BG132" i="2"/>
  <c r="BF132" i="2"/>
  <c r="T132" i="2"/>
  <c r="R132" i="2"/>
  <c r="P132" i="2"/>
  <c r="BI122" i="2"/>
  <c r="BH122" i="2"/>
  <c r="BG122" i="2"/>
  <c r="BF122" i="2"/>
  <c r="T122" i="2"/>
  <c r="R122" i="2"/>
  <c r="P122" i="2"/>
  <c r="BI112" i="2"/>
  <c r="BH112" i="2"/>
  <c r="BG112" i="2"/>
  <c r="BF112" i="2"/>
  <c r="T112" i="2"/>
  <c r="R112" i="2"/>
  <c r="P112" i="2"/>
  <c r="BI104" i="2"/>
  <c r="BH104" i="2"/>
  <c r="BG104" i="2"/>
  <c r="BF104" i="2"/>
  <c r="T104" i="2"/>
  <c r="R104" i="2"/>
  <c r="P104" i="2"/>
  <c r="J98" i="2"/>
  <c r="J97" i="2"/>
  <c r="F97" i="2"/>
  <c r="F95" i="2"/>
  <c r="E93" i="2"/>
  <c r="J55" i="2"/>
  <c r="J54" i="2"/>
  <c r="F54" i="2"/>
  <c r="F52" i="2"/>
  <c r="E50" i="2"/>
  <c r="J18" i="2"/>
  <c r="E18" i="2"/>
  <c r="F98" i="2" s="1"/>
  <c r="J17" i="2"/>
  <c r="J12" i="2"/>
  <c r="J52" i="2" s="1"/>
  <c r="E7" i="2"/>
  <c r="E91" i="2" s="1"/>
  <c r="L50" i="1"/>
  <c r="AM50" i="1"/>
  <c r="AM49" i="1"/>
  <c r="L49" i="1"/>
  <c r="AM47" i="1"/>
  <c r="L47" i="1"/>
  <c r="L45" i="1"/>
  <c r="L44" i="1"/>
  <c r="J222" i="2"/>
  <c r="J744" i="2"/>
  <c r="BK442" i="2"/>
  <c r="J298" i="2"/>
  <c r="J1066" i="2"/>
  <c r="J667" i="2"/>
  <c r="BK292" i="2"/>
  <c r="BK852" i="2"/>
  <c r="BK565" i="2"/>
  <c r="BK912" i="2"/>
  <c r="BK486" i="2"/>
  <c r="J1114" i="2"/>
  <c r="J723" i="2"/>
  <c r="J903" i="2"/>
  <c r="J365" i="2"/>
  <c r="J920" i="2"/>
  <c r="BK330" i="2"/>
  <c r="BK1152" i="2"/>
  <c r="J868" i="2"/>
  <c r="J104" i="2"/>
  <c r="BK903" i="2"/>
  <c r="J170" i="2"/>
  <c r="BK868" i="2"/>
  <c r="BK365" i="2"/>
  <c r="J1067" i="2"/>
  <c r="BK710" i="2"/>
  <c r="BK132" i="2"/>
  <c r="BK1070" i="2"/>
  <c r="J559" i="2"/>
  <c r="BK179" i="2"/>
  <c r="BK1025" i="2"/>
  <c r="J574" i="2"/>
  <c r="BK192" i="2"/>
  <c r="J802" i="2"/>
  <c r="BK326" i="2"/>
  <c r="J822" i="2"/>
  <c r="J1193" i="2"/>
  <c r="BK1110" i="2"/>
  <c r="BK404" i="2"/>
  <c r="BK789" i="2"/>
  <c r="J315" i="2"/>
  <c r="J888" i="2"/>
  <c r="BK298" i="2"/>
  <c r="J886" i="2"/>
  <c r="J860" i="2"/>
  <c r="J1152" i="2"/>
  <c r="J665" i="2"/>
  <c r="J1155" i="2"/>
  <c r="BK648" i="2"/>
  <c r="BK354" i="2"/>
  <c r="BK1048" i="2"/>
  <c r="BK372" i="2"/>
  <c r="BK776" i="2"/>
  <c r="BK910" i="2"/>
  <c r="J567" i="2"/>
  <c r="J190" i="2"/>
  <c r="BK1067" i="2"/>
  <c r="BK860" i="2"/>
  <c r="BK344" i="2"/>
  <c r="BK190" i="2"/>
  <c r="BK838" i="2"/>
  <c r="BK744" i="2"/>
  <c r="BK295" i="2"/>
  <c r="BK890" i="2"/>
  <c r="J398" i="2"/>
  <c r="J1190" i="2"/>
  <c r="BK929" i="2"/>
  <c r="BK556" i="2"/>
  <c r="J910" i="2"/>
  <c r="BK621" i="2"/>
  <c r="J1025" i="2"/>
  <c r="BK706" i="2"/>
  <c r="J328" i="2"/>
  <c r="J442" i="2"/>
  <c r="BK427" i="2"/>
  <c r="BK731" i="2"/>
  <c r="BK398" i="2"/>
  <c r="J122" i="2"/>
  <c r="BK864" i="2"/>
  <c r="J354" i="2"/>
  <c r="BK122" i="2"/>
  <c r="J648" i="2"/>
  <c r="BK920" i="2"/>
  <c r="J880" i="2"/>
  <c r="J317" i="2"/>
  <c r="BK1051" i="2"/>
  <c r="BK574" i="2"/>
  <c r="BK723" i="2"/>
  <c r="BK313" i="2"/>
  <c r="BK746" i="2"/>
  <c r="BK1205" i="2"/>
  <c r="BK880" i="2"/>
  <c r="J563" i="2"/>
  <c r="J1070" i="2"/>
  <c r="BK159" i="2"/>
  <c r="BK824" i="2"/>
  <c r="BK317" i="2"/>
  <c r="J911" i="2"/>
  <c r="J554" i="2"/>
  <c r="BK559" i="2"/>
  <c r="BK618" i="2"/>
  <c r="BK911" i="2"/>
  <c r="BK300" i="2"/>
  <c r="BK1193" i="2"/>
  <c r="BK693" i="2"/>
  <c r="J1165" i="2"/>
  <c r="J899" i="2"/>
  <c r="BK1190" i="2"/>
  <c r="J978" i="2"/>
  <c r="J372" i="2"/>
  <c r="BK1168" i="2"/>
  <c r="J890" i="2"/>
  <c r="J570" i="2"/>
  <c r="BK421" i="2"/>
  <c r="BK898" i="2"/>
  <c r="J565" i="2"/>
  <c r="BK328" i="2"/>
  <c r="BK1130" i="2"/>
  <c r="J731" i="2"/>
  <c r="J377" i="2"/>
  <c r="J132" i="2"/>
  <c r="BK809" i="2"/>
  <c r="BK336" i="2"/>
  <c r="BK904" i="2"/>
  <c r="J531" i="2"/>
  <c r="J1171" i="2"/>
  <c r="J789" i="2"/>
  <c r="J326" i="2"/>
  <c r="BK886" i="2"/>
  <c r="BK194" i="2"/>
  <c r="BK893" i="2"/>
  <c r="J336" i="2"/>
  <c r="J1094" i="2"/>
  <c r="J864" i="2"/>
  <c r="J1203" i="2"/>
  <c r="BK1034" i="2"/>
  <c r="J300" i="2"/>
  <c r="BK1133" i="2"/>
  <c r="BK759" i="2"/>
  <c r="J272" i="2"/>
  <c r="BK1114" i="2"/>
  <c r="J693" i="2"/>
  <c r="BK377" i="2"/>
  <c r="J269" i="2"/>
  <c r="BK826" i="2"/>
  <c r="J404" i="2"/>
  <c r="BK899" i="2"/>
  <c r="BK554" i="2"/>
  <c r="BK1149" i="2"/>
  <c r="J776" i="2"/>
  <c r="J929" i="2"/>
  <c r="J411" i="2"/>
  <c r="J809" i="2"/>
  <c r="J295" i="2"/>
  <c r="BK1187" i="2"/>
  <c r="BK874" i="2"/>
  <c r="J1205" i="2"/>
  <c r="BK1031" i="2"/>
  <c r="BK222" i="2"/>
  <c r="BK1165" i="2"/>
  <c r="BK849" i="2"/>
  <c r="BK375" i="2"/>
  <c r="BK1182" i="2"/>
  <c r="BK888" i="2"/>
  <c r="BK567" i="2"/>
  <c r="BK272" i="2"/>
  <c r="BK1081" i="2"/>
  <c r="J912" i="2"/>
  <c r="BK570" i="2"/>
  <c r="J330" i="2"/>
  <c r="J159" i="2"/>
  <c r="J874" i="2"/>
  <c r="J618" i="2"/>
  <c r="J319" i="2"/>
  <c r="J179" i="2"/>
  <c r="J849" i="2"/>
  <c r="J746" i="2"/>
  <c r="BK333" i="2"/>
  <c r="BK561" i="2"/>
  <c r="J112" i="2"/>
  <c r="J1133" i="2"/>
  <c r="J680" i="2"/>
  <c r="BK894" i="2"/>
  <c r="J375" i="2"/>
  <c r="BK926" i="2"/>
  <c r="J333" i="2"/>
  <c r="BK1203" i="2"/>
  <c r="BK1171" i="2"/>
  <c r="BK862" i="2"/>
  <c r="J1201" i="2"/>
  <c r="J1048" i="2"/>
  <c r="BK802" i="2"/>
  <c r="J194" i="2"/>
  <c r="J1031" i="2"/>
  <c r="J826" i="2"/>
  <c r="J427" i="2"/>
  <c r="BK307" i="2"/>
  <c r="BK1066" i="2"/>
  <c r="J878" i="2"/>
  <c r="J433" i="2"/>
  <c r="J759" i="2"/>
  <c r="J898" i="2"/>
  <c r="J621" i="2"/>
  <c r="J313" i="2"/>
  <c r="J926" i="2"/>
  <c r="J1034" i="2"/>
  <c r="J710" i="2"/>
  <c r="BK112" i="2"/>
  <c r="J486" i="2"/>
  <c r="BK1201" i="2"/>
  <c r="BK1155" i="2"/>
  <c r="BK588" i="2"/>
  <c r="J1199" i="2"/>
  <c r="BK1029" i="2"/>
  <c r="J1182" i="2"/>
  <c r="J1029" i="2"/>
  <c r="J588" i="2"/>
  <c r="J192" i="2"/>
  <c r="J893" i="2"/>
  <c r="BK680" i="2"/>
  <c r="BK411" i="2"/>
  <c r="J824" i="2"/>
  <c r="J561" i="2"/>
  <c r="BK319" i="2"/>
  <c r="J1081" i="2"/>
  <c r="J706" i="2"/>
  <c r="BK315" i="2"/>
  <c r="J812" i="2"/>
  <c r="BK563" i="2"/>
  <c r="BK104" i="2"/>
  <c r="J894" i="2"/>
  <c r="J556" i="2"/>
  <c r="J1168" i="2"/>
  <c r="BK1094" i="2"/>
  <c r="J762" i="2"/>
  <c r="BK976" i="2"/>
  <c r="BK634" i="2"/>
  <c r="J634" i="2"/>
  <c r="AS54" i="1"/>
  <c r="BK1199" i="2"/>
  <c r="BK878" i="2"/>
  <c r="BK603" i="2"/>
  <c r="J1149" i="2"/>
  <c r="J904" i="2"/>
  <c r="J307" i="2"/>
  <c r="J1176" i="2"/>
  <c r="J838" i="2"/>
  <c r="J421" i="2"/>
  <c r="J1130" i="2"/>
  <c r="BK822" i="2"/>
  <c r="BK531" i="2"/>
  <c r="BK269" i="2"/>
  <c r="BK762" i="2"/>
  <c r="BK812" i="2"/>
  <c r="J344" i="2"/>
  <c r="BK170" i="2"/>
  <c r="BK978" i="2"/>
  <c r="J862" i="2"/>
  <c r="J603" i="2"/>
  <c r="J1051" i="2"/>
  <c r="J852" i="2"/>
  <c r="J1187" i="2"/>
  <c r="BK667" i="2"/>
  <c r="J1110" i="2"/>
  <c r="BK433" i="2"/>
  <c r="BK1176" i="2"/>
  <c r="J976" i="2"/>
  <c r="BK665" i="2"/>
  <c r="J292" i="2"/>
  <c r="BK103" i="2" l="1"/>
  <c r="J103" i="2" s="1"/>
  <c r="J61" i="2" s="1"/>
  <c r="T103" i="2"/>
  <c r="P332" i="2"/>
  <c r="P553" i="2"/>
  <c r="T343" i="2"/>
  <c r="P851" i="2"/>
  <c r="R1050" i="2"/>
  <c r="R103" i="2"/>
  <c r="R332" i="2"/>
  <c r="R553" i="2"/>
  <c r="T573" i="2"/>
  <c r="P730" i="2"/>
  <c r="P801" i="2"/>
  <c r="P928" i="2"/>
  <c r="T1050" i="2"/>
  <c r="T189" i="2"/>
  <c r="T620" i="2"/>
  <c r="BK801" i="2"/>
  <c r="J801" i="2" s="1"/>
  <c r="J73" i="2" s="1"/>
  <c r="T851" i="2"/>
  <c r="T1093" i="2"/>
  <c r="R343" i="2"/>
  <c r="R573" i="2"/>
  <c r="T928" i="2"/>
  <c r="R1154" i="2"/>
  <c r="R189" i="2"/>
  <c r="BK553" i="2"/>
  <c r="J553" i="2" s="1"/>
  <c r="J65" i="2" s="1"/>
  <c r="P573" i="2"/>
  <c r="BK1050" i="2"/>
  <c r="J1050" i="2"/>
  <c r="J76" i="2"/>
  <c r="R1170" i="2"/>
  <c r="BK189" i="2"/>
  <c r="J189" i="2" s="1"/>
  <c r="J62" i="2" s="1"/>
  <c r="BK332" i="2"/>
  <c r="J332" i="2"/>
  <c r="J63" i="2" s="1"/>
  <c r="P620" i="2"/>
  <c r="R730" i="2"/>
  <c r="BK851" i="2"/>
  <c r="J851" i="2"/>
  <c r="J74" i="2"/>
  <c r="R928" i="2"/>
  <c r="P1154" i="2"/>
  <c r="BK1198" i="2"/>
  <c r="J1198" i="2" s="1"/>
  <c r="J81" i="2" s="1"/>
  <c r="BK343" i="2"/>
  <c r="J343" i="2" s="1"/>
  <c r="J64" i="2" s="1"/>
  <c r="BK620" i="2"/>
  <c r="J620" i="2" s="1"/>
  <c r="J69" i="2" s="1"/>
  <c r="T730" i="2"/>
  <c r="BK928" i="2"/>
  <c r="J928" i="2" s="1"/>
  <c r="J75" i="2" s="1"/>
  <c r="P1050" i="2"/>
  <c r="BK1154" i="2"/>
  <c r="J1154" i="2"/>
  <c r="J79" i="2" s="1"/>
  <c r="T1170" i="2"/>
  <c r="P103" i="2"/>
  <c r="T332" i="2"/>
  <c r="R620" i="2"/>
  <c r="R1093" i="2"/>
  <c r="P1170" i="2"/>
  <c r="P1198" i="2"/>
  <c r="P189" i="2"/>
  <c r="T553" i="2"/>
  <c r="BK730" i="2"/>
  <c r="J730" i="2" s="1"/>
  <c r="J71" i="2" s="1"/>
  <c r="T801" i="2"/>
  <c r="R851" i="2"/>
  <c r="BK1093" i="2"/>
  <c r="J1093" i="2"/>
  <c r="J78" i="2"/>
  <c r="BK1170" i="2"/>
  <c r="J1170" i="2" s="1"/>
  <c r="J80" i="2" s="1"/>
  <c r="R1198" i="2"/>
  <c r="P343" i="2"/>
  <c r="BK573" i="2"/>
  <c r="J573" i="2" s="1"/>
  <c r="J68" i="2" s="1"/>
  <c r="R801" i="2"/>
  <c r="P1093" i="2"/>
  <c r="T1154" i="2"/>
  <c r="T1198" i="2"/>
  <c r="BK569" i="2"/>
  <c r="J569" i="2" s="1"/>
  <c r="J66" i="2" s="1"/>
  <c r="BK1069" i="2"/>
  <c r="J1069" i="2"/>
  <c r="J77" i="2"/>
  <c r="BK775" i="2"/>
  <c r="J775" i="2" s="1"/>
  <c r="J72" i="2" s="1"/>
  <c r="BK709" i="2"/>
  <c r="J709" i="2" s="1"/>
  <c r="J70" i="2" s="1"/>
  <c r="F55" i="2"/>
  <c r="BE170" i="2"/>
  <c r="BE179" i="2"/>
  <c r="BE317" i="2"/>
  <c r="BE354" i="2"/>
  <c r="BE404" i="2"/>
  <c r="BE588" i="2"/>
  <c r="BE723" i="2"/>
  <c r="BE1070" i="2"/>
  <c r="BE1149" i="2"/>
  <c r="BE1171" i="2"/>
  <c r="BE1205" i="2"/>
  <c r="BE319" i="2"/>
  <c r="BE442" i="2"/>
  <c r="BE561" i="2"/>
  <c r="BE565" i="2"/>
  <c r="BE570" i="2"/>
  <c r="BE603" i="2"/>
  <c r="BE762" i="2"/>
  <c r="BE789" i="2"/>
  <c r="BE852" i="2"/>
  <c r="BE874" i="2"/>
  <c r="BE903" i="2"/>
  <c r="BE1152" i="2"/>
  <c r="BE1193" i="2"/>
  <c r="BE122" i="2"/>
  <c r="BE330" i="2"/>
  <c r="BE336" i="2"/>
  <c r="BE372" i="2"/>
  <c r="BE567" i="2"/>
  <c r="BE693" i="2"/>
  <c r="BE744" i="2"/>
  <c r="BE926" i="2"/>
  <c r="BE1133" i="2"/>
  <c r="BE1155" i="2"/>
  <c r="BE1187" i="2"/>
  <c r="BE1190" i="2"/>
  <c r="BE1203" i="2"/>
  <c r="J95" i="2"/>
  <c r="BE272" i="2"/>
  <c r="BE298" i="2"/>
  <c r="BE315" i="2"/>
  <c r="BE531" i="2"/>
  <c r="BE634" i="2"/>
  <c r="BE706" i="2"/>
  <c r="BE838" i="2"/>
  <c r="BE898" i="2"/>
  <c r="BE911" i="2"/>
  <c r="BE1110" i="2"/>
  <c r="BE1182" i="2"/>
  <c r="BE1199" i="2"/>
  <c r="BE1201" i="2"/>
  <c r="BE313" i="2"/>
  <c r="BE344" i="2"/>
  <c r="BE377" i="2"/>
  <c r="BE667" i="2"/>
  <c r="BE710" i="2"/>
  <c r="BE868" i="2"/>
  <c r="BE894" i="2"/>
  <c r="BE1067" i="2"/>
  <c r="BE104" i="2"/>
  <c r="BE222" i="2"/>
  <c r="BE421" i="2"/>
  <c r="BE554" i="2"/>
  <c r="BE563" i="2"/>
  <c r="BE648" i="2"/>
  <c r="BE746" i="2"/>
  <c r="BE802" i="2"/>
  <c r="BE824" i="2"/>
  <c r="BE864" i="2"/>
  <c r="BE888" i="2"/>
  <c r="BE890" i="2"/>
  <c r="BE920" i="2"/>
  <c r="BE1048" i="2"/>
  <c r="E48" i="2"/>
  <c r="BE192" i="2"/>
  <c r="BE295" i="2"/>
  <c r="BE427" i="2"/>
  <c r="BE731" i="2"/>
  <c r="BE812" i="2"/>
  <c r="BE849" i="2"/>
  <c r="BE878" i="2"/>
  <c r="BE880" i="2"/>
  <c r="BE893" i="2"/>
  <c r="BE912" i="2"/>
  <c r="BE976" i="2"/>
  <c r="BE978" i="2"/>
  <c r="BE1081" i="2"/>
  <c r="BE1165" i="2"/>
  <c r="BE1168" i="2"/>
  <c r="BE1176" i="2"/>
  <c r="BE159" i="2"/>
  <c r="BE190" i="2"/>
  <c r="BE292" i="2"/>
  <c r="BE1025" i="2"/>
  <c r="BE1034" i="2"/>
  <c r="BE1051" i="2"/>
  <c r="BE112" i="2"/>
  <c r="BE307" i="2"/>
  <c r="BE486" i="2"/>
  <c r="BE559" i="2"/>
  <c r="BE618" i="2"/>
  <c r="BE665" i="2"/>
  <c r="BE680" i="2"/>
  <c r="BE776" i="2"/>
  <c r="BE822" i="2"/>
  <c r="BE860" i="2"/>
  <c r="BE1114" i="2"/>
  <c r="BE194" i="2"/>
  <c r="BE326" i="2"/>
  <c r="BE398" i="2"/>
  <c r="BE411" i="2"/>
  <c r="BE809" i="2"/>
  <c r="BE826" i="2"/>
  <c r="BE886" i="2"/>
  <c r="BE1029" i="2"/>
  <c r="BE132" i="2"/>
  <c r="BE269" i="2"/>
  <c r="BE300" i="2"/>
  <c r="BE333" i="2"/>
  <c r="BE365" i="2"/>
  <c r="BE375" i="2"/>
  <c r="BE574" i="2"/>
  <c r="BE621" i="2"/>
  <c r="BE759" i="2"/>
  <c r="BE862" i="2"/>
  <c r="BE899" i="2"/>
  <c r="BE904" i="2"/>
  <c r="BE929" i="2"/>
  <c r="BE1031" i="2"/>
  <c r="BE328" i="2"/>
  <c r="BE433" i="2"/>
  <c r="BE556" i="2"/>
  <c r="BE910" i="2"/>
  <c r="BE1066" i="2"/>
  <c r="BE1094" i="2"/>
  <c r="BE1130" i="2"/>
  <c r="F35" i="2"/>
  <c r="BB55" i="1" s="1"/>
  <c r="BB54" i="1" s="1"/>
  <c r="AX54" i="1" s="1"/>
  <c r="F36" i="2"/>
  <c r="BC55" i="1" s="1"/>
  <c r="BC54" i="1" s="1"/>
  <c r="W32" i="1" s="1"/>
  <c r="F34" i="2"/>
  <c r="BA55" i="1" s="1"/>
  <c r="BA54" i="1" s="1"/>
  <c r="AW54" i="1" s="1"/>
  <c r="AK30" i="1" s="1"/>
  <c r="F37" i="2"/>
  <c r="BD55" i="1" s="1"/>
  <c r="BD54" i="1" s="1"/>
  <c r="W33" i="1" s="1"/>
  <c r="J34" i="2"/>
  <c r="AW55" i="1" s="1"/>
  <c r="R572" i="2" l="1"/>
  <c r="P572" i="2"/>
  <c r="R102" i="2"/>
  <c r="R101" i="2" s="1"/>
  <c r="T102" i="2"/>
  <c r="T101" i="2"/>
  <c r="P102" i="2"/>
  <c r="P101" i="2"/>
  <c r="AU55" i="1"/>
  <c r="T572" i="2"/>
  <c r="BK572" i="2"/>
  <c r="J572" i="2" s="1"/>
  <c r="J67" i="2" s="1"/>
  <c r="BK102" i="2"/>
  <c r="J102" i="2"/>
  <c r="J60" i="2"/>
  <c r="AU54" i="1"/>
  <c r="AY54" i="1"/>
  <c r="W30" i="1"/>
  <c r="W31" i="1"/>
  <c r="J33" i="2"/>
  <c r="AV55" i="1" s="1"/>
  <c r="AT55" i="1" s="1"/>
  <c r="F33" i="2"/>
  <c r="AZ55" i="1" s="1"/>
  <c r="AZ54" i="1" s="1"/>
  <c r="W29" i="1" s="1"/>
  <c r="BK101" i="2" l="1"/>
  <c r="J101" i="2" s="1"/>
  <c r="J59" i="2" s="1"/>
  <c r="AV54" i="1"/>
  <c r="AK29" i="1" s="1"/>
  <c r="J30" i="2" l="1"/>
  <c r="AG55" i="1" s="1"/>
  <c r="AG54" i="1" s="1"/>
  <c r="AK26" i="1" s="1"/>
  <c r="AK35" i="1" s="1"/>
  <c r="AT54" i="1"/>
  <c r="J39" i="2" l="1"/>
  <c r="AN54" i="1"/>
  <c r="AN55" i="1"/>
</calcChain>
</file>

<file path=xl/sharedStrings.xml><?xml version="1.0" encoding="utf-8"?>
<sst xmlns="http://schemas.openxmlformats.org/spreadsheetml/2006/main" count="10530" uniqueCount="1201">
  <si>
    <t>Export Komplet</t>
  </si>
  <si>
    <t>VZ</t>
  </si>
  <si>
    <t>2.0</t>
  </si>
  <si>
    <t>ZAMOK</t>
  </si>
  <si>
    <t>False</t>
  </si>
  <si>
    <t>{a3bcd910-50e8-4bbf-9216-b6c5cbc2ac64}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</si>
  <si>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</si>
  <si>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</si>
  <si>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</si>
  <si>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</si>
  <si>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</si>
  <si>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</si>
  <si>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</si>
  <si>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</si>
  <si>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WK2025-01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</si>
  <si>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</si>
  <si>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</si>
  <si>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Sdružené zdravotnické zařízení Krnov, I. P. Pavlova 552/9</t>
  </si>
  <si>
    <t>KSO:</t>
  </si>
  <si>
    <t/>
  </si>
  <si>
    <t>CC-CZ:</t>
  </si>
  <si>
    <t>Místo:</t>
  </si>
  <si>
    <t>SZZ Krnov , I.P. Pavlova 552*9</t>
  </si>
  <si>
    <t>Datum:</t>
  </si>
  <si>
    <t>1. 2. 2025</t>
  </si>
  <si>
    <t>Zadavatel:</t>
  </si>
  <si>
    <t>IČ:</t>
  </si>
  <si>
    <t xml:space="preserve">SZZ Krnov , I.P. Pavlova </t>
  </si>
  <si>
    <t>DIČ:</t>
  </si>
  <si>
    <t>Účastník:</t>
  </si>
  <si>
    <t>Vyplň údaj</t>
  </si>
  <si>
    <t>Projektant:</t>
  </si>
  <si>
    <t>Ing.Blanka Ličmanová, atelier Emmet, s.r.o.</t>
  </si>
  <si>
    <t>True</t>
  </si>
  <si>
    <t>Zpracovatel:</t>
  </si>
  <si>
    <t>Katerinec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</si>
  <si>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</si>
  <si>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</si>
  <si>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</si>
  <si>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</si>
  <si>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</si>
  <si>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</si>
  <si>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</si>
  <si>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</si>
  <si>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</si>
  <si>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</si>
  <si>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</si>
  <si>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</si>
  <si>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</si>
  <si>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</si>
  <si>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</si>
  <si>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</si>
  <si>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</si>
  <si>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</si>
  <si>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</si>
  <si>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</si>
  <si>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</si>
  <si>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</si>
  <si>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</si>
  <si>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</si>
  <si>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</si>
  <si>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</si>
  <si>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</si>
  <si>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</si>
  <si>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</si>
  <si>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</si>
  <si>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</si>
  <si>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</si>
  <si>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</si>
  <si>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</si>
  <si>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</si>
  <si>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</si>
  <si>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</si>
  <si>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</si>
  <si>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</si>
  <si>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</si>
  <si>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</si>
  <si>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</si>
  <si>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Oprava1.PP.podlaží po povodni ( náklady stanoveny dle STUDIE )</t>
  </si>
  <si>
    <t>STA</t>
  </si>
  <si>
    <t>1</t>
  </si>
  <si>
    <t>{b257f284-bff2-4229-9369-10eb9fb708de}</t>
  </si>
  <si>
    <t>2</t>
  </si>
  <si>
    <t>KRYCÍ LIST SOUPISU PRACÍ</t>
  </si>
  <si>
    <t>Objekt:</t>
  </si>
  <si>
    <t>SO 01 - Oprava1.PP.podlaží po povodni ( náklady stanoveny dle STUDIE 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</si>
  <si>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</si>
  <si>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</si>
  <si>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</si>
  <si>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</si>
  <si>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</si>
  <si>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</si>
  <si>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</si>
  <si>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</si>
  <si>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</si>
  <si>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</si>
  <si>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</si>
  <si>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</si>
  <si>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</si>
  <si>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</si>
  <si>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</si>
  <si>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</si>
  <si>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</si>
  <si>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</si>
  <si>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</si>
  <si>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</si>
  <si>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</si>
  <si>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</si>
  <si>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</si>
  <si>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</si>
  <si>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</si>
  <si>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</si>
  <si>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</si>
  <si>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</si>
  <si>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</si>
  <si>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</si>
  <si>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</si>
  <si>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</si>
  <si>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</si>
  <si>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</si>
  <si>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</si>
  <si>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</si>
  <si>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</si>
  <si>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</si>
  <si>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</si>
  <si>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</si>
  <si>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</si>
  <si>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</si>
  <si>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</si>
  <si>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</si>
  <si>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</si>
  <si>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310219811</t>
  </si>
  <si>
    <t>Zazdívka otvorů ve zdivu nadzákladovém kamenem plochy přes 1 m2 do 4 m2 pro jakékoliv tl. zdi</t>
  </si>
  <si>
    <t>m3</t>
  </si>
  <si>
    <t>CS ÚRS 2025 01</t>
  </si>
  <si>
    <t>4</t>
  </si>
  <si>
    <t>-1831751424</t>
  </si>
  <si>
    <t>Online PSC</t>
  </si>
  <si>
    <t>https://podminky.urs.cz/item/CS_URS_2025_01/310219811</t>
  </si>
  <si>
    <t>VV</t>
  </si>
  <si>
    <t>"1.PP."</t>
  </si>
  <si>
    <t>"24Hod. služba"     1,10*2,10*0,30</t>
  </si>
  <si>
    <t>"šatna ženy"            1,10*2,10*0,30</t>
  </si>
  <si>
    <t>"24Hod. služba"     1,15*2,10*0,45</t>
  </si>
  <si>
    <t>"šatna ženy"            1,15*2,10*0,45</t>
  </si>
  <si>
    <t>Součet</t>
  </si>
  <si>
    <t>317234410</t>
  </si>
  <si>
    <t>Vyzdívka mezi nosníky cihlami pálenými na maltu cementovou</t>
  </si>
  <si>
    <t>-2125652056</t>
  </si>
  <si>
    <t>https://podminky.urs.cz/item/CS_URS_2025_01/317234410</t>
  </si>
  <si>
    <t>"šatna ženy"           ( 1,50*0,45+1,40*0,45*2)</t>
  </si>
  <si>
    <t>"Zdravotní  škola"  1,50*0,75</t>
  </si>
  <si>
    <t>"24Hod. služba"      1,50*0,75</t>
  </si>
  <si>
    <t>"šatna muži"            1,50*0,30</t>
  </si>
  <si>
    <t>"šatna ženy"             1,40*0,30+1,40*0,75+1,40*0,45</t>
  </si>
  <si>
    <t>Mezisoučet</t>
  </si>
  <si>
    <t>4,80*0,20</t>
  </si>
  <si>
    <t>317944321</t>
  </si>
  <si>
    <t>Válcované nosníky dodatečně osazované do připravených otvorů bez zazdění hlav do č. 12</t>
  </si>
  <si>
    <t>t</t>
  </si>
  <si>
    <t>1268628397</t>
  </si>
  <si>
    <t>https://podminky.urs.cz/item/CS_URS_2025_01/317944321</t>
  </si>
  <si>
    <t>"šatna ženy"            1,50*3+1,40*3*2</t>
  </si>
  <si>
    <t>"Zdravotní  škola"  1,50*5</t>
  </si>
  <si>
    <t>"24Hod. služba"      1,50*5</t>
  </si>
  <si>
    <t>"šatna muži"            1,50*2</t>
  </si>
  <si>
    <t>"šatna ženy"             1,40*2+1,40*5+1,40*3</t>
  </si>
  <si>
    <t xml:space="preserve">44,90*8,34*0,001*1,08 </t>
  </si>
  <si>
    <t>319201321</t>
  </si>
  <si>
    <t>Vyrovnání nerovného povrchu vnitřního i vnějšího zdiva bez odsekání vadných cihel, maltou (s dodáním hmot) tl. do 30 mm</t>
  </si>
  <si>
    <t>m2</t>
  </si>
  <si>
    <t>238177427</t>
  </si>
  <si>
    <t>https://podminky.urs.cz/item/CS_URS_2025_01/319201321</t>
  </si>
  <si>
    <t>"pod nový obklad a po stávajícím obkladem</t>
  </si>
  <si>
    <t>"šatna ženy"            (2,7+5,7+0,35)*2*2,10</t>
  </si>
  <si>
    <t>"Zdravotní  škola"  (3,20+1,60)*2,10</t>
  </si>
  <si>
    <t>"24Hod. služba"     (1,5*4+1,4*2+1,4*2+0,85*2+2,4*2)*2,10</t>
  </si>
  <si>
    <t>"šatna muži"           (6,05+1,95+1,0)*2,10</t>
  </si>
  <si>
    <t>"šatna ženy"           (2,4+4,1+1,60*2)*2*2,10</t>
  </si>
  <si>
    <t>"šatna ženy"           (3,00+2,8+1,60*2)*2*2,10</t>
  </si>
  <si>
    <t>"šatna stávající"   (2,50*2+3,40+1,50)*2*2,10</t>
  </si>
  <si>
    <t xml:space="preserve">                                   (2,70*2+3,50+1,40)*2*2,10</t>
  </si>
  <si>
    <t xml:space="preserve">                                   (0,85*6+2,7*6)*2*2,10</t>
  </si>
  <si>
    <t xml:space="preserve">                                   (4,60+6,80)*2*2,10*2</t>
  </si>
  <si>
    <t>"šatna personálu"  (1,80*4+3,40*2+1,60*2+1,50*2)*2*2,10</t>
  </si>
  <si>
    <t>"místnosti šatna ženy zdravotní škola,24hod, služby</t>
  </si>
  <si>
    <t>(3,30+3,40*2+1,60)*1,83</t>
  </si>
  <si>
    <t>"šatna muži šatna ženy, nástupní schodiště</t>
  </si>
  <si>
    <t>(6,80*2+6,60*2)*1,83</t>
  </si>
  <si>
    <t>(3,30+1,10)*1,72</t>
  </si>
  <si>
    <t>"sklad1</t>
  </si>
  <si>
    <t>(0,90*4+1,0+1,2*2+1,6*2+3,10)*2,17</t>
  </si>
  <si>
    <t>(2,0+1,10)*1,37</t>
  </si>
  <si>
    <t>5</t>
  </si>
  <si>
    <t>340239212</t>
  </si>
  <si>
    <t>Zazdívka otvorů v příčkách nebo stěnách cihlami pálenými plnými plochy přes 1 m2 do 4 m2, tloušťky přes 100 mm</t>
  </si>
  <si>
    <t>-135918409</t>
  </si>
  <si>
    <t>https://podminky.urs.cz/item/CS_URS_2025_01/340239212</t>
  </si>
  <si>
    <t>"šatna ženy"            1,10*2,10*4</t>
  </si>
  <si>
    <t>"Zdravotní  škola"  1,10*2,10*2</t>
  </si>
  <si>
    <t>"24Hod. služba"     1,10*2,10*2</t>
  </si>
  <si>
    <t>"šatna muži"            1,15*2,10</t>
  </si>
  <si>
    <t>"šatna ženy"            1,15*2,10*4</t>
  </si>
  <si>
    <t>"šatna ženy"            1,15*2,10</t>
  </si>
  <si>
    <t>"šatna personál"  1,20*2,10*2</t>
  </si>
  <si>
    <t>6</t>
  </si>
  <si>
    <t>342241162</t>
  </si>
  <si>
    <t>Příčky nebo přizdívky jednoduché z cihel nebo příčkovek pálených na maltu MVC nebo MC plných P7,5 až P15 dl. 290 mm (290x140x65 mm), tl. o tl. 140 mm</t>
  </si>
  <si>
    <t>317019281</t>
  </si>
  <si>
    <t>https://podminky.urs.cz/item/CS_URS_2025_01/342241162</t>
  </si>
  <si>
    <t>"šatna ženy"            (2,25+2,75+1,70+2,45+1,6+0,3*2+3,00)*2,74</t>
  </si>
  <si>
    <t>"Zdravotní  škola"  (3,30+4,7+5,5+1,5*2)*2,90</t>
  </si>
  <si>
    <t>"šatna muži"            (6,50+1,5+4,7+1,3)*2,75</t>
  </si>
  <si>
    <t>"šatna ženy"          (2,7*2+3,4)*2,54</t>
  </si>
  <si>
    <t xml:space="preserve">                                     (1,5*2+1,95+2,9)*2,54</t>
  </si>
  <si>
    <t>7</t>
  </si>
  <si>
    <t>346244381</t>
  </si>
  <si>
    <t>Plentování ocelových válcovaných nosníků jednostranné cihlami na maltu, výška stojiny do 200 mm</t>
  </si>
  <si>
    <t>-1961011336</t>
  </si>
  <si>
    <t>https://podminky.urs.cz/item/CS_URS_2025_01/346244381</t>
  </si>
  <si>
    <t>"šatna ženy"            1,50*2+1,40*2*2</t>
  </si>
  <si>
    <t>"Zdravotní  škola"  1,50*2</t>
  </si>
  <si>
    <t>"24Hod. služba"      1,50*2</t>
  </si>
  <si>
    <t>"šatna ženy"             1,40*2+1,40*2+1,40*2</t>
  </si>
  <si>
    <t>26,0*0,20</t>
  </si>
  <si>
    <t>Úpravy povrchů, podlahy a osazování výplní</t>
  </si>
  <si>
    <t>8</t>
  </si>
  <si>
    <t>611142001</t>
  </si>
  <si>
    <t>Pletivo vnitřních ploch v ploše nebo pruzích, na plném podkladu sklovláknité vtlačené do tmelu včetně tmelu stropů</t>
  </si>
  <si>
    <t>1730111135</t>
  </si>
  <si>
    <t>https://podminky.urs.cz/item/CS_URS_2025_01/611142001</t>
  </si>
  <si>
    <t>9</t>
  </si>
  <si>
    <t>611321133</t>
  </si>
  <si>
    <t>Vápenocementový štuk vnitřních ploch tloušťky do 3 mm vodorovných konstrukcí kleneb nebo skořepin ( 2x natažení a 1x zatočená)</t>
  </si>
  <si>
    <t>-336851013</t>
  </si>
  <si>
    <t>https://podminky.urs.cz/item/CS_URS_2025_01/611321133</t>
  </si>
  <si>
    <t>10</t>
  </si>
  <si>
    <t>611325402</t>
  </si>
  <si>
    <t>Oprava vápenocementové omítky vnitřních ploch hrubé, tl. do 20 mm stropů, v rozsahu opravované plochy přes 10 do 30%</t>
  </si>
  <si>
    <t>-1878696373</t>
  </si>
  <si>
    <t>https://podminky.urs.cz/item/CS_URS_2025_01/611325402</t>
  </si>
  <si>
    <t>"1.PP.</t>
  </si>
  <si>
    <t>4,70*(5,0+3,0)</t>
  </si>
  <si>
    <t>6,50*(5,50+2,50)</t>
  </si>
  <si>
    <t>4,70*(2,60+4,00+4,20)</t>
  </si>
  <si>
    <t>4,20*4,70+2,70*4,7</t>
  </si>
  <si>
    <t>5,50*(2,90+7,00+2,60+3,90+3,80)</t>
  </si>
  <si>
    <t>2,70*6,0+6,0*(3,60+3,00)</t>
  </si>
  <si>
    <t>5,50*(6,20+3,80)+6,0*6,0</t>
  </si>
  <si>
    <t>4,70*(4,7+3,5+5,7)</t>
  </si>
  <si>
    <t>6,50*(2,60+8,0)</t>
  </si>
  <si>
    <t>5,0*3,0*2+4,20*2,80+2,7*4,20*2</t>
  </si>
  <si>
    <t>11,20*2,80</t>
  </si>
  <si>
    <t>3,5*3,10+6,00*(3,00+3,5+3,20+5,50+5,0)</t>
  </si>
  <si>
    <t>3,50*6,0</t>
  </si>
  <si>
    <t>2,20*3,70+2,40*5,30+17,5*2,40</t>
  </si>
  <si>
    <t>4,30*(2,60+2,80)+6,0*3,50+4,10*5,40</t>
  </si>
  <si>
    <t>3,5*5,8+2,8*6+12,4*5,7</t>
  </si>
  <si>
    <t>6,80*4,0+5,0*4,0+6,0*3,50</t>
  </si>
  <si>
    <t>4,60*4,2+5,2*(2,5+3,0)</t>
  </si>
  <si>
    <t>5,20*3,0+4,4*3+5,8*5,0+5,7*5,0</t>
  </si>
  <si>
    <t>11,5*2,9+5,5*13,5+5,7*2,9</t>
  </si>
  <si>
    <t>2,3*24,20+5,50*(2,8+5,82+2,5*2)</t>
  </si>
  <si>
    <t>1,80*7,50+3,2*(2,2+3,8+1,7+2,3+2,4)</t>
  </si>
  <si>
    <t>11</t>
  </si>
  <si>
    <t>612142001</t>
  </si>
  <si>
    <t>Pletivo vnitřních ploch v ploše nebo pruzích, na plném podkladu sklovláknité vtlačené do tmelu včetně tmelu stěn</t>
  </si>
  <si>
    <t>-436439039</t>
  </si>
  <si>
    <t>https://podminky.urs.cz/item/CS_URS_2025_01/612142001</t>
  </si>
  <si>
    <t>"chodba</t>
  </si>
  <si>
    <t>3,00+6,0*2+3,60*2+2,30+2,40+5,20*2</t>
  </si>
  <si>
    <t>(0,60*2+14,30+21,80+0,60*2+6,10)*2</t>
  </si>
  <si>
    <t>(15,0+0,60*2+6,10+4,10+0,60*2+5,40)*2</t>
  </si>
  <si>
    <t>(4,30+0,70+7,80)*2</t>
  </si>
  <si>
    <t xml:space="preserve">(6,40*2+0,60+2,30+3,60)*2 </t>
  </si>
  <si>
    <t>(0,40+5,60*2*2,40+2,30+3,60*2)</t>
  </si>
  <si>
    <t>1,80*2+17,50*2</t>
  </si>
  <si>
    <t>(6,30*2+4,70*2+4,0*2+5,60*2)</t>
  </si>
  <si>
    <t>(4,8*4+5,0*2+3,0*2)</t>
  </si>
  <si>
    <t>(5,50*2+2,50*6+2,50*4+6,50*2+3,60*2)</t>
  </si>
  <si>
    <t>(2,20+4,0+2,70+4,20+2,80*2+7,0+2,60+3,80+6,0+4,0)*2</t>
  </si>
  <si>
    <t>(3,0*2+3,80+6,0+3,0+1,50+3,50+5,7*2+2,70+8,00)*2</t>
  </si>
  <si>
    <t>(4,70*6+6,0*4+5,50*4+5,50*6+7,50*2)</t>
  </si>
  <si>
    <t>(5,50*14+6,0*2+6,50*4)</t>
  </si>
  <si>
    <t>"šatna ženy, šatny dle  stávajícícch, sklad1</t>
  </si>
  <si>
    <t>(5,00*2+3,10+2,10+3,00*2+1,20*2+1,50*4+2,6*4)</t>
  </si>
  <si>
    <t>(11,0*2+2,7*2+4,3*4+2,8*4+3,0*6)</t>
  </si>
  <si>
    <t>(6,10*14+1,50*8+1,70*2+1,3*2+1,0*2)</t>
  </si>
  <si>
    <t>(2,60*6+1,50*2+3,20*23,2*2+2,8*2+2,8*2+2,0*2)</t>
  </si>
  <si>
    <t>(5,20*4+3,0*2+2,50*2)</t>
  </si>
  <si>
    <t>"šatne personálu</t>
  </si>
  <si>
    <t>(2,48+5,75*2+2,005)*2</t>
  </si>
  <si>
    <t>(1,80+4,06*2+12,80*2+0,15*3)*2</t>
  </si>
  <si>
    <t>(2,51+2,845)*2</t>
  </si>
  <si>
    <t>(4,06+3,455)*2*2+(1,80*2+1,755*2+0,94+1,6*4)*2</t>
  </si>
  <si>
    <t>"Mimo šatny a sociálky</t>
  </si>
  <si>
    <t>(4,0*4+5,20*2+3,60*2+2,4*2+2,0*2+3,2*2+4,8*2)</t>
  </si>
  <si>
    <t>(11,0+3,0+3,10+2,0+5,0+6,10+4,60+5,3+4,10+4,7*2)*2</t>
  </si>
  <si>
    <t>(5,2+3,2+5,2*4+4,5+3,60+3,20+3,8+2,8+2,2)*2</t>
  </si>
  <si>
    <t>(8,0+5,5+5,5*3,7+2,8+5,3)*2</t>
  </si>
  <si>
    <t>(5,2+2,8+4,5*2+6,6+4,7+2,9+3,5+3,8+1,7+2,8+2,5*4)*2</t>
  </si>
  <si>
    <t>(2,6+5,6+5,6+3,9+2)*2</t>
  </si>
  <si>
    <t>"odpočet sanační omítky</t>
  </si>
  <si>
    <t>(2,50+2,98+2,51+2,44+2,97)/5</t>
  </si>
  <si>
    <t>1979,24*(2,68-1,50)</t>
  </si>
  <si>
    <t>612311131</t>
  </si>
  <si>
    <t>Vápenný štuk vnitřních ploch tloušťky do 3 mm svislých konstrukcí stěn ( 2x natažení a 1x zatočená)</t>
  </si>
  <si>
    <t>201079655</t>
  </si>
  <si>
    <t>https://podminky.urs.cz/item/CS_URS_2025_01/612311131</t>
  </si>
  <si>
    <t>2335,503</t>
  </si>
  <si>
    <t>13</t>
  </si>
  <si>
    <t>612315302</t>
  </si>
  <si>
    <t>Vápenná omítka ostění nebo nadpraží štuková dvouvrstvá</t>
  </si>
  <si>
    <t>-437957734</t>
  </si>
  <si>
    <t>https://podminky.urs.cz/item/CS_URS_2025_01/612315302</t>
  </si>
  <si>
    <t>"šatna ženy"           (2,2+4,1)*2*2,10</t>
  </si>
  <si>
    <t>"šatna ženy"           (3,00*2+2,8)*2,10</t>
  </si>
  <si>
    <t>"šatna stávající"   (2,50+1,25)*2*2,10</t>
  </si>
  <si>
    <t xml:space="preserve">                                   (2,5+1,8)*2*2,10</t>
  </si>
  <si>
    <t xml:space="preserve">                                   (0,85*6+2,7*2)*2,10</t>
  </si>
  <si>
    <t>"šatna ženy"            (1,10+2,10*2)*0,45*2</t>
  </si>
  <si>
    <t>"Zdravotní  škola"  (1,10+2,10*2)*0,75</t>
  </si>
  <si>
    <t>"24Hod. služba"      (1,10+2,10*2)*0,75</t>
  </si>
  <si>
    <t>"šatna muži"            (1,10+2,10*2)*0,75</t>
  </si>
  <si>
    <t>"šatna ženy"            (1,0+2,10*2)*(0,75+0,45+0,30)</t>
  </si>
  <si>
    <t>14</t>
  </si>
  <si>
    <t>612325131</t>
  </si>
  <si>
    <t>Omítka sanační vnitřních ploch jádrová tloušťky do 15 mm nanášená ručně svislých konstrukcí stěn</t>
  </si>
  <si>
    <t>1538491567</t>
  </si>
  <si>
    <t>https://podminky.urs.cz/item/CS_URS_2025_01/612325131</t>
  </si>
  <si>
    <t>1978,24*1,50</t>
  </si>
  <si>
    <t>15</t>
  </si>
  <si>
    <t>612325191</t>
  </si>
  <si>
    <t>Omítka sanační vnitřních ploch jádrová Příplatek k cenám za každých dalších i započatých 5 mm tloušťky omítky přes 15 mm stěn</t>
  </si>
  <si>
    <t>2078286745</t>
  </si>
  <si>
    <t>https://podminky.urs.cz/item/CS_URS_2025_01/612325191</t>
  </si>
  <si>
    <t>16</t>
  </si>
  <si>
    <t>612142001R01</t>
  </si>
  <si>
    <t>Pletivo vnitřních ploch v ploše nebo pruzích, na plném podkladu sklovláknité vtlačené do sanační omítky</t>
  </si>
  <si>
    <t>1754927462</t>
  </si>
  <si>
    <t>17</t>
  </si>
  <si>
    <t>631311124</t>
  </si>
  <si>
    <t>Mazanina z betonu prostého bez zvýšených nároků na prostředí tl. přes 80 do 120 mm tř. C 16/20</t>
  </si>
  <si>
    <t>1986479743</t>
  </si>
  <si>
    <t>https://podminky.urs.cz/item/CS_URS_2025_01/631311124</t>
  </si>
  <si>
    <t>3,00*5,50+6,10*5,80</t>
  </si>
  <si>
    <t>3,10*3,50+6,0*1,50*2+3,0*1,50*2</t>
  </si>
  <si>
    <t>89,73*0,06</t>
  </si>
  <si>
    <t>18</t>
  </si>
  <si>
    <t>642944121</t>
  </si>
  <si>
    <t>Osazení ocelových dveřních zárubní lisovaných nebo z úhelníků dodatečně s vybetonováním prahu, plochy do 2,5 m2</t>
  </si>
  <si>
    <t>kus</t>
  </si>
  <si>
    <t>-41485166</t>
  </si>
  <si>
    <t>https://podminky.urs.cz/item/CS_URS_2025_01/642944121</t>
  </si>
  <si>
    <t>"60/197"  2</t>
  </si>
  <si>
    <t>"70/197"  11</t>
  </si>
  <si>
    <t>"80/197" (11+5)</t>
  </si>
  <si>
    <t>19</t>
  </si>
  <si>
    <t>M</t>
  </si>
  <si>
    <t>55331435</t>
  </si>
  <si>
    <t>zárubeň jednokřídlá ocelová pro dodatečnou montáž tl stěny 110-150mm rozměru 600/1970, 2100mm</t>
  </si>
  <si>
    <t>-943836734</t>
  </si>
  <si>
    <t>20</t>
  </si>
  <si>
    <t>55331436</t>
  </si>
  <si>
    <t>zárubeň jednokřídlá ocelová pro dodatečnou montáž tl stěny 110-150mm rozměru 700/1970, 2100mm</t>
  </si>
  <si>
    <t>585581646</t>
  </si>
  <si>
    <t>55331437</t>
  </si>
  <si>
    <t>zárubeň jednokřídlá ocelová pro dodatečnou montáž tl stěny 110-150mm rozměru 800/1970, 2100mm</t>
  </si>
  <si>
    <t>1608590706</t>
  </si>
  <si>
    <t>22</t>
  </si>
  <si>
    <t>642944221</t>
  </si>
  <si>
    <t>Osazení ocelových dveřních zárubní lisovaných nebo z úhelníků dodatečně s vybetonováním prahu, plochy přes 2,5 m2</t>
  </si>
  <si>
    <t>774488026</t>
  </si>
  <si>
    <t>https://podminky.urs.cz/item/CS_URS_2025_01/642944221</t>
  </si>
  <si>
    <t>"90/197"  (25+2)</t>
  </si>
  <si>
    <t>"110/197"  5</t>
  </si>
  <si>
    <t>"145/197"  (3+1)</t>
  </si>
  <si>
    <t>23</t>
  </si>
  <si>
    <t>55331438</t>
  </si>
  <si>
    <t>zárubeň jednokřídlá ocelová pro dodatečnou montáž tl stěny 110-150mm rozměru 900/1970, 2100mm</t>
  </si>
  <si>
    <t>-369289245</t>
  </si>
  <si>
    <t>24</t>
  </si>
  <si>
    <t>55331439</t>
  </si>
  <si>
    <t>zárubeň jednokřídlá ocelová pro dodatečnou montáž tl stěny 110-150mm rozměru 1100/1970, 2100mm</t>
  </si>
  <si>
    <t>905959626</t>
  </si>
  <si>
    <t>25</t>
  </si>
  <si>
    <t>55331717</t>
  </si>
  <si>
    <t>zárubeň dvoukřídlá ocelová pro dodatečnou montáž tl stěny 110-150mm rozměru 1450/1970, 2100mm</t>
  </si>
  <si>
    <t>-977382026</t>
  </si>
  <si>
    <t>Ostatní konstrukce a práce, bourání</t>
  </si>
  <si>
    <t>26</t>
  </si>
  <si>
    <t>949101111</t>
  </si>
  <si>
    <t>Lešení pomocné pracovní pro objekty pozemních staveb pro zatížení do 150 kg/m2, o výšce lešeňové podlahy do 1,9 m</t>
  </si>
  <si>
    <t>1494512456</t>
  </si>
  <si>
    <t>https://podminky.urs.cz/item/CS_URS_2025_01/949101111</t>
  </si>
  <si>
    <t>1763,241</t>
  </si>
  <si>
    <t>27</t>
  </si>
  <si>
    <t>952901111</t>
  </si>
  <si>
    <t>Vyčištění budov nebo objektů před předáním do užívání budov bytové nebo občanské výstavby, světlé výšky podlaží do 4 m</t>
  </si>
  <si>
    <t>1514012025</t>
  </si>
  <si>
    <t>https://podminky.urs.cz/item/CS_URS_2025_01/952901111</t>
  </si>
  <si>
    <t>10,0*7,20+9,50*9,00+12,70*8,00</t>
  </si>
  <si>
    <t>90,00*16,00+5,0*8,00+14,0*14,0</t>
  </si>
  <si>
    <t>21,0*22,0+9,0*27,50+4,0*4,50</t>
  </si>
  <si>
    <t>96</t>
  </si>
  <si>
    <t>Bourání konstrukcí</t>
  </si>
  <si>
    <t>28</t>
  </si>
  <si>
    <t>962031133</t>
  </si>
  <si>
    <t>Bourání příček nebo přizdívek z cihel pálených plných nebo dutých, tl. přes 100 do 150 mm</t>
  </si>
  <si>
    <t>-1110343484</t>
  </si>
  <si>
    <t>https://podminky.urs.cz/item/CS_URS_2025_01/962031133</t>
  </si>
  <si>
    <t>"šatna ženy"            (2,75+1,65)*2,55</t>
  </si>
  <si>
    <t>"Zdravotní  škola"  0,95*2,20*3+(1,90+0,90)*2,90+(4,0+1,50*2)*2,95</t>
  </si>
  <si>
    <t>"24Hod. služba"      3,25*2,50</t>
  </si>
  <si>
    <t>"šatna muži"            0,95*2,20*2+(1,20+1,60+3,50)*2,55</t>
  </si>
  <si>
    <t>"šatna ženy"          (1,50*2+2,80)*2,55</t>
  </si>
  <si>
    <t>"sklad 1"                 (0,90*2+3,10)*2,60</t>
  </si>
  <si>
    <t>29</t>
  </si>
  <si>
    <t>962032231</t>
  </si>
  <si>
    <t>Bourání zdiva nadzákladového z cihel pálených plných nebo lícových nebo vápenopískových na maltu vápennou nebo vápenocementovou, objemu přes 1 m3</t>
  </si>
  <si>
    <t>1548012479</t>
  </si>
  <si>
    <t>https://podminky.urs.cz/item/CS_URS_2025_01/962032231</t>
  </si>
  <si>
    <t>"šatna ženy"            1,10*2,10*0,45*2</t>
  </si>
  <si>
    <t>"Zdravotní  škola"  1,10*2,10*(0,75+0,75)</t>
  </si>
  <si>
    <t>"24Hod. služba"      1,10*2,10*0,25</t>
  </si>
  <si>
    <t xml:space="preserve">"šatna muži"             1,10*2,10*0,25 </t>
  </si>
  <si>
    <t>"šatna ženy"             1,10*2,10*(0,75+0,45)</t>
  </si>
  <si>
    <t xml:space="preserve">                                      1,10*2,24*0,25*2</t>
  </si>
  <si>
    <t>"šatna ženy"            1,100*2,10*0,30</t>
  </si>
  <si>
    <t>30</t>
  </si>
  <si>
    <t>965043341</t>
  </si>
  <si>
    <t>Bourání mazanin betonových s potěrem nebo teracem tl. do 100 mm, plochy přes 4 m2</t>
  </si>
  <si>
    <t>-1917184332</t>
  </si>
  <si>
    <t>https://podminky.urs.cz/item/CS_URS_2025_01/965043341</t>
  </si>
  <si>
    <t>31</t>
  </si>
  <si>
    <t>965046111</t>
  </si>
  <si>
    <t>Broušení stávajících betonových podlah úběr do 3 mm</t>
  </si>
  <si>
    <t>457439132</t>
  </si>
  <si>
    <t>https://podminky.urs.cz/item/CS_URS_2025_01/965046111</t>
  </si>
  <si>
    <t>32</t>
  </si>
  <si>
    <t>965046119</t>
  </si>
  <si>
    <t>Broušení stávajících betonových podlah Příplatek k ceně za každý další 1 mm úběru</t>
  </si>
  <si>
    <t>-1615320187</t>
  </si>
  <si>
    <t>https://podminky.urs.cz/item/CS_URS_2025_01/965046119</t>
  </si>
  <si>
    <t>33</t>
  </si>
  <si>
    <t>965081213</t>
  </si>
  <si>
    <t>Bourání podlah z dlaždic bez podkladního lože nebo mazaniny, s jakoukoliv výplní spár keramických nebo xylolitových tl. do 10 mm, plochy přes 1 m2</t>
  </si>
  <si>
    <t>-1956687426</t>
  </si>
  <si>
    <t>https://podminky.urs.cz/item/CS_URS_2025_01/965081213</t>
  </si>
  <si>
    <t>2,70*4,80+7,0*5,50</t>
  </si>
  <si>
    <t>2,60*6,50</t>
  </si>
  <si>
    <t>4,3*2,9+1,20*6,50+1,0*1,50</t>
  </si>
  <si>
    <t>3,00*6,0+3,60*2,30+2,40*5,20</t>
  </si>
  <si>
    <t>(0,60*2+14,30+21,80+0,60*2+6,10)*2,30</t>
  </si>
  <si>
    <t>(15,0+0,60*2+6,10+4,10+0,60*2+5,40)*2,30</t>
  </si>
  <si>
    <t>(4,30+0,70+7,80)*2,30</t>
  </si>
  <si>
    <t>(6,40*2+0,60)*2,30+2,0*3,60</t>
  </si>
  <si>
    <t>(0,40+5,60)*2,40+2,30*3,60</t>
  </si>
  <si>
    <t>1,80*17,50</t>
  </si>
  <si>
    <t>34</t>
  </si>
  <si>
    <t>968072455</t>
  </si>
  <si>
    <t>Vybourání kovových rámů oken s křídly, dveřních zárubní, vrat, stěn, ostění nebo obkladů dveřních zárubní, plochy do 2 m2</t>
  </si>
  <si>
    <t>-264122193</t>
  </si>
  <si>
    <t>https://podminky.urs.cz/item/CS_URS_2025_01/968072455</t>
  </si>
  <si>
    <t>"60/197"  2*0,60*1,97</t>
  </si>
  <si>
    <t>"70/197"  11*0,60*1,97</t>
  </si>
  <si>
    <t>"80/197" (11+5)*0,80*1,97</t>
  </si>
  <si>
    <t>35</t>
  </si>
  <si>
    <t>968072456</t>
  </si>
  <si>
    <t>Vybourání kovových rámů oken s křídly, dveřních zárubní, vrat, stěn, ostění nebo obkladů dveřních zárubní, plochy přes 2 m2</t>
  </si>
  <si>
    <t>1282536239</t>
  </si>
  <si>
    <t>https://podminky.urs.cz/item/CS_URS_2025_01/968072456</t>
  </si>
  <si>
    <t>"90/197"  (25+2)*0,90*1,97</t>
  </si>
  <si>
    <t>"110/197"  5*1,10*1,97</t>
  </si>
  <si>
    <t>"145/197"  (3+1)*1,45*1,97</t>
  </si>
  <si>
    <t>36</t>
  </si>
  <si>
    <t>973032863</t>
  </si>
  <si>
    <t>Vysekání kapes ve zdivu z dutých cihel nebo tvárnic pro zavázání nových příček a zdí, tl. do 150 mm</t>
  </si>
  <si>
    <t>m</t>
  </si>
  <si>
    <t>668886221</t>
  </si>
  <si>
    <t>https://podminky.urs.cz/item/CS_URS_2025_01/973032863</t>
  </si>
  <si>
    <t>"šatna ženy"            2,45*9+2,10*8</t>
  </si>
  <si>
    <t>"Zdravotní  škola"  2,90*6+2,10*4</t>
  </si>
  <si>
    <t>"24Hod. služba"     2,10*4</t>
  </si>
  <si>
    <t>"šatna muži"            2,50*6+2,10*2</t>
  </si>
  <si>
    <t>"šatna ženy"            2,10*8</t>
  </si>
  <si>
    <t>"šatna ženy"            2,54*6+2,10*2</t>
  </si>
  <si>
    <t>37</t>
  </si>
  <si>
    <t>973032864</t>
  </si>
  <si>
    <t>Vysekání kapes ve zdivu z dutých cihel nebo tvárnic pro zavázání nových příček a zdí, tl. do 300 mm</t>
  </si>
  <si>
    <t>-1453071489</t>
  </si>
  <si>
    <t>https://podminky.urs.cz/item/CS_URS_2025_01/973032864</t>
  </si>
  <si>
    <t>"24Hod. služba"     2,10*2</t>
  </si>
  <si>
    <t>"šatna ženy"            2,10*2</t>
  </si>
  <si>
    <t>38</t>
  </si>
  <si>
    <t>973032865</t>
  </si>
  <si>
    <t>Vysekání kapes ve zdivu z dutých cihel nebo tvárnic pro zavázání nových příček a zdí, tl. do 450 mm</t>
  </si>
  <si>
    <t>-1551341961</t>
  </si>
  <si>
    <t>https://podminky.urs.cz/item/CS_URS_2025_01/973032865</t>
  </si>
  <si>
    <t>"24Hod. služba"     2,10</t>
  </si>
  <si>
    <t>"šatna ženy"            2,10</t>
  </si>
  <si>
    <t>39</t>
  </si>
  <si>
    <t>974031664</t>
  </si>
  <si>
    <t>Vysekání rýh ve zdivu cihelném na maltu vápennou nebo vápenocementovou pro vtahování nosníků do zdí, před vybouráním otvoru do hl. 150 mm, při v. nosníku do 150 mm</t>
  </si>
  <si>
    <t>-137084914</t>
  </si>
  <si>
    <t>https://podminky.urs.cz/item/CS_URS_2025_01/974031664</t>
  </si>
  <si>
    <t>40</t>
  </si>
  <si>
    <t>978011141</t>
  </si>
  <si>
    <t>Otlučení vápenných nebo vápenocementových omítek vnitřních ploch stropů, v rozsahu přes 10 do 30 %</t>
  </si>
  <si>
    <t>-358794022</t>
  </si>
  <si>
    <t>https://podminky.urs.cz/item/CS_URS_2025_01/978011141</t>
  </si>
  <si>
    <t>4,70*(2,20+4,00+4,20)</t>
  </si>
  <si>
    <t>3,0*5,50+2,70*5,50</t>
  </si>
  <si>
    <t>5,0*3,0+3,10*3,0+2,70*4,20*2</t>
  </si>
  <si>
    <t>8,0*6,50</t>
  </si>
  <si>
    <t>6,00*(3,0+3,50+3,20+2,0)</t>
  </si>
  <si>
    <t>41</t>
  </si>
  <si>
    <t>978013191</t>
  </si>
  <si>
    <t>Otlučení vápenných nebo vápenocementových omítek vnitřních ploch stěn s vyškrabáním spar, s očištěním zdiva, v rozsahu přes 50 do 100 %</t>
  </si>
  <si>
    <t>-583212813</t>
  </si>
  <si>
    <t>https://podminky.urs.cz/item/CS_URS_2025_01/978013191</t>
  </si>
  <si>
    <t>1979,24*1,50</t>
  </si>
  <si>
    <t>42</t>
  </si>
  <si>
    <t>978059541</t>
  </si>
  <si>
    <t>Odsekání obkladů stěn včetně otlučení podkladní omítky až na zdivo z obkládaček vnitřních, z jakýchkoliv materiálů, plochy přes 1 m2</t>
  </si>
  <si>
    <t>-2142842058</t>
  </si>
  <si>
    <t>https://podminky.urs.cz/item/CS_URS_2025_01/978059541</t>
  </si>
  <si>
    <t>(2,72+4,7+1,60*2+0,35)*2*2,10-2,92*2,10</t>
  </si>
  <si>
    <t>(2,78+5,85+1,70+0,90)*2*2,10</t>
  </si>
  <si>
    <t>(3,30+3,40*2+1,60+0,30)*2*1,83</t>
  </si>
  <si>
    <t>(6,80*2+6,60*2+0,90*4+1,80*2+1,40*2+3,80*2)*1,83</t>
  </si>
  <si>
    <t>(5,30+5,20+1,20)*2,50</t>
  </si>
  <si>
    <t>(3,30+1,10)*2*1,72</t>
  </si>
  <si>
    <t>(2,15+4,10)*2*1,83</t>
  </si>
  <si>
    <t>(1,50+0,90)*1,22</t>
  </si>
  <si>
    <t>(1,20+0,50*2)*1,20</t>
  </si>
  <si>
    <t>(1,4+1,6+2,80)*2*2,00</t>
  </si>
  <si>
    <t>(1,60*4+0,8*4)*2,00</t>
  </si>
  <si>
    <t>(0,90+2,0+3,10+0,90+1,60)*2*1,80</t>
  </si>
  <si>
    <t>(0,90*3+1,60*3)*2*1,80*2</t>
  </si>
  <si>
    <t>997</t>
  </si>
  <si>
    <t>Doprava suti a vybouraných hmot</t>
  </si>
  <si>
    <t>43</t>
  </si>
  <si>
    <t>997013211</t>
  </si>
  <si>
    <t>Vnitrostaveništní doprava suti a vybouraných hmot vodorovně do 50 m s naložením ručně pro budovy a haly výšky do 6 m</t>
  </si>
  <si>
    <t>1638355425</t>
  </si>
  <si>
    <t>https://podminky.urs.cz/item/CS_URS_2025_01/997013211</t>
  </si>
  <si>
    <t>44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</si>
  <si>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</si>
  <si>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</si>
  <si>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1163965286</t>
  </si>
  <si>
    <t>https://podminky.urs.cz/item/CS_URS_2025_01/997013219</t>
  </si>
  <si>
    <t>286,899*12 'Přepočtené koeficientem množství</t>
  </si>
  <si>
    <t>45</t>
  </si>
  <si>
    <t>997013601</t>
  </si>
  <si>
    <t>Poplatek za uložení stavebního odpadu na skládce (skládkovné) z prostého betonu zatříděného do Katalogu odpadů pod kódem 17 01 01</t>
  </si>
  <si>
    <t>-1308070414</t>
  </si>
  <si>
    <t>https://podminky.urs.cz/item/CS_URS_2025_01/997013601</t>
  </si>
  <si>
    <t>46</t>
  </si>
  <si>
    <t>997013603</t>
  </si>
  <si>
    <t>Poplatek za uložení stavebního odpadu na skládce (skládkovné) cihelného zatříděného do Katalogu odpadů pod kódem 17 01 02</t>
  </si>
  <si>
    <t>-526482335</t>
  </si>
  <si>
    <t>https://podminky.urs.cz/item/CS_URS_2025_01/997013603</t>
  </si>
  <si>
    <t>47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</si>
  <si>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</si>
  <si>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</si>
  <si>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-2077939691</t>
  </si>
  <si>
    <t>https://podminky.urs.cz/item/CS_URS_2025_01/997013609</t>
  </si>
  <si>
    <t>48</t>
  </si>
  <si>
    <t>997013631</t>
  </si>
  <si>
    <t>Poplatek za uložení stavebního odpadu na skládce (skládkovné) směsného stavebního a demoličního zatříděného do Katalogu odpadů pod kódem 17 09 04</t>
  </si>
  <si>
    <t>-83091017</t>
  </si>
  <si>
    <t>https://podminky.urs.cz/item/CS_URS_2025_01/997013631</t>
  </si>
  <si>
    <t>49</t>
  </si>
  <si>
    <t>997013811</t>
  </si>
  <si>
    <t>Poplatek za uložení stavebního odpadu na skládce (skládkovné) dřevěného zatříděného do Katalogu odpadů pod kódem 17 02 01</t>
  </si>
  <si>
    <t>1287398044</t>
  </si>
  <si>
    <t>https://podminky.urs.cz/item/CS_URS_2025_01/997013811</t>
  </si>
  <si>
    <t>998</t>
  </si>
  <si>
    <t>Přesun hmot</t>
  </si>
  <si>
    <t>50</t>
  </si>
  <si>
    <t>998018001</t>
  </si>
  <si>
    <t xml:space="preserve">Přesun hmot pro budovy občanské výstavby, bydlení, výrobu a služby ruční (bez užití mechanizace) vodorovná dopravní vzdálenost do 100 m pro budovy s jakoukoliv nosnou konstrukcí výšky do 6 </t>
  </si>
  <si>
    <t>-1941016441</t>
  </si>
  <si>
    <t>https://podminky.urs.cz/item/CS_URS_2025_01/998018001</t>
  </si>
  <si>
    <t>PSV</t>
  </si>
  <si>
    <t>Práce a dodávky PSV</t>
  </si>
  <si>
    <t>711</t>
  </si>
  <si>
    <t>Izolace proti vodě, vlhkosti a plynům</t>
  </si>
  <si>
    <t>51</t>
  </si>
  <si>
    <t>711113117</t>
  </si>
  <si>
    <t>Izolace proti zemní vlhkosti natěradly a tmely za studena na ploše vodorovné V těsnicí stěrkou jednosložkovu na bázi cementu</t>
  </si>
  <si>
    <t>859144232</t>
  </si>
  <si>
    <t>https://podminky.urs.cz/item/CS_URS_2025_01/711113117</t>
  </si>
  <si>
    <t>"šatna laboratoře" 3,86*2,33+1,10*2,33+2,65*1,10</t>
  </si>
  <si>
    <t xml:space="preserve">                                     3,10*4,96+1,10*1,30</t>
  </si>
  <si>
    <t>"šatna ženy"            2,37*3,11+2,70*4,90</t>
  </si>
  <si>
    <t>"Zdravotní  škola"  (3,30*1,80)</t>
  </si>
  <si>
    <t>"24Hod. služba"     (3,20*5,80)</t>
  </si>
  <si>
    <t>"šatna muži"           2,20*1,0+4,30*2,20</t>
  </si>
  <si>
    <t>"šatna ženy"           2,80*5,30</t>
  </si>
  <si>
    <t>"šatna ženy"           3,20*3,00</t>
  </si>
  <si>
    <t>"šatna stávající"   3,20*3,30+5,90*3,20+3,40+3,30</t>
  </si>
  <si>
    <t>"šatna personálu"  1,80*3,405*2</t>
  </si>
  <si>
    <t>52</t>
  </si>
  <si>
    <t>711113127</t>
  </si>
  <si>
    <t>Izolace proti zemní vlhkosti natěradly a tmely za studena na ploše svislé S těsnicí stěrkou jednosložkovu na bázi cementu</t>
  </si>
  <si>
    <t>885414018</t>
  </si>
  <si>
    <t>https://podminky.urs.cz/item/CS_URS_2025_01/711113127</t>
  </si>
  <si>
    <t>"šatna laboratoře" (3,86+2,33)*2*2,10+(1,10+2,33)*1,80+(2,65+1,10)*2*1,60</t>
  </si>
  <si>
    <t xml:space="preserve">                                     (3,10+4,96)*2*2,10+(0,90*6)*2,40+(1,10+1,30)*2*1,60</t>
  </si>
  <si>
    <t>"šatna ženy"            (2,37+3,11)*2*1,60+(2,70*2+4,90+0,30+1,60)*2*2,10</t>
  </si>
  <si>
    <t>"Zdravotní  škola"  (3,30+1,80*2)*2*2,10</t>
  </si>
  <si>
    <t>"24Hod. služba"     (3,20+1,50+2,50)*2*2,10</t>
  </si>
  <si>
    <t>"šatna muži"           (2,20+1,0)*2*1,60+(4,30+2,20)*2*2,10</t>
  </si>
  <si>
    <t>"šatna ženy"           (2,80+5,30+1,60*2+2,00)*2*2,10</t>
  </si>
  <si>
    <t>"šatna ženy"           (3,20+3,00+0,90+1,60*2+1,80)*2*2,10</t>
  </si>
  <si>
    <t>"šatna stávající"   (3,20+3,30*2+1,60)*2*2,10</t>
  </si>
  <si>
    <t xml:space="preserve">                                   (0,90*6+1,60*6+4,20*2+2,80*2)*2*2,10</t>
  </si>
  <si>
    <t>"šatna personálu"  (1,80+3,405+0,90+1,60)*2*2*2,10</t>
  </si>
  <si>
    <t>53</t>
  </si>
  <si>
    <t>28355022</t>
  </si>
  <si>
    <t>páska pružná těsnící hydroizolační š do 125mm</t>
  </si>
  <si>
    <t>199142738</t>
  </si>
  <si>
    <t>605/2,10</t>
  </si>
  <si>
    <t>54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</si>
  <si>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</si>
  <si>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</si>
  <si>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</si>
  <si>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-338626505</t>
  </si>
  <si>
    <t>https://podminky.urs.cz/item/CS_URS_2025_01/998711201</t>
  </si>
  <si>
    <t>721</t>
  </si>
  <si>
    <t xml:space="preserve">Zdravotechnika </t>
  </si>
  <si>
    <t>55</t>
  </si>
  <si>
    <t>R</t>
  </si>
  <si>
    <t>721A1001</t>
  </si>
  <si>
    <t>Rozvody vnitřní ZTI vodorovné (délky do 20 m) kanalizace do DN 150</t>
  </si>
  <si>
    <t>komplet</t>
  </si>
  <si>
    <t>ÚRS RYRO 2025 01</t>
  </si>
  <si>
    <t>1157672583</t>
  </si>
  <si>
    <t>https://podminky.urs.cz/item/CS_URS_2025_01/721A1001</t>
  </si>
  <si>
    <t>"šatna laboratoře" 2</t>
  </si>
  <si>
    <t>"šatna ženy"            1</t>
  </si>
  <si>
    <t>"Zdravotní  škola"  1</t>
  </si>
  <si>
    <t>"24Hod. služba"     1</t>
  </si>
  <si>
    <t>"šatna muži"           1</t>
  </si>
  <si>
    <t>"šatna ženy"           1</t>
  </si>
  <si>
    <t>"šatna stávající"    2</t>
  </si>
  <si>
    <t>"šatna personálu"  1</t>
  </si>
  <si>
    <t>56</t>
  </si>
  <si>
    <t>721A1101</t>
  </si>
  <si>
    <t>Rozvody vnitřní ZTI svislé kanalizace do DN 100</t>
  </si>
  <si>
    <t>1831899243</t>
  </si>
  <si>
    <t>https://podminky.urs.cz/item/CS_URS_2025_01/721A1101</t>
  </si>
  <si>
    <t>11*3,00</t>
  </si>
  <si>
    <t>57</t>
  </si>
  <si>
    <t>722A1111</t>
  </si>
  <si>
    <t>Rozvody vnitřní ZTI vodorovné i svislé vody studené do DN 32</t>
  </si>
  <si>
    <t>-1648272152</t>
  </si>
  <si>
    <t>https://podminky.urs.cz/item/CS_URS_2025_01/722A1111</t>
  </si>
  <si>
    <t>"šatna laboratoře"  (4,5+1,50*3+4,00+5,0+2,0)</t>
  </si>
  <si>
    <t xml:space="preserve">                                       (6,5*2+4,00+1,50*6+2,0)</t>
  </si>
  <si>
    <t>"šatna ženy"            (6,50+2,00+2,17+6,50*2+2,8*2+1,6)</t>
  </si>
  <si>
    <t xml:space="preserve">                                      1,50*5+2,0*2</t>
  </si>
  <si>
    <t>"Zdravotní  škola"  5,00+4,00+2,0+1,50*2</t>
  </si>
  <si>
    <t>"24Hod. služba"     7,50*2+3,0*2+2,0*2+1,60*3</t>
  </si>
  <si>
    <t>"šatna muži"           4,00+5,00+1,60+1,60*4+2,0</t>
  </si>
  <si>
    <t>"šatna ženy"           8,50*2+2,80+1,50+2,0*4+1,60*3</t>
  </si>
  <si>
    <t>"šatna ženy"           5,0*2+4,00+2,0*2+1,60*3</t>
  </si>
  <si>
    <t>"šatna stávající"    4,50*2+3,00*2+2,0*3+1,60*3</t>
  </si>
  <si>
    <t xml:space="preserve">                                  7,00*2+2,0*2+3,50*2+1,60*10+2,0*2</t>
  </si>
  <si>
    <t>"šatna personálu"  6,50*2+1,80*4+2,0*2+1,60*6</t>
  </si>
  <si>
    <t>"chodba"   14,53+91+21+6+19+6+18,60+17*1,60</t>
  </si>
  <si>
    <t>58</t>
  </si>
  <si>
    <t>722A1112</t>
  </si>
  <si>
    <t>Rozvody vnitřní ZTI vodorovné i svislé vody teplé do DN 32</t>
  </si>
  <si>
    <t>2002373753</t>
  </si>
  <si>
    <t>https://podminky.urs.cz/item/CS_URS_2025_01/722A1112</t>
  </si>
  <si>
    <t>59</t>
  </si>
  <si>
    <t>725A2002</t>
  </si>
  <si>
    <t>Zařizovací předměty ZTI včetně přípojných potrubí a armatur sprchový kout se zástěnou</t>
  </si>
  <si>
    <t>77690162</t>
  </si>
  <si>
    <t>https://podminky.urs.cz/item/CS_URS_2025_01/725A2002</t>
  </si>
  <si>
    <t>"šatna laboratoře"  5</t>
  </si>
  <si>
    <t>"šatna ženy"            2</t>
  </si>
  <si>
    <t>"šatna muži"           2</t>
  </si>
  <si>
    <t>"šatna ženy"           3</t>
  </si>
  <si>
    <t>"šatna stávající"    5</t>
  </si>
  <si>
    <t>"šatna personálu"  2</t>
  </si>
  <si>
    <t>60</t>
  </si>
  <si>
    <t>725A2005</t>
  </si>
  <si>
    <t>Zařizovací předměty ZTI včetně přípojných potrubí a armatur WC zavěšené</t>
  </si>
  <si>
    <t>-300900868</t>
  </si>
  <si>
    <t>https://podminky.urs.cz/item/CS_URS_2025_01/725A2005</t>
  </si>
  <si>
    <t>"šatna laboratoře"  3</t>
  </si>
  <si>
    <t>"šatna ženy"           2</t>
  </si>
  <si>
    <t>"šatna stávající"    3</t>
  </si>
  <si>
    <t>61</t>
  </si>
  <si>
    <t>725A2006</t>
  </si>
  <si>
    <t>Zařizovací předměty ZTI včetně přípojných potrubí a armatur umyvadlo</t>
  </si>
  <si>
    <t>485938100</t>
  </si>
  <si>
    <t>https://podminky.urs.cz/item/CS_URS_2025_01/725A2006</t>
  </si>
  <si>
    <t>"šatna ženy"            3</t>
  </si>
  <si>
    <t>"Zdravotní  škola"  2</t>
  </si>
  <si>
    <t>"24Hod. služba"     2</t>
  </si>
  <si>
    <t>"šatna stávající"    8</t>
  </si>
  <si>
    <t>"šatna personálu"  4</t>
  </si>
  <si>
    <t>62</t>
  </si>
  <si>
    <t>725A2009</t>
  </si>
  <si>
    <t xml:space="preserve">Zařizovací předměty ZTI včetně přípojných potrubí a armatur napojení kuchyňské linky dřez </t>
  </si>
  <si>
    <t>451207645</t>
  </si>
  <si>
    <t>https://podminky.urs.cz/item/CS_URS_2025_01/725A2009</t>
  </si>
  <si>
    <t>735</t>
  </si>
  <si>
    <t>Ústřední vytápění - otopná tělesa</t>
  </si>
  <si>
    <t>63</t>
  </si>
  <si>
    <t>735A1101</t>
  </si>
  <si>
    <t>Otopná tělesa panelová (včetně úpravy rozvodů a armatur) ocelová vytápěná plocha místnosti do 8 m2</t>
  </si>
  <si>
    <t>soubor</t>
  </si>
  <si>
    <t>-1299573447</t>
  </si>
  <si>
    <t>https://podminky.urs.cz/item/CS_URS_2025_01/735A1101</t>
  </si>
  <si>
    <t>"šatna laboratoře"  6</t>
  </si>
  <si>
    <t>"Zdravotní  škola"  4</t>
  </si>
  <si>
    <t>"24Hod. služba"     3</t>
  </si>
  <si>
    <t>"šatna stávající"    7</t>
  </si>
  <si>
    <t>64</t>
  </si>
  <si>
    <t>735A1102</t>
  </si>
  <si>
    <t>Otopná tělesa panelová (včetně rozvodů a armatur) ocelová vytápěná plocha místnosti přes 8 do 15 m2</t>
  </si>
  <si>
    <t>82526110</t>
  </si>
  <si>
    <t>https://podminky.urs.cz/item/CS_URS_2025_01/735A1102</t>
  </si>
  <si>
    <t>"šatna muži"           3</t>
  </si>
  <si>
    <t>741</t>
  </si>
  <si>
    <t>Elektroinstalace - silnoproud</t>
  </si>
  <si>
    <t>65</t>
  </si>
  <si>
    <t>741A1001</t>
  </si>
  <si>
    <t>Elektroinstalace - vedení (kompletní včetně vybavení) místnosti do 12 m2</t>
  </si>
  <si>
    <t>-1009999109</t>
  </si>
  <si>
    <t>https://podminky.urs.cz/item/CS_URS_2025_01/741A1001</t>
  </si>
  <si>
    <t>"šatna laboratoře"  4</t>
  </si>
  <si>
    <t>"šatna ženy"            4</t>
  </si>
  <si>
    <t>66</t>
  </si>
  <si>
    <t>741A1021</t>
  </si>
  <si>
    <t>Elektroinstalace - vedení (kompletní včetně vybavení) místnosti provozní technické zázemí</t>
  </si>
  <si>
    <t>1196183499</t>
  </si>
  <si>
    <t>https://podminky.urs.cz/item/CS_URS_2025_01/741A1021</t>
  </si>
  <si>
    <t>67</t>
  </si>
  <si>
    <t>741A1022</t>
  </si>
  <si>
    <t>Elektroinstalace - vedení (kompletní včetně vybavení) místnosti provozní chodba do 20 m2</t>
  </si>
  <si>
    <t>-987443422</t>
  </si>
  <si>
    <t>https://podminky.urs.cz/item/CS_URS_2025_01/741A1022</t>
  </si>
  <si>
    <t>"šatna stávající"    1</t>
  </si>
  <si>
    <t>68</t>
  </si>
  <si>
    <t>741A1211</t>
  </si>
  <si>
    <t>Elektroinstalace - vedení (kompletní včetně vybavení) chodby přes 20 m</t>
  </si>
  <si>
    <t>-719257631</t>
  </si>
  <si>
    <t>https://podminky.urs.cz/item/CS_URS_2025_01/741A1211</t>
  </si>
  <si>
    <t>"chodba" 8</t>
  </si>
  <si>
    <t>69</t>
  </si>
  <si>
    <t>741A1213</t>
  </si>
  <si>
    <t>Elektroinstalace - vedení (kompletní včetně vybavení) společné prostory pro administrativní budovu sociální zařízení</t>
  </si>
  <si>
    <t>-919800605</t>
  </si>
  <si>
    <t>https://podminky.urs.cz/item/CS_URS_2025_01/741A1213</t>
  </si>
  <si>
    <t>751</t>
  </si>
  <si>
    <t>Vzduchotechnika</t>
  </si>
  <si>
    <t>70</t>
  </si>
  <si>
    <t>751A1001</t>
  </si>
  <si>
    <t>Vzduchotechnika - nucené větrání jednotlivých místností WC</t>
  </si>
  <si>
    <t>536837695</t>
  </si>
  <si>
    <t>https://podminky.urs.cz/item/CS_URS_2025_01/751A1001</t>
  </si>
  <si>
    <t>"šatna laboratoře"  2</t>
  </si>
  <si>
    <t>"šatna stávající"    4</t>
  </si>
  <si>
    <t>71</t>
  </si>
  <si>
    <t>751A1005</t>
  </si>
  <si>
    <t>Vzduchotechnika - nucené větrání jednotlivých místností koupelna se sprchou</t>
  </si>
  <si>
    <t>1351753748</t>
  </si>
  <si>
    <t>https://podminky.urs.cz/item/CS_URS_2025_01/751A1005</t>
  </si>
  <si>
    <t>"šatna laboratoře"  1</t>
  </si>
  <si>
    <t>763</t>
  </si>
  <si>
    <t>Konstrukce suché výstavby</t>
  </si>
  <si>
    <t>72</t>
  </si>
  <si>
    <t>763411811</t>
  </si>
  <si>
    <t>Demontáž sanitárních příček vhodných do mokrého nebo suchého prostředí z desek</t>
  </si>
  <si>
    <t>-996353461</t>
  </si>
  <si>
    <t>https://podminky.urs.cz/item/CS_URS_2025_01/763411811</t>
  </si>
  <si>
    <t xml:space="preserve">"1.PP." </t>
  </si>
  <si>
    <t>(5,6+1,60*2)*2,10</t>
  </si>
  <si>
    <t>(2,80+1,0)*2,10</t>
  </si>
  <si>
    <t>(1,10*2+3,20)*2,10</t>
  </si>
  <si>
    <t>73</t>
  </si>
  <si>
    <t>763411821</t>
  </si>
  <si>
    <t>Demontáž sanitárních příček vhodných do mokrého nebo suchého prostředí dveří</t>
  </si>
  <si>
    <t>1717218069</t>
  </si>
  <si>
    <t>https://podminky.urs.cz/item/CS_URS_2025_01/763411821</t>
  </si>
  <si>
    <t>"1.PP." 3+2+1</t>
  </si>
  <si>
    <t>74</t>
  </si>
  <si>
    <t>763431011.1</t>
  </si>
  <si>
    <t>Montáž podhledu minerálního včetně zavěšeného roštu polozapuštěného s panely vyjímatelnými, velikosti panelů do 0,36 m2 mezi stávající rozvody sítí</t>
  </si>
  <si>
    <t>-1183646770</t>
  </si>
  <si>
    <t>75</t>
  </si>
  <si>
    <t>59036529</t>
  </si>
  <si>
    <t>deska podhledová minerální polodrážka jemná hladká desinfikovatelná nemocniční bílá 17x600x600mm</t>
  </si>
  <si>
    <t>1386686568</t>
  </si>
  <si>
    <t>338,88*1,15 'Přepočtené koeficientem množství</t>
  </si>
  <si>
    <t>76</t>
  </si>
  <si>
    <t>763431071</t>
  </si>
  <si>
    <t>Montáž podhledu minerálního na stropní konstrukci připevňovaného Příplatek k cenám: za šroubování panelů do betonové stropní konstrukce přes 0,5 do 1,0 m</t>
  </si>
  <si>
    <t>-979308866</t>
  </si>
  <si>
    <t>https://podminky.urs.cz/item/CS_URS_2025_01/763431071</t>
  </si>
  <si>
    <t>77</t>
  </si>
  <si>
    <t>763431201</t>
  </si>
  <si>
    <t>Montáž podhledu minerálního napojení na stěnu lištou obvodovou</t>
  </si>
  <si>
    <t>-1003291462</t>
  </si>
  <si>
    <t>https://podminky.urs.cz/item/CS_URS_2025_01/763431201</t>
  </si>
  <si>
    <t>(6,0+3,60+5,20)*2</t>
  </si>
  <si>
    <t>3,00*2+2,40</t>
  </si>
  <si>
    <t>(6,40*2+0,60)*2+3,60</t>
  </si>
  <si>
    <t>(0,40+5,60)*2+2,30+3,60</t>
  </si>
  <si>
    <t>17,50*2</t>
  </si>
  <si>
    <t>78</t>
  </si>
  <si>
    <t>763431802</t>
  </si>
  <si>
    <t>Demontáž podhledu minerálního zavěšeného na roštu polozapuštěném</t>
  </si>
  <si>
    <t>1942691417</t>
  </si>
  <si>
    <t>https://podminky.urs.cz/item/CS_URS_2025_01/763431802</t>
  </si>
  <si>
    <t>79</t>
  </si>
  <si>
    <t>998763401</t>
  </si>
  <si>
    <t>Přesun hmot pro konstrukce montované z desek sádrokartonových, sádrovláknitých, cementovláknitých nebo cementových stanovený procentní sazbou (%) z ceny vodorovná dopravní vzdálenost do 50 m základní v objektech výšky do 6 m</t>
  </si>
  <si>
    <t>612842846</t>
  </si>
  <si>
    <t>https://podminky.urs.cz/item/CS_URS_2025_01/998763401</t>
  </si>
  <si>
    <t>766</t>
  </si>
  <si>
    <t>Konstrukce truhlářské</t>
  </si>
  <si>
    <t>80</t>
  </si>
  <si>
    <t>766660001</t>
  </si>
  <si>
    <t>Montáž dveřních křídel dřevěných nebo plastových otevíravých do ocelové zárubně povrchově upravených jednokřídlových, šířky do 800 mm</t>
  </si>
  <si>
    <t>431782892</t>
  </si>
  <si>
    <t>https://podminky.urs.cz/item/CS_URS_2025_01/766660001</t>
  </si>
  <si>
    <t>"60/197cm"   1+2+4+1+2</t>
  </si>
  <si>
    <t>"70/197cm"  1+2+0+1+2+1+2+0+0+0</t>
  </si>
  <si>
    <t>"80/197cm"  7+3+1+3+1+4+4+3+5</t>
  </si>
  <si>
    <t>"80/197cm" 18</t>
  </si>
  <si>
    <t>81</t>
  </si>
  <si>
    <t>MSN.0027534.URS</t>
  </si>
  <si>
    <t>dveře interiérové jednokřídlé plné, DTD, HPL laminát, bílé plné, 60x197</t>
  </si>
  <si>
    <t>-413864384</t>
  </si>
  <si>
    <t>82</t>
  </si>
  <si>
    <t>MSN.0027535.URS</t>
  </si>
  <si>
    <t>dveře interiérové jednokřídlé plné, DTD, HPL laminát, bílé plné, 70x197</t>
  </si>
  <si>
    <t>-247408973</t>
  </si>
  <si>
    <t>83</t>
  </si>
  <si>
    <t>MSN.0027536.URS</t>
  </si>
  <si>
    <t>dveře interiérové jednokřídlé plné, DTD, HPL laminát, bílé plné, 80x197</t>
  </si>
  <si>
    <t>-811114516</t>
  </si>
  <si>
    <t>84</t>
  </si>
  <si>
    <t>766660002</t>
  </si>
  <si>
    <t>Montáž dveřních křídel dřevěných nebo plastových otevíravých do ocelové zárubně povrchově upravených jednokřídlových, šířky přes 800 mm</t>
  </si>
  <si>
    <t>-1836151025</t>
  </si>
  <si>
    <t>https://podminky.urs.cz/item/CS_URS_2025_01/766660002</t>
  </si>
  <si>
    <t>"90/197cm"   3+5+4+1++2+2</t>
  </si>
  <si>
    <t>"90/197cm"   5+2</t>
  </si>
  <si>
    <t>"110/197cm"  1</t>
  </si>
  <si>
    <t>85</t>
  </si>
  <si>
    <t>MSN.0027537.URS</t>
  </si>
  <si>
    <t>dveře interiérové jednokřídlé plné, DTD, HPL laminát, bílé plné, 90x197</t>
  </si>
  <si>
    <t>420808880</t>
  </si>
  <si>
    <t>86</t>
  </si>
  <si>
    <t>MSN.0027538.URS</t>
  </si>
  <si>
    <t>dveře interiérové jednokřídlé plné, DTD, HPL laminát, bílé plné, 100x197</t>
  </si>
  <si>
    <t>-547842018</t>
  </si>
  <si>
    <t>87</t>
  </si>
  <si>
    <t>766660011</t>
  </si>
  <si>
    <t>Montáž dveřních křídel dřevěných nebo plastových otevíravých do ocelové zárubně povrchově upravených dvoukřídlových, šířky do 1450 mm</t>
  </si>
  <si>
    <t>1948330208</t>
  </si>
  <si>
    <t>https://podminky.urs.cz/item/CS_URS_2025_01/766660011</t>
  </si>
  <si>
    <t xml:space="preserve">"1.PP."  </t>
  </si>
  <si>
    <t>"125/197"   2</t>
  </si>
  <si>
    <t>"145/197"     5+1</t>
  </si>
  <si>
    <t>88</t>
  </si>
  <si>
    <t>MSN.0027540.URS</t>
  </si>
  <si>
    <t>dveře interiérové dvoukřídlé plné, DTD, HPL laminát, bílé plné, 125x197</t>
  </si>
  <si>
    <t>-1318234600</t>
  </si>
  <si>
    <t>"1:PP."  2</t>
  </si>
  <si>
    <t>89</t>
  </si>
  <si>
    <t>MSN.0027541.URS</t>
  </si>
  <si>
    <t>dveře interiérové dvoukřídlé plné, DTD, HPL laminát, bílé plné, 145x197</t>
  </si>
  <si>
    <t>1750992353</t>
  </si>
  <si>
    <t>90</t>
  </si>
  <si>
    <t>766660012</t>
  </si>
  <si>
    <t>Montáž dveřních křídel dřevěných nebo plastových otevíravých do ocelové zárubně povrchově upravených dvoukřídlových, šířky přes 1450 mm</t>
  </si>
  <si>
    <t>1013145745</t>
  </si>
  <si>
    <t>https://podminky.urs.cz/item/CS_URS_2025_01/766660012</t>
  </si>
  <si>
    <t>"1.PP."  1</t>
  </si>
  <si>
    <t>91</t>
  </si>
  <si>
    <t>MSN.0027544.URS</t>
  </si>
  <si>
    <t>dveře interiérové dvoukřídlé plné, DTD, HPL laminát, bílé plné, 180x197</t>
  </si>
  <si>
    <t>2055328995</t>
  </si>
  <si>
    <t>92</t>
  </si>
  <si>
    <t>766660021</t>
  </si>
  <si>
    <t>Montáž dveřních křídel dřevěných nebo plastových otevíravých do ocelové zárubně protipožárních jednokřídlových, šířky do 800 mm</t>
  </si>
  <si>
    <t>200030253</t>
  </si>
  <si>
    <t>https://podminky.urs.cz/item/CS_URS_2025_01/766660021</t>
  </si>
  <si>
    <t>"80/197"   3</t>
  </si>
  <si>
    <t>93</t>
  </si>
  <si>
    <t>61162038</t>
  </si>
  <si>
    <t>dveře jednokřídlé dřevotřískové protipožární EI (EW) 30 D3 povrch  HPL fóliový plné 800x1970-2100mm</t>
  </si>
  <si>
    <t>1995794780</t>
  </si>
  <si>
    <t>94</t>
  </si>
  <si>
    <t>766660022</t>
  </si>
  <si>
    <t>Montáž dveřních křídel dřevěných nebo plastových otevíravých do ocelové zárubně protipožárních jednokřídlových, šířky přes 800 mm</t>
  </si>
  <si>
    <t>677950139</t>
  </si>
  <si>
    <t>https://podminky.urs.cz/item/CS_URS_2025_01/766660022</t>
  </si>
  <si>
    <t>"1.PP</t>
  </si>
  <si>
    <t>"90/197"  2</t>
  </si>
  <si>
    <t>95</t>
  </si>
  <si>
    <t>61165340</t>
  </si>
  <si>
    <t>dveře jednokřídlé dřevotřískové protipožární EI (EW) 30 D3 povrch HPL  plné 900x1970 mm</t>
  </si>
  <si>
    <t>-2001610175</t>
  </si>
  <si>
    <t>766660031</t>
  </si>
  <si>
    <t>Montáž dveřních křídel dřevěných nebo plastových otevíravých do ocelové zárubně protipožárních dvoukřídlových jakékoliv šířky</t>
  </si>
  <si>
    <t>132920700</t>
  </si>
  <si>
    <t>https://podminky.urs.cz/item/CS_URS_2025_01/766660031</t>
  </si>
  <si>
    <t>"145/197 cm"   1</t>
  </si>
  <si>
    <t>"180/197 cm"   1</t>
  </si>
  <si>
    <t>97</t>
  </si>
  <si>
    <t>61161058</t>
  </si>
  <si>
    <t>dveře dvoukřídlé dřevotřískové protipožární EI (EW) 30 D3 povrch HPL plné 1800x1970 mm</t>
  </si>
  <si>
    <t>-768202432</t>
  </si>
  <si>
    <t>98</t>
  </si>
  <si>
    <t>61161055</t>
  </si>
  <si>
    <t>dveře dvoukřídlé dřevotřískové protipožární EI (EW) 30 D3 povrch HPL plné 1450x1970mm</t>
  </si>
  <si>
    <t>425817539</t>
  </si>
  <si>
    <t>99</t>
  </si>
  <si>
    <t>766691914</t>
  </si>
  <si>
    <t>Ostatní práce vyvěšení nebo zavěšení křídel dřevěných dveřních, plochy do 2 m2</t>
  </si>
  <si>
    <t>-696540351</t>
  </si>
  <si>
    <t>https://podminky.urs.cz/item/CS_URS_2025_01/766691914</t>
  </si>
  <si>
    <t>"80/197"  11+5</t>
  </si>
  <si>
    <t>"90/197"  25+2</t>
  </si>
  <si>
    <t>100</t>
  </si>
  <si>
    <t>766691915</t>
  </si>
  <si>
    <t>Ostatní práce vyvěšení nebo zavěšení křídel dřevěných dveřních, plochy přes 2 m2</t>
  </si>
  <si>
    <t>101016387</t>
  </si>
  <si>
    <t>https://podminky.urs.cz/item/CS_URS_2025_01/766691915</t>
  </si>
  <si>
    <t>"145/197"  3+1</t>
  </si>
  <si>
    <t>101</t>
  </si>
  <si>
    <t>998766201</t>
  </si>
  <si>
    <t>Přesun hmot pro konstrukce truhlářské stanovený procentní sazbou (%) z ceny vodorovná dopravní vzdálenost do 50 m základní v objektech výšky do 6 m</t>
  </si>
  <si>
    <t>-880364794</t>
  </si>
  <si>
    <t>https://podminky.urs.cz/item/CS_URS_2025_01/998766201</t>
  </si>
  <si>
    <t>771</t>
  </si>
  <si>
    <t>Podlahy z dlaždic</t>
  </si>
  <si>
    <t>102</t>
  </si>
  <si>
    <t>771121011</t>
  </si>
  <si>
    <t>Příprava podkladu před provedením dlažby nátěr penetrační na podlahu</t>
  </si>
  <si>
    <t>1150814555</t>
  </si>
  <si>
    <t>https://podminky.urs.cz/item/CS_URS_2025_01/771121011</t>
  </si>
  <si>
    <t>"šatna laboratoře"</t>
  </si>
  <si>
    <t>4,70*(5,0+3,0)+6,50*(5,50+2,50+2,60)</t>
  </si>
  <si>
    <t xml:space="preserve">"šatna ženy"            </t>
  </si>
  <si>
    <t>4,70*(2,10+4,0+2,8+4,10)</t>
  </si>
  <si>
    <t>5,50*2,90</t>
  </si>
  <si>
    <t xml:space="preserve">"Zdravotní  škola" </t>
  </si>
  <si>
    <t>2,80*6,00+7,00*5,50</t>
  </si>
  <si>
    <t xml:space="preserve">"24Hod. služba" </t>
  </si>
  <si>
    <t>5,60*(3,0+3,0+3,70)</t>
  </si>
  <si>
    <t xml:space="preserve">"šatna muži"          </t>
  </si>
  <si>
    <t>6,10*6,00+4,70*4,70</t>
  </si>
  <si>
    <t xml:space="preserve">"šatna ženy"          </t>
  </si>
  <si>
    <t>4,70*(3,50+5,70)+6,50*(2,70+8,00)</t>
  </si>
  <si>
    <t xml:space="preserve">"šatna ženy"           </t>
  </si>
  <si>
    <t>5,00*3,00+4,30*3,0+1,5*1,5+4,3*2,80+4,30*2,70*2</t>
  </si>
  <si>
    <t xml:space="preserve">"šatna stávající"   </t>
  </si>
  <si>
    <t>3,50*3,10+3,0*2,7</t>
  </si>
  <si>
    <t>6,00*(3,0+3,4+3,10+3,2+1,5*2+3,0)</t>
  </si>
  <si>
    <t xml:space="preserve">"šatna personálu"  </t>
  </si>
  <si>
    <t>5,78*(3,50+2,0)+3,06*2,405*2+1,80*2,405*2</t>
  </si>
  <si>
    <t>(4,06+1,8)*2*1,80+2,8*2,51</t>
  </si>
  <si>
    <t>(15,0+0,60*2+6,10+4,10+0,60*2+5,40)*2,20</t>
  </si>
  <si>
    <t>(4,30+0,70+7,80)*2,20</t>
  </si>
  <si>
    <t>"mimo soc. zařízení</t>
  </si>
  <si>
    <t>1078,801+684,440</t>
  </si>
  <si>
    <t>103</t>
  </si>
  <si>
    <t>771151022</t>
  </si>
  <si>
    <t>Příprava podkladu před provedením dlažby samonivelační stěrka min. pevnosti 30 MPa, tloušťky přes 3 do 5 mm</t>
  </si>
  <si>
    <t>-1260497789</t>
  </si>
  <si>
    <t>https://podminky.urs.cz/item/CS_URS_2025_01/771151022</t>
  </si>
  <si>
    <t>104</t>
  </si>
  <si>
    <t>771474113</t>
  </si>
  <si>
    <t>Montáž soklů z dlaždic keramických lepených cementovým flexibilním lepidlem rovných, výšky přes 90 do 120 mm</t>
  </si>
  <si>
    <t>1408457142</t>
  </si>
  <si>
    <t>https://podminky.urs.cz/item/CS_URS_2025_01/771474113</t>
  </si>
  <si>
    <t>(1078,801+684,440)*0,821-312,468</t>
  </si>
  <si>
    <t>105</t>
  </si>
  <si>
    <t>59761187</t>
  </si>
  <si>
    <t>sokl keramický mrazuvzdorný povrch hladký/lapovaný tl do 10mm výšky přes 90 do 120mm</t>
  </si>
  <si>
    <t>-957020320</t>
  </si>
  <si>
    <t>(1078,801+684,440)*0,821</t>
  </si>
  <si>
    <t>"odpočet obklad"  - 312,468</t>
  </si>
  <si>
    <t>106</t>
  </si>
  <si>
    <t>771574414</t>
  </si>
  <si>
    <t>Montáž podlah z dlaždic keramických lepených cementovým flexibilním lepidlem hladkých, tloušťky do 10 mm přes 4 do 6 ks/m2</t>
  </si>
  <si>
    <t>1647812530</t>
  </si>
  <si>
    <t>https://podminky.urs.cz/item/CS_URS_2025_01/771574414</t>
  </si>
  <si>
    <t>107</t>
  </si>
  <si>
    <t>59761104</t>
  </si>
  <si>
    <t>dlažba keramická slinutá mrazuvzdorná R10/A povrch reliéfní/matný tl do 10mm přes 4 do 6ks/m2</t>
  </si>
  <si>
    <t>-1016830770</t>
  </si>
  <si>
    <t>1763,241*1,15-155,364</t>
  </si>
  <si>
    <t>108</t>
  </si>
  <si>
    <t>59761115</t>
  </si>
  <si>
    <t>dlažba keramická slinutá mrazuvzdorná R11/C povrch reliéfní/matný tl do 10mm přes 4 do 6ks/m2</t>
  </si>
  <si>
    <t>2080358576</t>
  </si>
  <si>
    <t>"šatna laboratoře" 3,66*2,13+1,00*2,13+2,45*1,0</t>
  </si>
  <si>
    <t xml:space="preserve">                                     3,00*4,76+1,00*1,20</t>
  </si>
  <si>
    <t>"šatna ženy"            2,17*3,00+2,50*4,80</t>
  </si>
  <si>
    <t>155,364*1,15</t>
  </si>
  <si>
    <t>109</t>
  </si>
  <si>
    <t>998771201</t>
  </si>
  <si>
    <t>Přesun hmot pro podlahy z dlaždic stanovený procentní sazbou (%) z ceny vodorovná dopravní vzdálenost do 50 m základní v objektech výšky do 6 m</t>
  </si>
  <si>
    <t>-741193745</t>
  </si>
  <si>
    <t>https://podminky.urs.cz/item/CS_URS_2025_01/998771201</t>
  </si>
  <si>
    <t>775</t>
  </si>
  <si>
    <t>Podlahy skládané</t>
  </si>
  <si>
    <t>110</t>
  </si>
  <si>
    <t>775413411</t>
  </si>
  <si>
    <t>Montáž lišty obvodové připevněné vruty</t>
  </si>
  <si>
    <t>1916893319</t>
  </si>
  <si>
    <t>https://podminky.urs.cz/item/CS_URS_2025_01/775413411</t>
  </si>
  <si>
    <t>"Nad keramický sokl</t>
  </si>
  <si>
    <t>"nad sanační omítku v chodbě</t>
  </si>
  <si>
    <t>3,00*2+6,0*2+3,60*2+2,40*2+5,20*2</t>
  </si>
  <si>
    <t>(0,60*2+14,30+21,80+0,60*2+6,10*2,30 )*2</t>
  </si>
  <si>
    <t>(15,0+0,60*2+6,10+4,10+0,60*2+5,40+2,20)*2</t>
  </si>
  <si>
    <t>(4,30+0,70+7,80+2,20)*2</t>
  </si>
  <si>
    <t>(6,40*2+0,60+2,30+2,0*3,60)</t>
  </si>
  <si>
    <t>(0,40+5,60+2,40+2,30*3,60)</t>
  </si>
  <si>
    <t>1,80*2+17,50</t>
  </si>
  <si>
    <t>111</t>
  </si>
  <si>
    <t>4297R05</t>
  </si>
  <si>
    <t xml:space="preserve">Difuzní lišta pro vlhké zdivo vnitřní 70 x 2000 x 14 mm - pouze interiér_x000D_
 je plastová perforovaná dvoudílná lišta, která je určena k odvodu difundujících vodních par ze zdiva do volného prostoru. </t>
  </si>
  <si>
    <t xml:space="preserve">m </t>
  </si>
  <si>
    <t>2140834839</t>
  </si>
  <si>
    <t>112</t>
  </si>
  <si>
    <t>998775201</t>
  </si>
  <si>
    <t>Přesun hmot pro podlahy skládané stanovený procentní sazbou (%) z ceny vodorovná dopravní vzdálenost do 50 m základní v objektech výšky do 6 m</t>
  </si>
  <si>
    <t>1292589121</t>
  </si>
  <si>
    <t>https://podminky.urs.cz/item/CS_URS_2025_01/998775201</t>
  </si>
  <si>
    <t>776</t>
  </si>
  <si>
    <t>Podlahy povlakové</t>
  </si>
  <si>
    <t>113</t>
  </si>
  <si>
    <t>776201811</t>
  </si>
  <si>
    <t>Demontáž povlakových podlahovin lepených ručně bez podložky</t>
  </si>
  <si>
    <t>979593143</t>
  </si>
  <si>
    <t>https://podminky.urs.cz/item/CS_URS_2025_01/776201811</t>
  </si>
  <si>
    <t>114</t>
  </si>
  <si>
    <t>776410811</t>
  </si>
  <si>
    <t>Demontáž soklíků nebo lišt pryžových nebo plastových</t>
  </si>
  <si>
    <t>1614530588</t>
  </si>
  <si>
    <t>https://podminky.urs.cz/item/CS_URS_2025_01/776410811</t>
  </si>
  <si>
    <t>339,01*0,95</t>
  </si>
  <si>
    <t>781</t>
  </si>
  <si>
    <t>Dokončovací práce - obklady</t>
  </si>
  <si>
    <t>115</t>
  </si>
  <si>
    <t>781121011</t>
  </si>
  <si>
    <t>Příprava podkladu před provedením obkladu nátěr penetrační na stěnu</t>
  </si>
  <si>
    <t>1233411213</t>
  </si>
  <si>
    <t>https://podminky.urs.cz/item/CS_URS_2025_01/781121011</t>
  </si>
  <si>
    <t xml:space="preserve">"nový obklad </t>
  </si>
  <si>
    <t>"šatna laboratoře" (3,86+2,33)*2*2,10+(1,10+2,33)*2*1,60+(2,65+1,10)*2*2,10</t>
  </si>
  <si>
    <t xml:space="preserve">                                     (3,10+4,96)*2*2,10+0,90*2,10*6+0,60*01,10*3+(1,10+1,30)*2*1,60</t>
  </si>
  <si>
    <t>"šatna muži"           (2,20+1,0)*2*1,60+1,2*0,15+(4,30+2,20)*2*2,10</t>
  </si>
  <si>
    <t>"šatna ženy"           (3,20+3,00+0,90+1,60*2+1,80)*2*2,10*1,2*0,15*2</t>
  </si>
  <si>
    <t>"šatna stávající"   (3,20+3,30*2+1,60+0,90)*2*2,10</t>
  </si>
  <si>
    <t xml:space="preserve">                                   (0,90*6+1,60*6+6,20*2+2,80*2)*2*2,10</t>
  </si>
  <si>
    <t>"šatna personálu"  (1,80+3,405+0,90+1,60)*2*2*2,10+1,20*0,15*2</t>
  </si>
  <si>
    <t>116</t>
  </si>
  <si>
    <t>781151014</t>
  </si>
  <si>
    <t>Příprava podkladu před provedením obkladu lokální vyrovnání podkladu stěrkou, tloušťky do 3 mm, plochy přes 0,5 do 1,0 m2</t>
  </si>
  <si>
    <t>-474566569</t>
  </si>
  <si>
    <t>https://podminky.urs.cz/item/CS_URS_2025_01/781151014</t>
  </si>
  <si>
    <t>"mezi sanační a vápenocementovou omítkou</t>
  </si>
  <si>
    <t>312,498*0,50</t>
  </si>
  <si>
    <t>117</t>
  </si>
  <si>
    <t>781472214</t>
  </si>
  <si>
    <t>Montáž keramických obkladů stěn lepených cementovým flexibilním lepidlem hladkých přes 4 do 6 ks/m2</t>
  </si>
  <si>
    <t>1978063507</t>
  </si>
  <si>
    <t>https://podminky.urs.cz/item/CS_URS_2025_01/781472214</t>
  </si>
  <si>
    <t>118</t>
  </si>
  <si>
    <t>59761717</t>
  </si>
  <si>
    <t>obklad keramický nemrazuvzdorný povrch hladký/matný tl do 10mm přes 4 do 6ks/m2</t>
  </si>
  <si>
    <t>1441292121</t>
  </si>
  <si>
    <t>602,789</t>
  </si>
  <si>
    <t>602,789*1,15 'Přepočtené koeficientem množství</t>
  </si>
  <si>
    <t>119</t>
  </si>
  <si>
    <t>781492211</t>
  </si>
  <si>
    <t>Obklad - dokončující práce montáž profilu lepeného flexibilním cementovým lepidlem rohového</t>
  </si>
  <si>
    <t>1262042334</t>
  </si>
  <si>
    <t>https://podminky.urs.cz/item/CS_URS_2025_01/781492211</t>
  </si>
  <si>
    <t>"šatna laboratoře" (3,86+2,33)*2+2,10*10+(1,10+2,33)*2+1,80*2+(2,65+1,10)*2+1,60*2</t>
  </si>
  <si>
    <t xml:space="preserve">                                     (3,10+4,96)*2+2,10*8*2+0,90*6+(1,10+1,30)*2+1,60*2</t>
  </si>
  <si>
    <t>"šatna ženy"            (2,37+3,11)*2+1,60*4+(2,70*2+4,90+0,30+1,60)*2+2,10*8</t>
  </si>
  <si>
    <t>"Zdravotní  škola"  (3,30+1,80*2)*2+2,10*6</t>
  </si>
  <si>
    <t>"24Hod. služba"     (3,20+1,50+2,50)*2+2,10*5</t>
  </si>
  <si>
    <t>"šatna muži"           (2,20+1,0)*2+1,602+1,2+(4,30+2,20)*2+2,10*4</t>
  </si>
  <si>
    <t>"šatna ženy"           (2,80+5,30+1,60*2+2,00)*2+2,10*6</t>
  </si>
  <si>
    <t>"šatna ženy"           (3,20+3,00+0,90+1,60*2+1,80)*2+2,10*8+1,2*2</t>
  </si>
  <si>
    <t>"šatna stávající"   (3,20+3,30*2+1,60+0,90)*2+2,10*8</t>
  </si>
  <si>
    <t xml:space="preserve">                                   (0,90*6+1,60*6+6,20*2+2,80*2)*2+2,10*2</t>
  </si>
  <si>
    <t>"šatna personálu"  (1,80+3,405+0,90+1,60)*2*2+2,10*10+1,20*2</t>
  </si>
  <si>
    <t>120</t>
  </si>
  <si>
    <t>19416005</t>
  </si>
  <si>
    <t>lišta ukončovací z eloxovaného hliníku 10mm</t>
  </si>
  <si>
    <t>896744522</t>
  </si>
  <si>
    <t>506,542*1,05</t>
  </si>
  <si>
    <t>531,869*1,05 'Přepočtené koeficientem množství</t>
  </si>
  <si>
    <t>121</t>
  </si>
  <si>
    <t>998781201</t>
  </si>
  <si>
    <t>Přesun hmot pro obklady keramické stanovený procentní sazbou (%) z ceny vodorovná dopravní vzdálenost do 50 m základní v objektech výšky do 6 m</t>
  </si>
  <si>
    <t>867115566</t>
  </si>
  <si>
    <t>https://podminky.urs.cz/item/CS_URS_2025_01/998781201</t>
  </si>
  <si>
    <t>783</t>
  </si>
  <si>
    <t>Dokončovací práce - nátěry</t>
  </si>
  <si>
    <t>122</t>
  </si>
  <si>
    <t>783301311</t>
  </si>
  <si>
    <t>Příprava podkladu zámečnických konstrukcí před provedením nátěru odmaštění odmašťovačem vodou ředitelným</t>
  </si>
  <si>
    <t>-137267897</t>
  </si>
  <si>
    <t>https://podminky.urs.cz/item/CS_URS_2025_01/783301311</t>
  </si>
  <si>
    <t>"zárubně</t>
  </si>
  <si>
    <t>"60/197"  2*(0,60+1,97*2)*0,25</t>
  </si>
  <si>
    <t>"70/197"  11*(0,70+1,97*2)*0,25</t>
  </si>
  <si>
    <t>"80/197" (11+5)*(0,80+1,97*2)*0,25</t>
  </si>
  <si>
    <t>"90/197"  (25+2)*(0,90+1,97*2)*0,25</t>
  </si>
  <si>
    <t>"110/197"  5*(1,10+1,97*2)*0,25</t>
  </si>
  <si>
    <t>"145/197"  (3+1)*(1,45+1,97*2)*0,25</t>
  </si>
  <si>
    <t>123</t>
  </si>
  <si>
    <t>783314201</t>
  </si>
  <si>
    <t>Základní antikorozní nátěr zámečnických konstrukcí jednonásobný syntetický standardní</t>
  </si>
  <si>
    <t>-2104541550</t>
  </si>
  <si>
    <t>https://podminky.urs.cz/item/CS_URS_2025_01/783314201</t>
  </si>
  <si>
    <t>78,35</t>
  </si>
  <si>
    <t>124</t>
  </si>
  <si>
    <t>783317101</t>
  </si>
  <si>
    <t>Krycí nátěr (email) zámečnických konstrukcí jednonásobný syntetický standardní</t>
  </si>
  <si>
    <t>-674181346</t>
  </si>
  <si>
    <t>https://podminky.urs.cz/item/CS_URS_2025_01/783317101</t>
  </si>
  <si>
    <t>784</t>
  </si>
  <si>
    <t>Dokončovací práce - malby a tapety</t>
  </si>
  <si>
    <t>125</t>
  </si>
  <si>
    <t>784111011</t>
  </si>
  <si>
    <t>Obroušení podkladu omítky v místnostech výšky do 3,80 m</t>
  </si>
  <si>
    <t>1142598458</t>
  </si>
  <si>
    <t>https://podminky.urs.cz/item/CS_URS_2025_01/784111011</t>
  </si>
  <si>
    <t>"stěny" 2335,503</t>
  </si>
  <si>
    <t>"ostění"  24,495</t>
  </si>
  <si>
    <t>126</t>
  </si>
  <si>
    <t>784121001</t>
  </si>
  <si>
    <t>Oškrabání malby v místnostech výšky do 3,80 m</t>
  </si>
  <si>
    <t>-1666367643</t>
  </si>
  <si>
    <t>https://podminky.urs.cz/item/CS_URS_2025_01/784121001</t>
  </si>
  <si>
    <t>"strop"  1561,07</t>
  </si>
  <si>
    <t>127</t>
  </si>
  <si>
    <t>784181111</t>
  </si>
  <si>
    <t>Penetrace podkladu jednonásobná základní silikátová bezbarvá v místnostech výšky do 3,80 m_x000D_
(vhodné i pro sanační omítky )</t>
  </si>
  <si>
    <t>-222955596</t>
  </si>
  <si>
    <t>https://podminky.urs.cz/item/CS_URS_2025_01/784181111</t>
  </si>
  <si>
    <t>128</t>
  </si>
  <si>
    <t>784181131</t>
  </si>
  <si>
    <t>Penetrace podkladu jednonásobná fungicidní akrylátová bezbarvá v místnostech výšky do 3,80 m</t>
  </si>
  <si>
    <t>-806202521</t>
  </si>
  <si>
    <t>https://podminky.urs.cz/item/CS_URS_2025_01/784181131</t>
  </si>
  <si>
    <t>129</t>
  </si>
  <si>
    <t>784211121</t>
  </si>
  <si>
    <t>Malby z malířských směsí oděruvzdorných za mokra dvojnásobné, bílé za mokra oděruvzdorné středně v místnostech výšky do 3,80 m</t>
  </si>
  <si>
    <t>-2022327910</t>
  </si>
  <si>
    <t>https://podminky.urs.cz/item/CS_URS_2025_01/784211121</t>
  </si>
  <si>
    <t>130</t>
  </si>
  <si>
    <t>784321031</t>
  </si>
  <si>
    <t>Malby silikátové dvojnásobné, bílé v místnostech výšky do 3,80 m (vhodné i pro sanační omítky )</t>
  </si>
  <si>
    <t>467142425</t>
  </si>
  <si>
    <t>https://podminky.urs.cz/item/CS_URS_2025_01/784321031</t>
  </si>
  <si>
    <t>VRN</t>
  </si>
  <si>
    <t>Vedlejší rozpočtové náklady</t>
  </si>
  <si>
    <t>131</t>
  </si>
  <si>
    <t>040001000</t>
  </si>
  <si>
    <t>Inženýrská činnost</t>
  </si>
  <si>
    <t>1024</t>
  </si>
  <si>
    <t>18634504</t>
  </si>
  <si>
    <t>https://podminky.urs.cz/item/CS_URS_2025_01/040001000</t>
  </si>
  <si>
    <t>132</t>
  </si>
  <si>
    <t>030001000</t>
  </si>
  <si>
    <t>Zařízení staveniště</t>
  </si>
  <si>
    <t>1501705193</t>
  </si>
  <si>
    <t>https://podminky.urs.cz/item/CS_URS_2025_01/030001000</t>
  </si>
  <si>
    <t>133</t>
  </si>
  <si>
    <t>070001000</t>
  </si>
  <si>
    <t>Provozní vlivy</t>
  </si>
  <si>
    <t>…</t>
  </si>
  <si>
    <t>876743108</t>
  </si>
  <si>
    <t>https://podminky.urs.cz/item/CS_URS_2025_01/070001000</t>
  </si>
  <si>
    <t>134</t>
  </si>
  <si>
    <t>090001000</t>
  </si>
  <si>
    <t>Ostatní náklady</t>
  </si>
  <si>
    <t>-408619968</t>
  </si>
  <si>
    <t>https://podminky.urs.cz/item/CS_URS_2025_01/090001000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</si>
</sst>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965081213" TargetMode="External"/><Relationship Id="rId21" Type="http://schemas.openxmlformats.org/officeDocument/2006/relationships/hyperlink" Target="https://podminky.urs.cz/item/CS_URS_2025_01/962031133" TargetMode="External"/><Relationship Id="rId42" Type="http://schemas.openxmlformats.org/officeDocument/2006/relationships/hyperlink" Target="https://podminky.urs.cz/item/CS_URS_2025_01/997013811" TargetMode="External"/><Relationship Id="rId47" Type="http://schemas.openxmlformats.org/officeDocument/2006/relationships/hyperlink" Target="https://podminky.urs.cz/item/CS_URS_2025_01/721A1001" TargetMode="External"/><Relationship Id="rId63" Type="http://schemas.openxmlformats.org/officeDocument/2006/relationships/hyperlink" Target="https://podminky.urs.cz/item/CS_URS_2025_01/751A1005" TargetMode="External"/><Relationship Id="rId68" Type="http://schemas.openxmlformats.org/officeDocument/2006/relationships/hyperlink" Target="https://podminky.urs.cz/item/CS_URS_2025_01/763431802" TargetMode="External"/><Relationship Id="rId84" Type="http://schemas.openxmlformats.org/officeDocument/2006/relationships/hyperlink" Target="https://podminky.urs.cz/item/CS_URS_2025_01/998771201" TargetMode="External"/><Relationship Id="rId89" Type="http://schemas.openxmlformats.org/officeDocument/2006/relationships/hyperlink" Target="https://podminky.urs.cz/item/CS_URS_2025_01/781121011" TargetMode="External"/><Relationship Id="rId16" Type="http://schemas.openxmlformats.org/officeDocument/2006/relationships/hyperlink" Target="https://podminky.urs.cz/item/CS_URS_2025_01/631311124" TargetMode="External"/><Relationship Id="rId107" Type="http://schemas.openxmlformats.org/officeDocument/2006/relationships/drawing" Target="../drawings/drawing2.xml"/><Relationship Id="rId11" Type="http://schemas.openxmlformats.org/officeDocument/2006/relationships/hyperlink" Target="https://podminky.urs.cz/item/CS_URS_2025_01/612142001" TargetMode="External"/><Relationship Id="rId32" Type="http://schemas.openxmlformats.org/officeDocument/2006/relationships/hyperlink" Target="https://podminky.urs.cz/item/CS_URS_2025_01/974031664" TargetMode="External"/><Relationship Id="rId37" Type="http://schemas.openxmlformats.org/officeDocument/2006/relationships/hyperlink" Target="https://podminky.urs.cz/item/CS_URS_2025_01/997013219" TargetMode="External"/><Relationship Id="rId53" Type="http://schemas.openxmlformats.org/officeDocument/2006/relationships/hyperlink" Target="https://podminky.urs.cz/item/CS_URS_2025_01/725A2006" TargetMode="External"/><Relationship Id="rId58" Type="http://schemas.openxmlformats.org/officeDocument/2006/relationships/hyperlink" Target="https://podminky.urs.cz/item/CS_URS_2025_01/741A1021" TargetMode="External"/><Relationship Id="rId74" Type="http://schemas.openxmlformats.org/officeDocument/2006/relationships/hyperlink" Target="https://podminky.urs.cz/item/CS_URS_2025_01/766660021" TargetMode="External"/><Relationship Id="rId79" Type="http://schemas.openxmlformats.org/officeDocument/2006/relationships/hyperlink" Target="https://podminky.urs.cz/item/CS_URS_2025_01/998766201" TargetMode="External"/><Relationship Id="rId102" Type="http://schemas.openxmlformats.org/officeDocument/2006/relationships/hyperlink" Target="https://podminky.urs.cz/item/CS_URS_2025_01/784321031" TargetMode="External"/><Relationship Id="rId5" Type="http://schemas.openxmlformats.org/officeDocument/2006/relationships/hyperlink" Target="https://podminky.urs.cz/item/CS_URS_2025_01/340239212" TargetMode="External"/><Relationship Id="rId90" Type="http://schemas.openxmlformats.org/officeDocument/2006/relationships/hyperlink" Target="https://podminky.urs.cz/item/CS_URS_2025_01/781151014" TargetMode="External"/><Relationship Id="rId95" Type="http://schemas.openxmlformats.org/officeDocument/2006/relationships/hyperlink" Target="https://podminky.urs.cz/item/CS_URS_2025_01/783314201" TargetMode="External"/><Relationship Id="rId22" Type="http://schemas.openxmlformats.org/officeDocument/2006/relationships/hyperlink" Target="https://podminky.urs.cz/item/CS_URS_2025_01/962032231" TargetMode="External"/><Relationship Id="rId27" Type="http://schemas.openxmlformats.org/officeDocument/2006/relationships/hyperlink" Target="https://podminky.urs.cz/item/CS_URS_2025_01/968072455" TargetMode="External"/><Relationship Id="rId43" Type="http://schemas.openxmlformats.org/officeDocument/2006/relationships/hyperlink" Target="https://podminky.urs.cz/item/CS_URS_2025_01/998018001" TargetMode="External"/><Relationship Id="rId48" Type="http://schemas.openxmlformats.org/officeDocument/2006/relationships/hyperlink" Target="https://podminky.urs.cz/item/CS_URS_2025_01/721A1101" TargetMode="External"/><Relationship Id="rId64" Type="http://schemas.openxmlformats.org/officeDocument/2006/relationships/hyperlink" Target="https://podminky.urs.cz/item/CS_URS_2025_01/763411811" TargetMode="External"/><Relationship Id="rId69" Type="http://schemas.openxmlformats.org/officeDocument/2006/relationships/hyperlink" Target="https://podminky.urs.cz/item/CS_URS_2025_01/998763401" TargetMode="External"/><Relationship Id="rId80" Type="http://schemas.openxmlformats.org/officeDocument/2006/relationships/hyperlink" Target="https://podminky.urs.cz/item/CS_URS_2025_01/771121011" TargetMode="External"/><Relationship Id="rId85" Type="http://schemas.openxmlformats.org/officeDocument/2006/relationships/hyperlink" Target="https://podminky.urs.cz/item/CS_URS_2025_01/775413411" TargetMode="External"/><Relationship Id="rId12" Type="http://schemas.openxmlformats.org/officeDocument/2006/relationships/hyperlink" Target="https://podminky.urs.cz/item/CS_URS_2025_01/612311131" TargetMode="External"/><Relationship Id="rId17" Type="http://schemas.openxmlformats.org/officeDocument/2006/relationships/hyperlink" Target="https://podminky.urs.cz/item/CS_URS_2025_01/642944121" TargetMode="External"/><Relationship Id="rId33" Type="http://schemas.openxmlformats.org/officeDocument/2006/relationships/hyperlink" Target="https://podminky.urs.cz/item/CS_URS_2025_01/978011141" TargetMode="External"/><Relationship Id="rId38" Type="http://schemas.openxmlformats.org/officeDocument/2006/relationships/hyperlink" Target="https://podminky.urs.cz/item/CS_URS_2025_01/997013601" TargetMode="External"/><Relationship Id="rId59" Type="http://schemas.openxmlformats.org/officeDocument/2006/relationships/hyperlink" Target="https://podminky.urs.cz/item/CS_URS_2025_01/741A1022" TargetMode="External"/><Relationship Id="rId103" Type="http://schemas.openxmlformats.org/officeDocument/2006/relationships/hyperlink" Target="https://podminky.urs.cz/item/CS_URS_2025_01/040001000" TargetMode="External"/><Relationship Id="rId20" Type="http://schemas.openxmlformats.org/officeDocument/2006/relationships/hyperlink" Target="https://podminky.urs.cz/item/CS_URS_2025_01/952901111" TargetMode="External"/><Relationship Id="rId41" Type="http://schemas.openxmlformats.org/officeDocument/2006/relationships/hyperlink" Target="https://podminky.urs.cz/item/CS_URS_2025_01/997013631" TargetMode="External"/><Relationship Id="rId54" Type="http://schemas.openxmlformats.org/officeDocument/2006/relationships/hyperlink" Target="https://podminky.urs.cz/item/CS_URS_2025_01/725A2009" TargetMode="External"/><Relationship Id="rId62" Type="http://schemas.openxmlformats.org/officeDocument/2006/relationships/hyperlink" Target="https://podminky.urs.cz/item/CS_URS_2025_01/751A1001" TargetMode="External"/><Relationship Id="rId70" Type="http://schemas.openxmlformats.org/officeDocument/2006/relationships/hyperlink" Target="https://podminky.urs.cz/item/CS_URS_2025_01/766660001" TargetMode="External"/><Relationship Id="rId75" Type="http://schemas.openxmlformats.org/officeDocument/2006/relationships/hyperlink" Target="https://podminky.urs.cz/item/CS_URS_2025_01/766660022" TargetMode="External"/><Relationship Id="rId83" Type="http://schemas.openxmlformats.org/officeDocument/2006/relationships/hyperlink" Target="https://podminky.urs.cz/item/CS_URS_2025_01/771574414" TargetMode="External"/><Relationship Id="rId88" Type="http://schemas.openxmlformats.org/officeDocument/2006/relationships/hyperlink" Target="https://podminky.urs.cz/item/CS_URS_2025_01/776410811" TargetMode="External"/><Relationship Id="rId91" Type="http://schemas.openxmlformats.org/officeDocument/2006/relationships/hyperlink" Target="https://podminky.urs.cz/item/CS_URS_2025_01/781472214" TargetMode="External"/><Relationship Id="rId96" Type="http://schemas.openxmlformats.org/officeDocument/2006/relationships/hyperlink" Target="https://podminky.urs.cz/item/CS_URS_2025_01/783317101" TargetMode="External"/><Relationship Id="rId1" Type="http://schemas.openxmlformats.org/officeDocument/2006/relationships/hyperlink" Target="https://podminky.urs.cz/item/CS_URS_2025_01/310219811" TargetMode="External"/><Relationship Id="rId6" Type="http://schemas.openxmlformats.org/officeDocument/2006/relationships/hyperlink" Target="https://podminky.urs.cz/item/CS_URS_2025_01/342241162" TargetMode="External"/><Relationship Id="rId15" Type="http://schemas.openxmlformats.org/officeDocument/2006/relationships/hyperlink" Target="https://podminky.urs.cz/item/CS_URS_2025_01/612325191" TargetMode="External"/><Relationship Id="rId23" Type="http://schemas.openxmlformats.org/officeDocument/2006/relationships/hyperlink" Target="https://podminky.urs.cz/item/CS_URS_2025_01/965043341" TargetMode="External"/><Relationship Id="rId28" Type="http://schemas.openxmlformats.org/officeDocument/2006/relationships/hyperlink" Target="https://podminky.urs.cz/item/CS_URS_2025_01/968072456" TargetMode="External"/><Relationship Id="rId36" Type="http://schemas.openxmlformats.org/officeDocument/2006/relationships/hyperlink" Target="https://podminky.urs.cz/item/CS_URS_2025_01/997013211" TargetMode="External"/><Relationship Id="rId49" Type="http://schemas.openxmlformats.org/officeDocument/2006/relationships/hyperlink" Target="https://podminky.urs.cz/item/CS_URS_2025_01/722A1111" TargetMode="External"/><Relationship Id="rId57" Type="http://schemas.openxmlformats.org/officeDocument/2006/relationships/hyperlink" Target="https://podminky.urs.cz/item/CS_URS_2025_01/741A1001" TargetMode="External"/><Relationship Id="rId106" Type="http://schemas.openxmlformats.org/officeDocument/2006/relationships/hyperlink" Target="https://podminky.urs.cz/item/CS_URS_2025_01/090001000" TargetMode="External"/><Relationship Id="rId10" Type="http://schemas.openxmlformats.org/officeDocument/2006/relationships/hyperlink" Target="https://podminky.urs.cz/item/CS_URS_2025_01/611325402" TargetMode="External"/><Relationship Id="rId31" Type="http://schemas.openxmlformats.org/officeDocument/2006/relationships/hyperlink" Target="https://podminky.urs.cz/item/CS_URS_2025_01/973032865" TargetMode="External"/><Relationship Id="rId44" Type="http://schemas.openxmlformats.org/officeDocument/2006/relationships/hyperlink" Target="https://podminky.urs.cz/item/CS_URS_2025_01/711113117" TargetMode="External"/><Relationship Id="rId52" Type="http://schemas.openxmlformats.org/officeDocument/2006/relationships/hyperlink" Target="https://podminky.urs.cz/item/CS_URS_2025_01/725A2005" TargetMode="External"/><Relationship Id="rId60" Type="http://schemas.openxmlformats.org/officeDocument/2006/relationships/hyperlink" Target="https://podminky.urs.cz/item/CS_URS_2025_01/741A1211" TargetMode="External"/><Relationship Id="rId65" Type="http://schemas.openxmlformats.org/officeDocument/2006/relationships/hyperlink" Target="https://podminky.urs.cz/item/CS_URS_2025_01/763411821" TargetMode="External"/><Relationship Id="rId73" Type="http://schemas.openxmlformats.org/officeDocument/2006/relationships/hyperlink" Target="https://podminky.urs.cz/item/CS_URS_2025_01/766660012" TargetMode="External"/><Relationship Id="rId78" Type="http://schemas.openxmlformats.org/officeDocument/2006/relationships/hyperlink" Target="https://podminky.urs.cz/item/CS_URS_2025_01/766691915" TargetMode="External"/><Relationship Id="rId81" Type="http://schemas.openxmlformats.org/officeDocument/2006/relationships/hyperlink" Target="https://podminky.urs.cz/item/CS_URS_2025_01/771151022" TargetMode="External"/><Relationship Id="rId86" Type="http://schemas.openxmlformats.org/officeDocument/2006/relationships/hyperlink" Target="https://podminky.urs.cz/item/CS_URS_2025_01/998775201" TargetMode="External"/><Relationship Id="rId94" Type="http://schemas.openxmlformats.org/officeDocument/2006/relationships/hyperlink" Target="https://podminky.urs.cz/item/CS_URS_2025_01/783301311" TargetMode="External"/><Relationship Id="rId99" Type="http://schemas.openxmlformats.org/officeDocument/2006/relationships/hyperlink" Target="https://podminky.urs.cz/item/CS_URS_2025_01/784181111" TargetMode="External"/><Relationship Id="rId101" Type="http://schemas.openxmlformats.org/officeDocument/2006/relationships/hyperlink" Target="https://podminky.urs.cz/item/CS_URS_2025_01/784211121" TargetMode="External"/><Relationship Id="rId4" Type="http://schemas.openxmlformats.org/officeDocument/2006/relationships/hyperlink" Target="https://podminky.urs.cz/item/CS_URS_2025_01/319201321" TargetMode="External"/><Relationship Id="rId9" Type="http://schemas.openxmlformats.org/officeDocument/2006/relationships/hyperlink" Target="https://podminky.urs.cz/item/CS_URS_2025_01/611321133" TargetMode="External"/><Relationship Id="rId13" Type="http://schemas.openxmlformats.org/officeDocument/2006/relationships/hyperlink" Target="https://podminky.urs.cz/item/CS_URS_2025_01/612315302" TargetMode="External"/><Relationship Id="rId18" Type="http://schemas.openxmlformats.org/officeDocument/2006/relationships/hyperlink" Target="https://podminky.urs.cz/item/CS_URS_2025_01/642944221" TargetMode="External"/><Relationship Id="rId39" Type="http://schemas.openxmlformats.org/officeDocument/2006/relationships/hyperlink" Target="https://podminky.urs.cz/item/CS_URS_2025_01/997013603" TargetMode="External"/><Relationship Id="rId34" Type="http://schemas.openxmlformats.org/officeDocument/2006/relationships/hyperlink" Target="https://podminky.urs.cz/item/CS_URS_2025_01/978013191" TargetMode="External"/><Relationship Id="rId50" Type="http://schemas.openxmlformats.org/officeDocument/2006/relationships/hyperlink" Target="https://podminky.urs.cz/item/CS_URS_2025_01/722A1112" TargetMode="External"/><Relationship Id="rId55" Type="http://schemas.openxmlformats.org/officeDocument/2006/relationships/hyperlink" Target="https://podminky.urs.cz/item/CS_URS_2025_01/735A1101" TargetMode="External"/><Relationship Id="rId76" Type="http://schemas.openxmlformats.org/officeDocument/2006/relationships/hyperlink" Target="https://podminky.urs.cz/item/CS_URS_2025_01/766660031" TargetMode="External"/><Relationship Id="rId97" Type="http://schemas.openxmlformats.org/officeDocument/2006/relationships/hyperlink" Target="https://podminky.urs.cz/item/CS_URS_2025_01/784111011" TargetMode="External"/><Relationship Id="rId104" Type="http://schemas.openxmlformats.org/officeDocument/2006/relationships/hyperlink" Target="https://podminky.urs.cz/item/CS_URS_2025_01/030001000" TargetMode="External"/><Relationship Id="rId7" Type="http://schemas.openxmlformats.org/officeDocument/2006/relationships/hyperlink" Target="https://podminky.urs.cz/item/CS_URS_2025_01/346244381" TargetMode="External"/><Relationship Id="rId71" Type="http://schemas.openxmlformats.org/officeDocument/2006/relationships/hyperlink" Target="https://podminky.urs.cz/item/CS_URS_2025_01/766660002" TargetMode="External"/><Relationship Id="rId92" Type="http://schemas.openxmlformats.org/officeDocument/2006/relationships/hyperlink" Target="https://podminky.urs.cz/item/CS_URS_2025_01/781492211" TargetMode="External"/><Relationship Id="rId2" Type="http://schemas.openxmlformats.org/officeDocument/2006/relationships/hyperlink" Target="https://podminky.urs.cz/item/CS_URS_2025_01/317234410" TargetMode="External"/><Relationship Id="rId29" Type="http://schemas.openxmlformats.org/officeDocument/2006/relationships/hyperlink" Target="https://podminky.urs.cz/item/CS_URS_2025_01/973032863" TargetMode="External"/><Relationship Id="rId24" Type="http://schemas.openxmlformats.org/officeDocument/2006/relationships/hyperlink" Target="https://podminky.urs.cz/item/CS_URS_2025_01/965046111" TargetMode="External"/><Relationship Id="rId40" Type="http://schemas.openxmlformats.org/officeDocument/2006/relationships/hyperlink" Target="https://podminky.urs.cz/item/CS_URS_2025_01/997013609" TargetMode="External"/><Relationship Id="rId45" Type="http://schemas.openxmlformats.org/officeDocument/2006/relationships/hyperlink" Target="https://podminky.urs.cz/item/CS_URS_2025_01/711113127" TargetMode="External"/><Relationship Id="rId66" Type="http://schemas.openxmlformats.org/officeDocument/2006/relationships/hyperlink" Target="https://podminky.urs.cz/item/CS_URS_2025_01/763431071" TargetMode="External"/><Relationship Id="rId87" Type="http://schemas.openxmlformats.org/officeDocument/2006/relationships/hyperlink" Target="https://podminky.urs.cz/item/CS_URS_2025_01/776201811" TargetMode="External"/><Relationship Id="rId61" Type="http://schemas.openxmlformats.org/officeDocument/2006/relationships/hyperlink" Target="https://podminky.urs.cz/item/CS_URS_2025_01/741A1213" TargetMode="External"/><Relationship Id="rId82" Type="http://schemas.openxmlformats.org/officeDocument/2006/relationships/hyperlink" Target="https://podminky.urs.cz/item/CS_URS_2025_01/771474113" TargetMode="External"/><Relationship Id="rId19" Type="http://schemas.openxmlformats.org/officeDocument/2006/relationships/hyperlink" Target="https://podminky.urs.cz/item/CS_URS_2025_01/949101111" TargetMode="External"/><Relationship Id="rId14" Type="http://schemas.openxmlformats.org/officeDocument/2006/relationships/hyperlink" Target="https://podminky.urs.cz/item/CS_URS_2025_01/612325131" TargetMode="External"/><Relationship Id="rId30" Type="http://schemas.openxmlformats.org/officeDocument/2006/relationships/hyperlink" Target="https://podminky.urs.cz/item/CS_URS_2025_01/973032864" TargetMode="External"/><Relationship Id="rId35" Type="http://schemas.openxmlformats.org/officeDocument/2006/relationships/hyperlink" Target="https://podminky.urs.cz/item/CS_URS_2025_01/978059541" TargetMode="External"/><Relationship Id="rId56" Type="http://schemas.openxmlformats.org/officeDocument/2006/relationships/hyperlink" Target="https://podminky.urs.cz/item/CS_URS_2025_01/735A1102" TargetMode="External"/><Relationship Id="rId77" Type="http://schemas.openxmlformats.org/officeDocument/2006/relationships/hyperlink" Target="https://podminky.urs.cz/item/CS_URS_2025_01/766691914" TargetMode="External"/><Relationship Id="rId100" Type="http://schemas.openxmlformats.org/officeDocument/2006/relationships/hyperlink" Target="https://podminky.urs.cz/item/CS_URS_2025_01/784181131" TargetMode="External"/><Relationship Id="rId105" Type="http://schemas.openxmlformats.org/officeDocument/2006/relationships/hyperlink" Target="https://podminky.urs.cz/item/CS_URS_2025_01/070001000" TargetMode="External"/><Relationship Id="rId8" Type="http://schemas.openxmlformats.org/officeDocument/2006/relationships/hyperlink" Target="https://podminky.urs.cz/item/CS_URS_2025_01/611142001" TargetMode="External"/><Relationship Id="rId51" Type="http://schemas.openxmlformats.org/officeDocument/2006/relationships/hyperlink" Target="https://podminky.urs.cz/item/CS_URS_2025_01/725A2002" TargetMode="External"/><Relationship Id="rId72" Type="http://schemas.openxmlformats.org/officeDocument/2006/relationships/hyperlink" Target="https://podminky.urs.cz/item/CS_URS_2025_01/766660011" TargetMode="External"/><Relationship Id="rId93" Type="http://schemas.openxmlformats.org/officeDocument/2006/relationships/hyperlink" Target="https://podminky.urs.cz/item/CS_URS_2025_01/998781201" TargetMode="External"/><Relationship Id="rId98" Type="http://schemas.openxmlformats.org/officeDocument/2006/relationships/hyperlink" Target="https://podminky.urs.cz/item/CS_URS_2025_01/784121001" TargetMode="External"/><Relationship Id="rId3" Type="http://schemas.openxmlformats.org/officeDocument/2006/relationships/hyperlink" Target="https://podminky.urs.cz/item/CS_URS_2025_01/317944321" TargetMode="External"/><Relationship Id="rId25" Type="http://schemas.openxmlformats.org/officeDocument/2006/relationships/hyperlink" Target="https://podminky.urs.cz/item/CS_URS_2025_01/965046119" TargetMode="External"/><Relationship Id="rId46" Type="http://schemas.openxmlformats.org/officeDocument/2006/relationships/hyperlink" Target="https://podminky.urs.cz/item/CS_URS_2025_01/998711201" TargetMode="External"/><Relationship Id="rId67" Type="http://schemas.openxmlformats.org/officeDocument/2006/relationships/hyperlink" Target="https://podminky.urs.cz/item/CS_URS_2025_01/763431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85" t="s">
        <v>14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20"/>
      <c r="BE5" s="18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187" t="s">
        <v>17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20"/>
      <c r="BE6" s="183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183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183"/>
      <c r="BS8" s="17" t="s">
        <v>6</v>
      </c>
    </row>
    <row r="9" spans="1:74" ht="14.45" customHeight="1">
      <c r="B9" s="20"/>
      <c r="AR9" s="20"/>
      <c r="BE9" s="183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183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183"/>
      <c r="BS11" s="17" t="s">
        <v>6</v>
      </c>
    </row>
    <row r="12" spans="1:74" ht="6.95" customHeight="1">
      <c r="B12" s="20"/>
      <c r="AR12" s="20"/>
      <c r="BE12" s="183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183"/>
      <c r="BS13" s="17" t="s">
        <v>6</v>
      </c>
    </row>
    <row r="14" spans="1:74" ht="12.75">
      <c r="B14" s="20"/>
      <c r="E14" s="188" t="s">
        <v>30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27" t="s">
        <v>28</v>
      </c>
      <c r="AN14" s="29" t="s">
        <v>30</v>
      </c>
      <c r="AR14" s="20"/>
      <c r="BE14" s="183"/>
      <c r="BS14" s="17" t="s">
        <v>6</v>
      </c>
    </row>
    <row r="15" spans="1:74" ht="6.95" customHeight="1">
      <c r="B15" s="20"/>
      <c r="AR15" s="20"/>
      <c r="BE15" s="183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183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183"/>
      <c r="BS17" s="17" t="s">
        <v>33</v>
      </c>
    </row>
    <row r="18" spans="2:71" ht="6.95" customHeight="1">
      <c r="B18" s="20"/>
      <c r="AR18" s="20"/>
      <c r="BE18" s="183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183"/>
      <c r="BS19" s="17" t="s">
        <v>6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19</v>
      </c>
      <c r="AR20" s="20"/>
      <c r="BE20" s="183"/>
      <c r="BS20" s="17" t="s">
        <v>4</v>
      </c>
    </row>
    <row r="21" spans="2:71" ht="6.95" customHeight="1">
      <c r="B21" s="20"/>
      <c r="AR21" s="20"/>
      <c r="BE21" s="183"/>
    </row>
    <row r="22" spans="2:71" ht="12" customHeight="1">
      <c r="B22" s="20"/>
      <c r="D22" s="27" t="s">
        <v>36</v>
      </c>
      <c r="AR22" s="20"/>
      <c r="BE22" s="183"/>
    </row>
    <row r="23" spans="2:71" ht="47.25" customHeight="1">
      <c r="B23" s="20"/>
      <c r="E23" s="190" t="s">
        <v>37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20"/>
      <c r="BE23" s="183"/>
    </row>
    <row r="24" spans="2:71" ht="6.95" customHeight="1">
      <c r="B24" s="20"/>
      <c r="AR24" s="20"/>
      <c r="BE24" s="18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83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1">
        <f>ROUND(AG54,2)</f>
        <v>0</v>
      </c>
      <c r="AL26" s="192"/>
      <c r="AM26" s="192"/>
      <c r="AN26" s="192"/>
      <c r="AO26" s="192"/>
      <c r="AR26" s="32"/>
      <c r="BE26" s="183"/>
    </row>
    <row r="27" spans="2:71" s="1" customFormat="1" ht="6.95" customHeight="1">
      <c r="B27" s="32"/>
      <c r="AR27" s="32"/>
      <c r="BE27" s="183"/>
    </row>
    <row r="28" spans="2:71" s="1" customFormat="1" ht="12.75">
      <c r="B28" s="32"/>
      <c r="L28" s="193" t="s">
        <v>39</v>
      </c>
      <c r="M28" s="193"/>
      <c r="N28" s="193"/>
      <c r="O28" s="193"/>
      <c r="P28" s="193"/>
      <c r="W28" s="193" t="s">
        <v>40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41</v>
      </c>
      <c r="AL28" s="193"/>
      <c r="AM28" s="193"/>
      <c r="AN28" s="193"/>
      <c r="AO28" s="193"/>
      <c r="AR28" s="32"/>
      <c r="BE28" s="183"/>
    </row>
    <row r="29" spans="2:71" s="2" customFormat="1" ht="14.45" customHeight="1">
      <c r="B29" s="36"/>
      <c r="D29" s="27" t="s">
        <v>42</v>
      </c>
      <c r="F29" s="27" t="s">
        <v>43</v>
      </c>
      <c r="L29" s="196">
        <v>0.21</v>
      </c>
      <c r="M29" s="195"/>
      <c r="N29" s="195"/>
      <c r="O29" s="195"/>
      <c r="P29" s="195"/>
      <c r="W29" s="194">
        <f>ROUND(AZ54,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ROUND(AV54, 2)</f>
        <v>0</v>
      </c>
      <c r="AL29" s="195"/>
      <c r="AM29" s="195"/>
      <c r="AN29" s="195"/>
      <c r="AO29" s="195"/>
      <c r="AR29" s="36"/>
      <c r="BE29" s="184"/>
    </row>
    <row r="30" spans="2:71" s="2" customFormat="1" ht="14.45" customHeight="1">
      <c r="B30" s="36"/>
      <c r="F30" s="27" t="s">
        <v>44</v>
      </c>
      <c r="L30" s="196">
        <v>0.12</v>
      </c>
      <c r="M30" s="195"/>
      <c r="N30" s="195"/>
      <c r="O30" s="195"/>
      <c r="P30" s="195"/>
      <c r="W30" s="194">
        <f>ROUND(BA54,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ROUND(AW54, 2)</f>
        <v>0</v>
      </c>
      <c r="AL30" s="195"/>
      <c r="AM30" s="195"/>
      <c r="AN30" s="195"/>
      <c r="AO30" s="195"/>
      <c r="AR30" s="36"/>
      <c r="BE30" s="184"/>
    </row>
    <row r="31" spans="2:71" s="2" customFormat="1" ht="14.45" hidden="1" customHeight="1">
      <c r="B31" s="36"/>
      <c r="F31" s="27" t="s">
        <v>45</v>
      </c>
      <c r="L31" s="196">
        <v>0.21</v>
      </c>
      <c r="M31" s="195"/>
      <c r="N31" s="195"/>
      <c r="O31" s="195"/>
      <c r="P31" s="195"/>
      <c r="W31" s="194">
        <f>ROUND(BB54,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6"/>
      <c r="BE31" s="184"/>
    </row>
    <row r="32" spans="2:71" s="2" customFormat="1" ht="14.45" hidden="1" customHeight="1">
      <c r="B32" s="36"/>
      <c r="F32" s="27" t="s">
        <v>46</v>
      </c>
      <c r="L32" s="196">
        <v>0.12</v>
      </c>
      <c r="M32" s="195"/>
      <c r="N32" s="195"/>
      <c r="O32" s="195"/>
      <c r="P32" s="195"/>
      <c r="W32" s="194">
        <f>ROUND(BC54,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6"/>
      <c r="BE32" s="184"/>
    </row>
    <row r="33" spans="2:44" s="2" customFormat="1" ht="14.45" hidden="1" customHeight="1">
      <c r="B33" s="36"/>
      <c r="F33" s="27" t="s">
        <v>47</v>
      </c>
      <c r="L33" s="196">
        <v>0</v>
      </c>
      <c r="M33" s="195"/>
      <c r="N33" s="195"/>
      <c r="O33" s="195"/>
      <c r="P33" s="195"/>
      <c r="W33" s="194">
        <f>ROUND(BD54,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197" t="s">
        <v>50</v>
      </c>
      <c r="Y35" s="198"/>
      <c r="Z35" s="198"/>
      <c r="AA35" s="198"/>
      <c r="AB35" s="198"/>
      <c r="AC35" s="39"/>
      <c r="AD35" s="39"/>
      <c r="AE35" s="39"/>
      <c r="AF35" s="39"/>
      <c r="AG35" s="39"/>
      <c r="AH35" s="39"/>
      <c r="AI35" s="39"/>
      <c r="AJ35" s="39"/>
      <c r="AK35" s="199">
        <f>SUM(AK26:AK33)</f>
        <v>0</v>
      </c>
      <c r="AL35" s="198"/>
      <c r="AM35" s="198"/>
      <c r="AN35" s="198"/>
      <c r="AO35" s="200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WK2025-01</v>
      </c>
      <c r="AR44" s="45"/>
    </row>
    <row r="45" spans="2:44" s="4" customFormat="1" ht="36.950000000000003" customHeight="1">
      <c r="B45" s="46"/>
      <c r="C45" s="47" t="s">
        <v>16</v>
      </c>
      <c r="L45" s="201" t="str">
        <f>K6</f>
        <v>Sdružené zdravotnické zařízení Krnov, I. P. Pavlova 552/9</v>
      </c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SZZ Krnov , I.P. Pavlova 552*9</v>
      </c>
      <c r="AI47" s="27" t="s">
        <v>23</v>
      </c>
      <c r="AM47" s="203" t="str">
        <f>IF(AN8= "","",AN8)</f>
        <v>1. 2. 2025</v>
      </c>
      <c r="AN47" s="203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7" t="s">
        <v>25</v>
      </c>
      <c r="L49" s="3" t="str">
        <f>IF(E11= "","",E11)</f>
        <v xml:space="preserve">SZZ Krnov , I.P. Pavlova </v>
      </c>
      <c r="AI49" s="27" t="s">
        <v>31</v>
      </c>
      <c r="AM49" s="204" t="str">
        <f>IF(E17="","",E17)</f>
        <v>Ing.Blanka Ličmanová, atelier Emmet, s.r.o.</v>
      </c>
      <c r="AN49" s="205"/>
      <c r="AO49" s="205"/>
      <c r="AP49" s="205"/>
      <c r="AR49" s="32"/>
      <c r="AS49" s="206" t="s">
        <v>52</v>
      </c>
      <c r="AT49" s="207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04" t="str">
        <f>IF(E20="","",E20)</f>
        <v>Katerinec</v>
      </c>
      <c r="AN50" s="205"/>
      <c r="AO50" s="205"/>
      <c r="AP50" s="205"/>
      <c r="AR50" s="32"/>
      <c r="AS50" s="208"/>
      <c r="AT50" s="209"/>
      <c r="BD50" s="53"/>
    </row>
    <row r="51" spans="1:91" s="1" customFormat="1" ht="10.9" customHeight="1">
      <c r="B51" s="32"/>
      <c r="AR51" s="32"/>
      <c r="AS51" s="208"/>
      <c r="AT51" s="209"/>
      <c r="BD51" s="53"/>
    </row>
    <row r="52" spans="1:91" s="1" customFormat="1" ht="29.25" customHeight="1">
      <c r="B52" s="32"/>
      <c r="C52" s="210" t="s">
        <v>53</v>
      </c>
      <c r="D52" s="211"/>
      <c r="E52" s="211"/>
      <c r="F52" s="211"/>
      <c r="G52" s="211"/>
      <c r="H52" s="54"/>
      <c r="I52" s="212" t="s">
        <v>54</v>
      </c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3" t="s">
        <v>55</v>
      </c>
      <c r="AH52" s="211"/>
      <c r="AI52" s="211"/>
      <c r="AJ52" s="211"/>
      <c r="AK52" s="211"/>
      <c r="AL52" s="211"/>
      <c r="AM52" s="211"/>
      <c r="AN52" s="212" t="s">
        <v>56</v>
      </c>
      <c r="AO52" s="211"/>
      <c r="AP52" s="211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17">
        <f>ROUND(AG55,2)</f>
        <v>0</v>
      </c>
      <c r="AH54" s="217"/>
      <c r="AI54" s="217"/>
      <c r="AJ54" s="217"/>
      <c r="AK54" s="217"/>
      <c r="AL54" s="217"/>
      <c r="AM54" s="217"/>
      <c r="AN54" s="218">
        <f>SUM(AG54,AT54)</f>
        <v>0</v>
      </c>
      <c r="AO54" s="218"/>
      <c r="AP54" s="218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24.75" customHeight="1">
      <c r="A55" s="71" t="s">
        <v>76</v>
      </c>
      <c r="B55" s="72"/>
      <c r="C55" s="73"/>
      <c r="D55" s="216" t="s">
        <v>77</v>
      </c>
      <c r="E55" s="216"/>
      <c r="F55" s="216"/>
      <c r="G55" s="216"/>
      <c r="H55" s="216"/>
      <c r="I55" s="74"/>
      <c r="J55" s="216" t="s">
        <v>78</v>
      </c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4">
        <f>'SO 01 - Oprava1.PP.podlaž...'!J30</f>
        <v>0</v>
      </c>
      <c r="AH55" s="215"/>
      <c r="AI55" s="215"/>
      <c r="AJ55" s="215"/>
      <c r="AK55" s="215"/>
      <c r="AL55" s="215"/>
      <c r="AM55" s="215"/>
      <c r="AN55" s="214">
        <f>SUM(AG55,AT55)</f>
        <v>0</v>
      </c>
      <c r="AO55" s="215"/>
      <c r="AP55" s="215"/>
      <c r="AQ55" s="75" t="s">
        <v>79</v>
      </c>
      <c r="AR55" s="72"/>
      <c r="AS55" s="76">
        <v>0</v>
      </c>
      <c r="AT55" s="77">
        <f>ROUND(SUM(AV55:AW55),2)</f>
        <v>0</v>
      </c>
      <c r="AU55" s="78">
        <f>'SO 01 - Oprava1.PP.podlaž...'!P101</f>
        <v>0</v>
      </c>
      <c r="AV55" s="77">
        <f>'SO 01 - Oprava1.PP.podlaž...'!J33</f>
        <v>0</v>
      </c>
      <c r="AW55" s="77">
        <f>'SO 01 - Oprava1.PP.podlaž...'!J34</f>
        <v>0</v>
      </c>
      <c r="AX55" s="77">
        <f>'SO 01 - Oprava1.PP.podlaž...'!J35</f>
        <v>0</v>
      </c>
      <c r="AY55" s="77">
        <f>'SO 01 - Oprava1.PP.podlaž...'!J36</f>
        <v>0</v>
      </c>
      <c r="AZ55" s="77">
        <f>'SO 01 - Oprava1.PP.podlaž...'!F33</f>
        <v>0</v>
      </c>
      <c r="BA55" s="77">
        <f>'SO 01 - Oprava1.PP.podlaž...'!F34</f>
        <v>0</v>
      </c>
      <c r="BB55" s="77">
        <f>'SO 01 - Oprava1.PP.podlaž...'!F35</f>
        <v>0</v>
      </c>
      <c r="BC55" s="77">
        <f>'SO 01 - Oprava1.PP.podlaž...'!F36</f>
        <v>0</v>
      </c>
      <c r="BD55" s="79">
        <f>'SO 01 - Oprava1.PP.podlaž...'!F37</f>
        <v>0</v>
      </c>
      <c r="BT55" s="80" t="s">
        <v>80</v>
      </c>
      <c r="BV55" s="80" t="s">
        <v>74</v>
      </c>
      <c r="BW55" s="80" t="s">
        <v>81</v>
      </c>
      <c r="BX55" s="80" t="s">
        <v>5</v>
      </c>
      <c r="CL55" s="80" t="s">
        <v>19</v>
      </c>
      <c r="CM55" s="80" t="s">
        <v>82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rKSbgShgsH0sATheZyzA4v0ssYOOSwJpHK5BpesNM0/ULdECOikIiF7ZeZon1tlMQlHGIiTF5oQ1xrRdKo72Aw==" saltValue="MWQPm/Y0SlBLqsk7TgS02WmgowZhUR+Ob6B7/Wi519jM/z9X9OlnXOOPCVaLmpK/Pwdh5ljuvkvq45geecdmI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01 - Oprava1.PP.podlaž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07"/>
  <sheetViews>
    <sheetView showGridLines="0" tabSelected="1" topLeftCell="A1170" workbookViewId="0">
      <selection activeCell="I1206" sqref="I120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7" t="s">
        <v>81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83</v>
      </c>
      <c r="L4" s="20"/>
      <c r="M4" s="81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19" t="str">
        <f>'Rekapitulace stavby'!K6</f>
        <v>Sdružené zdravotnické zařízení Krnov, I. P. Pavlova 552/9</v>
      </c>
      <c r="F7" s="220"/>
      <c r="G7" s="220"/>
      <c r="H7" s="220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30" customHeight="1">
      <c r="B9" s="32"/>
      <c r="E9" s="201" t="s">
        <v>85</v>
      </c>
      <c r="F9" s="221"/>
      <c r="G9" s="221"/>
      <c r="H9" s="22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1. 2. 2025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22" t="str">
        <f>'Rekapitulace stavby'!E14</f>
        <v>Vyplň údaj</v>
      </c>
      <c r="F18" s="185"/>
      <c r="G18" s="185"/>
      <c r="H18" s="185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2"/>
      <c r="E27" s="190" t="s">
        <v>19</v>
      </c>
      <c r="F27" s="190"/>
      <c r="G27" s="190"/>
      <c r="H27" s="190"/>
      <c r="L27" s="8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3" t="s">
        <v>38</v>
      </c>
      <c r="J30" s="63">
        <f>ROUND(J101,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4">
        <f>ROUND((SUM(BE101:BE1206)),  2)</f>
        <v>0</v>
      </c>
      <c r="I33" s="85">
        <v>0.21</v>
      </c>
      <c r="J33" s="84">
        <f>ROUND(((SUM(BE101:BE1206))*I33),  2)</f>
        <v>0</v>
      </c>
      <c r="L33" s="32"/>
    </row>
    <row r="34" spans="2:12" s="1" customFormat="1" ht="14.45" customHeight="1">
      <c r="B34" s="32"/>
      <c r="E34" s="27" t="s">
        <v>44</v>
      </c>
      <c r="F34" s="84">
        <f>ROUND((SUM(BF101:BF1206)),  2)</f>
        <v>0</v>
      </c>
      <c r="I34" s="85">
        <v>0.12</v>
      </c>
      <c r="J34" s="84">
        <f>ROUND(((SUM(BF101:BF1206))*I34),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4">
        <f>ROUND((SUM(BG101:BG1206)),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4">
        <f>ROUND((SUM(BH101:BH1206)),  2)</f>
        <v>0</v>
      </c>
      <c r="I36" s="85">
        <v>0.12</v>
      </c>
      <c r="J36" s="84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4">
        <f>ROUND((SUM(BI101:BI1206)),  2)</f>
        <v>0</v>
      </c>
      <c r="I37" s="85">
        <v>0</v>
      </c>
      <c r="J37" s="8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6"/>
      <c r="D39" s="87" t="s">
        <v>48</v>
      </c>
      <c r="E39" s="54"/>
      <c r="F39" s="54"/>
      <c r="G39" s="88" t="s">
        <v>49</v>
      </c>
      <c r="H39" s="89" t="s">
        <v>50</v>
      </c>
      <c r="I39" s="54"/>
      <c r="J39" s="90">
        <f>SUM(J30:J37)</f>
        <v>0</v>
      </c>
      <c r="K39" s="91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19" t="str">
        <f>E7</f>
        <v>Sdružené zdravotnické zařízení Krnov, I. P. Pavlova 552/9</v>
      </c>
      <c r="F48" s="220"/>
      <c r="G48" s="220"/>
      <c r="H48" s="220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30" customHeight="1">
      <c r="B50" s="32"/>
      <c r="E50" s="201" t="str">
        <f>E9</f>
        <v>SO 01 - Oprava1.PP.podlaží po povodni ( náklady stanoveny dle STUDIE )</v>
      </c>
      <c r="F50" s="221"/>
      <c r="G50" s="221"/>
      <c r="H50" s="22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SZZ Krnov , I.P. Pavlova 552*9</v>
      </c>
      <c r="I52" s="27" t="s">
        <v>23</v>
      </c>
      <c r="J52" s="49" t="str">
        <f>IF(J12="","",J12)</f>
        <v>1. 2. 2025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 xml:space="preserve">SZZ Krnov , I.P. Pavlova </v>
      </c>
      <c r="I54" s="27" t="s">
        <v>31</v>
      </c>
      <c r="J54" s="30" t="str">
        <f>E21</f>
        <v>Ing.Blanka Ličmanová, atelier Emmet, s.r.o.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Katerinec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87</v>
      </c>
      <c r="D57" s="86"/>
      <c r="E57" s="86"/>
      <c r="F57" s="86"/>
      <c r="G57" s="86"/>
      <c r="H57" s="86"/>
      <c r="I57" s="86"/>
      <c r="J57" s="93" t="s">
        <v>88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70</v>
      </c>
      <c r="J59" s="63">
        <f>J101</f>
        <v>0</v>
      </c>
      <c r="L59" s="32"/>
      <c r="AU59" s="17" t="s">
        <v>89</v>
      </c>
    </row>
    <row r="60" spans="2:47" s="8" customFormat="1" ht="24.95" customHeight="1">
      <c r="B60" s="95"/>
      <c r="D60" s="96" t="s">
        <v>90</v>
      </c>
      <c r="E60" s="97"/>
      <c r="F60" s="97"/>
      <c r="G60" s="97"/>
      <c r="H60" s="97"/>
      <c r="I60" s="97"/>
      <c r="J60" s="98">
        <f>J102</f>
        <v>0</v>
      </c>
      <c r="L60" s="95"/>
    </row>
    <row r="61" spans="2:47" s="9" customFormat="1" ht="19.899999999999999" customHeight="1">
      <c r="B61" s="99"/>
      <c r="D61" s="100" t="s">
        <v>91</v>
      </c>
      <c r="E61" s="101"/>
      <c r="F61" s="101"/>
      <c r="G61" s="101"/>
      <c r="H61" s="101"/>
      <c r="I61" s="101"/>
      <c r="J61" s="102">
        <f>J103</f>
        <v>0</v>
      </c>
      <c r="L61" s="99"/>
    </row>
    <row r="62" spans="2:47" s="9" customFormat="1" ht="19.899999999999999" customHeight="1">
      <c r="B62" s="99"/>
      <c r="D62" s="100" t="s">
        <v>92</v>
      </c>
      <c r="E62" s="101"/>
      <c r="F62" s="101"/>
      <c r="G62" s="101"/>
      <c r="H62" s="101"/>
      <c r="I62" s="101"/>
      <c r="J62" s="102">
        <f>J189</f>
        <v>0</v>
      </c>
      <c r="L62" s="99"/>
    </row>
    <row r="63" spans="2:47" s="9" customFormat="1" ht="19.899999999999999" customHeight="1">
      <c r="B63" s="99"/>
      <c r="D63" s="100" t="s">
        <v>93</v>
      </c>
      <c r="E63" s="101"/>
      <c r="F63" s="101"/>
      <c r="G63" s="101"/>
      <c r="H63" s="101"/>
      <c r="I63" s="101"/>
      <c r="J63" s="102">
        <f>J332</f>
        <v>0</v>
      </c>
      <c r="L63" s="99"/>
    </row>
    <row r="64" spans="2:47" s="9" customFormat="1" ht="19.899999999999999" customHeight="1">
      <c r="B64" s="99"/>
      <c r="D64" s="100" t="s">
        <v>94</v>
      </c>
      <c r="E64" s="101"/>
      <c r="F64" s="101"/>
      <c r="G64" s="101"/>
      <c r="H64" s="101"/>
      <c r="I64" s="101"/>
      <c r="J64" s="102">
        <f>J343</f>
        <v>0</v>
      </c>
      <c r="L64" s="99"/>
    </row>
    <row r="65" spans="2:12" s="9" customFormat="1" ht="19.899999999999999" customHeight="1">
      <c r="B65" s="99"/>
      <c r="D65" s="100" t="s">
        <v>95</v>
      </c>
      <c r="E65" s="101"/>
      <c r="F65" s="101"/>
      <c r="G65" s="101"/>
      <c r="H65" s="101"/>
      <c r="I65" s="101"/>
      <c r="J65" s="102">
        <f>J553</f>
        <v>0</v>
      </c>
      <c r="L65" s="99"/>
    </row>
    <row r="66" spans="2:12" s="9" customFormat="1" ht="19.899999999999999" customHeight="1">
      <c r="B66" s="99"/>
      <c r="D66" s="100" t="s">
        <v>96</v>
      </c>
      <c r="E66" s="101"/>
      <c r="F66" s="101"/>
      <c r="G66" s="101"/>
      <c r="H66" s="101"/>
      <c r="I66" s="101"/>
      <c r="J66" s="102">
        <f>J569</f>
        <v>0</v>
      </c>
      <c r="L66" s="99"/>
    </row>
    <row r="67" spans="2:12" s="8" customFormat="1" ht="24.95" customHeight="1">
      <c r="B67" s="95"/>
      <c r="D67" s="96" t="s">
        <v>97</v>
      </c>
      <c r="E67" s="97"/>
      <c r="F67" s="97"/>
      <c r="G67" s="97"/>
      <c r="H67" s="97"/>
      <c r="I67" s="97"/>
      <c r="J67" s="98">
        <f>J572</f>
        <v>0</v>
      </c>
      <c r="L67" s="95"/>
    </row>
    <row r="68" spans="2:12" s="9" customFormat="1" ht="19.899999999999999" customHeight="1">
      <c r="B68" s="99"/>
      <c r="D68" s="100" t="s">
        <v>98</v>
      </c>
      <c r="E68" s="101"/>
      <c r="F68" s="101"/>
      <c r="G68" s="101"/>
      <c r="H68" s="101"/>
      <c r="I68" s="101"/>
      <c r="J68" s="102">
        <f>J573</f>
        <v>0</v>
      </c>
      <c r="L68" s="99"/>
    </row>
    <row r="69" spans="2:12" s="9" customFormat="1" ht="19.899999999999999" customHeight="1">
      <c r="B69" s="99"/>
      <c r="D69" s="100" t="s">
        <v>99</v>
      </c>
      <c r="E69" s="101"/>
      <c r="F69" s="101"/>
      <c r="G69" s="101"/>
      <c r="H69" s="101"/>
      <c r="I69" s="101"/>
      <c r="J69" s="102">
        <f>J620</f>
        <v>0</v>
      </c>
      <c r="L69" s="99"/>
    </row>
    <row r="70" spans="2:12" s="9" customFormat="1" ht="19.899999999999999" customHeight="1">
      <c r="B70" s="99"/>
      <c r="D70" s="100" t="s">
        <v>100</v>
      </c>
      <c r="E70" s="101"/>
      <c r="F70" s="101"/>
      <c r="G70" s="101"/>
      <c r="H70" s="101"/>
      <c r="I70" s="101"/>
      <c r="J70" s="102">
        <f>J709</f>
        <v>0</v>
      </c>
      <c r="L70" s="99"/>
    </row>
    <row r="71" spans="2:12" s="9" customFormat="1" ht="19.899999999999999" customHeight="1">
      <c r="B71" s="99"/>
      <c r="D71" s="100" t="s">
        <v>101</v>
      </c>
      <c r="E71" s="101"/>
      <c r="F71" s="101"/>
      <c r="G71" s="101"/>
      <c r="H71" s="101"/>
      <c r="I71" s="101"/>
      <c r="J71" s="102">
        <f>J730</f>
        <v>0</v>
      </c>
      <c r="L71" s="99"/>
    </row>
    <row r="72" spans="2:12" s="9" customFormat="1" ht="19.899999999999999" customHeight="1">
      <c r="B72" s="99"/>
      <c r="D72" s="100" t="s">
        <v>102</v>
      </c>
      <c r="E72" s="101"/>
      <c r="F72" s="101"/>
      <c r="G72" s="101"/>
      <c r="H72" s="101"/>
      <c r="I72" s="101"/>
      <c r="J72" s="102">
        <f>J775</f>
        <v>0</v>
      </c>
      <c r="L72" s="99"/>
    </row>
    <row r="73" spans="2:12" s="9" customFormat="1" ht="19.899999999999999" customHeight="1">
      <c r="B73" s="99"/>
      <c r="D73" s="100" t="s">
        <v>103</v>
      </c>
      <c r="E73" s="101"/>
      <c r="F73" s="101"/>
      <c r="G73" s="101"/>
      <c r="H73" s="101"/>
      <c r="I73" s="101"/>
      <c r="J73" s="102">
        <f>J801</f>
        <v>0</v>
      </c>
      <c r="L73" s="99"/>
    </row>
    <row r="74" spans="2:12" s="9" customFormat="1" ht="19.899999999999999" customHeight="1">
      <c r="B74" s="99"/>
      <c r="D74" s="100" t="s">
        <v>104</v>
      </c>
      <c r="E74" s="101"/>
      <c r="F74" s="101"/>
      <c r="G74" s="101"/>
      <c r="H74" s="101"/>
      <c r="I74" s="101"/>
      <c r="J74" s="102">
        <f>J851</f>
        <v>0</v>
      </c>
      <c r="L74" s="99"/>
    </row>
    <row r="75" spans="2:12" s="9" customFormat="1" ht="19.899999999999999" customHeight="1">
      <c r="B75" s="99"/>
      <c r="D75" s="100" t="s">
        <v>105</v>
      </c>
      <c r="E75" s="101"/>
      <c r="F75" s="101"/>
      <c r="G75" s="101"/>
      <c r="H75" s="101"/>
      <c r="I75" s="101"/>
      <c r="J75" s="102">
        <f>J928</f>
        <v>0</v>
      </c>
      <c r="L75" s="99"/>
    </row>
    <row r="76" spans="2:12" s="9" customFormat="1" ht="19.899999999999999" customHeight="1">
      <c r="B76" s="99"/>
      <c r="D76" s="100" t="s">
        <v>106</v>
      </c>
      <c r="E76" s="101"/>
      <c r="F76" s="101"/>
      <c r="G76" s="101"/>
      <c r="H76" s="101"/>
      <c r="I76" s="101"/>
      <c r="J76" s="102">
        <f>J1050</f>
        <v>0</v>
      </c>
      <c r="L76" s="99"/>
    </row>
    <row r="77" spans="2:12" s="9" customFormat="1" ht="19.899999999999999" customHeight="1">
      <c r="B77" s="99"/>
      <c r="D77" s="100" t="s">
        <v>107</v>
      </c>
      <c r="E77" s="101"/>
      <c r="F77" s="101"/>
      <c r="G77" s="101"/>
      <c r="H77" s="101"/>
      <c r="I77" s="101"/>
      <c r="J77" s="102">
        <f>J1069</f>
        <v>0</v>
      </c>
      <c r="L77" s="99"/>
    </row>
    <row r="78" spans="2:12" s="9" customFormat="1" ht="19.899999999999999" customHeight="1">
      <c r="B78" s="99"/>
      <c r="D78" s="100" t="s">
        <v>108</v>
      </c>
      <c r="E78" s="101"/>
      <c r="F78" s="101"/>
      <c r="G78" s="101"/>
      <c r="H78" s="101"/>
      <c r="I78" s="101"/>
      <c r="J78" s="102">
        <f>J1093</f>
        <v>0</v>
      </c>
      <c r="L78" s="99"/>
    </row>
    <row r="79" spans="2:12" s="9" customFormat="1" ht="19.899999999999999" customHeight="1">
      <c r="B79" s="99"/>
      <c r="D79" s="100" t="s">
        <v>109</v>
      </c>
      <c r="E79" s="101"/>
      <c r="F79" s="101"/>
      <c r="G79" s="101"/>
      <c r="H79" s="101"/>
      <c r="I79" s="101"/>
      <c r="J79" s="102">
        <f>J1154</f>
        <v>0</v>
      </c>
      <c r="L79" s="99"/>
    </row>
    <row r="80" spans="2:12" s="9" customFormat="1" ht="19.899999999999999" customHeight="1">
      <c r="B80" s="99"/>
      <c r="D80" s="100" t="s">
        <v>110</v>
      </c>
      <c r="E80" s="101"/>
      <c r="F80" s="101"/>
      <c r="G80" s="101"/>
      <c r="H80" s="101"/>
      <c r="I80" s="101"/>
      <c r="J80" s="102">
        <f>J1170</f>
        <v>0</v>
      </c>
      <c r="L80" s="99"/>
    </row>
    <row r="81" spans="2:12" s="8" customFormat="1" ht="24.95" customHeight="1">
      <c r="B81" s="95"/>
      <c r="D81" s="96" t="s">
        <v>111</v>
      </c>
      <c r="E81" s="97"/>
      <c r="F81" s="97"/>
      <c r="G81" s="97"/>
      <c r="H81" s="97"/>
      <c r="I81" s="97"/>
      <c r="J81" s="98">
        <f>J1198</f>
        <v>0</v>
      </c>
      <c r="L81" s="95"/>
    </row>
    <row r="82" spans="2:12" s="1" customFormat="1" ht="21.75" customHeight="1">
      <c r="B82" s="32"/>
      <c r="L82" s="32"/>
    </row>
    <row r="83" spans="2:12" s="1" customFormat="1" ht="6.95" customHeight="1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32"/>
    </row>
    <row r="87" spans="2:12" s="1" customFormat="1" ht="6.95" customHeight="1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32"/>
    </row>
    <row r="88" spans="2:12" s="1" customFormat="1" ht="24.95" customHeight="1">
      <c r="B88" s="32"/>
      <c r="C88" s="21" t="s">
        <v>112</v>
      </c>
      <c r="L88" s="32"/>
    </row>
    <row r="89" spans="2:12" s="1" customFormat="1" ht="6.95" customHeight="1">
      <c r="B89" s="32"/>
      <c r="L89" s="32"/>
    </row>
    <row r="90" spans="2:12" s="1" customFormat="1" ht="12" customHeight="1">
      <c r="B90" s="32"/>
      <c r="C90" s="27" t="s">
        <v>16</v>
      </c>
      <c r="L90" s="32"/>
    </row>
    <row r="91" spans="2:12" s="1" customFormat="1" ht="16.5" customHeight="1">
      <c r="B91" s="32"/>
      <c r="E91" s="219" t="str">
        <f>E7</f>
        <v>Sdružené zdravotnické zařízení Krnov, I. P. Pavlova 552/9</v>
      </c>
      <c r="F91" s="220"/>
      <c r="G91" s="220"/>
      <c r="H91" s="220"/>
      <c r="L91" s="32"/>
    </row>
    <row r="92" spans="2:12" s="1" customFormat="1" ht="12" customHeight="1">
      <c r="B92" s="32"/>
      <c r="C92" s="27" t="s">
        <v>84</v>
      </c>
      <c r="L92" s="32"/>
    </row>
    <row r="93" spans="2:12" s="1" customFormat="1" ht="30" customHeight="1">
      <c r="B93" s="32"/>
      <c r="E93" s="201" t="str">
        <f>E9</f>
        <v>SO 01 - Oprava1.PP.podlaží po povodni ( náklady stanoveny dle STUDIE )</v>
      </c>
      <c r="F93" s="221"/>
      <c r="G93" s="221"/>
      <c r="H93" s="221"/>
      <c r="L93" s="32"/>
    </row>
    <row r="94" spans="2:12" s="1" customFormat="1" ht="6.95" customHeight="1">
      <c r="B94" s="32"/>
      <c r="L94" s="32"/>
    </row>
    <row r="95" spans="2:12" s="1" customFormat="1" ht="12" customHeight="1">
      <c r="B95" s="32"/>
      <c r="C95" s="27" t="s">
        <v>21</v>
      </c>
      <c r="F95" s="25" t="str">
        <f>F12</f>
        <v>SZZ Krnov , I.P. Pavlova 552*9</v>
      </c>
      <c r="I95" s="27" t="s">
        <v>23</v>
      </c>
      <c r="J95" s="49" t="str">
        <f>IF(J12="","",J12)</f>
        <v>1. 2. 2025</v>
      </c>
      <c r="L95" s="32"/>
    </row>
    <row r="96" spans="2:12" s="1" customFormat="1" ht="6.95" customHeight="1">
      <c r="B96" s="32"/>
      <c r="L96" s="32"/>
    </row>
    <row r="97" spans="2:65" s="1" customFormat="1" ht="40.15" customHeight="1">
      <c r="B97" s="32"/>
      <c r="C97" s="27" t="s">
        <v>25</v>
      </c>
      <c r="F97" s="25" t="str">
        <f>E15</f>
        <v xml:space="preserve">SZZ Krnov , I.P. Pavlova </v>
      </c>
      <c r="I97" s="27" t="s">
        <v>31</v>
      </c>
      <c r="J97" s="30" t="str">
        <f>E21</f>
        <v>Ing.Blanka Ličmanová, atelier Emmet, s.r.o.</v>
      </c>
      <c r="L97" s="32"/>
    </row>
    <row r="98" spans="2:65" s="1" customFormat="1" ht="15.2" customHeight="1">
      <c r="B98" s="32"/>
      <c r="C98" s="27" t="s">
        <v>29</v>
      </c>
      <c r="F98" s="25" t="str">
        <f>IF(E18="","",E18)</f>
        <v>Vyplň údaj</v>
      </c>
      <c r="I98" s="27" t="s">
        <v>34</v>
      </c>
      <c r="J98" s="30" t="str">
        <f>E24</f>
        <v>Katerinec</v>
      </c>
      <c r="L98" s="32"/>
    </row>
    <row r="99" spans="2:65" s="1" customFormat="1" ht="10.35" customHeight="1">
      <c r="B99" s="32"/>
      <c r="L99" s="32"/>
    </row>
    <row r="100" spans="2:65" s="10" customFormat="1" ht="29.25" customHeight="1">
      <c r="B100" s="103"/>
      <c r="C100" s="104" t="s">
        <v>113</v>
      </c>
      <c r="D100" s="105" t="s">
        <v>57</v>
      </c>
      <c r="E100" s="105" t="s">
        <v>53</v>
      </c>
      <c r="F100" s="105" t="s">
        <v>54</v>
      </c>
      <c r="G100" s="105" t="s">
        <v>114</v>
      </c>
      <c r="H100" s="105" t="s">
        <v>115</v>
      </c>
      <c r="I100" s="105" t="s">
        <v>116</v>
      </c>
      <c r="J100" s="105" t="s">
        <v>88</v>
      </c>
      <c r="K100" s="106" t="s">
        <v>117</v>
      </c>
      <c r="L100" s="103"/>
      <c r="M100" s="56" t="s">
        <v>19</v>
      </c>
      <c r="N100" s="57" t="s">
        <v>42</v>
      </c>
      <c r="O100" s="57" t="s">
        <v>118</v>
      </c>
      <c r="P100" s="57" t="s">
        <v>119</v>
      </c>
      <c r="Q100" s="57" t="s">
        <v>120</v>
      </c>
      <c r="R100" s="57" t="s">
        <v>121</v>
      </c>
      <c r="S100" s="57" t="s">
        <v>122</v>
      </c>
      <c r="T100" s="58" t="s">
        <v>123</v>
      </c>
    </row>
    <row r="101" spans="2:65" s="1" customFormat="1" ht="22.9" customHeight="1">
      <c r="B101" s="32"/>
      <c r="C101" s="61" t="s">
        <v>124</v>
      </c>
      <c r="J101" s="107">
        <f>BK101</f>
        <v>0</v>
      </c>
      <c r="L101" s="32"/>
      <c r="M101" s="59"/>
      <c r="N101" s="50"/>
      <c r="O101" s="50"/>
      <c r="P101" s="108">
        <f>P102+P572+P1198</f>
        <v>0</v>
      </c>
      <c r="Q101" s="50"/>
      <c r="R101" s="108">
        <f>R102+R572+R1198</f>
        <v>357.45058903999995</v>
      </c>
      <c r="S101" s="50"/>
      <c r="T101" s="109">
        <f>T102+T572+T1198</f>
        <v>286.89920578000005</v>
      </c>
      <c r="AT101" s="17" t="s">
        <v>71</v>
      </c>
      <c r="AU101" s="17" t="s">
        <v>89</v>
      </c>
      <c r="BK101" s="110">
        <f>BK102+BK572+BK1198</f>
        <v>0</v>
      </c>
    </row>
    <row r="102" spans="2:65" s="11" customFormat="1" ht="25.9" customHeight="1">
      <c r="B102" s="111"/>
      <c r="D102" s="112" t="s">
        <v>71</v>
      </c>
      <c r="E102" s="113" t="s">
        <v>125</v>
      </c>
      <c r="F102" s="113" t="s">
        <v>126</v>
      </c>
      <c r="I102" s="114"/>
      <c r="J102" s="115">
        <f>BK102</f>
        <v>0</v>
      </c>
      <c r="L102" s="111"/>
      <c r="M102" s="116"/>
      <c r="P102" s="117">
        <f>P103+P189+P332+P343+P553+P569</f>
        <v>0</v>
      </c>
      <c r="R102" s="117">
        <f>R103+R189+R332+R343+R553+R569</f>
        <v>242.82169263999998</v>
      </c>
      <c r="T102" s="118">
        <f>T103+T189+T332+T343+T553+T569</f>
        <v>280.78578400000004</v>
      </c>
      <c r="AR102" s="112" t="s">
        <v>80</v>
      </c>
      <c r="AT102" s="119" t="s">
        <v>71</v>
      </c>
      <c r="AU102" s="119" t="s">
        <v>72</v>
      </c>
      <c r="AY102" s="112" t="s">
        <v>127</v>
      </c>
      <c r="BK102" s="120">
        <f>BK103+BK189+BK332+BK343+BK553+BK569</f>
        <v>0</v>
      </c>
    </row>
    <row r="103" spans="2:65" s="11" customFormat="1" ht="22.9" customHeight="1">
      <c r="B103" s="111"/>
      <c r="D103" s="112" t="s">
        <v>71</v>
      </c>
      <c r="E103" s="121" t="s">
        <v>128</v>
      </c>
      <c r="F103" s="121" t="s">
        <v>129</v>
      </c>
      <c r="I103" s="114"/>
      <c r="J103" s="122">
        <f>BK103</f>
        <v>0</v>
      </c>
      <c r="L103" s="111"/>
      <c r="M103" s="116"/>
      <c r="P103" s="117">
        <f>SUM(P104:P188)</f>
        <v>0</v>
      </c>
      <c r="R103" s="117">
        <f>SUM(R104:R188)</f>
        <v>80.641038070000008</v>
      </c>
      <c r="T103" s="118">
        <f>SUM(T104:T188)</f>
        <v>0</v>
      </c>
      <c r="AR103" s="112" t="s">
        <v>80</v>
      </c>
      <c r="AT103" s="119" t="s">
        <v>71</v>
      </c>
      <c r="AU103" s="119" t="s">
        <v>80</v>
      </c>
      <c r="AY103" s="112" t="s">
        <v>127</v>
      </c>
      <c r="BK103" s="120">
        <f>SUM(BK104:BK188)</f>
        <v>0</v>
      </c>
    </row>
    <row r="104" spans="2:65" s="1" customFormat="1" ht="33" customHeight="1">
      <c r="B104" s="32"/>
      <c r="C104" s="123" t="s">
        <v>80</v>
      </c>
      <c r="D104" s="123" t="s">
        <v>130</v>
      </c>
      <c r="E104" s="124" t="s">
        <v>131</v>
      </c>
      <c r="F104" s="125" t="s">
        <v>132</v>
      </c>
      <c r="G104" s="126" t="s">
        <v>133</v>
      </c>
      <c r="H104" s="127">
        <v>3.56</v>
      </c>
      <c r="I104" s="128"/>
      <c r="J104" s="129">
        <f>ROUND(I104*H104,2)</f>
        <v>0</v>
      </c>
      <c r="K104" s="125" t="s">
        <v>134</v>
      </c>
      <c r="L104" s="32"/>
      <c r="M104" s="130" t="s">
        <v>19</v>
      </c>
      <c r="N104" s="131" t="s">
        <v>43</v>
      </c>
      <c r="P104" s="132">
        <f>O104*H104</f>
        <v>0</v>
      </c>
      <c r="Q104" s="132">
        <v>2.5773000000000001</v>
      </c>
      <c r="R104" s="132">
        <f>Q104*H104</f>
        <v>9.1751880000000003</v>
      </c>
      <c r="S104" s="132">
        <v>0</v>
      </c>
      <c r="T104" s="133">
        <f>S104*H104</f>
        <v>0</v>
      </c>
      <c r="AR104" s="134" t="s">
        <v>135</v>
      </c>
      <c r="AT104" s="134" t="s">
        <v>130</v>
      </c>
      <c r="AU104" s="134" t="s">
        <v>82</v>
      </c>
      <c r="AY104" s="17" t="s">
        <v>127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7" t="s">
        <v>80</v>
      </c>
      <c r="BK104" s="135">
        <f>ROUND(I104*H104,2)</f>
        <v>0</v>
      </c>
      <c r="BL104" s="17" t="s">
        <v>135</v>
      </c>
      <c r="BM104" s="134" t="s">
        <v>136</v>
      </c>
    </row>
    <row r="105" spans="2:65" s="1" customFormat="1" ht="11.25">
      <c r="B105" s="32"/>
      <c r="D105" s="136" t="s">
        <v>137</v>
      </c>
      <c r="F105" s="137" t="s">
        <v>138</v>
      </c>
      <c r="I105" s="138"/>
      <c r="L105" s="32"/>
      <c r="M105" s="139"/>
      <c r="T105" s="53"/>
      <c r="AT105" s="17" t="s">
        <v>137</v>
      </c>
      <c r="AU105" s="17" t="s">
        <v>82</v>
      </c>
    </row>
    <row r="106" spans="2:65" s="12" customFormat="1" ht="11.25">
      <c r="B106" s="140"/>
      <c r="D106" s="141" t="s">
        <v>139</v>
      </c>
      <c r="E106" s="142" t="s">
        <v>19</v>
      </c>
      <c r="F106" s="143" t="s">
        <v>140</v>
      </c>
      <c r="H106" s="142" t="s">
        <v>19</v>
      </c>
      <c r="I106" s="144"/>
      <c r="L106" s="140"/>
      <c r="M106" s="145"/>
      <c r="T106" s="146"/>
      <c r="AT106" s="142" t="s">
        <v>139</v>
      </c>
      <c r="AU106" s="142" t="s">
        <v>82</v>
      </c>
      <c r="AV106" s="12" t="s">
        <v>80</v>
      </c>
      <c r="AW106" s="12" t="s">
        <v>33</v>
      </c>
      <c r="AX106" s="12" t="s">
        <v>72</v>
      </c>
      <c r="AY106" s="142" t="s">
        <v>127</v>
      </c>
    </row>
    <row r="107" spans="2:65" s="13" customFormat="1" ht="11.25">
      <c r="B107" s="147"/>
      <c r="D107" s="141" t="s">
        <v>139</v>
      </c>
      <c r="E107" s="148" t="s">
        <v>19</v>
      </c>
      <c r="F107" s="149" t="s">
        <v>141</v>
      </c>
      <c r="H107" s="150">
        <v>0.69299999999999995</v>
      </c>
      <c r="I107" s="151"/>
      <c r="L107" s="147"/>
      <c r="M107" s="152"/>
      <c r="T107" s="153"/>
      <c r="AT107" s="148" t="s">
        <v>139</v>
      </c>
      <c r="AU107" s="148" t="s">
        <v>82</v>
      </c>
      <c r="AV107" s="13" t="s">
        <v>82</v>
      </c>
      <c r="AW107" s="13" t="s">
        <v>33</v>
      </c>
      <c r="AX107" s="13" t="s">
        <v>72</v>
      </c>
      <c r="AY107" s="148" t="s">
        <v>127</v>
      </c>
    </row>
    <row r="108" spans="2:65" s="13" customFormat="1" ht="11.25">
      <c r="B108" s="147"/>
      <c r="D108" s="141" t="s">
        <v>139</v>
      </c>
      <c r="E108" s="148" t="s">
        <v>19</v>
      </c>
      <c r="F108" s="149" t="s">
        <v>142</v>
      </c>
      <c r="H108" s="150">
        <v>0.69299999999999995</v>
      </c>
      <c r="I108" s="151"/>
      <c r="L108" s="147"/>
      <c r="M108" s="152"/>
      <c r="T108" s="153"/>
      <c r="AT108" s="148" t="s">
        <v>139</v>
      </c>
      <c r="AU108" s="148" t="s">
        <v>82</v>
      </c>
      <c r="AV108" s="13" t="s">
        <v>82</v>
      </c>
      <c r="AW108" s="13" t="s">
        <v>33</v>
      </c>
      <c r="AX108" s="13" t="s">
        <v>72</v>
      </c>
      <c r="AY108" s="148" t="s">
        <v>127</v>
      </c>
    </row>
    <row r="109" spans="2:65" s="13" customFormat="1" ht="11.25">
      <c r="B109" s="147"/>
      <c r="D109" s="141" t="s">
        <v>139</v>
      </c>
      <c r="E109" s="148" t="s">
        <v>19</v>
      </c>
      <c r="F109" s="149" t="s">
        <v>143</v>
      </c>
      <c r="H109" s="150">
        <v>1.087</v>
      </c>
      <c r="I109" s="151"/>
      <c r="L109" s="147"/>
      <c r="M109" s="152"/>
      <c r="T109" s="153"/>
      <c r="AT109" s="148" t="s">
        <v>139</v>
      </c>
      <c r="AU109" s="148" t="s">
        <v>82</v>
      </c>
      <c r="AV109" s="13" t="s">
        <v>82</v>
      </c>
      <c r="AW109" s="13" t="s">
        <v>33</v>
      </c>
      <c r="AX109" s="13" t="s">
        <v>72</v>
      </c>
      <c r="AY109" s="148" t="s">
        <v>127</v>
      </c>
    </row>
    <row r="110" spans="2:65" s="13" customFormat="1" ht="11.25">
      <c r="B110" s="147"/>
      <c r="D110" s="141" t="s">
        <v>139</v>
      </c>
      <c r="E110" s="148" t="s">
        <v>19</v>
      </c>
      <c r="F110" s="149" t="s">
        <v>144</v>
      </c>
      <c r="H110" s="150">
        <v>1.087</v>
      </c>
      <c r="I110" s="151"/>
      <c r="L110" s="147"/>
      <c r="M110" s="152"/>
      <c r="T110" s="153"/>
      <c r="AT110" s="148" t="s">
        <v>139</v>
      </c>
      <c r="AU110" s="148" t="s">
        <v>82</v>
      </c>
      <c r="AV110" s="13" t="s">
        <v>82</v>
      </c>
      <c r="AW110" s="13" t="s">
        <v>33</v>
      </c>
      <c r="AX110" s="13" t="s">
        <v>72</v>
      </c>
      <c r="AY110" s="148" t="s">
        <v>127</v>
      </c>
    </row>
    <row r="111" spans="2:65" s="14" customFormat="1" ht="11.25">
      <c r="B111" s="154"/>
      <c r="D111" s="141" t="s">
        <v>139</v>
      </c>
      <c r="E111" s="155" t="s">
        <v>19</v>
      </c>
      <c r="F111" s="156" t="s">
        <v>145</v>
      </c>
      <c r="H111" s="157">
        <v>3.56</v>
      </c>
      <c r="I111" s="158"/>
      <c r="L111" s="154"/>
      <c r="M111" s="159"/>
      <c r="T111" s="160"/>
      <c r="AT111" s="155" t="s">
        <v>139</v>
      </c>
      <c r="AU111" s="155" t="s">
        <v>82</v>
      </c>
      <c r="AV111" s="14" t="s">
        <v>135</v>
      </c>
      <c r="AW111" s="14" t="s">
        <v>33</v>
      </c>
      <c r="AX111" s="14" t="s">
        <v>80</v>
      </c>
      <c r="AY111" s="155" t="s">
        <v>127</v>
      </c>
    </row>
    <row r="112" spans="2:65" s="1" customFormat="1" ht="24.2" customHeight="1">
      <c r="B112" s="32"/>
      <c r="C112" s="123" t="s">
        <v>82</v>
      </c>
      <c r="D112" s="123" t="s">
        <v>130</v>
      </c>
      <c r="E112" s="124" t="s">
        <v>146</v>
      </c>
      <c r="F112" s="125" t="s">
        <v>147</v>
      </c>
      <c r="G112" s="126" t="s">
        <v>133</v>
      </c>
      <c r="H112" s="127">
        <v>0.96</v>
      </c>
      <c r="I112" s="128"/>
      <c r="J112" s="129">
        <f>ROUND(I112*H112,2)</f>
        <v>0</v>
      </c>
      <c r="K112" s="125" t="s">
        <v>134</v>
      </c>
      <c r="L112" s="32"/>
      <c r="M112" s="130" t="s">
        <v>19</v>
      </c>
      <c r="N112" s="131" t="s">
        <v>43</v>
      </c>
      <c r="P112" s="132">
        <f>O112*H112</f>
        <v>0</v>
      </c>
      <c r="Q112" s="132">
        <v>1.94302</v>
      </c>
      <c r="R112" s="132">
        <f>Q112*H112</f>
        <v>1.8652991999999999</v>
      </c>
      <c r="S112" s="132">
        <v>0</v>
      </c>
      <c r="T112" s="133">
        <f>S112*H112</f>
        <v>0</v>
      </c>
      <c r="AR112" s="134" t="s">
        <v>135</v>
      </c>
      <c r="AT112" s="134" t="s">
        <v>130</v>
      </c>
      <c r="AU112" s="134" t="s">
        <v>82</v>
      </c>
      <c r="AY112" s="17" t="s">
        <v>127</v>
      </c>
      <c r="BE112" s="135">
        <f>IF(N112="základní",J112,0)</f>
        <v>0</v>
      </c>
      <c r="BF112" s="135">
        <f>IF(N112="snížená",J112,0)</f>
        <v>0</v>
      </c>
      <c r="BG112" s="135">
        <f>IF(N112="zákl. přenesená",J112,0)</f>
        <v>0</v>
      </c>
      <c r="BH112" s="135">
        <f>IF(N112="sníž. přenesená",J112,0)</f>
        <v>0</v>
      </c>
      <c r="BI112" s="135">
        <f>IF(N112="nulová",J112,0)</f>
        <v>0</v>
      </c>
      <c r="BJ112" s="17" t="s">
        <v>80</v>
      </c>
      <c r="BK112" s="135">
        <f>ROUND(I112*H112,2)</f>
        <v>0</v>
      </c>
      <c r="BL112" s="17" t="s">
        <v>135</v>
      </c>
      <c r="BM112" s="134" t="s">
        <v>148</v>
      </c>
    </row>
    <row r="113" spans="2:65" s="1" customFormat="1" ht="11.25">
      <c r="B113" s="32"/>
      <c r="D113" s="136" t="s">
        <v>137</v>
      </c>
      <c r="F113" s="137" t="s">
        <v>149</v>
      </c>
      <c r="I113" s="138"/>
      <c r="L113" s="32"/>
      <c r="M113" s="139"/>
      <c r="T113" s="53"/>
      <c r="AT113" s="17" t="s">
        <v>137</v>
      </c>
      <c r="AU113" s="17" t="s">
        <v>82</v>
      </c>
    </row>
    <row r="114" spans="2:65" s="12" customFormat="1" ht="11.25">
      <c r="B114" s="140"/>
      <c r="D114" s="141" t="s">
        <v>139</v>
      </c>
      <c r="E114" s="142" t="s">
        <v>19</v>
      </c>
      <c r="F114" s="143" t="s">
        <v>140</v>
      </c>
      <c r="H114" s="142" t="s">
        <v>19</v>
      </c>
      <c r="I114" s="144"/>
      <c r="L114" s="140"/>
      <c r="M114" s="145"/>
      <c r="T114" s="146"/>
      <c r="AT114" s="142" t="s">
        <v>139</v>
      </c>
      <c r="AU114" s="142" t="s">
        <v>82</v>
      </c>
      <c r="AV114" s="12" t="s">
        <v>80</v>
      </c>
      <c r="AW114" s="12" t="s">
        <v>33</v>
      </c>
      <c r="AX114" s="12" t="s">
        <v>72</v>
      </c>
      <c r="AY114" s="142" t="s">
        <v>127</v>
      </c>
    </row>
    <row r="115" spans="2:65" s="13" customFormat="1" ht="11.25">
      <c r="B115" s="147"/>
      <c r="D115" s="141" t="s">
        <v>139</v>
      </c>
      <c r="E115" s="148" t="s">
        <v>19</v>
      </c>
      <c r="F115" s="149" t="s">
        <v>150</v>
      </c>
      <c r="H115" s="150">
        <v>1.9350000000000001</v>
      </c>
      <c r="I115" s="151"/>
      <c r="L115" s="147"/>
      <c r="M115" s="152"/>
      <c r="T115" s="153"/>
      <c r="AT115" s="148" t="s">
        <v>139</v>
      </c>
      <c r="AU115" s="148" t="s">
        <v>82</v>
      </c>
      <c r="AV115" s="13" t="s">
        <v>82</v>
      </c>
      <c r="AW115" s="13" t="s">
        <v>33</v>
      </c>
      <c r="AX115" s="13" t="s">
        <v>72</v>
      </c>
      <c r="AY115" s="148" t="s">
        <v>127</v>
      </c>
    </row>
    <row r="116" spans="2:65" s="13" customFormat="1" ht="11.25">
      <c r="B116" s="147"/>
      <c r="D116" s="141" t="s">
        <v>139</v>
      </c>
      <c r="E116" s="148" t="s">
        <v>19</v>
      </c>
      <c r="F116" s="149" t="s">
        <v>151</v>
      </c>
      <c r="H116" s="150">
        <v>1.125</v>
      </c>
      <c r="I116" s="151"/>
      <c r="L116" s="147"/>
      <c r="M116" s="152"/>
      <c r="T116" s="153"/>
      <c r="AT116" s="148" t="s">
        <v>139</v>
      </c>
      <c r="AU116" s="148" t="s">
        <v>82</v>
      </c>
      <c r="AV116" s="13" t="s">
        <v>82</v>
      </c>
      <c r="AW116" s="13" t="s">
        <v>33</v>
      </c>
      <c r="AX116" s="13" t="s">
        <v>72</v>
      </c>
      <c r="AY116" s="148" t="s">
        <v>127</v>
      </c>
    </row>
    <row r="117" spans="2:65" s="13" customFormat="1" ht="11.25">
      <c r="B117" s="147"/>
      <c r="D117" s="141" t="s">
        <v>139</v>
      </c>
      <c r="E117" s="148" t="s">
        <v>19</v>
      </c>
      <c r="F117" s="149" t="s">
        <v>152</v>
      </c>
      <c r="H117" s="150">
        <v>1.125</v>
      </c>
      <c r="I117" s="151"/>
      <c r="L117" s="147"/>
      <c r="M117" s="152"/>
      <c r="T117" s="153"/>
      <c r="AT117" s="148" t="s">
        <v>139</v>
      </c>
      <c r="AU117" s="148" t="s">
        <v>82</v>
      </c>
      <c r="AV117" s="13" t="s">
        <v>82</v>
      </c>
      <c r="AW117" s="13" t="s">
        <v>33</v>
      </c>
      <c r="AX117" s="13" t="s">
        <v>72</v>
      </c>
      <c r="AY117" s="148" t="s">
        <v>127</v>
      </c>
    </row>
    <row r="118" spans="2:65" s="13" customFormat="1" ht="11.25">
      <c r="B118" s="147"/>
      <c r="D118" s="141" t="s">
        <v>139</v>
      </c>
      <c r="E118" s="148" t="s">
        <v>19</v>
      </c>
      <c r="F118" s="149" t="s">
        <v>153</v>
      </c>
      <c r="H118" s="150">
        <v>0.45</v>
      </c>
      <c r="I118" s="151"/>
      <c r="L118" s="147"/>
      <c r="M118" s="152"/>
      <c r="T118" s="153"/>
      <c r="AT118" s="148" t="s">
        <v>139</v>
      </c>
      <c r="AU118" s="148" t="s">
        <v>82</v>
      </c>
      <c r="AV118" s="13" t="s">
        <v>82</v>
      </c>
      <c r="AW118" s="13" t="s">
        <v>33</v>
      </c>
      <c r="AX118" s="13" t="s">
        <v>72</v>
      </c>
      <c r="AY118" s="148" t="s">
        <v>127</v>
      </c>
    </row>
    <row r="119" spans="2:65" s="13" customFormat="1" ht="11.25">
      <c r="B119" s="147"/>
      <c r="D119" s="141" t="s">
        <v>139</v>
      </c>
      <c r="E119" s="148" t="s">
        <v>19</v>
      </c>
      <c r="F119" s="149" t="s">
        <v>154</v>
      </c>
      <c r="H119" s="150">
        <v>2.1</v>
      </c>
      <c r="I119" s="151"/>
      <c r="L119" s="147"/>
      <c r="M119" s="152"/>
      <c r="T119" s="153"/>
      <c r="AT119" s="148" t="s">
        <v>139</v>
      </c>
      <c r="AU119" s="148" t="s">
        <v>82</v>
      </c>
      <c r="AV119" s="13" t="s">
        <v>82</v>
      </c>
      <c r="AW119" s="13" t="s">
        <v>33</v>
      </c>
      <c r="AX119" s="13" t="s">
        <v>72</v>
      </c>
      <c r="AY119" s="148" t="s">
        <v>127</v>
      </c>
    </row>
    <row r="120" spans="2:65" s="15" customFormat="1" ht="11.25">
      <c r="B120" s="161"/>
      <c r="D120" s="141" t="s">
        <v>139</v>
      </c>
      <c r="E120" s="162" t="s">
        <v>19</v>
      </c>
      <c r="F120" s="163" t="s">
        <v>155</v>
      </c>
      <c r="H120" s="164">
        <v>6.7350000000000003</v>
      </c>
      <c r="I120" s="165"/>
      <c r="L120" s="161"/>
      <c r="M120" s="166"/>
      <c r="T120" s="167"/>
      <c r="AT120" s="162" t="s">
        <v>139</v>
      </c>
      <c r="AU120" s="162" t="s">
        <v>82</v>
      </c>
      <c r="AV120" s="15" t="s">
        <v>128</v>
      </c>
      <c r="AW120" s="15" t="s">
        <v>33</v>
      </c>
      <c r="AX120" s="15" t="s">
        <v>72</v>
      </c>
      <c r="AY120" s="162" t="s">
        <v>127</v>
      </c>
    </row>
    <row r="121" spans="2:65" s="13" customFormat="1" ht="11.25">
      <c r="B121" s="147"/>
      <c r="D121" s="141" t="s">
        <v>139</v>
      </c>
      <c r="E121" s="148" t="s">
        <v>19</v>
      </c>
      <c r="F121" s="149" t="s">
        <v>156</v>
      </c>
      <c r="H121" s="150">
        <v>0.96</v>
      </c>
      <c r="I121" s="151"/>
      <c r="L121" s="147"/>
      <c r="M121" s="152"/>
      <c r="T121" s="153"/>
      <c r="AT121" s="148" t="s">
        <v>139</v>
      </c>
      <c r="AU121" s="148" t="s">
        <v>82</v>
      </c>
      <c r="AV121" s="13" t="s">
        <v>82</v>
      </c>
      <c r="AW121" s="13" t="s">
        <v>33</v>
      </c>
      <c r="AX121" s="13" t="s">
        <v>80</v>
      </c>
      <c r="AY121" s="148" t="s">
        <v>127</v>
      </c>
    </row>
    <row r="122" spans="2:65" s="1" customFormat="1" ht="24.2" customHeight="1">
      <c r="B122" s="32"/>
      <c r="C122" s="123" t="s">
        <v>128</v>
      </c>
      <c r="D122" s="123" t="s">
        <v>130</v>
      </c>
      <c r="E122" s="124" t="s">
        <v>157</v>
      </c>
      <c r="F122" s="125" t="s">
        <v>158</v>
      </c>
      <c r="G122" s="126" t="s">
        <v>159</v>
      </c>
      <c r="H122" s="127">
        <v>0.40400000000000003</v>
      </c>
      <c r="I122" s="128"/>
      <c r="J122" s="129">
        <f>ROUND(I122*H122,2)</f>
        <v>0</v>
      </c>
      <c r="K122" s="125" t="s">
        <v>134</v>
      </c>
      <c r="L122" s="32"/>
      <c r="M122" s="130" t="s">
        <v>19</v>
      </c>
      <c r="N122" s="131" t="s">
        <v>43</v>
      </c>
      <c r="P122" s="132">
        <f>O122*H122</f>
        <v>0</v>
      </c>
      <c r="Q122" s="132">
        <v>1.0900000000000001</v>
      </c>
      <c r="R122" s="132">
        <f>Q122*H122</f>
        <v>0.44036000000000008</v>
      </c>
      <c r="S122" s="132">
        <v>0</v>
      </c>
      <c r="T122" s="133">
        <f>S122*H122</f>
        <v>0</v>
      </c>
      <c r="AR122" s="134" t="s">
        <v>135</v>
      </c>
      <c r="AT122" s="134" t="s">
        <v>130</v>
      </c>
      <c r="AU122" s="134" t="s">
        <v>82</v>
      </c>
      <c r="AY122" s="17" t="s">
        <v>127</v>
      </c>
      <c r="BE122" s="135">
        <f>IF(N122="základní",J122,0)</f>
        <v>0</v>
      </c>
      <c r="BF122" s="135">
        <f>IF(N122="snížená",J122,0)</f>
        <v>0</v>
      </c>
      <c r="BG122" s="135">
        <f>IF(N122="zákl. přenesená",J122,0)</f>
        <v>0</v>
      </c>
      <c r="BH122" s="135">
        <f>IF(N122="sníž. přenesená",J122,0)</f>
        <v>0</v>
      </c>
      <c r="BI122" s="135">
        <f>IF(N122="nulová",J122,0)</f>
        <v>0</v>
      </c>
      <c r="BJ122" s="17" t="s">
        <v>80</v>
      </c>
      <c r="BK122" s="135">
        <f>ROUND(I122*H122,2)</f>
        <v>0</v>
      </c>
      <c r="BL122" s="17" t="s">
        <v>135</v>
      </c>
      <c r="BM122" s="134" t="s">
        <v>160</v>
      </c>
    </row>
    <row r="123" spans="2:65" s="1" customFormat="1" ht="11.25">
      <c r="B123" s="32"/>
      <c r="D123" s="136" t="s">
        <v>137</v>
      </c>
      <c r="F123" s="137" t="s">
        <v>161</v>
      </c>
      <c r="I123" s="138"/>
      <c r="L123" s="32"/>
      <c r="M123" s="139"/>
      <c r="T123" s="53"/>
      <c r="AT123" s="17" t="s">
        <v>137</v>
      </c>
      <c r="AU123" s="17" t="s">
        <v>82</v>
      </c>
    </row>
    <row r="124" spans="2:65" s="12" customFormat="1" ht="11.25">
      <c r="B124" s="140"/>
      <c r="D124" s="141" t="s">
        <v>139</v>
      </c>
      <c r="E124" s="142" t="s">
        <v>19</v>
      </c>
      <c r="F124" s="143" t="s">
        <v>140</v>
      </c>
      <c r="H124" s="142" t="s">
        <v>19</v>
      </c>
      <c r="I124" s="144"/>
      <c r="L124" s="140"/>
      <c r="M124" s="145"/>
      <c r="T124" s="146"/>
      <c r="AT124" s="142" t="s">
        <v>139</v>
      </c>
      <c r="AU124" s="142" t="s">
        <v>82</v>
      </c>
      <c r="AV124" s="12" t="s">
        <v>80</v>
      </c>
      <c r="AW124" s="12" t="s">
        <v>33</v>
      </c>
      <c r="AX124" s="12" t="s">
        <v>72</v>
      </c>
      <c r="AY124" s="142" t="s">
        <v>127</v>
      </c>
    </row>
    <row r="125" spans="2:65" s="13" customFormat="1" ht="11.25">
      <c r="B125" s="147"/>
      <c r="D125" s="141" t="s">
        <v>139</v>
      </c>
      <c r="E125" s="148" t="s">
        <v>19</v>
      </c>
      <c r="F125" s="149" t="s">
        <v>162</v>
      </c>
      <c r="H125" s="150">
        <v>12.9</v>
      </c>
      <c r="I125" s="151"/>
      <c r="L125" s="147"/>
      <c r="M125" s="152"/>
      <c r="T125" s="153"/>
      <c r="AT125" s="148" t="s">
        <v>139</v>
      </c>
      <c r="AU125" s="148" t="s">
        <v>82</v>
      </c>
      <c r="AV125" s="13" t="s">
        <v>82</v>
      </c>
      <c r="AW125" s="13" t="s">
        <v>33</v>
      </c>
      <c r="AX125" s="13" t="s">
        <v>72</v>
      </c>
      <c r="AY125" s="148" t="s">
        <v>127</v>
      </c>
    </row>
    <row r="126" spans="2:65" s="13" customFormat="1" ht="11.25">
      <c r="B126" s="147"/>
      <c r="D126" s="141" t="s">
        <v>139</v>
      </c>
      <c r="E126" s="148" t="s">
        <v>19</v>
      </c>
      <c r="F126" s="149" t="s">
        <v>163</v>
      </c>
      <c r="H126" s="150">
        <v>7.5</v>
      </c>
      <c r="I126" s="151"/>
      <c r="L126" s="147"/>
      <c r="M126" s="152"/>
      <c r="T126" s="153"/>
      <c r="AT126" s="148" t="s">
        <v>139</v>
      </c>
      <c r="AU126" s="148" t="s">
        <v>82</v>
      </c>
      <c r="AV126" s="13" t="s">
        <v>82</v>
      </c>
      <c r="AW126" s="13" t="s">
        <v>33</v>
      </c>
      <c r="AX126" s="13" t="s">
        <v>72</v>
      </c>
      <c r="AY126" s="148" t="s">
        <v>127</v>
      </c>
    </row>
    <row r="127" spans="2:65" s="13" customFormat="1" ht="11.25">
      <c r="B127" s="147"/>
      <c r="D127" s="141" t="s">
        <v>139</v>
      </c>
      <c r="E127" s="148" t="s">
        <v>19</v>
      </c>
      <c r="F127" s="149" t="s">
        <v>164</v>
      </c>
      <c r="H127" s="150">
        <v>7.5</v>
      </c>
      <c r="I127" s="151"/>
      <c r="L127" s="147"/>
      <c r="M127" s="152"/>
      <c r="T127" s="153"/>
      <c r="AT127" s="148" t="s">
        <v>139</v>
      </c>
      <c r="AU127" s="148" t="s">
        <v>82</v>
      </c>
      <c r="AV127" s="13" t="s">
        <v>82</v>
      </c>
      <c r="AW127" s="13" t="s">
        <v>33</v>
      </c>
      <c r="AX127" s="13" t="s">
        <v>72</v>
      </c>
      <c r="AY127" s="148" t="s">
        <v>127</v>
      </c>
    </row>
    <row r="128" spans="2:65" s="13" customFormat="1" ht="11.25">
      <c r="B128" s="147"/>
      <c r="D128" s="141" t="s">
        <v>139</v>
      </c>
      <c r="E128" s="148" t="s">
        <v>19</v>
      </c>
      <c r="F128" s="149" t="s">
        <v>165</v>
      </c>
      <c r="H128" s="150">
        <v>3</v>
      </c>
      <c r="I128" s="151"/>
      <c r="L128" s="147"/>
      <c r="M128" s="152"/>
      <c r="T128" s="153"/>
      <c r="AT128" s="148" t="s">
        <v>139</v>
      </c>
      <c r="AU128" s="148" t="s">
        <v>82</v>
      </c>
      <c r="AV128" s="13" t="s">
        <v>82</v>
      </c>
      <c r="AW128" s="13" t="s">
        <v>33</v>
      </c>
      <c r="AX128" s="13" t="s">
        <v>72</v>
      </c>
      <c r="AY128" s="148" t="s">
        <v>127</v>
      </c>
    </row>
    <row r="129" spans="2:65" s="13" customFormat="1" ht="11.25">
      <c r="B129" s="147"/>
      <c r="D129" s="141" t="s">
        <v>139</v>
      </c>
      <c r="E129" s="148" t="s">
        <v>19</v>
      </c>
      <c r="F129" s="149" t="s">
        <v>166</v>
      </c>
      <c r="H129" s="150">
        <v>14</v>
      </c>
      <c r="I129" s="151"/>
      <c r="L129" s="147"/>
      <c r="M129" s="152"/>
      <c r="T129" s="153"/>
      <c r="AT129" s="148" t="s">
        <v>139</v>
      </c>
      <c r="AU129" s="148" t="s">
        <v>82</v>
      </c>
      <c r="AV129" s="13" t="s">
        <v>82</v>
      </c>
      <c r="AW129" s="13" t="s">
        <v>33</v>
      </c>
      <c r="AX129" s="13" t="s">
        <v>72</v>
      </c>
      <c r="AY129" s="148" t="s">
        <v>127</v>
      </c>
    </row>
    <row r="130" spans="2:65" s="15" customFormat="1" ht="11.25">
      <c r="B130" s="161"/>
      <c r="D130" s="141" t="s">
        <v>139</v>
      </c>
      <c r="E130" s="162" t="s">
        <v>19</v>
      </c>
      <c r="F130" s="163" t="s">
        <v>155</v>
      </c>
      <c r="H130" s="164">
        <v>44.9</v>
      </c>
      <c r="I130" s="165"/>
      <c r="L130" s="161"/>
      <c r="M130" s="166"/>
      <c r="T130" s="167"/>
      <c r="AT130" s="162" t="s">
        <v>139</v>
      </c>
      <c r="AU130" s="162" t="s">
        <v>82</v>
      </c>
      <c r="AV130" s="15" t="s">
        <v>128</v>
      </c>
      <c r="AW130" s="15" t="s">
        <v>33</v>
      </c>
      <c r="AX130" s="15" t="s">
        <v>72</v>
      </c>
      <c r="AY130" s="162" t="s">
        <v>127</v>
      </c>
    </row>
    <row r="131" spans="2:65" s="13" customFormat="1" ht="11.25">
      <c r="B131" s="147"/>
      <c r="D131" s="141" t="s">
        <v>139</v>
      </c>
      <c r="E131" s="148" t="s">
        <v>19</v>
      </c>
      <c r="F131" s="149" t="s">
        <v>167</v>
      </c>
      <c r="H131" s="150">
        <v>0.40400000000000003</v>
      </c>
      <c r="I131" s="151"/>
      <c r="L131" s="147"/>
      <c r="M131" s="152"/>
      <c r="T131" s="153"/>
      <c r="AT131" s="148" t="s">
        <v>139</v>
      </c>
      <c r="AU131" s="148" t="s">
        <v>82</v>
      </c>
      <c r="AV131" s="13" t="s">
        <v>82</v>
      </c>
      <c r="AW131" s="13" t="s">
        <v>33</v>
      </c>
      <c r="AX131" s="13" t="s">
        <v>80</v>
      </c>
      <c r="AY131" s="148" t="s">
        <v>127</v>
      </c>
    </row>
    <row r="132" spans="2:65" s="1" customFormat="1" ht="37.9" customHeight="1">
      <c r="B132" s="32"/>
      <c r="C132" s="123" t="s">
        <v>135</v>
      </c>
      <c r="D132" s="123" t="s">
        <v>130</v>
      </c>
      <c r="E132" s="124" t="s">
        <v>168</v>
      </c>
      <c r="F132" s="125" t="s">
        <v>169</v>
      </c>
      <c r="G132" s="126" t="s">
        <v>170</v>
      </c>
      <c r="H132" s="127">
        <v>648.31100000000004</v>
      </c>
      <c r="I132" s="128"/>
      <c r="J132" s="129">
        <f>ROUND(I132*H132,2)</f>
        <v>0</v>
      </c>
      <c r="K132" s="125" t="s">
        <v>134</v>
      </c>
      <c r="L132" s="32"/>
      <c r="M132" s="130" t="s">
        <v>19</v>
      </c>
      <c r="N132" s="131" t="s">
        <v>43</v>
      </c>
      <c r="P132" s="132">
        <f>O132*H132</f>
        <v>0</v>
      </c>
      <c r="Q132" s="132">
        <v>2.8570000000000002E-2</v>
      </c>
      <c r="R132" s="132">
        <f>Q132*H132</f>
        <v>18.522245270000003</v>
      </c>
      <c r="S132" s="132">
        <v>0</v>
      </c>
      <c r="T132" s="133">
        <f>S132*H132</f>
        <v>0</v>
      </c>
      <c r="AR132" s="134" t="s">
        <v>135</v>
      </c>
      <c r="AT132" s="134" t="s">
        <v>130</v>
      </c>
      <c r="AU132" s="134" t="s">
        <v>82</v>
      </c>
      <c r="AY132" s="17" t="s">
        <v>127</v>
      </c>
      <c r="BE132" s="135">
        <f>IF(N132="základní",J132,0)</f>
        <v>0</v>
      </c>
      <c r="BF132" s="135">
        <f>IF(N132="snížená",J132,0)</f>
        <v>0</v>
      </c>
      <c r="BG132" s="135">
        <f>IF(N132="zákl. přenesená",J132,0)</f>
        <v>0</v>
      </c>
      <c r="BH132" s="135">
        <f>IF(N132="sníž. přenesená",J132,0)</f>
        <v>0</v>
      </c>
      <c r="BI132" s="135">
        <f>IF(N132="nulová",J132,0)</f>
        <v>0</v>
      </c>
      <c r="BJ132" s="17" t="s">
        <v>80</v>
      </c>
      <c r="BK132" s="135">
        <f>ROUND(I132*H132,2)</f>
        <v>0</v>
      </c>
      <c r="BL132" s="17" t="s">
        <v>135</v>
      </c>
      <c r="BM132" s="134" t="s">
        <v>171</v>
      </c>
    </row>
    <row r="133" spans="2:65" s="1" customFormat="1" ht="11.25">
      <c r="B133" s="32"/>
      <c r="D133" s="136" t="s">
        <v>137</v>
      </c>
      <c r="F133" s="137" t="s">
        <v>172</v>
      </c>
      <c r="I133" s="138"/>
      <c r="L133" s="32"/>
      <c r="M133" s="139"/>
      <c r="T133" s="53"/>
      <c r="AT133" s="17" t="s">
        <v>137</v>
      </c>
      <c r="AU133" s="17" t="s">
        <v>82</v>
      </c>
    </row>
    <row r="134" spans="2:65" s="12" customFormat="1" ht="11.25">
      <c r="B134" s="140"/>
      <c r="D134" s="141" t="s">
        <v>139</v>
      </c>
      <c r="E134" s="142" t="s">
        <v>19</v>
      </c>
      <c r="F134" s="143" t="s">
        <v>173</v>
      </c>
      <c r="H134" s="142" t="s">
        <v>19</v>
      </c>
      <c r="I134" s="144"/>
      <c r="L134" s="140"/>
      <c r="M134" s="145"/>
      <c r="T134" s="146"/>
      <c r="AT134" s="142" t="s">
        <v>139</v>
      </c>
      <c r="AU134" s="142" t="s">
        <v>82</v>
      </c>
      <c r="AV134" s="12" t="s">
        <v>80</v>
      </c>
      <c r="AW134" s="12" t="s">
        <v>33</v>
      </c>
      <c r="AX134" s="12" t="s">
        <v>72</v>
      </c>
      <c r="AY134" s="142" t="s">
        <v>127</v>
      </c>
    </row>
    <row r="135" spans="2:65" s="12" customFormat="1" ht="11.25">
      <c r="B135" s="140"/>
      <c r="D135" s="141" t="s">
        <v>139</v>
      </c>
      <c r="E135" s="142" t="s">
        <v>19</v>
      </c>
      <c r="F135" s="143" t="s">
        <v>140</v>
      </c>
      <c r="H135" s="142" t="s">
        <v>19</v>
      </c>
      <c r="I135" s="144"/>
      <c r="L135" s="140"/>
      <c r="M135" s="145"/>
      <c r="T135" s="146"/>
      <c r="AT135" s="142" t="s">
        <v>139</v>
      </c>
      <c r="AU135" s="142" t="s">
        <v>82</v>
      </c>
      <c r="AV135" s="12" t="s">
        <v>80</v>
      </c>
      <c r="AW135" s="12" t="s">
        <v>33</v>
      </c>
      <c r="AX135" s="12" t="s">
        <v>72</v>
      </c>
      <c r="AY135" s="142" t="s">
        <v>127</v>
      </c>
    </row>
    <row r="136" spans="2:65" s="13" customFormat="1" ht="11.25">
      <c r="B136" s="147"/>
      <c r="D136" s="141" t="s">
        <v>139</v>
      </c>
      <c r="E136" s="148" t="s">
        <v>19</v>
      </c>
      <c r="F136" s="149" t="s">
        <v>174</v>
      </c>
      <c r="H136" s="150">
        <v>36.75</v>
      </c>
      <c r="I136" s="151"/>
      <c r="L136" s="147"/>
      <c r="M136" s="152"/>
      <c r="T136" s="153"/>
      <c r="AT136" s="148" t="s">
        <v>139</v>
      </c>
      <c r="AU136" s="148" t="s">
        <v>82</v>
      </c>
      <c r="AV136" s="13" t="s">
        <v>82</v>
      </c>
      <c r="AW136" s="13" t="s">
        <v>33</v>
      </c>
      <c r="AX136" s="13" t="s">
        <v>72</v>
      </c>
      <c r="AY136" s="148" t="s">
        <v>127</v>
      </c>
    </row>
    <row r="137" spans="2:65" s="13" customFormat="1" ht="11.25">
      <c r="B137" s="147"/>
      <c r="D137" s="141" t="s">
        <v>139</v>
      </c>
      <c r="E137" s="148" t="s">
        <v>19</v>
      </c>
      <c r="F137" s="149" t="s">
        <v>175</v>
      </c>
      <c r="H137" s="150">
        <v>10.08</v>
      </c>
      <c r="I137" s="151"/>
      <c r="L137" s="147"/>
      <c r="M137" s="152"/>
      <c r="T137" s="153"/>
      <c r="AT137" s="148" t="s">
        <v>139</v>
      </c>
      <c r="AU137" s="148" t="s">
        <v>82</v>
      </c>
      <c r="AV137" s="13" t="s">
        <v>82</v>
      </c>
      <c r="AW137" s="13" t="s">
        <v>33</v>
      </c>
      <c r="AX137" s="13" t="s">
        <v>72</v>
      </c>
      <c r="AY137" s="148" t="s">
        <v>127</v>
      </c>
    </row>
    <row r="138" spans="2:65" s="13" customFormat="1" ht="11.25">
      <c r="B138" s="147"/>
      <c r="D138" s="141" t="s">
        <v>139</v>
      </c>
      <c r="E138" s="148" t="s">
        <v>19</v>
      </c>
      <c r="F138" s="149" t="s">
        <v>176</v>
      </c>
      <c r="H138" s="150">
        <v>38.01</v>
      </c>
      <c r="I138" s="151"/>
      <c r="L138" s="147"/>
      <c r="M138" s="152"/>
      <c r="T138" s="153"/>
      <c r="AT138" s="148" t="s">
        <v>139</v>
      </c>
      <c r="AU138" s="148" t="s">
        <v>82</v>
      </c>
      <c r="AV138" s="13" t="s">
        <v>82</v>
      </c>
      <c r="AW138" s="13" t="s">
        <v>33</v>
      </c>
      <c r="AX138" s="13" t="s">
        <v>72</v>
      </c>
      <c r="AY138" s="148" t="s">
        <v>127</v>
      </c>
    </row>
    <row r="139" spans="2:65" s="13" customFormat="1" ht="11.25">
      <c r="B139" s="147"/>
      <c r="D139" s="141" t="s">
        <v>139</v>
      </c>
      <c r="E139" s="148" t="s">
        <v>19</v>
      </c>
      <c r="F139" s="149" t="s">
        <v>177</v>
      </c>
      <c r="H139" s="150">
        <v>18.899999999999999</v>
      </c>
      <c r="I139" s="151"/>
      <c r="L139" s="147"/>
      <c r="M139" s="152"/>
      <c r="T139" s="153"/>
      <c r="AT139" s="148" t="s">
        <v>139</v>
      </c>
      <c r="AU139" s="148" t="s">
        <v>82</v>
      </c>
      <c r="AV139" s="13" t="s">
        <v>82</v>
      </c>
      <c r="AW139" s="13" t="s">
        <v>33</v>
      </c>
      <c r="AX139" s="13" t="s">
        <v>72</v>
      </c>
      <c r="AY139" s="148" t="s">
        <v>127</v>
      </c>
    </row>
    <row r="140" spans="2:65" s="13" customFormat="1" ht="11.25">
      <c r="B140" s="147"/>
      <c r="D140" s="141" t="s">
        <v>139</v>
      </c>
      <c r="E140" s="148" t="s">
        <v>19</v>
      </c>
      <c r="F140" s="149" t="s">
        <v>178</v>
      </c>
      <c r="H140" s="150">
        <v>40.74</v>
      </c>
      <c r="I140" s="151"/>
      <c r="L140" s="147"/>
      <c r="M140" s="152"/>
      <c r="T140" s="153"/>
      <c r="AT140" s="148" t="s">
        <v>139</v>
      </c>
      <c r="AU140" s="148" t="s">
        <v>82</v>
      </c>
      <c r="AV140" s="13" t="s">
        <v>82</v>
      </c>
      <c r="AW140" s="13" t="s">
        <v>33</v>
      </c>
      <c r="AX140" s="13" t="s">
        <v>72</v>
      </c>
      <c r="AY140" s="148" t="s">
        <v>127</v>
      </c>
    </row>
    <row r="141" spans="2:65" s="13" customFormat="1" ht="11.25">
      <c r="B141" s="147"/>
      <c r="D141" s="141" t="s">
        <v>139</v>
      </c>
      <c r="E141" s="148" t="s">
        <v>19</v>
      </c>
      <c r="F141" s="149" t="s">
        <v>179</v>
      </c>
      <c r="H141" s="150">
        <v>37.799999999999997</v>
      </c>
      <c r="I141" s="151"/>
      <c r="L141" s="147"/>
      <c r="M141" s="152"/>
      <c r="T141" s="153"/>
      <c r="AT141" s="148" t="s">
        <v>139</v>
      </c>
      <c r="AU141" s="148" t="s">
        <v>82</v>
      </c>
      <c r="AV141" s="13" t="s">
        <v>82</v>
      </c>
      <c r="AW141" s="13" t="s">
        <v>33</v>
      </c>
      <c r="AX141" s="13" t="s">
        <v>72</v>
      </c>
      <c r="AY141" s="148" t="s">
        <v>127</v>
      </c>
    </row>
    <row r="142" spans="2:65" s="13" customFormat="1" ht="11.25">
      <c r="B142" s="147"/>
      <c r="D142" s="141" t="s">
        <v>139</v>
      </c>
      <c r="E142" s="148" t="s">
        <v>19</v>
      </c>
      <c r="F142" s="149" t="s">
        <v>180</v>
      </c>
      <c r="H142" s="150">
        <v>41.58</v>
      </c>
      <c r="I142" s="151"/>
      <c r="L142" s="147"/>
      <c r="M142" s="152"/>
      <c r="T142" s="153"/>
      <c r="AT142" s="148" t="s">
        <v>139</v>
      </c>
      <c r="AU142" s="148" t="s">
        <v>82</v>
      </c>
      <c r="AV142" s="13" t="s">
        <v>82</v>
      </c>
      <c r="AW142" s="13" t="s">
        <v>33</v>
      </c>
      <c r="AX142" s="13" t="s">
        <v>72</v>
      </c>
      <c r="AY142" s="148" t="s">
        <v>127</v>
      </c>
    </row>
    <row r="143" spans="2:65" s="13" customFormat="1" ht="11.25">
      <c r="B143" s="147"/>
      <c r="D143" s="141" t="s">
        <v>139</v>
      </c>
      <c r="E143" s="148" t="s">
        <v>19</v>
      </c>
      <c r="F143" s="149" t="s">
        <v>181</v>
      </c>
      <c r="H143" s="150">
        <v>43.26</v>
      </c>
      <c r="I143" s="151"/>
      <c r="L143" s="147"/>
      <c r="M143" s="152"/>
      <c r="T143" s="153"/>
      <c r="AT143" s="148" t="s">
        <v>139</v>
      </c>
      <c r="AU143" s="148" t="s">
        <v>82</v>
      </c>
      <c r="AV143" s="13" t="s">
        <v>82</v>
      </c>
      <c r="AW143" s="13" t="s">
        <v>33</v>
      </c>
      <c r="AX143" s="13" t="s">
        <v>72</v>
      </c>
      <c r="AY143" s="148" t="s">
        <v>127</v>
      </c>
    </row>
    <row r="144" spans="2:65" s="13" customFormat="1" ht="11.25">
      <c r="B144" s="147"/>
      <c r="D144" s="141" t="s">
        <v>139</v>
      </c>
      <c r="E144" s="148" t="s">
        <v>19</v>
      </c>
      <c r="F144" s="149" t="s">
        <v>182</v>
      </c>
      <c r="H144" s="150">
        <v>89.46</v>
      </c>
      <c r="I144" s="151"/>
      <c r="L144" s="147"/>
      <c r="M144" s="152"/>
      <c r="T144" s="153"/>
      <c r="AT144" s="148" t="s">
        <v>139</v>
      </c>
      <c r="AU144" s="148" t="s">
        <v>82</v>
      </c>
      <c r="AV144" s="13" t="s">
        <v>82</v>
      </c>
      <c r="AW144" s="13" t="s">
        <v>33</v>
      </c>
      <c r="AX144" s="13" t="s">
        <v>72</v>
      </c>
      <c r="AY144" s="148" t="s">
        <v>127</v>
      </c>
    </row>
    <row r="145" spans="2:65" s="13" customFormat="1" ht="11.25">
      <c r="B145" s="147"/>
      <c r="D145" s="141" t="s">
        <v>139</v>
      </c>
      <c r="E145" s="148" t="s">
        <v>19</v>
      </c>
      <c r="F145" s="149" t="s">
        <v>183</v>
      </c>
      <c r="H145" s="150">
        <v>95.76</v>
      </c>
      <c r="I145" s="151"/>
      <c r="L145" s="147"/>
      <c r="M145" s="152"/>
      <c r="T145" s="153"/>
      <c r="AT145" s="148" t="s">
        <v>139</v>
      </c>
      <c r="AU145" s="148" t="s">
        <v>82</v>
      </c>
      <c r="AV145" s="13" t="s">
        <v>82</v>
      </c>
      <c r="AW145" s="13" t="s">
        <v>33</v>
      </c>
      <c r="AX145" s="13" t="s">
        <v>72</v>
      </c>
      <c r="AY145" s="148" t="s">
        <v>127</v>
      </c>
    </row>
    <row r="146" spans="2:65" s="13" customFormat="1" ht="11.25">
      <c r="B146" s="147"/>
      <c r="D146" s="141" t="s">
        <v>139</v>
      </c>
      <c r="E146" s="148" t="s">
        <v>19</v>
      </c>
      <c r="F146" s="149" t="s">
        <v>184</v>
      </c>
      <c r="H146" s="150">
        <v>84.84</v>
      </c>
      <c r="I146" s="151"/>
      <c r="L146" s="147"/>
      <c r="M146" s="152"/>
      <c r="T146" s="153"/>
      <c r="AT146" s="148" t="s">
        <v>139</v>
      </c>
      <c r="AU146" s="148" t="s">
        <v>82</v>
      </c>
      <c r="AV146" s="13" t="s">
        <v>82</v>
      </c>
      <c r="AW146" s="13" t="s">
        <v>33</v>
      </c>
      <c r="AX146" s="13" t="s">
        <v>72</v>
      </c>
      <c r="AY146" s="148" t="s">
        <v>127</v>
      </c>
    </row>
    <row r="147" spans="2:65" s="15" customFormat="1" ht="11.25">
      <c r="B147" s="161"/>
      <c r="D147" s="141" t="s">
        <v>139</v>
      </c>
      <c r="E147" s="162" t="s">
        <v>19</v>
      </c>
      <c r="F147" s="163" t="s">
        <v>155</v>
      </c>
      <c r="H147" s="164">
        <v>537.17999999999995</v>
      </c>
      <c r="I147" s="165"/>
      <c r="L147" s="161"/>
      <c r="M147" s="166"/>
      <c r="T147" s="167"/>
      <c r="AT147" s="162" t="s">
        <v>139</v>
      </c>
      <c r="AU147" s="162" t="s">
        <v>82</v>
      </c>
      <c r="AV147" s="15" t="s">
        <v>128</v>
      </c>
      <c r="AW147" s="15" t="s">
        <v>33</v>
      </c>
      <c r="AX147" s="15" t="s">
        <v>72</v>
      </c>
      <c r="AY147" s="162" t="s">
        <v>127</v>
      </c>
    </row>
    <row r="148" spans="2:65" s="12" customFormat="1" ht="11.25">
      <c r="B148" s="140"/>
      <c r="D148" s="141" t="s">
        <v>139</v>
      </c>
      <c r="E148" s="142" t="s">
        <v>19</v>
      </c>
      <c r="F148" s="143" t="s">
        <v>140</v>
      </c>
      <c r="H148" s="142" t="s">
        <v>19</v>
      </c>
      <c r="I148" s="144"/>
      <c r="L148" s="140"/>
      <c r="M148" s="145"/>
      <c r="T148" s="146"/>
      <c r="AT148" s="142" t="s">
        <v>139</v>
      </c>
      <c r="AU148" s="142" t="s">
        <v>82</v>
      </c>
      <c r="AV148" s="12" t="s">
        <v>80</v>
      </c>
      <c r="AW148" s="12" t="s">
        <v>33</v>
      </c>
      <c r="AX148" s="12" t="s">
        <v>72</v>
      </c>
      <c r="AY148" s="142" t="s">
        <v>127</v>
      </c>
    </row>
    <row r="149" spans="2:65" s="12" customFormat="1" ht="11.25">
      <c r="B149" s="140"/>
      <c r="D149" s="141" t="s">
        <v>139</v>
      </c>
      <c r="E149" s="142" t="s">
        <v>19</v>
      </c>
      <c r="F149" s="143" t="s">
        <v>185</v>
      </c>
      <c r="H149" s="142" t="s">
        <v>19</v>
      </c>
      <c r="I149" s="144"/>
      <c r="L149" s="140"/>
      <c r="M149" s="145"/>
      <c r="T149" s="146"/>
      <c r="AT149" s="142" t="s">
        <v>139</v>
      </c>
      <c r="AU149" s="142" t="s">
        <v>82</v>
      </c>
      <c r="AV149" s="12" t="s">
        <v>80</v>
      </c>
      <c r="AW149" s="12" t="s">
        <v>33</v>
      </c>
      <c r="AX149" s="12" t="s">
        <v>72</v>
      </c>
      <c r="AY149" s="142" t="s">
        <v>127</v>
      </c>
    </row>
    <row r="150" spans="2:65" s="13" customFormat="1" ht="11.25">
      <c r="B150" s="147"/>
      <c r="D150" s="141" t="s">
        <v>139</v>
      </c>
      <c r="E150" s="148" t="s">
        <v>19</v>
      </c>
      <c r="F150" s="149" t="s">
        <v>186</v>
      </c>
      <c r="H150" s="150">
        <v>21.411000000000001</v>
      </c>
      <c r="I150" s="151"/>
      <c r="L150" s="147"/>
      <c r="M150" s="152"/>
      <c r="T150" s="153"/>
      <c r="AT150" s="148" t="s">
        <v>139</v>
      </c>
      <c r="AU150" s="148" t="s">
        <v>82</v>
      </c>
      <c r="AV150" s="13" t="s">
        <v>82</v>
      </c>
      <c r="AW150" s="13" t="s">
        <v>33</v>
      </c>
      <c r="AX150" s="13" t="s">
        <v>72</v>
      </c>
      <c r="AY150" s="148" t="s">
        <v>127</v>
      </c>
    </row>
    <row r="151" spans="2:65" s="12" customFormat="1" ht="11.25">
      <c r="B151" s="140"/>
      <c r="D151" s="141" t="s">
        <v>139</v>
      </c>
      <c r="E151" s="142" t="s">
        <v>19</v>
      </c>
      <c r="F151" s="143" t="s">
        <v>187</v>
      </c>
      <c r="H151" s="142" t="s">
        <v>19</v>
      </c>
      <c r="I151" s="144"/>
      <c r="L151" s="140"/>
      <c r="M151" s="145"/>
      <c r="T151" s="146"/>
      <c r="AT151" s="142" t="s">
        <v>139</v>
      </c>
      <c r="AU151" s="142" t="s">
        <v>82</v>
      </c>
      <c r="AV151" s="12" t="s">
        <v>80</v>
      </c>
      <c r="AW151" s="12" t="s">
        <v>33</v>
      </c>
      <c r="AX151" s="12" t="s">
        <v>72</v>
      </c>
      <c r="AY151" s="142" t="s">
        <v>127</v>
      </c>
    </row>
    <row r="152" spans="2:65" s="13" customFormat="1" ht="11.25">
      <c r="B152" s="147"/>
      <c r="D152" s="141" t="s">
        <v>139</v>
      </c>
      <c r="E152" s="148" t="s">
        <v>19</v>
      </c>
      <c r="F152" s="149" t="s">
        <v>188</v>
      </c>
      <c r="H152" s="150">
        <v>49.043999999999997</v>
      </c>
      <c r="I152" s="151"/>
      <c r="L152" s="147"/>
      <c r="M152" s="152"/>
      <c r="T152" s="153"/>
      <c r="AT152" s="148" t="s">
        <v>139</v>
      </c>
      <c r="AU152" s="148" t="s">
        <v>82</v>
      </c>
      <c r="AV152" s="13" t="s">
        <v>82</v>
      </c>
      <c r="AW152" s="13" t="s">
        <v>33</v>
      </c>
      <c r="AX152" s="13" t="s">
        <v>72</v>
      </c>
      <c r="AY152" s="148" t="s">
        <v>127</v>
      </c>
    </row>
    <row r="153" spans="2:65" s="13" customFormat="1" ht="11.25">
      <c r="B153" s="147"/>
      <c r="D153" s="141" t="s">
        <v>139</v>
      </c>
      <c r="E153" s="148" t="s">
        <v>19</v>
      </c>
      <c r="F153" s="149" t="s">
        <v>189</v>
      </c>
      <c r="H153" s="150">
        <v>7.5679999999999996</v>
      </c>
      <c r="I153" s="151"/>
      <c r="L153" s="147"/>
      <c r="M153" s="152"/>
      <c r="T153" s="153"/>
      <c r="AT153" s="148" t="s">
        <v>139</v>
      </c>
      <c r="AU153" s="148" t="s">
        <v>82</v>
      </c>
      <c r="AV153" s="13" t="s">
        <v>82</v>
      </c>
      <c r="AW153" s="13" t="s">
        <v>33</v>
      </c>
      <c r="AX153" s="13" t="s">
        <v>72</v>
      </c>
      <c r="AY153" s="148" t="s">
        <v>127</v>
      </c>
    </row>
    <row r="154" spans="2:65" s="12" customFormat="1" ht="11.25">
      <c r="B154" s="140"/>
      <c r="D154" s="141" t="s">
        <v>139</v>
      </c>
      <c r="E154" s="142" t="s">
        <v>19</v>
      </c>
      <c r="F154" s="143" t="s">
        <v>190</v>
      </c>
      <c r="H154" s="142" t="s">
        <v>19</v>
      </c>
      <c r="I154" s="144"/>
      <c r="L154" s="140"/>
      <c r="M154" s="145"/>
      <c r="T154" s="146"/>
      <c r="AT154" s="142" t="s">
        <v>139</v>
      </c>
      <c r="AU154" s="142" t="s">
        <v>82</v>
      </c>
      <c r="AV154" s="12" t="s">
        <v>80</v>
      </c>
      <c r="AW154" s="12" t="s">
        <v>33</v>
      </c>
      <c r="AX154" s="12" t="s">
        <v>72</v>
      </c>
      <c r="AY154" s="142" t="s">
        <v>127</v>
      </c>
    </row>
    <row r="155" spans="2:65" s="13" customFormat="1" ht="11.25">
      <c r="B155" s="147"/>
      <c r="D155" s="141" t="s">
        <v>139</v>
      </c>
      <c r="E155" s="148" t="s">
        <v>19</v>
      </c>
      <c r="F155" s="149" t="s">
        <v>191</v>
      </c>
      <c r="H155" s="150">
        <v>28.861000000000001</v>
      </c>
      <c r="I155" s="151"/>
      <c r="L155" s="147"/>
      <c r="M155" s="152"/>
      <c r="T155" s="153"/>
      <c r="AT155" s="148" t="s">
        <v>139</v>
      </c>
      <c r="AU155" s="148" t="s">
        <v>82</v>
      </c>
      <c r="AV155" s="13" t="s">
        <v>82</v>
      </c>
      <c r="AW155" s="13" t="s">
        <v>33</v>
      </c>
      <c r="AX155" s="13" t="s">
        <v>72</v>
      </c>
      <c r="AY155" s="148" t="s">
        <v>127</v>
      </c>
    </row>
    <row r="156" spans="2:65" s="13" customFormat="1" ht="11.25">
      <c r="B156" s="147"/>
      <c r="D156" s="141" t="s">
        <v>139</v>
      </c>
      <c r="E156" s="148" t="s">
        <v>19</v>
      </c>
      <c r="F156" s="149" t="s">
        <v>192</v>
      </c>
      <c r="H156" s="150">
        <v>4.2469999999999999</v>
      </c>
      <c r="I156" s="151"/>
      <c r="L156" s="147"/>
      <c r="M156" s="152"/>
      <c r="T156" s="153"/>
      <c r="AT156" s="148" t="s">
        <v>139</v>
      </c>
      <c r="AU156" s="148" t="s">
        <v>82</v>
      </c>
      <c r="AV156" s="13" t="s">
        <v>82</v>
      </c>
      <c r="AW156" s="13" t="s">
        <v>33</v>
      </c>
      <c r="AX156" s="13" t="s">
        <v>72</v>
      </c>
      <c r="AY156" s="148" t="s">
        <v>127</v>
      </c>
    </row>
    <row r="157" spans="2:65" s="15" customFormat="1" ht="11.25">
      <c r="B157" s="161"/>
      <c r="D157" s="141" t="s">
        <v>139</v>
      </c>
      <c r="E157" s="162" t="s">
        <v>19</v>
      </c>
      <c r="F157" s="163" t="s">
        <v>155</v>
      </c>
      <c r="H157" s="164">
        <v>111.131</v>
      </c>
      <c r="I157" s="165"/>
      <c r="L157" s="161"/>
      <c r="M157" s="166"/>
      <c r="T157" s="167"/>
      <c r="AT157" s="162" t="s">
        <v>139</v>
      </c>
      <c r="AU157" s="162" t="s">
        <v>82</v>
      </c>
      <c r="AV157" s="15" t="s">
        <v>128</v>
      </c>
      <c r="AW157" s="15" t="s">
        <v>33</v>
      </c>
      <c r="AX157" s="15" t="s">
        <v>72</v>
      </c>
      <c r="AY157" s="162" t="s">
        <v>127</v>
      </c>
    </row>
    <row r="158" spans="2:65" s="14" customFormat="1" ht="11.25">
      <c r="B158" s="154"/>
      <c r="D158" s="141" t="s">
        <v>139</v>
      </c>
      <c r="E158" s="155" t="s">
        <v>19</v>
      </c>
      <c r="F158" s="156" t="s">
        <v>145</v>
      </c>
      <c r="H158" s="157">
        <v>648.31100000000004</v>
      </c>
      <c r="I158" s="158"/>
      <c r="L158" s="154"/>
      <c r="M158" s="159"/>
      <c r="T158" s="160"/>
      <c r="AT158" s="155" t="s">
        <v>139</v>
      </c>
      <c r="AU158" s="155" t="s">
        <v>82</v>
      </c>
      <c r="AV158" s="14" t="s">
        <v>135</v>
      </c>
      <c r="AW158" s="14" t="s">
        <v>33</v>
      </c>
      <c r="AX158" s="14" t="s">
        <v>80</v>
      </c>
      <c r="AY158" s="155" t="s">
        <v>127</v>
      </c>
    </row>
    <row r="159" spans="2:65" s="1" customFormat="1" ht="37.9" customHeight="1">
      <c r="B159" s="32"/>
      <c r="C159" s="123" t="s">
        <v>193</v>
      </c>
      <c r="D159" s="123" t="s">
        <v>130</v>
      </c>
      <c r="E159" s="124" t="s">
        <v>194</v>
      </c>
      <c r="F159" s="125" t="s">
        <v>195</v>
      </c>
      <c r="G159" s="126" t="s">
        <v>170</v>
      </c>
      <c r="H159" s="127">
        <v>38.01</v>
      </c>
      <c r="I159" s="128"/>
      <c r="J159" s="129">
        <f>ROUND(I159*H159,2)</f>
        <v>0</v>
      </c>
      <c r="K159" s="125" t="s">
        <v>134</v>
      </c>
      <c r="L159" s="32"/>
      <c r="M159" s="130" t="s">
        <v>19</v>
      </c>
      <c r="N159" s="131" t="s">
        <v>43</v>
      </c>
      <c r="P159" s="132">
        <f>O159*H159</f>
        <v>0</v>
      </c>
      <c r="Q159" s="132">
        <v>0.27128000000000002</v>
      </c>
      <c r="R159" s="132">
        <f>Q159*H159</f>
        <v>10.3113528</v>
      </c>
      <c r="S159" s="132">
        <v>0</v>
      </c>
      <c r="T159" s="133">
        <f>S159*H159</f>
        <v>0</v>
      </c>
      <c r="AR159" s="134" t="s">
        <v>135</v>
      </c>
      <c r="AT159" s="134" t="s">
        <v>130</v>
      </c>
      <c r="AU159" s="134" t="s">
        <v>82</v>
      </c>
      <c r="AY159" s="17" t="s">
        <v>127</v>
      </c>
      <c r="BE159" s="135">
        <f>IF(N159="základní",J159,0)</f>
        <v>0</v>
      </c>
      <c r="BF159" s="135">
        <f>IF(N159="snížená",J159,0)</f>
        <v>0</v>
      </c>
      <c r="BG159" s="135">
        <f>IF(N159="zákl. přenesená",J159,0)</f>
        <v>0</v>
      </c>
      <c r="BH159" s="135">
        <f>IF(N159="sníž. přenesená",J159,0)</f>
        <v>0</v>
      </c>
      <c r="BI159" s="135">
        <f>IF(N159="nulová",J159,0)</f>
        <v>0</v>
      </c>
      <c r="BJ159" s="17" t="s">
        <v>80</v>
      </c>
      <c r="BK159" s="135">
        <f>ROUND(I159*H159,2)</f>
        <v>0</v>
      </c>
      <c r="BL159" s="17" t="s">
        <v>135</v>
      </c>
      <c r="BM159" s="134" t="s">
        <v>196</v>
      </c>
    </row>
    <row r="160" spans="2:65" s="1" customFormat="1" ht="11.25">
      <c r="B160" s="32"/>
      <c r="D160" s="136" t="s">
        <v>137</v>
      </c>
      <c r="F160" s="137" t="s">
        <v>197</v>
      </c>
      <c r="I160" s="138"/>
      <c r="L160" s="32"/>
      <c r="M160" s="139"/>
      <c r="T160" s="53"/>
      <c r="AT160" s="17" t="s">
        <v>137</v>
      </c>
      <c r="AU160" s="17" t="s">
        <v>82</v>
      </c>
    </row>
    <row r="161" spans="2:65" s="12" customFormat="1" ht="11.25">
      <c r="B161" s="140"/>
      <c r="D161" s="141" t="s">
        <v>139</v>
      </c>
      <c r="E161" s="142" t="s">
        <v>19</v>
      </c>
      <c r="F161" s="143" t="s">
        <v>140</v>
      </c>
      <c r="H161" s="142" t="s">
        <v>19</v>
      </c>
      <c r="I161" s="144"/>
      <c r="L161" s="140"/>
      <c r="M161" s="145"/>
      <c r="T161" s="146"/>
      <c r="AT161" s="142" t="s">
        <v>139</v>
      </c>
      <c r="AU161" s="142" t="s">
        <v>82</v>
      </c>
      <c r="AV161" s="12" t="s">
        <v>80</v>
      </c>
      <c r="AW161" s="12" t="s">
        <v>33</v>
      </c>
      <c r="AX161" s="12" t="s">
        <v>72</v>
      </c>
      <c r="AY161" s="142" t="s">
        <v>127</v>
      </c>
    </row>
    <row r="162" spans="2:65" s="13" customFormat="1" ht="11.25">
      <c r="B162" s="147"/>
      <c r="D162" s="141" t="s">
        <v>139</v>
      </c>
      <c r="E162" s="148" t="s">
        <v>19</v>
      </c>
      <c r="F162" s="149" t="s">
        <v>198</v>
      </c>
      <c r="H162" s="150">
        <v>9.24</v>
      </c>
      <c r="I162" s="151"/>
      <c r="L162" s="147"/>
      <c r="M162" s="152"/>
      <c r="T162" s="153"/>
      <c r="AT162" s="148" t="s">
        <v>139</v>
      </c>
      <c r="AU162" s="148" t="s">
        <v>82</v>
      </c>
      <c r="AV162" s="13" t="s">
        <v>82</v>
      </c>
      <c r="AW162" s="13" t="s">
        <v>33</v>
      </c>
      <c r="AX162" s="13" t="s">
        <v>72</v>
      </c>
      <c r="AY162" s="148" t="s">
        <v>127</v>
      </c>
    </row>
    <row r="163" spans="2:65" s="13" customFormat="1" ht="11.25">
      <c r="B163" s="147"/>
      <c r="D163" s="141" t="s">
        <v>139</v>
      </c>
      <c r="E163" s="148" t="s">
        <v>19</v>
      </c>
      <c r="F163" s="149" t="s">
        <v>199</v>
      </c>
      <c r="H163" s="150">
        <v>4.62</v>
      </c>
      <c r="I163" s="151"/>
      <c r="L163" s="147"/>
      <c r="M163" s="152"/>
      <c r="T163" s="153"/>
      <c r="AT163" s="148" t="s">
        <v>139</v>
      </c>
      <c r="AU163" s="148" t="s">
        <v>82</v>
      </c>
      <c r="AV163" s="13" t="s">
        <v>82</v>
      </c>
      <c r="AW163" s="13" t="s">
        <v>33</v>
      </c>
      <c r="AX163" s="13" t="s">
        <v>72</v>
      </c>
      <c r="AY163" s="148" t="s">
        <v>127</v>
      </c>
    </row>
    <row r="164" spans="2:65" s="13" customFormat="1" ht="11.25">
      <c r="B164" s="147"/>
      <c r="D164" s="141" t="s">
        <v>139</v>
      </c>
      <c r="E164" s="148" t="s">
        <v>19</v>
      </c>
      <c r="F164" s="149" t="s">
        <v>200</v>
      </c>
      <c r="H164" s="150">
        <v>4.62</v>
      </c>
      <c r="I164" s="151"/>
      <c r="L164" s="147"/>
      <c r="M164" s="152"/>
      <c r="T164" s="153"/>
      <c r="AT164" s="148" t="s">
        <v>139</v>
      </c>
      <c r="AU164" s="148" t="s">
        <v>82</v>
      </c>
      <c r="AV164" s="13" t="s">
        <v>82</v>
      </c>
      <c r="AW164" s="13" t="s">
        <v>33</v>
      </c>
      <c r="AX164" s="13" t="s">
        <v>72</v>
      </c>
      <c r="AY164" s="148" t="s">
        <v>127</v>
      </c>
    </row>
    <row r="165" spans="2:65" s="13" customFormat="1" ht="11.25">
      <c r="B165" s="147"/>
      <c r="D165" s="141" t="s">
        <v>139</v>
      </c>
      <c r="E165" s="148" t="s">
        <v>19</v>
      </c>
      <c r="F165" s="149" t="s">
        <v>201</v>
      </c>
      <c r="H165" s="150">
        <v>2.415</v>
      </c>
      <c r="I165" s="151"/>
      <c r="L165" s="147"/>
      <c r="M165" s="152"/>
      <c r="T165" s="153"/>
      <c r="AT165" s="148" t="s">
        <v>139</v>
      </c>
      <c r="AU165" s="148" t="s">
        <v>82</v>
      </c>
      <c r="AV165" s="13" t="s">
        <v>82</v>
      </c>
      <c r="AW165" s="13" t="s">
        <v>33</v>
      </c>
      <c r="AX165" s="13" t="s">
        <v>72</v>
      </c>
      <c r="AY165" s="148" t="s">
        <v>127</v>
      </c>
    </row>
    <row r="166" spans="2:65" s="13" customFormat="1" ht="11.25">
      <c r="B166" s="147"/>
      <c r="D166" s="141" t="s">
        <v>139</v>
      </c>
      <c r="E166" s="148" t="s">
        <v>19</v>
      </c>
      <c r="F166" s="149" t="s">
        <v>202</v>
      </c>
      <c r="H166" s="150">
        <v>9.66</v>
      </c>
      <c r="I166" s="151"/>
      <c r="L166" s="147"/>
      <c r="M166" s="152"/>
      <c r="T166" s="153"/>
      <c r="AT166" s="148" t="s">
        <v>139</v>
      </c>
      <c r="AU166" s="148" t="s">
        <v>82</v>
      </c>
      <c r="AV166" s="13" t="s">
        <v>82</v>
      </c>
      <c r="AW166" s="13" t="s">
        <v>33</v>
      </c>
      <c r="AX166" s="13" t="s">
        <v>72</v>
      </c>
      <c r="AY166" s="148" t="s">
        <v>127</v>
      </c>
    </row>
    <row r="167" spans="2:65" s="13" customFormat="1" ht="11.25">
      <c r="B167" s="147"/>
      <c r="D167" s="141" t="s">
        <v>139</v>
      </c>
      <c r="E167" s="148" t="s">
        <v>19</v>
      </c>
      <c r="F167" s="149" t="s">
        <v>203</v>
      </c>
      <c r="H167" s="150">
        <v>2.415</v>
      </c>
      <c r="I167" s="151"/>
      <c r="L167" s="147"/>
      <c r="M167" s="152"/>
      <c r="T167" s="153"/>
      <c r="AT167" s="148" t="s">
        <v>139</v>
      </c>
      <c r="AU167" s="148" t="s">
        <v>82</v>
      </c>
      <c r="AV167" s="13" t="s">
        <v>82</v>
      </c>
      <c r="AW167" s="13" t="s">
        <v>33</v>
      </c>
      <c r="AX167" s="13" t="s">
        <v>72</v>
      </c>
      <c r="AY167" s="148" t="s">
        <v>127</v>
      </c>
    </row>
    <row r="168" spans="2:65" s="13" customFormat="1" ht="11.25">
      <c r="B168" s="147"/>
      <c r="D168" s="141" t="s">
        <v>139</v>
      </c>
      <c r="E168" s="148" t="s">
        <v>19</v>
      </c>
      <c r="F168" s="149" t="s">
        <v>204</v>
      </c>
      <c r="H168" s="150">
        <v>5.04</v>
      </c>
      <c r="I168" s="151"/>
      <c r="L168" s="147"/>
      <c r="M168" s="152"/>
      <c r="T168" s="153"/>
      <c r="AT168" s="148" t="s">
        <v>139</v>
      </c>
      <c r="AU168" s="148" t="s">
        <v>82</v>
      </c>
      <c r="AV168" s="13" t="s">
        <v>82</v>
      </c>
      <c r="AW168" s="13" t="s">
        <v>33</v>
      </c>
      <c r="AX168" s="13" t="s">
        <v>72</v>
      </c>
      <c r="AY168" s="148" t="s">
        <v>127</v>
      </c>
    </row>
    <row r="169" spans="2:65" s="14" customFormat="1" ht="11.25">
      <c r="B169" s="154"/>
      <c r="D169" s="141" t="s">
        <v>139</v>
      </c>
      <c r="E169" s="155" t="s">
        <v>19</v>
      </c>
      <c r="F169" s="156" t="s">
        <v>145</v>
      </c>
      <c r="H169" s="157">
        <v>38.01</v>
      </c>
      <c r="I169" s="158"/>
      <c r="L169" s="154"/>
      <c r="M169" s="159"/>
      <c r="T169" s="160"/>
      <c r="AT169" s="155" t="s">
        <v>139</v>
      </c>
      <c r="AU169" s="155" t="s">
        <v>82</v>
      </c>
      <c r="AV169" s="14" t="s">
        <v>135</v>
      </c>
      <c r="AW169" s="14" t="s">
        <v>33</v>
      </c>
      <c r="AX169" s="14" t="s">
        <v>80</v>
      </c>
      <c r="AY169" s="155" t="s">
        <v>127</v>
      </c>
    </row>
    <row r="170" spans="2:65" s="1" customFormat="1" ht="49.15" customHeight="1">
      <c r="B170" s="32"/>
      <c r="C170" s="123" t="s">
        <v>205</v>
      </c>
      <c r="D170" s="123" t="s">
        <v>130</v>
      </c>
      <c r="E170" s="124" t="s">
        <v>206</v>
      </c>
      <c r="F170" s="125" t="s">
        <v>207</v>
      </c>
      <c r="G170" s="126" t="s">
        <v>170</v>
      </c>
      <c r="H170" s="127">
        <v>167.96</v>
      </c>
      <c r="I170" s="128"/>
      <c r="J170" s="129">
        <f>ROUND(I170*H170,2)</f>
        <v>0</v>
      </c>
      <c r="K170" s="125" t="s">
        <v>134</v>
      </c>
      <c r="L170" s="32"/>
      <c r="M170" s="130" t="s">
        <v>19</v>
      </c>
      <c r="N170" s="131" t="s">
        <v>43</v>
      </c>
      <c r="P170" s="132">
        <f>O170*H170</f>
        <v>0</v>
      </c>
      <c r="Q170" s="132">
        <v>0.23458000000000001</v>
      </c>
      <c r="R170" s="132">
        <f>Q170*H170</f>
        <v>39.400056800000002</v>
      </c>
      <c r="S170" s="132">
        <v>0</v>
      </c>
      <c r="T170" s="133">
        <f>S170*H170</f>
        <v>0</v>
      </c>
      <c r="AR170" s="134" t="s">
        <v>135</v>
      </c>
      <c r="AT170" s="134" t="s">
        <v>130</v>
      </c>
      <c r="AU170" s="134" t="s">
        <v>82</v>
      </c>
      <c r="AY170" s="17" t="s">
        <v>127</v>
      </c>
      <c r="BE170" s="135">
        <f>IF(N170="základní",J170,0)</f>
        <v>0</v>
      </c>
      <c r="BF170" s="135">
        <f>IF(N170="snížená",J170,0)</f>
        <v>0</v>
      </c>
      <c r="BG170" s="135">
        <f>IF(N170="zákl. přenesená",J170,0)</f>
        <v>0</v>
      </c>
      <c r="BH170" s="135">
        <f>IF(N170="sníž. přenesená",J170,0)</f>
        <v>0</v>
      </c>
      <c r="BI170" s="135">
        <f>IF(N170="nulová",J170,0)</f>
        <v>0</v>
      </c>
      <c r="BJ170" s="17" t="s">
        <v>80</v>
      </c>
      <c r="BK170" s="135">
        <f>ROUND(I170*H170,2)</f>
        <v>0</v>
      </c>
      <c r="BL170" s="17" t="s">
        <v>135</v>
      </c>
      <c r="BM170" s="134" t="s">
        <v>208</v>
      </c>
    </row>
    <row r="171" spans="2:65" s="1" customFormat="1" ht="11.25">
      <c r="B171" s="32"/>
      <c r="D171" s="136" t="s">
        <v>137</v>
      </c>
      <c r="F171" s="137" t="s">
        <v>209</v>
      </c>
      <c r="I171" s="138"/>
      <c r="L171" s="32"/>
      <c r="M171" s="139"/>
      <c r="T171" s="53"/>
      <c r="AT171" s="17" t="s">
        <v>137</v>
      </c>
      <c r="AU171" s="17" t="s">
        <v>82</v>
      </c>
    </row>
    <row r="172" spans="2:65" s="12" customFormat="1" ht="11.25">
      <c r="B172" s="140"/>
      <c r="D172" s="141" t="s">
        <v>139</v>
      </c>
      <c r="E172" s="142" t="s">
        <v>19</v>
      </c>
      <c r="F172" s="143" t="s">
        <v>140</v>
      </c>
      <c r="H172" s="142" t="s">
        <v>19</v>
      </c>
      <c r="I172" s="144"/>
      <c r="L172" s="140"/>
      <c r="M172" s="145"/>
      <c r="T172" s="146"/>
      <c r="AT172" s="142" t="s">
        <v>139</v>
      </c>
      <c r="AU172" s="142" t="s">
        <v>82</v>
      </c>
      <c r="AV172" s="12" t="s">
        <v>80</v>
      </c>
      <c r="AW172" s="12" t="s">
        <v>33</v>
      </c>
      <c r="AX172" s="12" t="s">
        <v>72</v>
      </c>
      <c r="AY172" s="142" t="s">
        <v>127</v>
      </c>
    </row>
    <row r="173" spans="2:65" s="13" customFormat="1" ht="22.5">
      <c r="B173" s="147"/>
      <c r="D173" s="141" t="s">
        <v>139</v>
      </c>
      <c r="E173" s="148" t="s">
        <v>19</v>
      </c>
      <c r="F173" s="149" t="s">
        <v>210</v>
      </c>
      <c r="H173" s="150">
        <v>39.319000000000003</v>
      </c>
      <c r="I173" s="151"/>
      <c r="L173" s="147"/>
      <c r="M173" s="152"/>
      <c r="T173" s="153"/>
      <c r="AT173" s="148" t="s">
        <v>139</v>
      </c>
      <c r="AU173" s="148" t="s">
        <v>82</v>
      </c>
      <c r="AV173" s="13" t="s">
        <v>82</v>
      </c>
      <c r="AW173" s="13" t="s">
        <v>33</v>
      </c>
      <c r="AX173" s="13" t="s">
        <v>72</v>
      </c>
      <c r="AY173" s="148" t="s">
        <v>127</v>
      </c>
    </row>
    <row r="174" spans="2:65" s="13" customFormat="1" ht="11.25">
      <c r="B174" s="147"/>
      <c r="D174" s="141" t="s">
        <v>139</v>
      </c>
      <c r="E174" s="148" t="s">
        <v>19</v>
      </c>
      <c r="F174" s="149" t="s">
        <v>211</v>
      </c>
      <c r="H174" s="150">
        <v>47.85</v>
      </c>
      <c r="I174" s="151"/>
      <c r="L174" s="147"/>
      <c r="M174" s="152"/>
      <c r="T174" s="153"/>
      <c r="AT174" s="148" t="s">
        <v>139</v>
      </c>
      <c r="AU174" s="148" t="s">
        <v>82</v>
      </c>
      <c r="AV174" s="13" t="s">
        <v>82</v>
      </c>
      <c r="AW174" s="13" t="s">
        <v>33</v>
      </c>
      <c r="AX174" s="13" t="s">
        <v>72</v>
      </c>
      <c r="AY174" s="148" t="s">
        <v>127</v>
      </c>
    </row>
    <row r="175" spans="2:65" s="13" customFormat="1" ht="11.25">
      <c r="B175" s="147"/>
      <c r="D175" s="141" t="s">
        <v>139</v>
      </c>
      <c r="E175" s="148" t="s">
        <v>19</v>
      </c>
      <c r="F175" s="149" t="s">
        <v>212</v>
      </c>
      <c r="H175" s="150">
        <v>38.5</v>
      </c>
      <c r="I175" s="151"/>
      <c r="L175" s="147"/>
      <c r="M175" s="152"/>
      <c r="T175" s="153"/>
      <c r="AT175" s="148" t="s">
        <v>139</v>
      </c>
      <c r="AU175" s="148" t="s">
        <v>82</v>
      </c>
      <c r="AV175" s="13" t="s">
        <v>82</v>
      </c>
      <c r="AW175" s="13" t="s">
        <v>33</v>
      </c>
      <c r="AX175" s="13" t="s">
        <v>72</v>
      </c>
      <c r="AY175" s="148" t="s">
        <v>127</v>
      </c>
    </row>
    <row r="176" spans="2:65" s="13" customFormat="1" ht="11.25">
      <c r="B176" s="147"/>
      <c r="D176" s="141" t="s">
        <v>139</v>
      </c>
      <c r="E176" s="148" t="s">
        <v>19</v>
      </c>
      <c r="F176" s="149" t="s">
        <v>213</v>
      </c>
      <c r="H176" s="150">
        <v>22.352</v>
      </c>
      <c r="I176" s="151"/>
      <c r="L176" s="147"/>
      <c r="M176" s="152"/>
      <c r="T176" s="153"/>
      <c r="AT176" s="148" t="s">
        <v>139</v>
      </c>
      <c r="AU176" s="148" t="s">
        <v>82</v>
      </c>
      <c r="AV176" s="13" t="s">
        <v>82</v>
      </c>
      <c r="AW176" s="13" t="s">
        <v>33</v>
      </c>
      <c r="AX176" s="13" t="s">
        <v>72</v>
      </c>
      <c r="AY176" s="148" t="s">
        <v>127</v>
      </c>
    </row>
    <row r="177" spans="2:65" s="13" customFormat="1" ht="11.25">
      <c r="B177" s="147"/>
      <c r="D177" s="141" t="s">
        <v>139</v>
      </c>
      <c r="E177" s="148" t="s">
        <v>19</v>
      </c>
      <c r="F177" s="149" t="s">
        <v>214</v>
      </c>
      <c r="H177" s="150">
        <v>19.939</v>
      </c>
      <c r="I177" s="151"/>
      <c r="L177" s="147"/>
      <c r="M177" s="152"/>
      <c r="T177" s="153"/>
      <c r="AT177" s="148" t="s">
        <v>139</v>
      </c>
      <c r="AU177" s="148" t="s">
        <v>82</v>
      </c>
      <c r="AV177" s="13" t="s">
        <v>82</v>
      </c>
      <c r="AW177" s="13" t="s">
        <v>33</v>
      </c>
      <c r="AX177" s="13" t="s">
        <v>72</v>
      </c>
      <c r="AY177" s="148" t="s">
        <v>127</v>
      </c>
    </row>
    <row r="178" spans="2:65" s="14" customFormat="1" ht="11.25">
      <c r="B178" s="154"/>
      <c r="D178" s="141" t="s">
        <v>139</v>
      </c>
      <c r="E178" s="155" t="s">
        <v>19</v>
      </c>
      <c r="F178" s="156" t="s">
        <v>145</v>
      </c>
      <c r="H178" s="157">
        <v>167.96</v>
      </c>
      <c r="I178" s="158"/>
      <c r="L178" s="154"/>
      <c r="M178" s="159"/>
      <c r="T178" s="160"/>
      <c r="AT178" s="155" t="s">
        <v>139</v>
      </c>
      <c r="AU178" s="155" t="s">
        <v>82</v>
      </c>
      <c r="AV178" s="14" t="s">
        <v>135</v>
      </c>
      <c r="AW178" s="14" t="s">
        <v>33</v>
      </c>
      <c r="AX178" s="14" t="s">
        <v>80</v>
      </c>
      <c r="AY178" s="155" t="s">
        <v>127</v>
      </c>
    </row>
    <row r="179" spans="2:65" s="1" customFormat="1" ht="37.9" customHeight="1">
      <c r="B179" s="32"/>
      <c r="C179" s="123" t="s">
        <v>215</v>
      </c>
      <c r="D179" s="123" t="s">
        <v>130</v>
      </c>
      <c r="E179" s="124" t="s">
        <v>216</v>
      </c>
      <c r="F179" s="125" t="s">
        <v>217</v>
      </c>
      <c r="G179" s="126" t="s">
        <v>170</v>
      </c>
      <c r="H179" s="127">
        <v>5.2</v>
      </c>
      <c r="I179" s="128"/>
      <c r="J179" s="129">
        <f>ROUND(I179*H179,2)</f>
        <v>0</v>
      </c>
      <c r="K179" s="125" t="s">
        <v>134</v>
      </c>
      <c r="L179" s="32"/>
      <c r="M179" s="130" t="s">
        <v>19</v>
      </c>
      <c r="N179" s="131" t="s">
        <v>43</v>
      </c>
      <c r="P179" s="132">
        <f>O179*H179</f>
        <v>0</v>
      </c>
      <c r="Q179" s="132">
        <v>0.17818000000000001</v>
      </c>
      <c r="R179" s="132">
        <f>Q179*H179</f>
        <v>0.92653600000000003</v>
      </c>
      <c r="S179" s="132">
        <v>0</v>
      </c>
      <c r="T179" s="133">
        <f>S179*H179</f>
        <v>0</v>
      </c>
      <c r="AR179" s="134" t="s">
        <v>135</v>
      </c>
      <c r="AT179" s="134" t="s">
        <v>130</v>
      </c>
      <c r="AU179" s="134" t="s">
        <v>82</v>
      </c>
      <c r="AY179" s="17" t="s">
        <v>127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7" t="s">
        <v>80</v>
      </c>
      <c r="BK179" s="135">
        <f>ROUND(I179*H179,2)</f>
        <v>0</v>
      </c>
      <c r="BL179" s="17" t="s">
        <v>135</v>
      </c>
      <c r="BM179" s="134" t="s">
        <v>218</v>
      </c>
    </row>
    <row r="180" spans="2:65" s="1" customFormat="1" ht="11.25">
      <c r="B180" s="32"/>
      <c r="D180" s="136" t="s">
        <v>137</v>
      </c>
      <c r="F180" s="137" t="s">
        <v>219</v>
      </c>
      <c r="I180" s="138"/>
      <c r="L180" s="32"/>
      <c r="M180" s="139"/>
      <c r="T180" s="53"/>
      <c r="AT180" s="17" t="s">
        <v>137</v>
      </c>
      <c r="AU180" s="17" t="s">
        <v>82</v>
      </c>
    </row>
    <row r="181" spans="2:65" s="12" customFormat="1" ht="11.25">
      <c r="B181" s="140"/>
      <c r="D181" s="141" t="s">
        <v>139</v>
      </c>
      <c r="E181" s="142" t="s">
        <v>19</v>
      </c>
      <c r="F181" s="143" t="s">
        <v>140</v>
      </c>
      <c r="H181" s="142" t="s">
        <v>19</v>
      </c>
      <c r="I181" s="144"/>
      <c r="L181" s="140"/>
      <c r="M181" s="145"/>
      <c r="T181" s="146"/>
      <c r="AT181" s="142" t="s">
        <v>139</v>
      </c>
      <c r="AU181" s="142" t="s">
        <v>82</v>
      </c>
      <c r="AV181" s="12" t="s">
        <v>80</v>
      </c>
      <c r="AW181" s="12" t="s">
        <v>33</v>
      </c>
      <c r="AX181" s="12" t="s">
        <v>72</v>
      </c>
      <c r="AY181" s="142" t="s">
        <v>127</v>
      </c>
    </row>
    <row r="182" spans="2:65" s="13" customFormat="1" ht="11.25">
      <c r="B182" s="147"/>
      <c r="D182" s="141" t="s">
        <v>139</v>
      </c>
      <c r="E182" s="148" t="s">
        <v>19</v>
      </c>
      <c r="F182" s="149" t="s">
        <v>220</v>
      </c>
      <c r="H182" s="150">
        <v>8.6</v>
      </c>
      <c r="I182" s="151"/>
      <c r="L182" s="147"/>
      <c r="M182" s="152"/>
      <c r="T182" s="153"/>
      <c r="AT182" s="148" t="s">
        <v>139</v>
      </c>
      <c r="AU182" s="148" t="s">
        <v>82</v>
      </c>
      <c r="AV182" s="13" t="s">
        <v>82</v>
      </c>
      <c r="AW182" s="13" t="s">
        <v>33</v>
      </c>
      <c r="AX182" s="13" t="s">
        <v>72</v>
      </c>
      <c r="AY182" s="148" t="s">
        <v>127</v>
      </c>
    </row>
    <row r="183" spans="2:65" s="13" customFormat="1" ht="11.25">
      <c r="B183" s="147"/>
      <c r="D183" s="141" t="s">
        <v>139</v>
      </c>
      <c r="E183" s="148" t="s">
        <v>19</v>
      </c>
      <c r="F183" s="149" t="s">
        <v>221</v>
      </c>
      <c r="H183" s="150">
        <v>3</v>
      </c>
      <c r="I183" s="151"/>
      <c r="L183" s="147"/>
      <c r="M183" s="152"/>
      <c r="T183" s="153"/>
      <c r="AT183" s="148" t="s">
        <v>139</v>
      </c>
      <c r="AU183" s="148" t="s">
        <v>82</v>
      </c>
      <c r="AV183" s="13" t="s">
        <v>82</v>
      </c>
      <c r="AW183" s="13" t="s">
        <v>33</v>
      </c>
      <c r="AX183" s="13" t="s">
        <v>72</v>
      </c>
      <c r="AY183" s="148" t="s">
        <v>127</v>
      </c>
    </row>
    <row r="184" spans="2:65" s="13" customFormat="1" ht="11.25">
      <c r="B184" s="147"/>
      <c r="D184" s="141" t="s">
        <v>139</v>
      </c>
      <c r="E184" s="148" t="s">
        <v>19</v>
      </c>
      <c r="F184" s="149" t="s">
        <v>222</v>
      </c>
      <c r="H184" s="150">
        <v>3</v>
      </c>
      <c r="I184" s="151"/>
      <c r="L184" s="147"/>
      <c r="M184" s="152"/>
      <c r="T184" s="153"/>
      <c r="AT184" s="148" t="s">
        <v>139</v>
      </c>
      <c r="AU184" s="148" t="s">
        <v>82</v>
      </c>
      <c r="AV184" s="13" t="s">
        <v>82</v>
      </c>
      <c r="AW184" s="13" t="s">
        <v>33</v>
      </c>
      <c r="AX184" s="13" t="s">
        <v>72</v>
      </c>
      <c r="AY184" s="148" t="s">
        <v>127</v>
      </c>
    </row>
    <row r="185" spans="2:65" s="13" customFormat="1" ht="11.25">
      <c r="B185" s="147"/>
      <c r="D185" s="141" t="s">
        <v>139</v>
      </c>
      <c r="E185" s="148" t="s">
        <v>19</v>
      </c>
      <c r="F185" s="149" t="s">
        <v>165</v>
      </c>
      <c r="H185" s="150">
        <v>3</v>
      </c>
      <c r="I185" s="151"/>
      <c r="L185" s="147"/>
      <c r="M185" s="152"/>
      <c r="T185" s="153"/>
      <c r="AT185" s="148" t="s">
        <v>139</v>
      </c>
      <c r="AU185" s="148" t="s">
        <v>82</v>
      </c>
      <c r="AV185" s="13" t="s">
        <v>82</v>
      </c>
      <c r="AW185" s="13" t="s">
        <v>33</v>
      </c>
      <c r="AX185" s="13" t="s">
        <v>72</v>
      </c>
      <c r="AY185" s="148" t="s">
        <v>127</v>
      </c>
    </row>
    <row r="186" spans="2:65" s="13" customFormat="1" ht="11.25">
      <c r="B186" s="147"/>
      <c r="D186" s="141" t="s">
        <v>139</v>
      </c>
      <c r="E186" s="148" t="s">
        <v>19</v>
      </c>
      <c r="F186" s="149" t="s">
        <v>223</v>
      </c>
      <c r="H186" s="150">
        <v>8.4</v>
      </c>
      <c r="I186" s="151"/>
      <c r="L186" s="147"/>
      <c r="M186" s="152"/>
      <c r="T186" s="153"/>
      <c r="AT186" s="148" t="s">
        <v>139</v>
      </c>
      <c r="AU186" s="148" t="s">
        <v>82</v>
      </c>
      <c r="AV186" s="13" t="s">
        <v>82</v>
      </c>
      <c r="AW186" s="13" t="s">
        <v>33</v>
      </c>
      <c r="AX186" s="13" t="s">
        <v>72</v>
      </c>
      <c r="AY186" s="148" t="s">
        <v>127</v>
      </c>
    </row>
    <row r="187" spans="2:65" s="15" customFormat="1" ht="11.25">
      <c r="B187" s="161"/>
      <c r="D187" s="141" t="s">
        <v>139</v>
      </c>
      <c r="E187" s="162" t="s">
        <v>19</v>
      </c>
      <c r="F187" s="163" t="s">
        <v>155</v>
      </c>
      <c r="H187" s="164">
        <v>26</v>
      </c>
      <c r="I187" s="165"/>
      <c r="L187" s="161"/>
      <c r="M187" s="166"/>
      <c r="T187" s="167"/>
      <c r="AT187" s="162" t="s">
        <v>139</v>
      </c>
      <c r="AU187" s="162" t="s">
        <v>82</v>
      </c>
      <c r="AV187" s="15" t="s">
        <v>128</v>
      </c>
      <c r="AW187" s="15" t="s">
        <v>33</v>
      </c>
      <c r="AX187" s="15" t="s">
        <v>72</v>
      </c>
      <c r="AY187" s="162" t="s">
        <v>127</v>
      </c>
    </row>
    <row r="188" spans="2:65" s="13" customFormat="1" ht="11.25">
      <c r="B188" s="147"/>
      <c r="D188" s="141" t="s">
        <v>139</v>
      </c>
      <c r="E188" s="148" t="s">
        <v>19</v>
      </c>
      <c r="F188" s="149" t="s">
        <v>224</v>
      </c>
      <c r="H188" s="150">
        <v>5.2</v>
      </c>
      <c r="I188" s="151"/>
      <c r="L188" s="147"/>
      <c r="M188" s="152"/>
      <c r="T188" s="153"/>
      <c r="AT188" s="148" t="s">
        <v>139</v>
      </c>
      <c r="AU188" s="148" t="s">
        <v>82</v>
      </c>
      <c r="AV188" s="13" t="s">
        <v>82</v>
      </c>
      <c r="AW188" s="13" t="s">
        <v>33</v>
      </c>
      <c r="AX188" s="13" t="s">
        <v>80</v>
      </c>
      <c r="AY188" s="148" t="s">
        <v>127</v>
      </c>
    </row>
    <row r="189" spans="2:65" s="11" customFormat="1" ht="22.9" customHeight="1">
      <c r="B189" s="111"/>
      <c r="D189" s="112" t="s">
        <v>71</v>
      </c>
      <c r="E189" s="121" t="s">
        <v>205</v>
      </c>
      <c r="F189" s="121" t="s">
        <v>225</v>
      </c>
      <c r="I189" s="114"/>
      <c r="J189" s="122">
        <f>BK189</f>
        <v>0</v>
      </c>
      <c r="L189" s="111"/>
      <c r="M189" s="116"/>
      <c r="P189" s="117">
        <f>SUM(P190:P331)</f>
        <v>0</v>
      </c>
      <c r="R189" s="117">
        <f>SUM(R190:R331)</f>
        <v>162.07415056999997</v>
      </c>
      <c r="T189" s="118">
        <f>SUM(T190:T331)</f>
        <v>0</v>
      </c>
      <c r="AR189" s="112" t="s">
        <v>80</v>
      </c>
      <c r="AT189" s="119" t="s">
        <v>71</v>
      </c>
      <c r="AU189" s="119" t="s">
        <v>80</v>
      </c>
      <c r="AY189" s="112" t="s">
        <v>127</v>
      </c>
      <c r="BK189" s="120">
        <f>SUM(BK190:BK331)</f>
        <v>0</v>
      </c>
    </row>
    <row r="190" spans="2:65" s="1" customFormat="1" ht="37.9" customHeight="1">
      <c r="B190" s="32"/>
      <c r="C190" s="123" t="s">
        <v>226</v>
      </c>
      <c r="D190" s="123" t="s">
        <v>130</v>
      </c>
      <c r="E190" s="124" t="s">
        <v>227</v>
      </c>
      <c r="F190" s="125" t="s">
        <v>228</v>
      </c>
      <c r="G190" s="126" t="s">
        <v>170</v>
      </c>
      <c r="H190" s="127">
        <v>1561.07</v>
      </c>
      <c r="I190" s="128"/>
      <c r="J190" s="129">
        <f>ROUND(I190*H190,2)</f>
        <v>0</v>
      </c>
      <c r="K190" s="125" t="s">
        <v>134</v>
      </c>
      <c r="L190" s="32"/>
      <c r="M190" s="130" t="s">
        <v>19</v>
      </c>
      <c r="N190" s="131" t="s">
        <v>43</v>
      </c>
      <c r="P190" s="132">
        <f>O190*H190</f>
        <v>0</v>
      </c>
      <c r="Q190" s="132">
        <v>4.3800000000000002E-3</v>
      </c>
      <c r="R190" s="132">
        <f>Q190*H190</f>
        <v>6.8374866000000001</v>
      </c>
      <c r="S190" s="132">
        <v>0</v>
      </c>
      <c r="T190" s="133">
        <f>S190*H190</f>
        <v>0</v>
      </c>
      <c r="AR190" s="134" t="s">
        <v>135</v>
      </c>
      <c r="AT190" s="134" t="s">
        <v>130</v>
      </c>
      <c r="AU190" s="134" t="s">
        <v>82</v>
      </c>
      <c r="AY190" s="17" t="s">
        <v>127</v>
      </c>
      <c r="BE190" s="135">
        <f>IF(N190="základní",J190,0)</f>
        <v>0</v>
      </c>
      <c r="BF190" s="135">
        <f>IF(N190="snížená",J190,0)</f>
        <v>0</v>
      </c>
      <c r="BG190" s="135">
        <f>IF(N190="zákl. přenesená",J190,0)</f>
        <v>0</v>
      </c>
      <c r="BH190" s="135">
        <f>IF(N190="sníž. přenesená",J190,0)</f>
        <v>0</v>
      </c>
      <c r="BI190" s="135">
        <f>IF(N190="nulová",J190,0)</f>
        <v>0</v>
      </c>
      <c r="BJ190" s="17" t="s">
        <v>80</v>
      </c>
      <c r="BK190" s="135">
        <f>ROUND(I190*H190,2)</f>
        <v>0</v>
      </c>
      <c r="BL190" s="17" t="s">
        <v>135</v>
      </c>
      <c r="BM190" s="134" t="s">
        <v>229</v>
      </c>
    </row>
    <row r="191" spans="2:65" s="1" customFormat="1" ht="11.25">
      <c r="B191" s="32"/>
      <c r="D191" s="136" t="s">
        <v>137</v>
      </c>
      <c r="F191" s="137" t="s">
        <v>230</v>
      </c>
      <c r="I191" s="138"/>
      <c r="L191" s="32"/>
      <c r="M191" s="139"/>
      <c r="T191" s="53"/>
      <c r="AT191" s="17" t="s">
        <v>137</v>
      </c>
      <c r="AU191" s="17" t="s">
        <v>82</v>
      </c>
    </row>
    <row r="192" spans="2:65" s="1" customFormat="1" ht="37.9" customHeight="1">
      <c r="B192" s="32"/>
      <c r="C192" s="123" t="s">
        <v>231</v>
      </c>
      <c r="D192" s="123" t="s">
        <v>130</v>
      </c>
      <c r="E192" s="124" t="s">
        <v>232</v>
      </c>
      <c r="F192" s="125" t="s">
        <v>233</v>
      </c>
      <c r="G192" s="126" t="s">
        <v>170</v>
      </c>
      <c r="H192" s="127">
        <v>1561.07</v>
      </c>
      <c r="I192" s="128"/>
      <c r="J192" s="129">
        <f>ROUND(I192*H192,2)</f>
        <v>0</v>
      </c>
      <c r="K192" s="125" t="s">
        <v>134</v>
      </c>
      <c r="L192" s="32"/>
      <c r="M192" s="130" t="s">
        <v>19</v>
      </c>
      <c r="N192" s="131" t="s">
        <v>43</v>
      </c>
      <c r="P192" s="132">
        <f>O192*H192</f>
        <v>0</v>
      </c>
      <c r="Q192" s="132">
        <v>3.0000000000000001E-3</v>
      </c>
      <c r="R192" s="132">
        <f>Q192*H192</f>
        <v>4.6832099999999999</v>
      </c>
      <c r="S192" s="132">
        <v>0</v>
      </c>
      <c r="T192" s="133">
        <f>S192*H192</f>
        <v>0</v>
      </c>
      <c r="AR192" s="134" t="s">
        <v>135</v>
      </c>
      <c r="AT192" s="134" t="s">
        <v>130</v>
      </c>
      <c r="AU192" s="134" t="s">
        <v>82</v>
      </c>
      <c r="AY192" s="17" t="s">
        <v>127</v>
      </c>
      <c r="BE192" s="135">
        <f>IF(N192="základní",J192,0)</f>
        <v>0</v>
      </c>
      <c r="BF192" s="135">
        <f>IF(N192="snížená",J192,0)</f>
        <v>0</v>
      </c>
      <c r="BG192" s="135">
        <f>IF(N192="zákl. přenesená",J192,0)</f>
        <v>0</v>
      </c>
      <c r="BH192" s="135">
        <f>IF(N192="sníž. přenesená",J192,0)</f>
        <v>0</v>
      </c>
      <c r="BI192" s="135">
        <f>IF(N192="nulová",J192,0)</f>
        <v>0</v>
      </c>
      <c r="BJ192" s="17" t="s">
        <v>80</v>
      </c>
      <c r="BK192" s="135">
        <f>ROUND(I192*H192,2)</f>
        <v>0</v>
      </c>
      <c r="BL192" s="17" t="s">
        <v>135</v>
      </c>
      <c r="BM192" s="134" t="s">
        <v>234</v>
      </c>
    </row>
    <row r="193" spans="2:65" s="1" customFormat="1" ht="11.25">
      <c r="B193" s="32"/>
      <c r="D193" s="136" t="s">
        <v>137</v>
      </c>
      <c r="F193" s="137" t="s">
        <v>235</v>
      </c>
      <c r="I193" s="138"/>
      <c r="L193" s="32"/>
      <c r="M193" s="139"/>
      <c r="T193" s="53"/>
      <c r="AT193" s="17" t="s">
        <v>137</v>
      </c>
      <c r="AU193" s="17" t="s">
        <v>82</v>
      </c>
    </row>
    <row r="194" spans="2:65" s="1" customFormat="1" ht="37.9" customHeight="1">
      <c r="B194" s="32"/>
      <c r="C194" s="123" t="s">
        <v>236</v>
      </c>
      <c r="D194" s="123" t="s">
        <v>130</v>
      </c>
      <c r="E194" s="124" t="s">
        <v>237</v>
      </c>
      <c r="F194" s="125" t="s">
        <v>238</v>
      </c>
      <c r="G194" s="126" t="s">
        <v>170</v>
      </c>
      <c r="H194" s="127">
        <v>1561.07</v>
      </c>
      <c r="I194" s="128"/>
      <c r="J194" s="129">
        <f>ROUND(I194*H194,2)</f>
        <v>0</v>
      </c>
      <c r="K194" s="125" t="s">
        <v>134</v>
      </c>
      <c r="L194" s="32"/>
      <c r="M194" s="130" t="s">
        <v>19</v>
      </c>
      <c r="N194" s="131" t="s">
        <v>43</v>
      </c>
      <c r="P194" s="132">
        <f>O194*H194</f>
        <v>0</v>
      </c>
      <c r="Q194" s="132">
        <v>1.6299999999999999E-2</v>
      </c>
      <c r="R194" s="132">
        <f>Q194*H194</f>
        <v>25.445440999999995</v>
      </c>
      <c r="S194" s="132">
        <v>0</v>
      </c>
      <c r="T194" s="133">
        <f>S194*H194</f>
        <v>0</v>
      </c>
      <c r="AR194" s="134" t="s">
        <v>135</v>
      </c>
      <c r="AT194" s="134" t="s">
        <v>130</v>
      </c>
      <c r="AU194" s="134" t="s">
        <v>82</v>
      </c>
      <c r="AY194" s="17" t="s">
        <v>127</v>
      </c>
      <c r="BE194" s="135">
        <f>IF(N194="základní",J194,0)</f>
        <v>0</v>
      </c>
      <c r="BF194" s="135">
        <f>IF(N194="snížená",J194,0)</f>
        <v>0</v>
      </c>
      <c r="BG194" s="135">
        <f>IF(N194="zákl. přenesená",J194,0)</f>
        <v>0</v>
      </c>
      <c r="BH194" s="135">
        <f>IF(N194="sníž. přenesená",J194,0)</f>
        <v>0</v>
      </c>
      <c r="BI194" s="135">
        <f>IF(N194="nulová",J194,0)</f>
        <v>0</v>
      </c>
      <c r="BJ194" s="17" t="s">
        <v>80</v>
      </c>
      <c r="BK194" s="135">
        <f>ROUND(I194*H194,2)</f>
        <v>0</v>
      </c>
      <c r="BL194" s="17" t="s">
        <v>135</v>
      </c>
      <c r="BM194" s="134" t="s">
        <v>239</v>
      </c>
    </row>
    <row r="195" spans="2:65" s="1" customFormat="1" ht="11.25">
      <c r="B195" s="32"/>
      <c r="D195" s="136" t="s">
        <v>137</v>
      </c>
      <c r="F195" s="137" t="s">
        <v>240</v>
      </c>
      <c r="I195" s="138"/>
      <c r="L195" s="32"/>
      <c r="M195" s="139"/>
      <c r="T195" s="53"/>
      <c r="AT195" s="17" t="s">
        <v>137</v>
      </c>
      <c r="AU195" s="17" t="s">
        <v>82</v>
      </c>
    </row>
    <row r="196" spans="2:65" s="12" customFormat="1" ht="11.25">
      <c r="B196" s="140"/>
      <c r="D196" s="141" t="s">
        <v>139</v>
      </c>
      <c r="E196" s="142" t="s">
        <v>19</v>
      </c>
      <c r="F196" s="143" t="s">
        <v>241</v>
      </c>
      <c r="H196" s="142" t="s">
        <v>19</v>
      </c>
      <c r="I196" s="144"/>
      <c r="L196" s="140"/>
      <c r="M196" s="145"/>
      <c r="T196" s="146"/>
      <c r="AT196" s="142" t="s">
        <v>139</v>
      </c>
      <c r="AU196" s="142" t="s">
        <v>82</v>
      </c>
      <c r="AV196" s="12" t="s">
        <v>80</v>
      </c>
      <c r="AW196" s="12" t="s">
        <v>33</v>
      </c>
      <c r="AX196" s="12" t="s">
        <v>72</v>
      </c>
      <c r="AY196" s="142" t="s">
        <v>127</v>
      </c>
    </row>
    <row r="197" spans="2:65" s="13" customFormat="1" ht="11.25">
      <c r="B197" s="147"/>
      <c r="D197" s="141" t="s">
        <v>139</v>
      </c>
      <c r="E197" s="148" t="s">
        <v>19</v>
      </c>
      <c r="F197" s="149" t="s">
        <v>242</v>
      </c>
      <c r="H197" s="150">
        <v>37.6</v>
      </c>
      <c r="I197" s="151"/>
      <c r="L197" s="147"/>
      <c r="M197" s="152"/>
      <c r="T197" s="153"/>
      <c r="AT197" s="148" t="s">
        <v>139</v>
      </c>
      <c r="AU197" s="148" t="s">
        <v>82</v>
      </c>
      <c r="AV197" s="13" t="s">
        <v>82</v>
      </c>
      <c r="AW197" s="13" t="s">
        <v>33</v>
      </c>
      <c r="AX197" s="13" t="s">
        <v>72</v>
      </c>
      <c r="AY197" s="148" t="s">
        <v>127</v>
      </c>
    </row>
    <row r="198" spans="2:65" s="13" customFormat="1" ht="11.25">
      <c r="B198" s="147"/>
      <c r="D198" s="141" t="s">
        <v>139</v>
      </c>
      <c r="E198" s="148" t="s">
        <v>19</v>
      </c>
      <c r="F198" s="149" t="s">
        <v>243</v>
      </c>
      <c r="H198" s="150">
        <v>52</v>
      </c>
      <c r="I198" s="151"/>
      <c r="L198" s="147"/>
      <c r="M198" s="152"/>
      <c r="T198" s="153"/>
      <c r="AT198" s="148" t="s">
        <v>139</v>
      </c>
      <c r="AU198" s="148" t="s">
        <v>82</v>
      </c>
      <c r="AV198" s="13" t="s">
        <v>82</v>
      </c>
      <c r="AW198" s="13" t="s">
        <v>33</v>
      </c>
      <c r="AX198" s="13" t="s">
        <v>72</v>
      </c>
      <c r="AY198" s="148" t="s">
        <v>127</v>
      </c>
    </row>
    <row r="199" spans="2:65" s="13" customFormat="1" ht="11.25">
      <c r="B199" s="147"/>
      <c r="D199" s="141" t="s">
        <v>139</v>
      </c>
      <c r="E199" s="148" t="s">
        <v>19</v>
      </c>
      <c r="F199" s="149" t="s">
        <v>244</v>
      </c>
      <c r="H199" s="150">
        <v>50.76</v>
      </c>
      <c r="I199" s="151"/>
      <c r="L199" s="147"/>
      <c r="M199" s="152"/>
      <c r="T199" s="153"/>
      <c r="AT199" s="148" t="s">
        <v>139</v>
      </c>
      <c r="AU199" s="148" t="s">
        <v>82</v>
      </c>
      <c r="AV199" s="13" t="s">
        <v>82</v>
      </c>
      <c r="AW199" s="13" t="s">
        <v>33</v>
      </c>
      <c r="AX199" s="13" t="s">
        <v>72</v>
      </c>
      <c r="AY199" s="148" t="s">
        <v>127</v>
      </c>
    </row>
    <row r="200" spans="2:65" s="13" customFormat="1" ht="11.25">
      <c r="B200" s="147"/>
      <c r="D200" s="141" t="s">
        <v>139</v>
      </c>
      <c r="E200" s="148" t="s">
        <v>19</v>
      </c>
      <c r="F200" s="149" t="s">
        <v>245</v>
      </c>
      <c r="H200" s="150">
        <v>32.43</v>
      </c>
      <c r="I200" s="151"/>
      <c r="L200" s="147"/>
      <c r="M200" s="152"/>
      <c r="T200" s="153"/>
      <c r="AT200" s="148" t="s">
        <v>139</v>
      </c>
      <c r="AU200" s="148" t="s">
        <v>82</v>
      </c>
      <c r="AV200" s="13" t="s">
        <v>82</v>
      </c>
      <c r="AW200" s="13" t="s">
        <v>33</v>
      </c>
      <c r="AX200" s="13" t="s">
        <v>72</v>
      </c>
      <c r="AY200" s="148" t="s">
        <v>127</v>
      </c>
    </row>
    <row r="201" spans="2:65" s="13" customFormat="1" ht="11.25">
      <c r="B201" s="147"/>
      <c r="D201" s="141" t="s">
        <v>139</v>
      </c>
      <c r="E201" s="148" t="s">
        <v>19</v>
      </c>
      <c r="F201" s="149" t="s">
        <v>246</v>
      </c>
      <c r="H201" s="150">
        <v>111.1</v>
      </c>
      <c r="I201" s="151"/>
      <c r="L201" s="147"/>
      <c r="M201" s="152"/>
      <c r="T201" s="153"/>
      <c r="AT201" s="148" t="s">
        <v>139</v>
      </c>
      <c r="AU201" s="148" t="s">
        <v>82</v>
      </c>
      <c r="AV201" s="13" t="s">
        <v>82</v>
      </c>
      <c r="AW201" s="13" t="s">
        <v>33</v>
      </c>
      <c r="AX201" s="13" t="s">
        <v>72</v>
      </c>
      <c r="AY201" s="148" t="s">
        <v>127</v>
      </c>
    </row>
    <row r="202" spans="2:65" s="13" customFormat="1" ht="11.25">
      <c r="B202" s="147"/>
      <c r="D202" s="141" t="s">
        <v>139</v>
      </c>
      <c r="E202" s="148" t="s">
        <v>19</v>
      </c>
      <c r="F202" s="149" t="s">
        <v>247</v>
      </c>
      <c r="H202" s="150">
        <v>55.8</v>
      </c>
      <c r="I202" s="151"/>
      <c r="L202" s="147"/>
      <c r="M202" s="152"/>
      <c r="T202" s="153"/>
      <c r="AT202" s="148" t="s">
        <v>139</v>
      </c>
      <c r="AU202" s="148" t="s">
        <v>82</v>
      </c>
      <c r="AV202" s="13" t="s">
        <v>82</v>
      </c>
      <c r="AW202" s="13" t="s">
        <v>33</v>
      </c>
      <c r="AX202" s="13" t="s">
        <v>72</v>
      </c>
      <c r="AY202" s="148" t="s">
        <v>127</v>
      </c>
    </row>
    <row r="203" spans="2:65" s="13" customFormat="1" ht="11.25">
      <c r="B203" s="147"/>
      <c r="D203" s="141" t="s">
        <v>139</v>
      </c>
      <c r="E203" s="148" t="s">
        <v>19</v>
      </c>
      <c r="F203" s="149" t="s">
        <v>248</v>
      </c>
      <c r="H203" s="150">
        <v>91</v>
      </c>
      <c r="I203" s="151"/>
      <c r="L203" s="147"/>
      <c r="M203" s="152"/>
      <c r="T203" s="153"/>
      <c r="AT203" s="148" t="s">
        <v>139</v>
      </c>
      <c r="AU203" s="148" t="s">
        <v>82</v>
      </c>
      <c r="AV203" s="13" t="s">
        <v>82</v>
      </c>
      <c r="AW203" s="13" t="s">
        <v>33</v>
      </c>
      <c r="AX203" s="13" t="s">
        <v>72</v>
      </c>
      <c r="AY203" s="148" t="s">
        <v>127</v>
      </c>
    </row>
    <row r="204" spans="2:65" s="13" customFormat="1" ht="11.25">
      <c r="B204" s="147"/>
      <c r="D204" s="141" t="s">
        <v>139</v>
      </c>
      <c r="E204" s="148" t="s">
        <v>19</v>
      </c>
      <c r="F204" s="149" t="s">
        <v>249</v>
      </c>
      <c r="H204" s="150">
        <v>65.33</v>
      </c>
      <c r="I204" s="151"/>
      <c r="L204" s="147"/>
      <c r="M204" s="152"/>
      <c r="T204" s="153"/>
      <c r="AT204" s="148" t="s">
        <v>139</v>
      </c>
      <c r="AU204" s="148" t="s">
        <v>82</v>
      </c>
      <c r="AV204" s="13" t="s">
        <v>82</v>
      </c>
      <c r="AW204" s="13" t="s">
        <v>33</v>
      </c>
      <c r="AX204" s="13" t="s">
        <v>72</v>
      </c>
      <c r="AY204" s="148" t="s">
        <v>127</v>
      </c>
    </row>
    <row r="205" spans="2:65" s="13" customFormat="1" ht="11.25">
      <c r="B205" s="147"/>
      <c r="D205" s="141" t="s">
        <v>139</v>
      </c>
      <c r="E205" s="148" t="s">
        <v>19</v>
      </c>
      <c r="F205" s="149" t="s">
        <v>250</v>
      </c>
      <c r="H205" s="150">
        <v>68.900000000000006</v>
      </c>
      <c r="I205" s="151"/>
      <c r="L205" s="147"/>
      <c r="M205" s="152"/>
      <c r="T205" s="153"/>
      <c r="AT205" s="148" t="s">
        <v>139</v>
      </c>
      <c r="AU205" s="148" t="s">
        <v>82</v>
      </c>
      <c r="AV205" s="13" t="s">
        <v>82</v>
      </c>
      <c r="AW205" s="13" t="s">
        <v>33</v>
      </c>
      <c r="AX205" s="13" t="s">
        <v>72</v>
      </c>
      <c r="AY205" s="148" t="s">
        <v>127</v>
      </c>
    </row>
    <row r="206" spans="2:65" s="13" customFormat="1" ht="11.25">
      <c r="B206" s="147"/>
      <c r="D206" s="141" t="s">
        <v>139</v>
      </c>
      <c r="E206" s="148" t="s">
        <v>19</v>
      </c>
      <c r="F206" s="149" t="s">
        <v>251</v>
      </c>
      <c r="H206" s="150">
        <v>64.44</v>
      </c>
      <c r="I206" s="151"/>
      <c r="L206" s="147"/>
      <c r="M206" s="152"/>
      <c r="T206" s="153"/>
      <c r="AT206" s="148" t="s">
        <v>139</v>
      </c>
      <c r="AU206" s="148" t="s">
        <v>82</v>
      </c>
      <c r="AV206" s="13" t="s">
        <v>82</v>
      </c>
      <c r="AW206" s="13" t="s">
        <v>33</v>
      </c>
      <c r="AX206" s="13" t="s">
        <v>72</v>
      </c>
      <c r="AY206" s="148" t="s">
        <v>127</v>
      </c>
    </row>
    <row r="207" spans="2:65" s="13" customFormat="1" ht="11.25">
      <c r="B207" s="147"/>
      <c r="D207" s="141" t="s">
        <v>139</v>
      </c>
      <c r="E207" s="148" t="s">
        <v>19</v>
      </c>
      <c r="F207" s="149" t="s">
        <v>252</v>
      </c>
      <c r="H207" s="150">
        <v>31.36</v>
      </c>
      <c r="I207" s="151"/>
      <c r="L207" s="147"/>
      <c r="M207" s="152"/>
      <c r="T207" s="153"/>
      <c r="AT207" s="148" t="s">
        <v>139</v>
      </c>
      <c r="AU207" s="148" t="s">
        <v>82</v>
      </c>
      <c r="AV207" s="13" t="s">
        <v>82</v>
      </c>
      <c r="AW207" s="13" t="s">
        <v>33</v>
      </c>
      <c r="AX207" s="13" t="s">
        <v>72</v>
      </c>
      <c r="AY207" s="148" t="s">
        <v>127</v>
      </c>
    </row>
    <row r="208" spans="2:65" s="13" customFormat="1" ht="11.25">
      <c r="B208" s="147"/>
      <c r="D208" s="141" t="s">
        <v>139</v>
      </c>
      <c r="E208" s="148" t="s">
        <v>19</v>
      </c>
      <c r="F208" s="149" t="s">
        <v>253</v>
      </c>
      <c r="H208" s="150">
        <v>132.05000000000001</v>
      </c>
      <c r="I208" s="151"/>
      <c r="L208" s="147"/>
      <c r="M208" s="152"/>
      <c r="T208" s="153"/>
      <c r="AT208" s="148" t="s">
        <v>139</v>
      </c>
      <c r="AU208" s="148" t="s">
        <v>82</v>
      </c>
      <c r="AV208" s="13" t="s">
        <v>82</v>
      </c>
      <c r="AW208" s="13" t="s">
        <v>33</v>
      </c>
      <c r="AX208" s="13" t="s">
        <v>72</v>
      </c>
      <c r="AY208" s="148" t="s">
        <v>127</v>
      </c>
    </row>
    <row r="209" spans="2:65" s="13" customFormat="1" ht="11.25">
      <c r="B209" s="147"/>
      <c r="D209" s="141" t="s">
        <v>139</v>
      </c>
      <c r="E209" s="148" t="s">
        <v>19</v>
      </c>
      <c r="F209" s="149" t="s">
        <v>254</v>
      </c>
      <c r="H209" s="150">
        <v>21</v>
      </c>
      <c r="I209" s="151"/>
      <c r="L209" s="147"/>
      <c r="M209" s="152"/>
      <c r="T209" s="153"/>
      <c r="AT209" s="148" t="s">
        <v>139</v>
      </c>
      <c r="AU209" s="148" t="s">
        <v>82</v>
      </c>
      <c r="AV209" s="13" t="s">
        <v>82</v>
      </c>
      <c r="AW209" s="13" t="s">
        <v>33</v>
      </c>
      <c r="AX209" s="13" t="s">
        <v>72</v>
      </c>
      <c r="AY209" s="148" t="s">
        <v>127</v>
      </c>
    </row>
    <row r="210" spans="2:65" s="13" customFormat="1" ht="11.25">
      <c r="B210" s="147"/>
      <c r="D210" s="141" t="s">
        <v>139</v>
      </c>
      <c r="E210" s="148" t="s">
        <v>19</v>
      </c>
      <c r="F210" s="149" t="s">
        <v>255</v>
      </c>
      <c r="H210" s="150">
        <v>62.86</v>
      </c>
      <c r="I210" s="151"/>
      <c r="L210" s="147"/>
      <c r="M210" s="152"/>
      <c r="T210" s="153"/>
      <c r="AT210" s="148" t="s">
        <v>139</v>
      </c>
      <c r="AU210" s="148" t="s">
        <v>82</v>
      </c>
      <c r="AV210" s="13" t="s">
        <v>82</v>
      </c>
      <c r="AW210" s="13" t="s">
        <v>33</v>
      </c>
      <c r="AX210" s="13" t="s">
        <v>72</v>
      </c>
      <c r="AY210" s="148" t="s">
        <v>127</v>
      </c>
    </row>
    <row r="211" spans="2:65" s="15" customFormat="1" ht="11.25">
      <c r="B211" s="161"/>
      <c r="D211" s="141" t="s">
        <v>139</v>
      </c>
      <c r="E211" s="162" t="s">
        <v>19</v>
      </c>
      <c r="F211" s="163" t="s">
        <v>155</v>
      </c>
      <c r="H211" s="164">
        <v>876.63</v>
      </c>
      <c r="I211" s="165"/>
      <c r="L211" s="161"/>
      <c r="M211" s="166"/>
      <c r="T211" s="167"/>
      <c r="AT211" s="162" t="s">
        <v>139</v>
      </c>
      <c r="AU211" s="162" t="s">
        <v>82</v>
      </c>
      <c r="AV211" s="15" t="s">
        <v>128</v>
      </c>
      <c r="AW211" s="15" t="s">
        <v>33</v>
      </c>
      <c r="AX211" s="15" t="s">
        <v>72</v>
      </c>
      <c r="AY211" s="162" t="s">
        <v>127</v>
      </c>
    </row>
    <row r="212" spans="2:65" s="13" customFormat="1" ht="11.25">
      <c r="B212" s="147"/>
      <c r="D212" s="141" t="s">
        <v>139</v>
      </c>
      <c r="E212" s="148" t="s">
        <v>19</v>
      </c>
      <c r="F212" s="149" t="s">
        <v>256</v>
      </c>
      <c r="H212" s="150">
        <v>66.36</v>
      </c>
      <c r="I212" s="151"/>
      <c r="L212" s="147"/>
      <c r="M212" s="152"/>
      <c r="T212" s="153"/>
      <c r="AT212" s="148" t="s">
        <v>139</v>
      </c>
      <c r="AU212" s="148" t="s">
        <v>82</v>
      </c>
      <c r="AV212" s="13" t="s">
        <v>82</v>
      </c>
      <c r="AW212" s="13" t="s">
        <v>33</v>
      </c>
      <c r="AX212" s="13" t="s">
        <v>72</v>
      </c>
      <c r="AY212" s="148" t="s">
        <v>127</v>
      </c>
    </row>
    <row r="213" spans="2:65" s="13" customFormat="1" ht="11.25">
      <c r="B213" s="147"/>
      <c r="D213" s="141" t="s">
        <v>139</v>
      </c>
      <c r="E213" s="148" t="s">
        <v>19</v>
      </c>
      <c r="F213" s="149" t="s">
        <v>257</v>
      </c>
      <c r="H213" s="150">
        <v>107.78</v>
      </c>
      <c r="I213" s="151"/>
      <c r="L213" s="147"/>
      <c r="M213" s="152"/>
      <c r="T213" s="153"/>
      <c r="AT213" s="148" t="s">
        <v>139</v>
      </c>
      <c r="AU213" s="148" t="s">
        <v>82</v>
      </c>
      <c r="AV213" s="13" t="s">
        <v>82</v>
      </c>
      <c r="AW213" s="13" t="s">
        <v>33</v>
      </c>
      <c r="AX213" s="13" t="s">
        <v>72</v>
      </c>
      <c r="AY213" s="148" t="s">
        <v>127</v>
      </c>
    </row>
    <row r="214" spans="2:65" s="13" customFormat="1" ht="11.25">
      <c r="B214" s="147"/>
      <c r="D214" s="141" t="s">
        <v>139</v>
      </c>
      <c r="E214" s="148" t="s">
        <v>19</v>
      </c>
      <c r="F214" s="149" t="s">
        <v>258</v>
      </c>
      <c r="H214" s="150">
        <v>68.2</v>
      </c>
      <c r="I214" s="151"/>
      <c r="L214" s="147"/>
      <c r="M214" s="152"/>
      <c r="T214" s="153"/>
      <c r="AT214" s="148" t="s">
        <v>139</v>
      </c>
      <c r="AU214" s="148" t="s">
        <v>82</v>
      </c>
      <c r="AV214" s="13" t="s">
        <v>82</v>
      </c>
      <c r="AW214" s="13" t="s">
        <v>33</v>
      </c>
      <c r="AX214" s="13" t="s">
        <v>72</v>
      </c>
      <c r="AY214" s="148" t="s">
        <v>127</v>
      </c>
    </row>
    <row r="215" spans="2:65" s="13" customFormat="1" ht="11.25">
      <c r="B215" s="147"/>
      <c r="D215" s="141" t="s">
        <v>139</v>
      </c>
      <c r="E215" s="148" t="s">
        <v>19</v>
      </c>
      <c r="F215" s="149" t="s">
        <v>259</v>
      </c>
      <c r="H215" s="150">
        <v>47.92</v>
      </c>
      <c r="I215" s="151"/>
      <c r="L215" s="147"/>
      <c r="M215" s="152"/>
      <c r="T215" s="153"/>
      <c r="AT215" s="148" t="s">
        <v>139</v>
      </c>
      <c r="AU215" s="148" t="s">
        <v>82</v>
      </c>
      <c r="AV215" s="13" t="s">
        <v>82</v>
      </c>
      <c r="AW215" s="13" t="s">
        <v>33</v>
      </c>
      <c r="AX215" s="13" t="s">
        <v>72</v>
      </c>
      <c r="AY215" s="148" t="s">
        <v>127</v>
      </c>
    </row>
    <row r="216" spans="2:65" s="13" customFormat="1" ht="11.25">
      <c r="B216" s="147"/>
      <c r="D216" s="141" t="s">
        <v>139</v>
      </c>
      <c r="E216" s="148" t="s">
        <v>19</v>
      </c>
      <c r="F216" s="149" t="s">
        <v>260</v>
      </c>
      <c r="H216" s="150">
        <v>86.3</v>
      </c>
      <c r="I216" s="151"/>
      <c r="L216" s="147"/>
      <c r="M216" s="152"/>
      <c r="T216" s="153"/>
      <c r="AT216" s="148" t="s">
        <v>139</v>
      </c>
      <c r="AU216" s="148" t="s">
        <v>82</v>
      </c>
      <c r="AV216" s="13" t="s">
        <v>82</v>
      </c>
      <c r="AW216" s="13" t="s">
        <v>33</v>
      </c>
      <c r="AX216" s="13" t="s">
        <v>72</v>
      </c>
      <c r="AY216" s="148" t="s">
        <v>127</v>
      </c>
    </row>
    <row r="217" spans="2:65" s="13" customFormat="1" ht="11.25">
      <c r="B217" s="147"/>
      <c r="D217" s="141" t="s">
        <v>139</v>
      </c>
      <c r="E217" s="148" t="s">
        <v>19</v>
      </c>
      <c r="F217" s="149" t="s">
        <v>261</v>
      </c>
      <c r="H217" s="150">
        <v>124.13</v>
      </c>
      <c r="I217" s="151"/>
      <c r="L217" s="147"/>
      <c r="M217" s="152"/>
      <c r="T217" s="153"/>
      <c r="AT217" s="148" t="s">
        <v>139</v>
      </c>
      <c r="AU217" s="148" t="s">
        <v>82</v>
      </c>
      <c r="AV217" s="13" t="s">
        <v>82</v>
      </c>
      <c r="AW217" s="13" t="s">
        <v>33</v>
      </c>
      <c r="AX217" s="13" t="s">
        <v>72</v>
      </c>
      <c r="AY217" s="148" t="s">
        <v>127</v>
      </c>
    </row>
    <row r="218" spans="2:65" s="13" customFormat="1" ht="11.25">
      <c r="B218" s="147"/>
      <c r="D218" s="141" t="s">
        <v>139</v>
      </c>
      <c r="E218" s="148" t="s">
        <v>19</v>
      </c>
      <c r="F218" s="149" t="s">
        <v>262</v>
      </c>
      <c r="H218" s="150">
        <v>130.57</v>
      </c>
      <c r="I218" s="151"/>
      <c r="L218" s="147"/>
      <c r="M218" s="152"/>
      <c r="T218" s="153"/>
      <c r="AT218" s="148" t="s">
        <v>139</v>
      </c>
      <c r="AU218" s="148" t="s">
        <v>82</v>
      </c>
      <c r="AV218" s="13" t="s">
        <v>82</v>
      </c>
      <c r="AW218" s="13" t="s">
        <v>33</v>
      </c>
      <c r="AX218" s="13" t="s">
        <v>72</v>
      </c>
      <c r="AY218" s="148" t="s">
        <v>127</v>
      </c>
    </row>
    <row r="219" spans="2:65" s="13" customFormat="1" ht="11.25">
      <c r="B219" s="147"/>
      <c r="D219" s="141" t="s">
        <v>139</v>
      </c>
      <c r="E219" s="148" t="s">
        <v>19</v>
      </c>
      <c r="F219" s="149" t="s">
        <v>263</v>
      </c>
      <c r="H219" s="150">
        <v>53.18</v>
      </c>
      <c r="I219" s="151"/>
      <c r="L219" s="147"/>
      <c r="M219" s="152"/>
      <c r="T219" s="153"/>
      <c r="AT219" s="148" t="s">
        <v>139</v>
      </c>
      <c r="AU219" s="148" t="s">
        <v>82</v>
      </c>
      <c r="AV219" s="13" t="s">
        <v>82</v>
      </c>
      <c r="AW219" s="13" t="s">
        <v>33</v>
      </c>
      <c r="AX219" s="13" t="s">
        <v>72</v>
      </c>
      <c r="AY219" s="148" t="s">
        <v>127</v>
      </c>
    </row>
    <row r="220" spans="2:65" s="15" customFormat="1" ht="11.25">
      <c r="B220" s="161"/>
      <c r="D220" s="141" t="s">
        <v>139</v>
      </c>
      <c r="E220" s="162" t="s">
        <v>19</v>
      </c>
      <c r="F220" s="163" t="s">
        <v>155</v>
      </c>
      <c r="H220" s="164">
        <v>684.44</v>
      </c>
      <c r="I220" s="165"/>
      <c r="L220" s="161"/>
      <c r="M220" s="166"/>
      <c r="T220" s="167"/>
      <c r="AT220" s="162" t="s">
        <v>139</v>
      </c>
      <c r="AU220" s="162" t="s">
        <v>82</v>
      </c>
      <c r="AV220" s="15" t="s">
        <v>128</v>
      </c>
      <c r="AW220" s="15" t="s">
        <v>33</v>
      </c>
      <c r="AX220" s="15" t="s">
        <v>72</v>
      </c>
      <c r="AY220" s="162" t="s">
        <v>127</v>
      </c>
    </row>
    <row r="221" spans="2:65" s="14" customFormat="1" ht="11.25">
      <c r="B221" s="154"/>
      <c r="D221" s="141" t="s">
        <v>139</v>
      </c>
      <c r="E221" s="155" t="s">
        <v>19</v>
      </c>
      <c r="F221" s="156" t="s">
        <v>145</v>
      </c>
      <c r="H221" s="157">
        <v>1561.07</v>
      </c>
      <c r="I221" s="158"/>
      <c r="L221" s="154"/>
      <c r="M221" s="159"/>
      <c r="T221" s="160"/>
      <c r="AT221" s="155" t="s">
        <v>139</v>
      </c>
      <c r="AU221" s="155" t="s">
        <v>82</v>
      </c>
      <c r="AV221" s="14" t="s">
        <v>135</v>
      </c>
      <c r="AW221" s="14" t="s">
        <v>33</v>
      </c>
      <c r="AX221" s="14" t="s">
        <v>80</v>
      </c>
      <c r="AY221" s="155" t="s">
        <v>127</v>
      </c>
    </row>
    <row r="222" spans="2:65" s="1" customFormat="1" ht="37.9" customHeight="1">
      <c r="B222" s="32"/>
      <c r="C222" s="123" t="s">
        <v>264</v>
      </c>
      <c r="D222" s="123" t="s">
        <v>130</v>
      </c>
      <c r="E222" s="124" t="s">
        <v>265</v>
      </c>
      <c r="F222" s="125" t="s">
        <v>266</v>
      </c>
      <c r="G222" s="126" t="s">
        <v>170</v>
      </c>
      <c r="H222" s="127">
        <v>2335.5030000000002</v>
      </c>
      <c r="I222" s="128"/>
      <c r="J222" s="129">
        <f>ROUND(I222*H222,2)</f>
        <v>0</v>
      </c>
      <c r="K222" s="125" t="s">
        <v>134</v>
      </c>
      <c r="L222" s="32"/>
      <c r="M222" s="130" t="s">
        <v>19</v>
      </c>
      <c r="N222" s="131" t="s">
        <v>43</v>
      </c>
      <c r="P222" s="132">
        <f>O222*H222</f>
        <v>0</v>
      </c>
      <c r="Q222" s="132">
        <v>4.3800000000000002E-3</v>
      </c>
      <c r="R222" s="132">
        <f>Q222*H222</f>
        <v>10.229503140000002</v>
      </c>
      <c r="S222" s="132">
        <v>0</v>
      </c>
      <c r="T222" s="133">
        <f>S222*H222</f>
        <v>0</v>
      </c>
      <c r="AR222" s="134" t="s">
        <v>135</v>
      </c>
      <c r="AT222" s="134" t="s">
        <v>130</v>
      </c>
      <c r="AU222" s="134" t="s">
        <v>82</v>
      </c>
      <c r="AY222" s="17" t="s">
        <v>127</v>
      </c>
      <c r="BE222" s="135">
        <f>IF(N222="základní",J222,0)</f>
        <v>0</v>
      </c>
      <c r="BF222" s="135">
        <f>IF(N222="snížená",J222,0)</f>
        <v>0</v>
      </c>
      <c r="BG222" s="135">
        <f>IF(N222="zákl. přenesená",J222,0)</f>
        <v>0</v>
      </c>
      <c r="BH222" s="135">
        <f>IF(N222="sníž. přenesená",J222,0)</f>
        <v>0</v>
      </c>
      <c r="BI222" s="135">
        <f>IF(N222="nulová",J222,0)</f>
        <v>0</v>
      </c>
      <c r="BJ222" s="17" t="s">
        <v>80</v>
      </c>
      <c r="BK222" s="135">
        <f>ROUND(I222*H222,2)</f>
        <v>0</v>
      </c>
      <c r="BL222" s="17" t="s">
        <v>135</v>
      </c>
      <c r="BM222" s="134" t="s">
        <v>267</v>
      </c>
    </row>
    <row r="223" spans="2:65" s="1" customFormat="1" ht="11.25">
      <c r="B223" s="32"/>
      <c r="D223" s="136" t="s">
        <v>137</v>
      </c>
      <c r="F223" s="137" t="s">
        <v>268</v>
      </c>
      <c r="I223" s="138"/>
      <c r="L223" s="32"/>
      <c r="M223" s="139"/>
      <c r="T223" s="53"/>
      <c r="AT223" s="17" t="s">
        <v>137</v>
      </c>
      <c r="AU223" s="17" t="s">
        <v>82</v>
      </c>
    </row>
    <row r="224" spans="2:65" s="12" customFormat="1" ht="11.25">
      <c r="B224" s="140"/>
      <c r="D224" s="141" t="s">
        <v>139</v>
      </c>
      <c r="E224" s="142" t="s">
        <v>19</v>
      </c>
      <c r="F224" s="143" t="s">
        <v>140</v>
      </c>
      <c r="H224" s="142" t="s">
        <v>19</v>
      </c>
      <c r="I224" s="144"/>
      <c r="L224" s="140"/>
      <c r="M224" s="145"/>
      <c r="T224" s="146"/>
      <c r="AT224" s="142" t="s">
        <v>139</v>
      </c>
      <c r="AU224" s="142" t="s">
        <v>82</v>
      </c>
      <c r="AV224" s="12" t="s">
        <v>80</v>
      </c>
      <c r="AW224" s="12" t="s">
        <v>33</v>
      </c>
      <c r="AX224" s="12" t="s">
        <v>72</v>
      </c>
      <c r="AY224" s="142" t="s">
        <v>127</v>
      </c>
    </row>
    <row r="225" spans="2:51" s="12" customFormat="1" ht="11.25">
      <c r="B225" s="140"/>
      <c r="D225" s="141" t="s">
        <v>139</v>
      </c>
      <c r="E225" s="142" t="s">
        <v>19</v>
      </c>
      <c r="F225" s="143" t="s">
        <v>269</v>
      </c>
      <c r="H225" s="142" t="s">
        <v>19</v>
      </c>
      <c r="I225" s="144"/>
      <c r="L225" s="140"/>
      <c r="M225" s="145"/>
      <c r="T225" s="146"/>
      <c r="AT225" s="142" t="s">
        <v>139</v>
      </c>
      <c r="AU225" s="142" t="s">
        <v>82</v>
      </c>
      <c r="AV225" s="12" t="s">
        <v>80</v>
      </c>
      <c r="AW225" s="12" t="s">
        <v>33</v>
      </c>
      <c r="AX225" s="12" t="s">
        <v>72</v>
      </c>
      <c r="AY225" s="142" t="s">
        <v>127</v>
      </c>
    </row>
    <row r="226" spans="2:51" s="13" customFormat="1" ht="11.25">
      <c r="B226" s="147"/>
      <c r="D226" s="141" t="s">
        <v>139</v>
      </c>
      <c r="E226" s="148" t="s">
        <v>19</v>
      </c>
      <c r="F226" s="149" t="s">
        <v>270</v>
      </c>
      <c r="H226" s="150">
        <v>37.299999999999997</v>
      </c>
      <c r="I226" s="151"/>
      <c r="L226" s="147"/>
      <c r="M226" s="152"/>
      <c r="T226" s="153"/>
      <c r="AT226" s="148" t="s">
        <v>139</v>
      </c>
      <c r="AU226" s="148" t="s">
        <v>82</v>
      </c>
      <c r="AV226" s="13" t="s">
        <v>82</v>
      </c>
      <c r="AW226" s="13" t="s">
        <v>33</v>
      </c>
      <c r="AX226" s="13" t="s">
        <v>72</v>
      </c>
      <c r="AY226" s="148" t="s">
        <v>127</v>
      </c>
    </row>
    <row r="227" spans="2:51" s="13" customFormat="1" ht="11.25">
      <c r="B227" s="147"/>
      <c r="D227" s="141" t="s">
        <v>139</v>
      </c>
      <c r="E227" s="148" t="s">
        <v>19</v>
      </c>
      <c r="F227" s="149" t="s">
        <v>271</v>
      </c>
      <c r="H227" s="150">
        <v>89.2</v>
      </c>
      <c r="I227" s="151"/>
      <c r="L227" s="147"/>
      <c r="M227" s="152"/>
      <c r="T227" s="153"/>
      <c r="AT227" s="148" t="s">
        <v>139</v>
      </c>
      <c r="AU227" s="148" t="s">
        <v>82</v>
      </c>
      <c r="AV227" s="13" t="s">
        <v>82</v>
      </c>
      <c r="AW227" s="13" t="s">
        <v>33</v>
      </c>
      <c r="AX227" s="13" t="s">
        <v>72</v>
      </c>
      <c r="AY227" s="148" t="s">
        <v>127</v>
      </c>
    </row>
    <row r="228" spans="2:51" s="13" customFormat="1" ht="11.25">
      <c r="B228" s="147"/>
      <c r="D228" s="141" t="s">
        <v>139</v>
      </c>
      <c r="E228" s="148" t="s">
        <v>19</v>
      </c>
      <c r="F228" s="149" t="s">
        <v>272</v>
      </c>
      <c r="H228" s="150">
        <v>66</v>
      </c>
      <c r="I228" s="151"/>
      <c r="L228" s="147"/>
      <c r="M228" s="152"/>
      <c r="T228" s="153"/>
      <c r="AT228" s="148" t="s">
        <v>139</v>
      </c>
      <c r="AU228" s="148" t="s">
        <v>82</v>
      </c>
      <c r="AV228" s="13" t="s">
        <v>82</v>
      </c>
      <c r="AW228" s="13" t="s">
        <v>33</v>
      </c>
      <c r="AX228" s="13" t="s">
        <v>72</v>
      </c>
      <c r="AY228" s="148" t="s">
        <v>127</v>
      </c>
    </row>
    <row r="229" spans="2:51" s="13" customFormat="1" ht="11.25">
      <c r="B229" s="147"/>
      <c r="D229" s="141" t="s">
        <v>139</v>
      </c>
      <c r="E229" s="148" t="s">
        <v>19</v>
      </c>
      <c r="F229" s="149" t="s">
        <v>273</v>
      </c>
      <c r="H229" s="150">
        <v>25.6</v>
      </c>
      <c r="I229" s="151"/>
      <c r="L229" s="147"/>
      <c r="M229" s="152"/>
      <c r="T229" s="153"/>
      <c r="AT229" s="148" t="s">
        <v>139</v>
      </c>
      <c r="AU229" s="148" t="s">
        <v>82</v>
      </c>
      <c r="AV229" s="13" t="s">
        <v>82</v>
      </c>
      <c r="AW229" s="13" t="s">
        <v>33</v>
      </c>
      <c r="AX229" s="13" t="s">
        <v>72</v>
      </c>
      <c r="AY229" s="148" t="s">
        <v>127</v>
      </c>
    </row>
    <row r="230" spans="2:51" s="13" customFormat="1" ht="11.25">
      <c r="B230" s="147"/>
      <c r="D230" s="141" t="s">
        <v>139</v>
      </c>
      <c r="E230" s="148" t="s">
        <v>19</v>
      </c>
      <c r="F230" s="149" t="s">
        <v>274</v>
      </c>
      <c r="H230" s="150">
        <v>38.6</v>
      </c>
      <c r="I230" s="151"/>
      <c r="L230" s="147"/>
      <c r="M230" s="152"/>
      <c r="T230" s="153"/>
      <c r="AT230" s="148" t="s">
        <v>139</v>
      </c>
      <c r="AU230" s="148" t="s">
        <v>82</v>
      </c>
      <c r="AV230" s="13" t="s">
        <v>82</v>
      </c>
      <c r="AW230" s="13" t="s">
        <v>33</v>
      </c>
      <c r="AX230" s="13" t="s">
        <v>72</v>
      </c>
      <c r="AY230" s="148" t="s">
        <v>127</v>
      </c>
    </row>
    <row r="231" spans="2:51" s="13" customFormat="1" ht="11.25">
      <c r="B231" s="147"/>
      <c r="D231" s="141" t="s">
        <v>139</v>
      </c>
      <c r="E231" s="148" t="s">
        <v>19</v>
      </c>
      <c r="F231" s="149" t="s">
        <v>275</v>
      </c>
      <c r="H231" s="150">
        <v>36.78</v>
      </c>
      <c r="I231" s="151"/>
      <c r="L231" s="147"/>
      <c r="M231" s="152"/>
      <c r="T231" s="153"/>
      <c r="AT231" s="148" t="s">
        <v>139</v>
      </c>
      <c r="AU231" s="148" t="s">
        <v>82</v>
      </c>
      <c r="AV231" s="13" t="s">
        <v>82</v>
      </c>
      <c r="AW231" s="13" t="s">
        <v>33</v>
      </c>
      <c r="AX231" s="13" t="s">
        <v>72</v>
      </c>
      <c r="AY231" s="148" t="s">
        <v>127</v>
      </c>
    </row>
    <row r="232" spans="2:51" s="13" customFormat="1" ht="11.25">
      <c r="B232" s="147"/>
      <c r="D232" s="141" t="s">
        <v>139</v>
      </c>
      <c r="E232" s="148" t="s">
        <v>19</v>
      </c>
      <c r="F232" s="149" t="s">
        <v>276</v>
      </c>
      <c r="H232" s="150">
        <v>38.6</v>
      </c>
      <c r="I232" s="151"/>
      <c r="L232" s="147"/>
      <c r="M232" s="152"/>
      <c r="T232" s="153"/>
      <c r="AT232" s="148" t="s">
        <v>139</v>
      </c>
      <c r="AU232" s="148" t="s">
        <v>82</v>
      </c>
      <c r="AV232" s="13" t="s">
        <v>82</v>
      </c>
      <c r="AW232" s="13" t="s">
        <v>33</v>
      </c>
      <c r="AX232" s="13" t="s">
        <v>72</v>
      </c>
      <c r="AY232" s="148" t="s">
        <v>127</v>
      </c>
    </row>
    <row r="233" spans="2:51" s="15" customFormat="1" ht="11.25">
      <c r="B233" s="161"/>
      <c r="D233" s="141" t="s">
        <v>139</v>
      </c>
      <c r="E233" s="162" t="s">
        <v>19</v>
      </c>
      <c r="F233" s="163" t="s">
        <v>155</v>
      </c>
      <c r="H233" s="164">
        <v>332.08</v>
      </c>
      <c r="I233" s="165"/>
      <c r="L233" s="161"/>
      <c r="M233" s="166"/>
      <c r="T233" s="167"/>
      <c r="AT233" s="162" t="s">
        <v>139</v>
      </c>
      <c r="AU233" s="162" t="s">
        <v>82</v>
      </c>
      <c r="AV233" s="15" t="s">
        <v>128</v>
      </c>
      <c r="AW233" s="15" t="s">
        <v>33</v>
      </c>
      <c r="AX233" s="15" t="s">
        <v>72</v>
      </c>
      <c r="AY233" s="162" t="s">
        <v>127</v>
      </c>
    </row>
    <row r="234" spans="2:51" s="12" customFormat="1" ht="11.25">
      <c r="B234" s="140"/>
      <c r="D234" s="141" t="s">
        <v>139</v>
      </c>
      <c r="E234" s="142" t="s">
        <v>19</v>
      </c>
      <c r="F234" s="143" t="s">
        <v>185</v>
      </c>
      <c r="H234" s="142" t="s">
        <v>19</v>
      </c>
      <c r="I234" s="144"/>
      <c r="L234" s="140"/>
      <c r="M234" s="145"/>
      <c r="T234" s="146"/>
      <c r="AT234" s="142" t="s">
        <v>139</v>
      </c>
      <c r="AU234" s="142" t="s">
        <v>82</v>
      </c>
      <c r="AV234" s="12" t="s">
        <v>80</v>
      </c>
      <c r="AW234" s="12" t="s">
        <v>33</v>
      </c>
      <c r="AX234" s="12" t="s">
        <v>72</v>
      </c>
      <c r="AY234" s="142" t="s">
        <v>127</v>
      </c>
    </row>
    <row r="235" spans="2:51" s="12" customFormat="1" ht="11.25">
      <c r="B235" s="140"/>
      <c r="D235" s="141" t="s">
        <v>139</v>
      </c>
      <c r="E235" s="142" t="s">
        <v>19</v>
      </c>
      <c r="F235" s="143" t="s">
        <v>187</v>
      </c>
      <c r="H235" s="142" t="s">
        <v>19</v>
      </c>
      <c r="I235" s="144"/>
      <c r="L235" s="140"/>
      <c r="M235" s="145"/>
      <c r="T235" s="146"/>
      <c r="AT235" s="142" t="s">
        <v>139</v>
      </c>
      <c r="AU235" s="142" t="s">
        <v>82</v>
      </c>
      <c r="AV235" s="12" t="s">
        <v>80</v>
      </c>
      <c r="AW235" s="12" t="s">
        <v>33</v>
      </c>
      <c r="AX235" s="12" t="s">
        <v>72</v>
      </c>
      <c r="AY235" s="142" t="s">
        <v>127</v>
      </c>
    </row>
    <row r="236" spans="2:51" s="13" customFormat="1" ht="11.25">
      <c r="B236" s="147"/>
      <c r="D236" s="141" t="s">
        <v>139</v>
      </c>
      <c r="E236" s="148" t="s">
        <v>19</v>
      </c>
      <c r="F236" s="149" t="s">
        <v>277</v>
      </c>
      <c r="H236" s="150">
        <v>41.2</v>
      </c>
      <c r="I236" s="151"/>
      <c r="L236" s="147"/>
      <c r="M236" s="152"/>
      <c r="T236" s="153"/>
      <c r="AT236" s="148" t="s">
        <v>139</v>
      </c>
      <c r="AU236" s="148" t="s">
        <v>82</v>
      </c>
      <c r="AV236" s="13" t="s">
        <v>82</v>
      </c>
      <c r="AW236" s="13" t="s">
        <v>33</v>
      </c>
      <c r="AX236" s="13" t="s">
        <v>72</v>
      </c>
      <c r="AY236" s="148" t="s">
        <v>127</v>
      </c>
    </row>
    <row r="237" spans="2:51" s="13" customFormat="1" ht="11.25">
      <c r="B237" s="147"/>
      <c r="D237" s="141" t="s">
        <v>139</v>
      </c>
      <c r="E237" s="148" t="s">
        <v>19</v>
      </c>
      <c r="F237" s="149" t="s">
        <v>278</v>
      </c>
      <c r="H237" s="150">
        <v>35.200000000000003</v>
      </c>
      <c r="I237" s="151"/>
      <c r="L237" s="147"/>
      <c r="M237" s="152"/>
      <c r="T237" s="153"/>
      <c r="AT237" s="148" t="s">
        <v>139</v>
      </c>
      <c r="AU237" s="148" t="s">
        <v>82</v>
      </c>
      <c r="AV237" s="13" t="s">
        <v>82</v>
      </c>
      <c r="AW237" s="13" t="s">
        <v>33</v>
      </c>
      <c r="AX237" s="13" t="s">
        <v>72</v>
      </c>
      <c r="AY237" s="148" t="s">
        <v>127</v>
      </c>
    </row>
    <row r="238" spans="2:51" s="13" customFormat="1" ht="11.25">
      <c r="B238" s="147"/>
      <c r="D238" s="141" t="s">
        <v>139</v>
      </c>
      <c r="E238" s="148" t="s">
        <v>19</v>
      </c>
      <c r="F238" s="149" t="s">
        <v>279</v>
      </c>
      <c r="H238" s="150">
        <v>56.2</v>
      </c>
      <c r="I238" s="151"/>
      <c r="L238" s="147"/>
      <c r="M238" s="152"/>
      <c r="T238" s="153"/>
      <c r="AT238" s="148" t="s">
        <v>139</v>
      </c>
      <c r="AU238" s="148" t="s">
        <v>82</v>
      </c>
      <c r="AV238" s="13" t="s">
        <v>82</v>
      </c>
      <c r="AW238" s="13" t="s">
        <v>33</v>
      </c>
      <c r="AX238" s="13" t="s">
        <v>72</v>
      </c>
      <c r="AY238" s="148" t="s">
        <v>127</v>
      </c>
    </row>
    <row r="239" spans="2:51" s="13" customFormat="1" ht="11.25">
      <c r="B239" s="147"/>
      <c r="D239" s="141" t="s">
        <v>139</v>
      </c>
      <c r="E239" s="148" t="s">
        <v>19</v>
      </c>
      <c r="F239" s="149" t="s">
        <v>280</v>
      </c>
      <c r="H239" s="150">
        <v>84.2</v>
      </c>
      <c r="I239" s="151"/>
      <c r="L239" s="147"/>
      <c r="M239" s="152"/>
      <c r="T239" s="153"/>
      <c r="AT239" s="148" t="s">
        <v>139</v>
      </c>
      <c r="AU239" s="148" t="s">
        <v>82</v>
      </c>
      <c r="AV239" s="13" t="s">
        <v>82</v>
      </c>
      <c r="AW239" s="13" t="s">
        <v>33</v>
      </c>
      <c r="AX239" s="13" t="s">
        <v>72</v>
      </c>
      <c r="AY239" s="148" t="s">
        <v>127</v>
      </c>
    </row>
    <row r="240" spans="2:51" s="13" customFormat="1" ht="11.25">
      <c r="B240" s="147"/>
      <c r="D240" s="141" t="s">
        <v>139</v>
      </c>
      <c r="E240" s="148" t="s">
        <v>19</v>
      </c>
      <c r="F240" s="149" t="s">
        <v>281</v>
      </c>
      <c r="H240" s="150">
        <v>91.8</v>
      </c>
      <c r="I240" s="151"/>
      <c r="L240" s="147"/>
      <c r="M240" s="152"/>
      <c r="T240" s="153"/>
      <c r="AT240" s="148" t="s">
        <v>139</v>
      </c>
      <c r="AU240" s="148" t="s">
        <v>82</v>
      </c>
      <c r="AV240" s="13" t="s">
        <v>82</v>
      </c>
      <c r="AW240" s="13" t="s">
        <v>33</v>
      </c>
      <c r="AX240" s="13" t="s">
        <v>72</v>
      </c>
      <c r="AY240" s="148" t="s">
        <v>127</v>
      </c>
    </row>
    <row r="241" spans="2:51" s="13" customFormat="1" ht="11.25">
      <c r="B241" s="147"/>
      <c r="D241" s="141" t="s">
        <v>139</v>
      </c>
      <c r="E241" s="148" t="s">
        <v>19</v>
      </c>
      <c r="F241" s="149" t="s">
        <v>282</v>
      </c>
      <c r="H241" s="150">
        <v>122.2</v>
      </c>
      <c r="I241" s="151"/>
      <c r="L241" s="147"/>
      <c r="M241" s="152"/>
      <c r="T241" s="153"/>
      <c r="AT241" s="148" t="s">
        <v>139</v>
      </c>
      <c r="AU241" s="148" t="s">
        <v>82</v>
      </c>
      <c r="AV241" s="13" t="s">
        <v>82</v>
      </c>
      <c r="AW241" s="13" t="s">
        <v>33</v>
      </c>
      <c r="AX241" s="13" t="s">
        <v>72</v>
      </c>
      <c r="AY241" s="148" t="s">
        <v>127</v>
      </c>
    </row>
    <row r="242" spans="2:51" s="13" customFormat="1" ht="11.25">
      <c r="B242" s="147"/>
      <c r="D242" s="141" t="s">
        <v>139</v>
      </c>
      <c r="E242" s="148" t="s">
        <v>19</v>
      </c>
      <c r="F242" s="149" t="s">
        <v>283</v>
      </c>
      <c r="H242" s="150">
        <v>115</v>
      </c>
      <c r="I242" s="151"/>
      <c r="L242" s="147"/>
      <c r="M242" s="152"/>
      <c r="T242" s="153"/>
      <c r="AT242" s="148" t="s">
        <v>139</v>
      </c>
      <c r="AU242" s="148" t="s">
        <v>82</v>
      </c>
      <c r="AV242" s="13" t="s">
        <v>82</v>
      </c>
      <c r="AW242" s="13" t="s">
        <v>33</v>
      </c>
      <c r="AX242" s="13" t="s">
        <v>72</v>
      </c>
      <c r="AY242" s="148" t="s">
        <v>127</v>
      </c>
    </row>
    <row r="243" spans="2:51" s="15" customFormat="1" ht="11.25">
      <c r="B243" s="161"/>
      <c r="D243" s="141" t="s">
        <v>139</v>
      </c>
      <c r="E243" s="162" t="s">
        <v>19</v>
      </c>
      <c r="F243" s="163" t="s">
        <v>155</v>
      </c>
      <c r="H243" s="164">
        <v>545.79999999999995</v>
      </c>
      <c r="I243" s="165"/>
      <c r="L243" s="161"/>
      <c r="M243" s="166"/>
      <c r="T243" s="167"/>
      <c r="AT243" s="162" t="s">
        <v>139</v>
      </c>
      <c r="AU243" s="162" t="s">
        <v>82</v>
      </c>
      <c r="AV243" s="15" t="s">
        <v>128</v>
      </c>
      <c r="AW243" s="15" t="s">
        <v>33</v>
      </c>
      <c r="AX243" s="15" t="s">
        <v>72</v>
      </c>
      <c r="AY243" s="162" t="s">
        <v>127</v>
      </c>
    </row>
    <row r="244" spans="2:51" s="12" customFormat="1" ht="11.25">
      <c r="B244" s="140"/>
      <c r="D244" s="141" t="s">
        <v>139</v>
      </c>
      <c r="E244" s="142" t="s">
        <v>19</v>
      </c>
      <c r="F244" s="143" t="s">
        <v>284</v>
      </c>
      <c r="H244" s="142" t="s">
        <v>19</v>
      </c>
      <c r="I244" s="144"/>
      <c r="L244" s="140"/>
      <c r="M244" s="145"/>
      <c r="T244" s="146"/>
      <c r="AT244" s="142" t="s">
        <v>139</v>
      </c>
      <c r="AU244" s="142" t="s">
        <v>82</v>
      </c>
      <c r="AV244" s="12" t="s">
        <v>80</v>
      </c>
      <c r="AW244" s="12" t="s">
        <v>33</v>
      </c>
      <c r="AX244" s="12" t="s">
        <v>72</v>
      </c>
      <c r="AY244" s="142" t="s">
        <v>127</v>
      </c>
    </row>
    <row r="245" spans="2:51" s="13" customFormat="1" ht="11.25">
      <c r="B245" s="147"/>
      <c r="D245" s="141" t="s">
        <v>139</v>
      </c>
      <c r="E245" s="148" t="s">
        <v>19</v>
      </c>
      <c r="F245" s="149" t="s">
        <v>285</v>
      </c>
      <c r="H245" s="150">
        <v>40</v>
      </c>
      <c r="I245" s="151"/>
      <c r="L245" s="147"/>
      <c r="M245" s="152"/>
      <c r="T245" s="153"/>
      <c r="AT245" s="148" t="s">
        <v>139</v>
      </c>
      <c r="AU245" s="148" t="s">
        <v>82</v>
      </c>
      <c r="AV245" s="13" t="s">
        <v>82</v>
      </c>
      <c r="AW245" s="13" t="s">
        <v>33</v>
      </c>
      <c r="AX245" s="13" t="s">
        <v>72</v>
      </c>
      <c r="AY245" s="148" t="s">
        <v>127</v>
      </c>
    </row>
    <row r="246" spans="2:51" s="13" customFormat="1" ht="11.25">
      <c r="B246" s="147"/>
      <c r="D246" s="141" t="s">
        <v>139</v>
      </c>
      <c r="E246" s="148" t="s">
        <v>19</v>
      </c>
      <c r="F246" s="149" t="s">
        <v>286</v>
      </c>
      <c r="H246" s="150">
        <v>73.8</v>
      </c>
      <c r="I246" s="151"/>
      <c r="L246" s="147"/>
      <c r="M246" s="152"/>
      <c r="T246" s="153"/>
      <c r="AT246" s="148" t="s">
        <v>139</v>
      </c>
      <c r="AU246" s="148" t="s">
        <v>82</v>
      </c>
      <c r="AV246" s="13" t="s">
        <v>82</v>
      </c>
      <c r="AW246" s="13" t="s">
        <v>33</v>
      </c>
      <c r="AX246" s="13" t="s">
        <v>72</v>
      </c>
      <c r="AY246" s="148" t="s">
        <v>127</v>
      </c>
    </row>
    <row r="247" spans="2:51" s="13" customFormat="1" ht="11.25">
      <c r="B247" s="147"/>
      <c r="D247" s="141" t="s">
        <v>139</v>
      </c>
      <c r="E247" s="148" t="s">
        <v>19</v>
      </c>
      <c r="F247" s="149" t="s">
        <v>287</v>
      </c>
      <c r="H247" s="150">
        <v>105.4</v>
      </c>
      <c r="I247" s="151"/>
      <c r="L247" s="147"/>
      <c r="M247" s="152"/>
      <c r="T247" s="153"/>
      <c r="AT247" s="148" t="s">
        <v>139</v>
      </c>
      <c r="AU247" s="148" t="s">
        <v>82</v>
      </c>
      <c r="AV247" s="13" t="s">
        <v>82</v>
      </c>
      <c r="AW247" s="13" t="s">
        <v>33</v>
      </c>
      <c r="AX247" s="13" t="s">
        <v>72</v>
      </c>
      <c r="AY247" s="148" t="s">
        <v>127</v>
      </c>
    </row>
    <row r="248" spans="2:51" s="13" customFormat="1" ht="11.25">
      <c r="B248" s="147"/>
      <c r="D248" s="141" t="s">
        <v>139</v>
      </c>
      <c r="E248" s="148" t="s">
        <v>19</v>
      </c>
      <c r="F248" s="149" t="s">
        <v>288</v>
      </c>
      <c r="H248" s="150">
        <v>182.28</v>
      </c>
      <c r="I248" s="151"/>
      <c r="L248" s="147"/>
      <c r="M248" s="152"/>
      <c r="T248" s="153"/>
      <c r="AT248" s="148" t="s">
        <v>139</v>
      </c>
      <c r="AU248" s="148" t="s">
        <v>82</v>
      </c>
      <c r="AV248" s="13" t="s">
        <v>82</v>
      </c>
      <c r="AW248" s="13" t="s">
        <v>33</v>
      </c>
      <c r="AX248" s="13" t="s">
        <v>72</v>
      </c>
      <c r="AY248" s="148" t="s">
        <v>127</v>
      </c>
    </row>
    <row r="249" spans="2:51" s="13" customFormat="1" ht="11.25">
      <c r="B249" s="147"/>
      <c r="D249" s="141" t="s">
        <v>139</v>
      </c>
      <c r="E249" s="148" t="s">
        <v>19</v>
      </c>
      <c r="F249" s="149" t="s">
        <v>289</v>
      </c>
      <c r="H249" s="150">
        <v>31.8</v>
      </c>
      <c r="I249" s="151"/>
      <c r="L249" s="147"/>
      <c r="M249" s="152"/>
      <c r="T249" s="153"/>
      <c r="AT249" s="148" t="s">
        <v>139</v>
      </c>
      <c r="AU249" s="148" t="s">
        <v>82</v>
      </c>
      <c r="AV249" s="13" t="s">
        <v>82</v>
      </c>
      <c r="AW249" s="13" t="s">
        <v>33</v>
      </c>
      <c r="AX249" s="13" t="s">
        <v>72</v>
      </c>
      <c r="AY249" s="148" t="s">
        <v>127</v>
      </c>
    </row>
    <row r="250" spans="2:51" s="15" customFormat="1" ht="11.25">
      <c r="B250" s="161"/>
      <c r="D250" s="141" t="s">
        <v>139</v>
      </c>
      <c r="E250" s="162" t="s">
        <v>19</v>
      </c>
      <c r="F250" s="163" t="s">
        <v>155</v>
      </c>
      <c r="H250" s="164">
        <v>433.28</v>
      </c>
      <c r="I250" s="165"/>
      <c r="L250" s="161"/>
      <c r="M250" s="166"/>
      <c r="T250" s="167"/>
      <c r="AT250" s="162" t="s">
        <v>139</v>
      </c>
      <c r="AU250" s="162" t="s">
        <v>82</v>
      </c>
      <c r="AV250" s="15" t="s">
        <v>128</v>
      </c>
      <c r="AW250" s="15" t="s">
        <v>33</v>
      </c>
      <c r="AX250" s="15" t="s">
        <v>72</v>
      </c>
      <c r="AY250" s="162" t="s">
        <v>127</v>
      </c>
    </row>
    <row r="251" spans="2:51" s="12" customFormat="1" ht="11.25">
      <c r="B251" s="140"/>
      <c r="D251" s="141" t="s">
        <v>139</v>
      </c>
      <c r="E251" s="142" t="s">
        <v>19</v>
      </c>
      <c r="F251" s="143" t="s">
        <v>290</v>
      </c>
      <c r="H251" s="142" t="s">
        <v>19</v>
      </c>
      <c r="I251" s="144"/>
      <c r="L251" s="140"/>
      <c r="M251" s="145"/>
      <c r="T251" s="146"/>
      <c r="AT251" s="142" t="s">
        <v>139</v>
      </c>
      <c r="AU251" s="142" t="s">
        <v>82</v>
      </c>
      <c r="AV251" s="12" t="s">
        <v>80</v>
      </c>
      <c r="AW251" s="12" t="s">
        <v>33</v>
      </c>
      <c r="AX251" s="12" t="s">
        <v>72</v>
      </c>
      <c r="AY251" s="142" t="s">
        <v>127</v>
      </c>
    </row>
    <row r="252" spans="2:51" s="13" customFormat="1" ht="11.25">
      <c r="B252" s="147"/>
      <c r="D252" s="141" t="s">
        <v>139</v>
      </c>
      <c r="E252" s="148" t="s">
        <v>19</v>
      </c>
      <c r="F252" s="149" t="s">
        <v>291</v>
      </c>
      <c r="H252" s="150">
        <v>31.97</v>
      </c>
      <c r="I252" s="151"/>
      <c r="L252" s="147"/>
      <c r="M252" s="152"/>
      <c r="T252" s="153"/>
      <c r="AT252" s="148" t="s">
        <v>139</v>
      </c>
      <c r="AU252" s="148" t="s">
        <v>82</v>
      </c>
      <c r="AV252" s="13" t="s">
        <v>82</v>
      </c>
      <c r="AW252" s="13" t="s">
        <v>33</v>
      </c>
      <c r="AX252" s="13" t="s">
        <v>72</v>
      </c>
      <c r="AY252" s="148" t="s">
        <v>127</v>
      </c>
    </row>
    <row r="253" spans="2:51" s="13" customFormat="1" ht="11.25">
      <c r="B253" s="147"/>
      <c r="D253" s="141" t="s">
        <v>139</v>
      </c>
      <c r="E253" s="148" t="s">
        <v>19</v>
      </c>
      <c r="F253" s="149" t="s">
        <v>292</v>
      </c>
      <c r="H253" s="150">
        <v>71.94</v>
      </c>
      <c r="I253" s="151"/>
      <c r="L253" s="147"/>
      <c r="M253" s="152"/>
      <c r="T253" s="153"/>
      <c r="AT253" s="148" t="s">
        <v>139</v>
      </c>
      <c r="AU253" s="148" t="s">
        <v>82</v>
      </c>
      <c r="AV253" s="13" t="s">
        <v>82</v>
      </c>
      <c r="AW253" s="13" t="s">
        <v>33</v>
      </c>
      <c r="AX253" s="13" t="s">
        <v>72</v>
      </c>
      <c r="AY253" s="148" t="s">
        <v>127</v>
      </c>
    </row>
    <row r="254" spans="2:51" s="13" customFormat="1" ht="11.25">
      <c r="B254" s="147"/>
      <c r="D254" s="141" t="s">
        <v>139</v>
      </c>
      <c r="E254" s="148" t="s">
        <v>19</v>
      </c>
      <c r="F254" s="149" t="s">
        <v>293</v>
      </c>
      <c r="H254" s="150">
        <v>10.71</v>
      </c>
      <c r="I254" s="151"/>
      <c r="L254" s="147"/>
      <c r="M254" s="152"/>
      <c r="T254" s="153"/>
      <c r="AT254" s="148" t="s">
        <v>139</v>
      </c>
      <c r="AU254" s="148" t="s">
        <v>82</v>
      </c>
      <c r="AV254" s="13" t="s">
        <v>82</v>
      </c>
      <c r="AW254" s="13" t="s">
        <v>33</v>
      </c>
      <c r="AX254" s="13" t="s">
        <v>72</v>
      </c>
      <c r="AY254" s="148" t="s">
        <v>127</v>
      </c>
    </row>
    <row r="255" spans="2:51" s="13" customFormat="1" ht="11.25">
      <c r="B255" s="147"/>
      <c r="D255" s="141" t="s">
        <v>139</v>
      </c>
      <c r="E255" s="148" t="s">
        <v>19</v>
      </c>
      <c r="F255" s="149" t="s">
        <v>294</v>
      </c>
      <c r="H255" s="150">
        <v>58.96</v>
      </c>
      <c r="I255" s="151"/>
      <c r="L255" s="147"/>
      <c r="M255" s="152"/>
      <c r="T255" s="153"/>
      <c r="AT255" s="148" t="s">
        <v>139</v>
      </c>
      <c r="AU255" s="148" t="s">
        <v>82</v>
      </c>
      <c r="AV255" s="13" t="s">
        <v>82</v>
      </c>
      <c r="AW255" s="13" t="s">
        <v>33</v>
      </c>
      <c r="AX255" s="13" t="s">
        <v>72</v>
      </c>
      <c r="AY255" s="148" t="s">
        <v>127</v>
      </c>
    </row>
    <row r="256" spans="2:51" s="15" customFormat="1" ht="11.25">
      <c r="B256" s="161"/>
      <c r="D256" s="141" t="s">
        <v>139</v>
      </c>
      <c r="E256" s="162" t="s">
        <v>19</v>
      </c>
      <c r="F256" s="163" t="s">
        <v>155</v>
      </c>
      <c r="H256" s="164">
        <v>173.58</v>
      </c>
      <c r="I256" s="165"/>
      <c r="L256" s="161"/>
      <c r="M256" s="166"/>
      <c r="T256" s="167"/>
      <c r="AT256" s="162" t="s">
        <v>139</v>
      </c>
      <c r="AU256" s="162" t="s">
        <v>82</v>
      </c>
      <c r="AV256" s="15" t="s">
        <v>128</v>
      </c>
      <c r="AW256" s="15" t="s">
        <v>33</v>
      </c>
      <c r="AX256" s="15" t="s">
        <v>72</v>
      </c>
      <c r="AY256" s="162" t="s">
        <v>127</v>
      </c>
    </row>
    <row r="257" spans="2:65" s="12" customFormat="1" ht="11.25">
      <c r="B257" s="140"/>
      <c r="D257" s="141" t="s">
        <v>139</v>
      </c>
      <c r="E257" s="142" t="s">
        <v>19</v>
      </c>
      <c r="F257" s="143" t="s">
        <v>295</v>
      </c>
      <c r="H257" s="142" t="s">
        <v>19</v>
      </c>
      <c r="I257" s="144"/>
      <c r="L257" s="140"/>
      <c r="M257" s="145"/>
      <c r="T257" s="146"/>
      <c r="AT257" s="142" t="s">
        <v>139</v>
      </c>
      <c r="AU257" s="142" t="s">
        <v>82</v>
      </c>
      <c r="AV257" s="12" t="s">
        <v>80</v>
      </c>
      <c r="AW257" s="12" t="s">
        <v>33</v>
      </c>
      <c r="AX257" s="12" t="s">
        <v>72</v>
      </c>
      <c r="AY257" s="142" t="s">
        <v>127</v>
      </c>
    </row>
    <row r="258" spans="2:65" s="13" customFormat="1" ht="11.25">
      <c r="B258" s="147"/>
      <c r="D258" s="141" t="s">
        <v>139</v>
      </c>
      <c r="E258" s="148" t="s">
        <v>19</v>
      </c>
      <c r="F258" s="149" t="s">
        <v>296</v>
      </c>
      <c r="H258" s="150">
        <v>58.4</v>
      </c>
      <c r="I258" s="151"/>
      <c r="L258" s="147"/>
      <c r="M258" s="152"/>
      <c r="T258" s="153"/>
      <c r="AT258" s="148" t="s">
        <v>139</v>
      </c>
      <c r="AU258" s="148" t="s">
        <v>82</v>
      </c>
      <c r="AV258" s="13" t="s">
        <v>82</v>
      </c>
      <c r="AW258" s="13" t="s">
        <v>33</v>
      </c>
      <c r="AX258" s="13" t="s">
        <v>72</v>
      </c>
      <c r="AY258" s="148" t="s">
        <v>127</v>
      </c>
    </row>
    <row r="259" spans="2:65" s="13" customFormat="1" ht="11.25">
      <c r="B259" s="147"/>
      <c r="D259" s="141" t="s">
        <v>139</v>
      </c>
      <c r="E259" s="148" t="s">
        <v>19</v>
      </c>
      <c r="F259" s="149" t="s">
        <v>297</v>
      </c>
      <c r="H259" s="150">
        <v>107.2</v>
      </c>
      <c r="I259" s="151"/>
      <c r="L259" s="147"/>
      <c r="M259" s="152"/>
      <c r="T259" s="153"/>
      <c r="AT259" s="148" t="s">
        <v>139</v>
      </c>
      <c r="AU259" s="148" t="s">
        <v>82</v>
      </c>
      <c r="AV259" s="13" t="s">
        <v>82</v>
      </c>
      <c r="AW259" s="13" t="s">
        <v>33</v>
      </c>
      <c r="AX259" s="13" t="s">
        <v>72</v>
      </c>
      <c r="AY259" s="148" t="s">
        <v>127</v>
      </c>
    </row>
    <row r="260" spans="2:65" s="13" customFormat="1" ht="11.25">
      <c r="B260" s="147"/>
      <c r="D260" s="141" t="s">
        <v>139</v>
      </c>
      <c r="E260" s="148" t="s">
        <v>19</v>
      </c>
      <c r="F260" s="149" t="s">
        <v>298</v>
      </c>
      <c r="H260" s="150">
        <v>98.6</v>
      </c>
      <c r="I260" s="151"/>
      <c r="L260" s="147"/>
      <c r="M260" s="152"/>
      <c r="T260" s="153"/>
      <c r="AT260" s="148" t="s">
        <v>139</v>
      </c>
      <c r="AU260" s="148" t="s">
        <v>82</v>
      </c>
      <c r="AV260" s="13" t="s">
        <v>82</v>
      </c>
      <c r="AW260" s="13" t="s">
        <v>33</v>
      </c>
      <c r="AX260" s="13" t="s">
        <v>72</v>
      </c>
      <c r="AY260" s="148" t="s">
        <v>127</v>
      </c>
    </row>
    <row r="261" spans="2:65" s="13" customFormat="1" ht="11.25">
      <c r="B261" s="147"/>
      <c r="D261" s="141" t="s">
        <v>139</v>
      </c>
      <c r="E261" s="148" t="s">
        <v>19</v>
      </c>
      <c r="F261" s="149" t="s">
        <v>299</v>
      </c>
      <c r="H261" s="150">
        <v>83.9</v>
      </c>
      <c r="I261" s="151"/>
      <c r="L261" s="147"/>
      <c r="M261" s="152"/>
      <c r="T261" s="153"/>
      <c r="AT261" s="148" t="s">
        <v>139</v>
      </c>
      <c r="AU261" s="148" t="s">
        <v>82</v>
      </c>
      <c r="AV261" s="13" t="s">
        <v>82</v>
      </c>
      <c r="AW261" s="13" t="s">
        <v>33</v>
      </c>
      <c r="AX261" s="13" t="s">
        <v>72</v>
      </c>
      <c r="AY261" s="148" t="s">
        <v>127</v>
      </c>
    </row>
    <row r="262" spans="2:65" s="13" customFormat="1" ht="11.25">
      <c r="B262" s="147"/>
      <c r="D262" s="141" t="s">
        <v>139</v>
      </c>
      <c r="E262" s="148" t="s">
        <v>19</v>
      </c>
      <c r="F262" s="149" t="s">
        <v>300</v>
      </c>
      <c r="H262" s="150">
        <v>106</v>
      </c>
      <c r="I262" s="151"/>
      <c r="L262" s="147"/>
      <c r="M262" s="152"/>
      <c r="T262" s="153"/>
      <c r="AT262" s="148" t="s">
        <v>139</v>
      </c>
      <c r="AU262" s="148" t="s">
        <v>82</v>
      </c>
      <c r="AV262" s="13" t="s">
        <v>82</v>
      </c>
      <c r="AW262" s="13" t="s">
        <v>33</v>
      </c>
      <c r="AX262" s="13" t="s">
        <v>72</v>
      </c>
      <c r="AY262" s="148" t="s">
        <v>127</v>
      </c>
    </row>
    <row r="263" spans="2:65" s="13" customFormat="1" ht="11.25">
      <c r="B263" s="147"/>
      <c r="D263" s="141" t="s">
        <v>139</v>
      </c>
      <c r="E263" s="148" t="s">
        <v>19</v>
      </c>
      <c r="F263" s="149" t="s">
        <v>301</v>
      </c>
      <c r="H263" s="150">
        <v>39.4</v>
      </c>
      <c r="I263" s="151"/>
      <c r="L263" s="147"/>
      <c r="M263" s="152"/>
      <c r="T263" s="153"/>
      <c r="AT263" s="148" t="s">
        <v>139</v>
      </c>
      <c r="AU263" s="148" t="s">
        <v>82</v>
      </c>
      <c r="AV263" s="13" t="s">
        <v>82</v>
      </c>
      <c r="AW263" s="13" t="s">
        <v>33</v>
      </c>
      <c r="AX263" s="13" t="s">
        <v>72</v>
      </c>
      <c r="AY263" s="148" t="s">
        <v>127</v>
      </c>
    </row>
    <row r="264" spans="2:65" s="15" customFormat="1" ht="11.25">
      <c r="B264" s="161"/>
      <c r="D264" s="141" t="s">
        <v>139</v>
      </c>
      <c r="E264" s="162" t="s">
        <v>19</v>
      </c>
      <c r="F264" s="163" t="s">
        <v>155</v>
      </c>
      <c r="H264" s="164">
        <v>493.5</v>
      </c>
      <c r="I264" s="165"/>
      <c r="L264" s="161"/>
      <c r="M264" s="166"/>
      <c r="T264" s="167"/>
      <c r="AT264" s="162" t="s">
        <v>139</v>
      </c>
      <c r="AU264" s="162" t="s">
        <v>82</v>
      </c>
      <c r="AV264" s="15" t="s">
        <v>128</v>
      </c>
      <c r="AW264" s="15" t="s">
        <v>33</v>
      </c>
      <c r="AX264" s="15" t="s">
        <v>72</v>
      </c>
      <c r="AY264" s="162" t="s">
        <v>127</v>
      </c>
    </row>
    <row r="265" spans="2:65" s="14" customFormat="1" ht="11.25">
      <c r="B265" s="154"/>
      <c r="D265" s="141" t="s">
        <v>139</v>
      </c>
      <c r="E265" s="155" t="s">
        <v>19</v>
      </c>
      <c r="F265" s="156" t="s">
        <v>145</v>
      </c>
      <c r="H265" s="157">
        <v>1978.24</v>
      </c>
      <c r="I265" s="158"/>
      <c r="L265" s="154"/>
      <c r="M265" s="159"/>
      <c r="T265" s="160"/>
      <c r="AT265" s="155" t="s">
        <v>139</v>
      </c>
      <c r="AU265" s="155" t="s">
        <v>82</v>
      </c>
      <c r="AV265" s="14" t="s">
        <v>135</v>
      </c>
      <c r="AW265" s="14" t="s">
        <v>33</v>
      </c>
      <c r="AX265" s="14" t="s">
        <v>72</v>
      </c>
      <c r="AY265" s="155" t="s">
        <v>127</v>
      </c>
    </row>
    <row r="266" spans="2:65" s="12" customFormat="1" ht="11.25">
      <c r="B266" s="140"/>
      <c r="D266" s="141" t="s">
        <v>139</v>
      </c>
      <c r="E266" s="142" t="s">
        <v>19</v>
      </c>
      <c r="F266" s="143" t="s">
        <v>302</v>
      </c>
      <c r="H266" s="142" t="s">
        <v>19</v>
      </c>
      <c r="I266" s="144"/>
      <c r="L266" s="140"/>
      <c r="M266" s="145"/>
      <c r="T266" s="146"/>
      <c r="AT266" s="142" t="s">
        <v>139</v>
      </c>
      <c r="AU266" s="142" t="s">
        <v>82</v>
      </c>
      <c r="AV266" s="12" t="s">
        <v>80</v>
      </c>
      <c r="AW266" s="12" t="s">
        <v>33</v>
      </c>
      <c r="AX266" s="12" t="s">
        <v>72</v>
      </c>
      <c r="AY266" s="142" t="s">
        <v>127</v>
      </c>
    </row>
    <row r="267" spans="2:65" s="13" customFormat="1" ht="11.25">
      <c r="B267" s="147"/>
      <c r="D267" s="141" t="s">
        <v>139</v>
      </c>
      <c r="E267" s="148" t="s">
        <v>19</v>
      </c>
      <c r="F267" s="149" t="s">
        <v>303</v>
      </c>
      <c r="H267" s="150">
        <v>2.68</v>
      </c>
      <c r="I267" s="151"/>
      <c r="L267" s="147"/>
      <c r="M267" s="152"/>
      <c r="T267" s="153"/>
      <c r="AT267" s="148" t="s">
        <v>139</v>
      </c>
      <c r="AU267" s="148" t="s">
        <v>82</v>
      </c>
      <c r="AV267" s="13" t="s">
        <v>82</v>
      </c>
      <c r="AW267" s="13" t="s">
        <v>33</v>
      </c>
      <c r="AX267" s="13" t="s">
        <v>72</v>
      </c>
      <c r="AY267" s="148" t="s">
        <v>127</v>
      </c>
    </row>
    <row r="268" spans="2:65" s="13" customFormat="1" ht="11.25">
      <c r="B268" s="147"/>
      <c r="D268" s="141" t="s">
        <v>139</v>
      </c>
      <c r="E268" s="148" t="s">
        <v>19</v>
      </c>
      <c r="F268" s="149" t="s">
        <v>304</v>
      </c>
      <c r="H268" s="150">
        <v>2335.5030000000002</v>
      </c>
      <c r="I268" s="151"/>
      <c r="L268" s="147"/>
      <c r="M268" s="152"/>
      <c r="T268" s="153"/>
      <c r="AT268" s="148" t="s">
        <v>139</v>
      </c>
      <c r="AU268" s="148" t="s">
        <v>82</v>
      </c>
      <c r="AV268" s="13" t="s">
        <v>82</v>
      </c>
      <c r="AW268" s="13" t="s">
        <v>33</v>
      </c>
      <c r="AX268" s="13" t="s">
        <v>80</v>
      </c>
      <c r="AY268" s="148" t="s">
        <v>127</v>
      </c>
    </row>
    <row r="269" spans="2:65" s="1" customFormat="1" ht="33" customHeight="1">
      <c r="B269" s="32"/>
      <c r="C269" s="123" t="s">
        <v>8</v>
      </c>
      <c r="D269" s="123" t="s">
        <v>130</v>
      </c>
      <c r="E269" s="124" t="s">
        <v>305</v>
      </c>
      <c r="F269" s="125" t="s">
        <v>306</v>
      </c>
      <c r="G269" s="126" t="s">
        <v>170</v>
      </c>
      <c r="H269" s="127">
        <v>2335.5030000000002</v>
      </c>
      <c r="I269" s="128"/>
      <c r="J269" s="129">
        <f>ROUND(I269*H269,2)</f>
        <v>0</v>
      </c>
      <c r="K269" s="125" t="s">
        <v>134</v>
      </c>
      <c r="L269" s="32"/>
      <c r="M269" s="130" t="s">
        <v>19</v>
      </c>
      <c r="N269" s="131" t="s">
        <v>43</v>
      </c>
      <c r="P269" s="132">
        <f>O269*H269</f>
        <v>0</v>
      </c>
      <c r="Q269" s="132">
        <v>8.0000000000000002E-3</v>
      </c>
      <c r="R269" s="132">
        <f>Q269*H269</f>
        <v>18.684024000000001</v>
      </c>
      <c r="S269" s="132">
        <v>0</v>
      </c>
      <c r="T269" s="133">
        <f>S269*H269</f>
        <v>0</v>
      </c>
      <c r="AR269" s="134" t="s">
        <v>135</v>
      </c>
      <c r="AT269" s="134" t="s">
        <v>130</v>
      </c>
      <c r="AU269" s="134" t="s">
        <v>82</v>
      </c>
      <c r="AY269" s="17" t="s">
        <v>127</v>
      </c>
      <c r="BE269" s="135">
        <f>IF(N269="základní",J269,0)</f>
        <v>0</v>
      </c>
      <c r="BF269" s="135">
        <f>IF(N269="snížená",J269,0)</f>
        <v>0</v>
      </c>
      <c r="BG269" s="135">
        <f>IF(N269="zákl. přenesená",J269,0)</f>
        <v>0</v>
      </c>
      <c r="BH269" s="135">
        <f>IF(N269="sníž. přenesená",J269,0)</f>
        <v>0</v>
      </c>
      <c r="BI269" s="135">
        <f>IF(N269="nulová",J269,0)</f>
        <v>0</v>
      </c>
      <c r="BJ269" s="17" t="s">
        <v>80</v>
      </c>
      <c r="BK269" s="135">
        <f>ROUND(I269*H269,2)</f>
        <v>0</v>
      </c>
      <c r="BL269" s="17" t="s">
        <v>135</v>
      </c>
      <c r="BM269" s="134" t="s">
        <v>307</v>
      </c>
    </row>
    <row r="270" spans="2:65" s="1" customFormat="1" ht="11.25">
      <c r="B270" s="32"/>
      <c r="D270" s="136" t="s">
        <v>137</v>
      </c>
      <c r="F270" s="137" t="s">
        <v>308</v>
      </c>
      <c r="I270" s="138"/>
      <c r="L270" s="32"/>
      <c r="M270" s="139"/>
      <c r="T270" s="53"/>
      <c r="AT270" s="17" t="s">
        <v>137</v>
      </c>
      <c r="AU270" s="17" t="s">
        <v>82</v>
      </c>
    </row>
    <row r="271" spans="2:65" s="13" customFormat="1" ht="11.25">
      <c r="B271" s="147"/>
      <c r="D271" s="141" t="s">
        <v>139</v>
      </c>
      <c r="E271" s="148" t="s">
        <v>19</v>
      </c>
      <c r="F271" s="149" t="s">
        <v>309</v>
      </c>
      <c r="H271" s="150">
        <v>2335.5030000000002</v>
      </c>
      <c r="I271" s="151"/>
      <c r="L271" s="147"/>
      <c r="M271" s="152"/>
      <c r="T271" s="153"/>
      <c r="AT271" s="148" t="s">
        <v>139</v>
      </c>
      <c r="AU271" s="148" t="s">
        <v>82</v>
      </c>
      <c r="AV271" s="13" t="s">
        <v>82</v>
      </c>
      <c r="AW271" s="13" t="s">
        <v>33</v>
      </c>
      <c r="AX271" s="13" t="s">
        <v>80</v>
      </c>
      <c r="AY271" s="148" t="s">
        <v>127</v>
      </c>
    </row>
    <row r="272" spans="2:65" s="1" customFormat="1" ht="24.2" customHeight="1">
      <c r="B272" s="32"/>
      <c r="C272" s="123" t="s">
        <v>310</v>
      </c>
      <c r="D272" s="123" t="s">
        <v>130</v>
      </c>
      <c r="E272" s="124" t="s">
        <v>311</v>
      </c>
      <c r="F272" s="125" t="s">
        <v>312</v>
      </c>
      <c r="G272" s="126" t="s">
        <v>170</v>
      </c>
      <c r="H272" s="127">
        <v>24.495000000000001</v>
      </c>
      <c r="I272" s="128"/>
      <c r="J272" s="129">
        <f>ROUND(I272*H272,2)</f>
        <v>0</v>
      </c>
      <c r="K272" s="125" t="s">
        <v>134</v>
      </c>
      <c r="L272" s="32"/>
      <c r="M272" s="130" t="s">
        <v>19</v>
      </c>
      <c r="N272" s="131" t="s">
        <v>43</v>
      </c>
      <c r="P272" s="132">
        <f>O272*H272</f>
        <v>0</v>
      </c>
      <c r="Q272" s="132">
        <v>3.2730000000000002E-2</v>
      </c>
      <c r="R272" s="132">
        <f>Q272*H272</f>
        <v>0.80172135000000011</v>
      </c>
      <c r="S272" s="132">
        <v>0</v>
      </c>
      <c r="T272" s="133">
        <f>S272*H272</f>
        <v>0</v>
      </c>
      <c r="AR272" s="134" t="s">
        <v>135</v>
      </c>
      <c r="AT272" s="134" t="s">
        <v>130</v>
      </c>
      <c r="AU272" s="134" t="s">
        <v>82</v>
      </c>
      <c r="AY272" s="17" t="s">
        <v>127</v>
      </c>
      <c r="BE272" s="135">
        <f>IF(N272="základní",J272,0)</f>
        <v>0</v>
      </c>
      <c r="BF272" s="135">
        <f>IF(N272="snížená",J272,0)</f>
        <v>0</v>
      </c>
      <c r="BG272" s="135">
        <f>IF(N272="zákl. přenesená",J272,0)</f>
        <v>0</v>
      </c>
      <c r="BH272" s="135">
        <f>IF(N272="sníž. přenesená",J272,0)</f>
        <v>0</v>
      </c>
      <c r="BI272" s="135">
        <f>IF(N272="nulová",J272,0)</f>
        <v>0</v>
      </c>
      <c r="BJ272" s="17" t="s">
        <v>80</v>
      </c>
      <c r="BK272" s="135">
        <f>ROUND(I272*H272,2)</f>
        <v>0</v>
      </c>
      <c r="BL272" s="17" t="s">
        <v>135</v>
      </c>
      <c r="BM272" s="134" t="s">
        <v>313</v>
      </c>
    </row>
    <row r="273" spans="2:51" s="1" customFormat="1" ht="11.25">
      <c r="B273" s="32"/>
      <c r="D273" s="136" t="s">
        <v>137</v>
      </c>
      <c r="F273" s="137" t="s">
        <v>314</v>
      </c>
      <c r="I273" s="138"/>
      <c r="L273" s="32"/>
      <c r="M273" s="139"/>
      <c r="T273" s="53"/>
      <c r="AT273" s="17" t="s">
        <v>137</v>
      </c>
      <c r="AU273" s="17" t="s">
        <v>82</v>
      </c>
    </row>
    <row r="274" spans="2:51" s="12" customFormat="1" ht="11.25">
      <c r="B274" s="140"/>
      <c r="D274" s="141" t="s">
        <v>139</v>
      </c>
      <c r="E274" s="142" t="s">
        <v>19</v>
      </c>
      <c r="F274" s="143" t="s">
        <v>140</v>
      </c>
      <c r="H274" s="142" t="s">
        <v>19</v>
      </c>
      <c r="I274" s="144"/>
      <c r="L274" s="140"/>
      <c r="M274" s="145"/>
      <c r="T274" s="146"/>
      <c r="AT274" s="142" t="s">
        <v>139</v>
      </c>
      <c r="AU274" s="142" t="s">
        <v>82</v>
      </c>
      <c r="AV274" s="12" t="s">
        <v>80</v>
      </c>
      <c r="AW274" s="12" t="s">
        <v>33</v>
      </c>
      <c r="AX274" s="12" t="s">
        <v>72</v>
      </c>
      <c r="AY274" s="142" t="s">
        <v>127</v>
      </c>
    </row>
    <row r="275" spans="2:51" s="13" customFormat="1" ht="11.25">
      <c r="B275" s="147"/>
      <c r="D275" s="141" t="s">
        <v>139</v>
      </c>
      <c r="E275" s="148" t="s">
        <v>19</v>
      </c>
      <c r="F275" s="149" t="s">
        <v>174</v>
      </c>
      <c r="H275" s="150">
        <v>36.75</v>
      </c>
      <c r="I275" s="151"/>
      <c r="L275" s="147"/>
      <c r="M275" s="152"/>
      <c r="T275" s="153"/>
      <c r="AT275" s="148" t="s">
        <v>139</v>
      </c>
      <c r="AU275" s="148" t="s">
        <v>82</v>
      </c>
      <c r="AV275" s="13" t="s">
        <v>82</v>
      </c>
      <c r="AW275" s="13" t="s">
        <v>33</v>
      </c>
      <c r="AX275" s="13" t="s">
        <v>72</v>
      </c>
      <c r="AY275" s="148" t="s">
        <v>127</v>
      </c>
    </row>
    <row r="276" spans="2:51" s="13" customFormat="1" ht="11.25">
      <c r="B276" s="147"/>
      <c r="D276" s="141" t="s">
        <v>139</v>
      </c>
      <c r="E276" s="148" t="s">
        <v>19</v>
      </c>
      <c r="F276" s="149" t="s">
        <v>175</v>
      </c>
      <c r="H276" s="150">
        <v>10.08</v>
      </c>
      <c r="I276" s="151"/>
      <c r="L276" s="147"/>
      <c r="M276" s="152"/>
      <c r="T276" s="153"/>
      <c r="AT276" s="148" t="s">
        <v>139</v>
      </c>
      <c r="AU276" s="148" t="s">
        <v>82</v>
      </c>
      <c r="AV276" s="13" t="s">
        <v>82</v>
      </c>
      <c r="AW276" s="13" t="s">
        <v>33</v>
      </c>
      <c r="AX276" s="13" t="s">
        <v>72</v>
      </c>
      <c r="AY276" s="148" t="s">
        <v>127</v>
      </c>
    </row>
    <row r="277" spans="2:51" s="13" customFormat="1" ht="11.25">
      <c r="B277" s="147"/>
      <c r="D277" s="141" t="s">
        <v>139</v>
      </c>
      <c r="E277" s="148" t="s">
        <v>19</v>
      </c>
      <c r="F277" s="149" t="s">
        <v>176</v>
      </c>
      <c r="H277" s="150">
        <v>38.01</v>
      </c>
      <c r="I277" s="151"/>
      <c r="L277" s="147"/>
      <c r="M277" s="152"/>
      <c r="T277" s="153"/>
      <c r="AT277" s="148" t="s">
        <v>139</v>
      </c>
      <c r="AU277" s="148" t="s">
        <v>82</v>
      </c>
      <c r="AV277" s="13" t="s">
        <v>82</v>
      </c>
      <c r="AW277" s="13" t="s">
        <v>33</v>
      </c>
      <c r="AX277" s="13" t="s">
        <v>72</v>
      </c>
      <c r="AY277" s="148" t="s">
        <v>127</v>
      </c>
    </row>
    <row r="278" spans="2:51" s="13" customFormat="1" ht="11.25">
      <c r="B278" s="147"/>
      <c r="D278" s="141" t="s">
        <v>139</v>
      </c>
      <c r="E278" s="148" t="s">
        <v>19</v>
      </c>
      <c r="F278" s="149" t="s">
        <v>177</v>
      </c>
      <c r="H278" s="150">
        <v>18.899999999999999</v>
      </c>
      <c r="I278" s="151"/>
      <c r="L278" s="147"/>
      <c r="M278" s="152"/>
      <c r="T278" s="153"/>
      <c r="AT278" s="148" t="s">
        <v>139</v>
      </c>
      <c r="AU278" s="148" t="s">
        <v>82</v>
      </c>
      <c r="AV278" s="13" t="s">
        <v>82</v>
      </c>
      <c r="AW278" s="13" t="s">
        <v>33</v>
      </c>
      <c r="AX278" s="13" t="s">
        <v>72</v>
      </c>
      <c r="AY278" s="148" t="s">
        <v>127</v>
      </c>
    </row>
    <row r="279" spans="2:51" s="13" customFormat="1" ht="11.25">
      <c r="B279" s="147"/>
      <c r="D279" s="141" t="s">
        <v>139</v>
      </c>
      <c r="E279" s="148" t="s">
        <v>19</v>
      </c>
      <c r="F279" s="149" t="s">
        <v>315</v>
      </c>
      <c r="H279" s="150">
        <v>26.46</v>
      </c>
      <c r="I279" s="151"/>
      <c r="L279" s="147"/>
      <c r="M279" s="152"/>
      <c r="T279" s="153"/>
      <c r="AT279" s="148" t="s">
        <v>139</v>
      </c>
      <c r="AU279" s="148" t="s">
        <v>82</v>
      </c>
      <c r="AV279" s="13" t="s">
        <v>82</v>
      </c>
      <c r="AW279" s="13" t="s">
        <v>33</v>
      </c>
      <c r="AX279" s="13" t="s">
        <v>72</v>
      </c>
      <c r="AY279" s="148" t="s">
        <v>127</v>
      </c>
    </row>
    <row r="280" spans="2:51" s="13" customFormat="1" ht="11.25">
      <c r="B280" s="147"/>
      <c r="D280" s="141" t="s">
        <v>139</v>
      </c>
      <c r="E280" s="148" t="s">
        <v>19</v>
      </c>
      <c r="F280" s="149" t="s">
        <v>316</v>
      </c>
      <c r="H280" s="150">
        <v>18.48</v>
      </c>
      <c r="I280" s="151"/>
      <c r="L280" s="147"/>
      <c r="M280" s="152"/>
      <c r="T280" s="153"/>
      <c r="AT280" s="148" t="s">
        <v>139</v>
      </c>
      <c r="AU280" s="148" t="s">
        <v>82</v>
      </c>
      <c r="AV280" s="13" t="s">
        <v>82</v>
      </c>
      <c r="AW280" s="13" t="s">
        <v>33</v>
      </c>
      <c r="AX280" s="13" t="s">
        <v>72</v>
      </c>
      <c r="AY280" s="148" t="s">
        <v>127</v>
      </c>
    </row>
    <row r="281" spans="2:51" s="13" customFormat="1" ht="11.25">
      <c r="B281" s="147"/>
      <c r="D281" s="141" t="s">
        <v>139</v>
      </c>
      <c r="E281" s="148" t="s">
        <v>19</v>
      </c>
      <c r="F281" s="149" t="s">
        <v>317</v>
      </c>
      <c r="H281" s="150">
        <v>15.75</v>
      </c>
      <c r="I281" s="151"/>
      <c r="L281" s="147"/>
      <c r="M281" s="152"/>
      <c r="T281" s="153"/>
      <c r="AT281" s="148" t="s">
        <v>139</v>
      </c>
      <c r="AU281" s="148" t="s">
        <v>82</v>
      </c>
      <c r="AV281" s="13" t="s">
        <v>82</v>
      </c>
      <c r="AW281" s="13" t="s">
        <v>33</v>
      </c>
      <c r="AX281" s="13" t="s">
        <v>72</v>
      </c>
      <c r="AY281" s="148" t="s">
        <v>127</v>
      </c>
    </row>
    <row r="282" spans="2:51" s="13" customFormat="1" ht="11.25">
      <c r="B282" s="147"/>
      <c r="D282" s="141" t="s">
        <v>139</v>
      </c>
      <c r="E282" s="148" t="s">
        <v>19</v>
      </c>
      <c r="F282" s="149" t="s">
        <v>318</v>
      </c>
      <c r="H282" s="150">
        <v>18.059999999999999</v>
      </c>
      <c r="I282" s="151"/>
      <c r="L282" s="147"/>
      <c r="M282" s="152"/>
      <c r="T282" s="153"/>
      <c r="AT282" s="148" t="s">
        <v>139</v>
      </c>
      <c r="AU282" s="148" t="s">
        <v>82</v>
      </c>
      <c r="AV282" s="13" t="s">
        <v>82</v>
      </c>
      <c r="AW282" s="13" t="s">
        <v>33</v>
      </c>
      <c r="AX282" s="13" t="s">
        <v>72</v>
      </c>
      <c r="AY282" s="148" t="s">
        <v>127</v>
      </c>
    </row>
    <row r="283" spans="2:51" s="13" customFormat="1" ht="11.25">
      <c r="B283" s="147"/>
      <c r="D283" s="141" t="s">
        <v>139</v>
      </c>
      <c r="E283" s="148" t="s">
        <v>19</v>
      </c>
      <c r="F283" s="149" t="s">
        <v>319</v>
      </c>
      <c r="H283" s="150">
        <v>22.05</v>
      </c>
      <c r="I283" s="151"/>
      <c r="L283" s="147"/>
      <c r="M283" s="152"/>
      <c r="T283" s="153"/>
      <c r="AT283" s="148" t="s">
        <v>139</v>
      </c>
      <c r="AU283" s="148" t="s">
        <v>82</v>
      </c>
      <c r="AV283" s="13" t="s">
        <v>82</v>
      </c>
      <c r="AW283" s="13" t="s">
        <v>33</v>
      </c>
      <c r="AX283" s="13" t="s">
        <v>72</v>
      </c>
      <c r="AY283" s="148" t="s">
        <v>127</v>
      </c>
    </row>
    <row r="284" spans="2:51" s="14" customFormat="1" ht="11.25">
      <c r="B284" s="154"/>
      <c r="D284" s="141" t="s">
        <v>139</v>
      </c>
      <c r="E284" s="155" t="s">
        <v>19</v>
      </c>
      <c r="F284" s="156" t="s">
        <v>145</v>
      </c>
      <c r="H284" s="157">
        <v>204.54</v>
      </c>
      <c r="I284" s="158"/>
      <c r="L284" s="154"/>
      <c r="M284" s="159"/>
      <c r="T284" s="160"/>
      <c r="AT284" s="155" t="s">
        <v>139</v>
      </c>
      <c r="AU284" s="155" t="s">
        <v>82</v>
      </c>
      <c r="AV284" s="14" t="s">
        <v>135</v>
      </c>
      <c r="AW284" s="14" t="s">
        <v>33</v>
      </c>
      <c r="AX284" s="14" t="s">
        <v>72</v>
      </c>
      <c r="AY284" s="155" t="s">
        <v>127</v>
      </c>
    </row>
    <row r="285" spans="2:51" s="12" customFormat="1" ht="11.25">
      <c r="B285" s="140"/>
      <c r="D285" s="141" t="s">
        <v>139</v>
      </c>
      <c r="E285" s="142" t="s">
        <v>19</v>
      </c>
      <c r="F285" s="143" t="s">
        <v>140</v>
      </c>
      <c r="H285" s="142" t="s">
        <v>19</v>
      </c>
      <c r="I285" s="144"/>
      <c r="L285" s="140"/>
      <c r="M285" s="145"/>
      <c r="T285" s="146"/>
      <c r="AT285" s="142" t="s">
        <v>139</v>
      </c>
      <c r="AU285" s="142" t="s">
        <v>82</v>
      </c>
      <c r="AV285" s="12" t="s">
        <v>80</v>
      </c>
      <c r="AW285" s="12" t="s">
        <v>33</v>
      </c>
      <c r="AX285" s="12" t="s">
        <v>72</v>
      </c>
      <c r="AY285" s="142" t="s">
        <v>127</v>
      </c>
    </row>
    <row r="286" spans="2:51" s="13" customFormat="1" ht="11.25">
      <c r="B286" s="147"/>
      <c r="D286" s="141" t="s">
        <v>139</v>
      </c>
      <c r="E286" s="148" t="s">
        <v>19</v>
      </c>
      <c r="F286" s="149" t="s">
        <v>320</v>
      </c>
      <c r="H286" s="150">
        <v>4.7699999999999996</v>
      </c>
      <c r="I286" s="151"/>
      <c r="L286" s="147"/>
      <c r="M286" s="152"/>
      <c r="T286" s="153"/>
      <c r="AT286" s="148" t="s">
        <v>139</v>
      </c>
      <c r="AU286" s="148" t="s">
        <v>82</v>
      </c>
      <c r="AV286" s="13" t="s">
        <v>82</v>
      </c>
      <c r="AW286" s="13" t="s">
        <v>33</v>
      </c>
      <c r="AX286" s="13" t="s">
        <v>72</v>
      </c>
      <c r="AY286" s="148" t="s">
        <v>127</v>
      </c>
    </row>
    <row r="287" spans="2:51" s="13" customFormat="1" ht="11.25">
      <c r="B287" s="147"/>
      <c r="D287" s="141" t="s">
        <v>139</v>
      </c>
      <c r="E287" s="148" t="s">
        <v>19</v>
      </c>
      <c r="F287" s="149" t="s">
        <v>321</v>
      </c>
      <c r="H287" s="150">
        <v>3.9750000000000001</v>
      </c>
      <c r="I287" s="151"/>
      <c r="L287" s="147"/>
      <c r="M287" s="152"/>
      <c r="T287" s="153"/>
      <c r="AT287" s="148" t="s">
        <v>139</v>
      </c>
      <c r="AU287" s="148" t="s">
        <v>82</v>
      </c>
      <c r="AV287" s="13" t="s">
        <v>82</v>
      </c>
      <c r="AW287" s="13" t="s">
        <v>33</v>
      </c>
      <c r="AX287" s="13" t="s">
        <v>72</v>
      </c>
      <c r="AY287" s="148" t="s">
        <v>127</v>
      </c>
    </row>
    <row r="288" spans="2:51" s="13" customFormat="1" ht="11.25">
      <c r="B288" s="147"/>
      <c r="D288" s="141" t="s">
        <v>139</v>
      </c>
      <c r="E288" s="148" t="s">
        <v>19</v>
      </c>
      <c r="F288" s="149" t="s">
        <v>322</v>
      </c>
      <c r="H288" s="150">
        <v>3.9750000000000001</v>
      </c>
      <c r="I288" s="151"/>
      <c r="L288" s="147"/>
      <c r="M288" s="152"/>
      <c r="T288" s="153"/>
      <c r="AT288" s="148" t="s">
        <v>139</v>
      </c>
      <c r="AU288" s="148" t="s">
        <v>82</v>
      </c>
      <c r="AV288" s="13" t="s">
        <v>82</v>
      </c>
      <c r="AW288" s="13" t="s">
        <v>33</v>
      </c>
      <c r="AX288" s="13" t="s">
        <v>72</v>
      </c>
      <c r="AY288" s="148" t="s">
        <v>127</v>
      </c>
    </row>
    <row r="289" spans="2:65" s="13" customFormat="1" ht="11.25">
      <c r="B289" s="147"/>
      <c r="D289" s="141" t="s">
        <v>139</v>
      </c>
      <c r="E289" s="148" t="s">
        <v>19</v>
      </c>
      <c r="F289" s="149" t="s">
        <v>323</v>
      </c>
      <c r="H289" s="150">
        <v>3.9750000000000001</v>
      </c>
      <c r="I289" s="151"/>
      <c r="L289" s="147"/>
      <c r="M289" s="152"/>
      <c r="T289" s="153"/>
      <c r="AT289" s="148" t="s">
        <v>139</v>
      </c>
      <c r="AU289" s="148" t="s">
        <v>82</v>
      </c>
      <c r="AV289" s="13" t="s">
        <v>82</v>
      </c>
      <c r="AW289" s="13" t="s">
        <v>33</v>
      </c>
      <c r="AX289" s="13" t="s">
        <v>72</v>
      </c>
      <c r="AY289" s="148" t="s">
        <v>127</v>
      </c>
    </row>
    <row r="290" spans="2:65" s="13" customFormat="1" ht="11.25">
      <c r="B290" s="147"/>
      <c r="D290" s="141" t="s">
        <v>139</v>
      </c>
      <c r="E290" s="148" t="s">
        <v>19</v>
      </c>
      <c r="F290" s="149" t="s">
        <v>324</v>
      </c>
      <c r="H290" s="150">
        <v>7.8</v>
      </c>
      <c r="I290" s="151"/>
      <c r="L290" s="147"/>
      <c r="M290" s="152"/>
      <c r="T290" s="153"/>
      <c r="AT290" s="148" t="s">
        <v>139</v>
      </c>
      <c r="AU290" s="148" t="s">
        <v>82</v>
      </c>
      <c r="AV290" s="13" t="s">
        <v>82</v>
      </c>
      <c r="AW290" s="13" t="s">
        <v>33</v>
      </c>
      <c r="AX290" s="13" t="s">
        <v>72</v>
      </c>
      <c r="AY290" s="148" t="s">
        <v>127</v>
      </c>
    </row>
    <row r="291" spans="2:65" s="14" customFormat="1" ht="11.25">
      <c r="B291" s="154"/>
      <c r="D291" s="141" t="s">
        <v>139</v>
      </c>
      <c r="E291" s="155" t="s">
        <v>19</v>
      </c>
      <c r="F291" s="156" t="s">
        <v>145</v>
      </c>
      <c r="H291" s="157">
        <v>24.495000000000001</v>
      </c>
      <c r="I291" s="158"/>
      <c r="L291" s="154"/>
      <c r="M291" s="159"/>
      <c r="T291" s="160"/>
      <c r="AT291" s="155" t="s">
        <v>139</v>
      </c>
      <c r="AU291" s="155" t="s">
        <v>82</v>
      </c>
      <c r="AV291" s="14" t="s">
        <v>135</v>
      </c>
      <c r="AW291" s="14" t="s">
        <v>33</v>
      </c>
      <c r="AX291" s="14" t="s">
        <v>80</v>
      </c>
      <c r="AY291" s="155" t="s">
        <v>127</v>
      </c>
    </row>
    <row r="292" spans="2:65" s="1" customFormat="1" ht="33" customHeight="1">
      <c r="B292" s="32"/>
      <c r="C292" s="123" t="s">
        <v>325</v>
      </c>
      <c r="D292" s="123" t="s">
        <v>130</v>
      </c>
      <c r="E292" s="124" t="s">
        <v>326</v>
      </c>
      <c r="F292" s="125" t="s">
        <v>327</v>
      </c>
      <c r="G292" s="126" t="s">
        <v>170</v>
      </c>
      <c r="H292" s="127">
        <v>2967.36</v>
      </c>
      <c r="I292" s="128"/>
      <c r="J292" s="129">
        <f>ROUND(I292*H292,2)</f>
        <v>0</v>
      </c>
      <c r="K292" s="125" t="s">
        <v>134</v>
      </c>
      <c r="L292" s="32"/>
      <c r="M292" s="130" t="s">
        <v>19</v>
      </c>
      <c r="N292" s="131" t="s">
        <v>43</v>
      </c>
      <c r="P292" s="132">
        <f>O292*H292</f>
        <v>0</v>
      </c>
      <c r="Q292" s="132">
        <v>1.6199999999999999E-2</v>
      </c>
      <c r="R292" s="132">
        <f>Q292*H292</f>
        <v>48.071232000000002</v>
      </c>
      <c r="S292" s="132">
        <v>0</v>
      </c>
      <c r="T292" s="133">
        <f>S292*H292</f>
        <v>0</v>
      </c>
      <c r="AR292" s="134" t="s">
        <v>135</v>
      </c>
      <c r="AT292" s="134" t="s">
        <v>130</v>
      </c>
      <c r="AU292" s="134" t="s">
        <v>82</v>
      </c>
      <c r="AY292" s="17" t="s">
        <v>127</v>
      </c>
      <c r="BE292" s="135">
        <f>IF(N292="základní",J292,0)</f>
        <v>0</v>
      </c>
      <c r="BF292" s="135">
        <f>IF(N292="snížená",J292,0)</f>
        <v>0</v>
      </c>
      <c r="BG292" s="135">
        <f>IF(N292="zákl. přenesená",J292,0)</f>
        <v>0</v>
      </c>
      <c r="BH292" s="135">
        <f>IF(N292="sníž. přenesená",J292,0)</f>
        <v>0</v>
      </c>
      <c r="BI292" s="135">
        <f>IF(N292="nulová",J292,0)</f>
        <v>0</v>
      </c>
      <c r="BJ292" s="17" t="s">
        <v>80</v>
      </c>
      <c r="BK292" s="135">
        <f>ROUND(I292*H292,2)</f>
        <v>0</v>
      </c>
      <c r="BL292" s="17" t="s">
        <v>135</v>
      </c>
      <c r="BM292" s="134" t="s">
        <v>328</v>
      </c>
    </row>
    <row r="293" spans="2:65" s="1" customFormat="1" ht="11.25">
      <c r="B293" s="32"/>
      <c r="D293" s="136" t="s">
        <v>137</v>
      </c>
      <c r="F293" s="137" t="s">
        <v>329</v>
      </c>
      <c r="I293" s="138"/>
      <c r="L293" s="32"/>
      <c r="M293" s="139"/>
      <c r="T293" s="53"/>
      <c r="AT293" s="17" t="s">
        <v>137</v>
      </c>
      <c r="AU293" s="17" t="s">
        <v>82</v>
      </c>
    </row>
    <row r="294" spans="2:65" s="13" customFormat="1" ht="11.25">
      <c r="B294" s="147"/>
      <c r="D294" s="141" t="s">
        <v>139</v>
      </c>
      <c r="E294" s="148" t="s">
        <v>19</v>
      </c>
      <c r="F294" s="149" t="s">
        <v>330</v>
      </c>
      <c r="H294" s="150">
        <v>2967.36</v>
      </c>
      <c r="I294" s="151"/>
      <c r="L294" s="147"/>
      <c r="M294" s="152"/>
      <c r="T294" s="153"/>
      <c r="AT294" s="148" t="s">
        <v>139</v>
      </c>
      <c r="AU294" s="148" t="s">
        <v>82</v>
      </c>
      <c r="AV294" s="13" t="s">
        <v>82</v>
      </c>
      <c r="AW294" s="13" t="s">
        <v>33</v>
      </c>
      <c r="AX294" s="13" t="s">
        <v>80</v>
      </c>
      <c r="AY294" s="148" t="s">
        <v>127</v>
      </c>
    </row>
    <row r="295" spans="2:65" s="1" customFormat="1" ht="37.9" customHeight="1">
      <c r="B295" s="32"/>
      <c r="C295" s="123" t="s">
        <v>331</v>
      </c>
      <c r="D295" s="123" t="s">
        <v>130</v>
      </c>
      <c r="E295" s="124" t="s">
        <v>332</v>
      </c>
      <c r="F295" s="125" t="s">
        <v>333</v>
      </c>
      <c r="G295" s="126" t="s">
        <v>170</v>
      </c>
      <c r="H295" s="127">
        <v>2967.36</v>
      </c>
      <c r="I295" s="128"/>
      <c r="J295" s="129">
        <f>ROUND(I295*H295,2)</f>
        <v>0</v>
      </c>
      <c r="K295" s="125" t="s">
        <v>134</v>
      </c>
      <c r="L295" s="32"/>
      <c r="M295" s="130" t="s">
        <v>19</v>
      </c>
      <c r="N295" s="131" t="s">
        <v>43</v>
      </c>
      <c r="P295" s="132">
        <f>O295*H295</f>
        <v>0</v>
      </c>
      <c r="Q295" s="132">
        <v>5.4000000000000003E-3</v>
      </c>
      <c r="R295" s="132">
        <f>Q295*H295</f>
        <v>16.023744000000001</v>
      </c>
      <c r="S295" s="132">
        <v>0</v>
      </c>
      <c r="T295" s="133">
        <f>S295*H295</f>
        <v>0</v>
      </c>
      <c r="AR295" s="134" t="s">
        <v>135</v>
      </c>
      <c r="AT295" s="134" t="s">
        <v>130</v>
      </c>
      <c r="AU295" s="134" t="s">
        <v>82</v>
      </c>
      <c r="AY295" s="17" t="s">
        <v>127</v>
      </c>
      <c r="BE295" s="135">
        <f>IF(N295="základní",J295,0)</f>
        <v>0</v>
      </c>
      <c r="BF295" s="135">
        <f>IF(N295="snížená",J295,0)</f>
        <v>0</v>
      </c>
      <c r="BG295" s="135">
        <f>IF(N295="zákl. přenesená",J295,0)</f>
        <v>0</v>
      </c>
      <c r="BH295" s="135">
        <f>IF(N295="sníž. přenesená",J295,0)</f>
        <v>0</v>
      </c>
      <c r="BI295" s="135">
        <f>IF(N295="nulová",J295,0)</f>
        <v>0</v>
      </c>
      <c r="BJ295" s="17" t="s">
        <v>80</v>
      </c>
      <c r="BK295" s="135">
        <f>ROUND(I295*H295,2)</f>
        <v>0</v>
      </c>
      <c r="BL295" s="17" t="s">
        <v>135</v>
      </c>
      <c r="BM295" s="134" t="s">
        <v>334</v>
      </c>
    </row>
    <row r="296" spans="2:65" s="1" customFormat="1" ht="11.25">
      <c r="B296" s="32"/>
      <c r="D296" s="136" t="s">
        <v>137</v>
      </c>
      <c r="F296" s="137" t="s">
        <v>335</v>
      </c>
      <c r="I296" s="138"/>
      <c r="L296" s="32"/>
      <c r="M296" s="139"/>
      <c r="T296" s="53"/>
      <c r="AT296" s="17" t="s">
        <v>137</v>
      </c>
      <c r="AU296" s="17" t="s">
        <v>82</v>
      </c>
    </row>
    <row r="297" spans="2:65" s="13" customFormat="1" ht="11.25">
      <c r="B297" s="147"/>
      <c r="D297" s="141" t="s">
        <v>139</v>
      </c>
      <c r="E297" s="148" t="s">
        <v>19</v>
      </c>
      <c r="F297" s="149" t="s">
        <v>330</v>
      </c>
      <c r="H297" s="150">
        <v>2967.36</v>
      </c>
      <c r="I297" s="151"/>
      <c r="L297" s="147"/>
      <c r="M297" s="152"/>
      <c r="T297" s="153"/>
      <c r="AT297" s="148" t="s">
        <v>139</v>
      </c>
      <c r="AU297" s="148" t="s">
        <v>82</v>
      </c>
      <c r="AV297" s="13" t="s">
        <v>82</v>
      </c>
      <c r="AW297" s="13" t="s">
        <v>33</v>
      </c>
      <c r="AX297" s="13" t="s">
        <v>80</v>
      </c>
      <c r="AY297" s="148" t="s">
        <v>127</v>
      </c>
    </row>
    <row r="298" spans="2:65" s="1" customFormat="1" ht="33" customHeight="1">
      <c r="B298" s="32"/>
      <c r="C298" s="123" t="s">
        <v>336</v>
      </c>
      <c r="D298" s="123" t="s">
        <v>130</v>
      </c>
      <c r="E298" s="124" t="s">
        <v>337</v>
      </c>
      <c r="F298" s="125" t="s">
        <v>338</v>
      </c>
      <c r="G298" s="126" t="s">
        <v>170</v>
      </c>
      <c r="H298" s="127">
        <v>2967.36</v>
      </c>
      <c r="I298" s="128"/>
      <c r="J298" s="129">
        <f>ROUND(I298*H298,2)</f>
        <v>0</v>
      </c>
      <c r="K298" s="125" t="s">
        <v>19</v>
      </c>
      <c r="L298" s="32"/>
      <c r="M298" s="130" t="s">
        <v>19</v>
      </c>
      <c r="N298" s="131" t="s">
        <v>43</v>
      </c>
      <c r="P298" s="132">
        <f>O298*H298</f>
        <v>0</v>
      </c>
      <c r="Q298" s="132">
        <v>4.3800000000000002E-3</v>
      </c>
      <c r="R298" s="132">
        <f>Q298*H298</f>
        <v>12.997036800000002</v>
      </c>
      <c r="S298" s="132">
        <v>0</v>
      </c>
      <c r="T298" s="133">
        <f>S298*H298</f>
        <v>0</v>
      </c>
      <c r="AR298" s="134" t="s">
        <v>135</v>
      </c>
      <c r="AT298" s="134" t="s">
        <v>130</v>
      </c>
      <c r="AU298" s="134" t="s">
        <v>82</v>
      </c>
      <c r="AY298" s="17" t="s">
        <v>127</v>
      </c>
      <c r="BE298" s="135">
        <f>IF(N298="základní",J298,0)</f>
        <v>0</v>
      </c>
      <c r="BF298" s="135">
        <f>IF(N298="snížená",J298,0)</f>
        <v>0</v>
      </c>
      <c r="BG298" s="135">
        <f>IF(N298="zákl. přenesená",J298,0)</f>
        <v>0</v>
      </c>
      <c r="BH298" s="135">
        <f>IF(N298="sníž. přenesená",J298,0)</f>
        <v>0</v>
      </c>
      <c r="BI298" s="135">
        <f>IF(N298="nulová",J298,0)</f>
        <v>0</v>
      </c>
      <c r="BJ298" s="17" t="s">
        <v>80</v>
      </c>
      <c r="BK298" s="135">
        <f>ROUND(I298*H298,2)</f>
        <v>0</v>
      </c>
      <c r="BL298" s="17" t="s">
        <v>135</v>
      </c>
      <c r="BM298" s="134" t="s">
        <v>339</v>
      </c>
    </row>
    <row r="299" spans="2:65" s="13" customFormat="1" ht="11.25">
      <c r="B299" s="147"/>
      <c r="D299" s="141" t="s">
        <v>139</v>
      </c>
      <c r="E299" s="148" t="s">
        <v>19</v>
      </c>
      <c r="F299" s="149" t="s">
        <v>330</v>
      </c>
      <c r="H299" s="150">
        <v>2967.36</v>
      </c>
      <c r="I299" s="151"/>
      <c r="L299" s="147"/>
      <c r="M299" s="152"/>
      <c r="T299" s="153"/>
      <c r="AT299" s="148" t="s">
        <v>139</v>
      </c>
      <c r="AU299" s="148" t="s">
        <v>82</v>
      </c>
      <c r="AV299" s="13" t="s">
        <v>82</v>
      </c>
      <c r="AW299" s="13" t="s">
        <v>33</v>
      </c>
      <c r="AX299" s="13" t="s">
        <v>80</v>
      </c>
      <c r="AY299" s="148" t="s">
        <v>127</v>
      </c>
    </row>
    <row r="300" spans="2:65" s="1" customFormat="1" ht="33" customHeight="1">
      <c r="B300" s="32"/>
      <c r="C300" s="123" t="s">
        <v>340</v>
      </c>
      <c r="D300" s="123" t="s">
        <v>130</v>
      </c>
      <c r="E300" s="124" t="s">
        <v>341</v>
      </c>
      <c r="F300" s="125" t="s">
        <v>342</v>
      </c>
      <c r="G300" s="126" t="s">
        <v>133</v>
      </c>
      <c r="H300" s="127">
        <v>5.3840000000000003</v>
      </c>
      <c r="I300" s="128"/>
      <c r="J300" s="129">
        <f>ROUND(I300*H300,2)</f>
        <v>0</v>
      </c>
      <c r="K300" s="125" t="s">
        <v>134</v>
      </c>
      <c r="L300" s="32"/>
      <c r="M300" s="130" t="s">
        <v>19</v>
      </c>
      <c r="N300" s="131" t="s">
        <v>43</v>
      </c>
      <c r="P300" s="132">
        <f>O300*H300</f>
        <v>0</v>
      </c>
      <c r="Q300" s="132">
        <v>2.3010199999999998</v>
      </c>
      <c r="R300" s="132">
        <f>Q300*H300</f>
        <v>12.388691679999999</v>
      </c>
      <c r="S300" s="132">
        <v>0</v>
      </c>
      <c r="T300" s="133">
        <f>S300*H300</f>
        <v>0</v>
      </c>
      <c r="AR300" s="134" t="s">
        <v>135</v>
      </c>
      <c r="AT300" s="134" t="s">
        <v>130</v>
      </c>
      <c r="AU300" s="134" t="s">
        <v>82</v>
      </c>
      <c r="AY300" s="17" t="s">
        <v>127</v>
      </c>
      <c r="BE300" s="135">
        <f>IF(N300="základní",J300,0)</f>
        <v>0</v>
      </c>
      <c r="BF300" s="135">
        <f>IF(N300="snížená",J300,0)</f>
        <v>0</v>
      </c>
      <c r="BG300" s="135">
        <f>IF(N300="zákl. přenesená",J300,0)</f>
        <v>0</v>
      </c>
      <c r="BH300" s="135">
        <f>IF(N300="sníž. přenesená",J300,0)</f>
        <v>0</v>
      </c>
      <c r="BI300" s="135">
        <f>IF(N300="nulová",J300,0)</f>
        <v>0</v>
      </c>
      <c r="BJ300" s="17" t="s">
        <v>80</v>
      </c>
      <c r="BK300" s="135">
        <f>ROUND(I300*H300,2)</f>
        <v>0</v>
      </c>
      <c r="BL300" s="17" t="s">
        <v>135</v>
      </c>
      <c r="BM300" s="134" t="s">
        <v>343</v>
      </c>
    </row>
    <row r="301" spans="2:65" s="1" customFormat="1" ht="11.25">
      <c r="B301" s="32"/>
      <c r="D301" s="136" t="s">
        <v>137</v>
      </c>
      <c r="F301" s="137" t="s">
        <v>344</v>
      </c>
      <c r="I301" s="138"/>
      <c r="L301" s="32"/>
      <c r="M301" s="139"/>
      <c r="T301" s="53"/>
      <c r="AT301" s="17" t="s">
        <v>137</v>
      </c>
      <c r="AU301" s="17" t="s">
        <v>82</v>
      </c>
    </row>
    <row r="302" spans="2:65" s="12" customFormat="1" ht="11.25">
      <c r="B302" s="140"/>
      <c r="D302" s="141" t="s">
        <v>139</v>
      </c>
      <c r="E302" s="142" t="s">
        <v>19</v>
      </c>
      <c r="F302" s="143" t="s">
        <v>140</v>
      </c>
      <c r="H302" s="142" t="s">
        <v>19</v>
      </c>
      <c r="I302" s="144"/>
      <c r="L302" s="140"/>
      <c r="M302" s="145"/>
      <c r="T302" s="146"/>
      <c r="AT302" s="142" t="s">
        <v>139</v>
      </c>
      <c r="AU302" s="142" t="s">
        <v>82</v>
      </c>
      <c r="AV302" s="12" t="s">
        <v>80</v>
      </c>
      <c r="AW302" s="12" t="s">
        <v>33</v>
      </c>
      <c r="AX302" s="12" t="s">
        <v>72</v>
      </c>
      <c r="AY302" s="142" t="s">
        <v>127</v>
      </c>
    </row>
    <row r="303" spans="2:65" s="13" customFormat="1" ht="11.25">
      <c r="B303" s="147"/>
      <c r="D303" s="141" t="s">
        <v>139</v>
      </c>
      <c r="E303" s="148" t="s">
        <v>19</v>
      </c>
      <c r="F303" s="149" t="s">
        <v>345</v>
      </c>
      <c r="H303" s="150">
        <v>51.88</v>
      </c>
      <c r="I303" s="151"/>
      <c r="L303" s="147"/>
      <c r="M303" s="152"/>
      <c r="T303" s="153"/>
      <c r="AT303" s="148" t="s">
        <v>139</v>
      </c>
      <c r="AU303" s="148" t="s">
        <v>82</v>
      </c>
      <c r="AV303" s="13" t="s">
        <v>82</v>
      </c>
      <c r="AW303" s="13" t="s">
        <v>33</v>
      </c>
      <c r="AX303" s="13" t="s">
        <v>72</v>
      </c>
      <c r="AY303" s="148" t="s">
        <v>127</v>
      </c>
    </row>
    <row r="304" spans="2:65" s="13" customFormat="1" ht="11.25">
      <c r="B304" s="147"/>
      <c r="D304" s="141" t="s">
        <v>139</v>
      </c>
      <c r="E304" s="148" t="s">
        <v>19</v>
      </c>
      <c r="F304" s="149" t="s">
        <v>346</v>
      </c>
      <c r="H304" s="150">
        <v>37.85</v>
      </c>
      <c r="I304" s="151"/>
      <c r="L304" s="147"/>
      <c r="M304" s="152"/>
      <c r="T304" s="153"/>
      <c r="AT304" s="148" t="s">
        <v>139</v>
      </c>
      <c r="AU304" s="148" t="s">
        <v>82</v>
      </c>
      <c r="AV304" s="13" t="s">
        <v>82</v>
      </c>
      <c r="AW304" s="13" t="s">
        <v>33</v>
      </c>
      <c r="AX304" s="13" t="s">
        <v>72</v>
      </c>
      <c r="AY304" s="148" t="s">
        <v>127</v>
      </c>
    </row>
    <row r="305" spans="2:65" s="15" customFormat="1" ht="11.25">
      <c r="B305" s="161"/>
      <c r="D305" s="141" t="s">
        <v>139</v>
      </c>
      <c r="E305" s="162" t="s">
        <v>19</v>
      </c>
      <c r="F305" s="163" t="s">
        <v>155</v>
      </c>
      <c r="H305" s="164">
        <v>89.73</v>
      </c>
      <c r="I305" s="165"/>
      <c r="L305" s="161"/>
      <c r="M305" s="166"/>
      <c r="T305" s="167"/>
      <c r="AT305" s="162" t="s">
        <v>139</v>
      </c>
      <c r="AU305" s="162" t="s">
        <v>82</v>
      </c>
      <c r="AV305" s="15" t="s">
        <v>128</v>
      </c>
      <c r="AW305" s="15" t="s">
        <v>33</v>
      </c>
      <c r="AX305" s="15" t="s">
        <v>72</v>
      </c>
      <c r="AY305" s="162" t="s">
        <v>127</v>
      </c>
    </row>
    <row r="306" spans="2:65" s="13" customFormat="1" ht="11.25">
      <c r="B306" s="147"/>
      <c r="D306" s="141" t="s">
        <v>139</v>
      </c>
      <c r="E306" s="148" t="s">
        <v>19</v>
      </c>
      <c r="F306" s="149" t="s">
        <v>347</v>
      </c>
      <c r="H306" s="150">
        <v>5.3840000000000003</v>
      </c>
      <c r="I306" s="151"/>
      <c r="L306" s="147"/>
      <c r="M306" s="152"/>
      <c r="T306" s="153"/>
      <c r="AT306" s="148" t="s">
        <v>139</v>
      </c>
      <c r="AU306" s="148" t="s">
        <v>82</v>
      </c>
      <c r="AV306" s="13" t="s">
        <v>82</v>
      </c>
      <c r="AW306" s="13" t="s">
        <v>33</v>
      </c>
      <c r="AX306" s="13" t="s">
        <v>80</v>
      </c>
      <c r="AY306" s="148" t="s">
        <v>127</v>
      </c>
    </row>
    <row r="307" spans="2:65" s="1" customFormat="1" ht="37.9" customHeight="1">
      <c r="B307" s="32"/>
      <c r="C307" s="123" t="s">
        <v>348</v>
      </c>
      <c r="D307" s="123" t="s">
        <v>130</v>
      </c>
      <c r="E307" s="124" t="s">
        <v>349</v>
      </c>
      <c r="F307" s="125" t="s">
        <v>350</v>
      </c>
      <c r="G307" s="126" t="s">
        <v>351</v>
      </c>
      <c r="H307" s="127">
        <v>29</v>
      </c>
      <c r="I307" s="128"/>
      <c r="J307" s="129">
        <f>ROUND(I307*H307,2)</f>
        <v>0</v>
      </c>
      <c r="K307" s="125" t="s">
        <v>134</v>
      </c>
      <c r="L307" s="32"/>
      <c r="M307" s="130" t="s">
        <v>19</v>
      </c>
      <c r="N307" s="131" t="s">
        <v>43</v>
      </c>
      <c r="P307" s="132">
        <f>O307*H307</f>
        <v>0</v>
      </c>
      <c r="Q307" s="132">
        <v>5.6439999999999997E-2</v>
      </c>
      <c r="R307" s="132">
        <f>Q307*H307</f>
        <v>1.63676</v>
      </c>
      <c r="S307" s="132">
        <v>0</v>
      </c>
      <c r="T307" s="133">
        <f>S307*H307</f>
        <v>0</v>
      </c>
      <c r="AR307" s="134" t="s">
        <v>135</v>
      </c>
      <c r="AT307" s="134" t="s">
        <v>130</v>
      </c>
      <c r="AU307" s="134" t="s">
        <v>82</v>
      </c>
      <c r="AY307" s="17" t="s">
        <v>127</v>
      </c>
      <c r="BE307" s="135">
        <f>IF(N307="základní",J307,0)</f>
        <v>0</v>
      </c>
      <c r="BF307" s="135">
        <f>IF(N307="snížená",J307,0)</f>
        <v>0</v>
      </c>
      <c r="BG307" s="135">
        <f>IF(N307="zákl. přenesená",J307,0)</f>
        <v>0</v>
      </c>
      <c r="BH307" s="135">
        <f>IF(N307="sníž. přenesená",J307,0)</f>
        <v>0</v>
      </c>
      <c r="BI307" s="135">
        <f>IF(N307="nulová",J307,0)</f>
        <v>0</v>
      </c>
      <c r="BJ307" s="17" t="s">
        <v>80</v>
      </c>
      <c r="BK307" s="135">
        <f>ROUND(I307*H307,2)</f>
        <v>0</v>
      </c>
      <c r="BL307" s="17" t="s">
        <v>135</v>
      </c>
      <c r="BM307" s="134" t="s">
        <v>352</v>
      </c>
    </row>
    <row r="308" spans="2:65" s="1" customFormat="1" ht="11.25">
      <c r="B308" s="32"/>
      <c r="D308" s="136" t="s">
        <v>137</v>
      </c>
      <c r="F308" s="137" t="s">
        <v>353</v>
      </c>
      <c r="I308" s="138"/>
      <c r="L308" s="32"/>
      <c r="M308" s="139"/>
      <c r="T308" s="53"/>
      <c r="AT308" s="17" t="s">
        <v>137</v>
      </c>
      <c r="AU308" s="17" t="s">
        <v>82</v>
      </c>
    </row>
    <row r="309" spans="2:65" s="13" customFormat="1" ht="11.25">
      <c r="B309" s="147"/>
      <c r="D309" s="141" t="s">
        <v>139</v>
      </c>
      <c r="E309" s="148" t="s">
        <v>19</v>
      </c>
      <c r="F309" s="149" t="s">
        <v>354</v>
      </c>
      <c r="H309" s="150">
        <v>2</v>
      </c>
      <c r="I309" s="151"/>
      <c r="L309" s="147"/>
      <c r="M309" s="152"/>
      <c r="T309" s="153"/>
      <c r="AT309" s="148" t="s">
        <v>139</v>
      </c>
      <c r="AU309" s="148" t="s">
        <v>82</v>
      </c>
      <c r="AV309" s="13" t="s">
        <v>82</v>
      </c>
      <c r="AW309" s="13" t="s">
        <v>33</v>
      </c>
      <c r="AX309" s="13" t="s">
        <v>72</v>
      </c>
      <c r="AY309" s="148" t="s">
        <v>127</v>
      </c>
    </row>
    <row r="310" spans="2:65" s="13" customFormat="1" ht="11.25">
      <c r="B310" s="147"/>
      <c r="D310" s="141" t="s">
        <v>139</v>
      </c>
      <c r="E310" s="148" t="s">
        <v>19</v>
      </c>
      <c r="F310" s="149" t="s">
        <v>355</v>
      </c>
      <c r="H310" s="150">
        <v>11</v>
      </c>
      <c r="I310" s="151"/>
      <c r="L310" s="147"/>
      <c r="M310" s="152"/>
      <c r="T310" s="153"/>
      <c r="AT310" s="148" t="s">
        <v>139</v>
      </c>
      <c r="AU310" s="148" t="s">
        <v>82</v>
      </c>
      <c r="AV310" s="13" t="s">
        <v>82</v>
      </c>
      <c r="AW310" s="13" t="s">
        <v>33</v>
      </c>
      <c r="AX310" s="13" t="s">
        <v>72</v>
      </c>
      <c r="AY310" s="148" t="s">
        <v>127</v>
      </c>
    </row>
    <row r="311" spans="2:65" s="13" customFormat="1" ht="11.25">
      <c r="B311" s="147"/>
      <c r="D311" s="141" t="s">
        <v>139</v>
      </c>
      <c r="E311" s="148" t="s">
        <v>19</v>
      </c>
      <c r="F311" s="149" t="s">
        <v>356</v>
      </c>
      <c r="H311" s="150">
        <v>16</v>
      </c>
      <c r="I311" s="151"/>
      <c r="L311" s="147"/>
      <c r="M311" s="152"/>
      <c r="T311" s="153"/>
      <c r="AT311" s="148" t="s">
        <v>139</v>
      </c>
      <c r="AU311" s="148" t="s">
        <v>82</v>
      </c>
      <c r="AV311" s="13" t="s">
        <v>82</v>
      </c>
      <c r="AW311" s="13" t="s">
        <v>33</v>
      </c>
      <c r="AX311" s="13" t="s">
        <v>72</v>
      </c>
      <c r="AY311" s="148" t="s">
        <v>127</v>
      </c>
    </row>
    <row r="312" spans="2:65" s="14" customFormat="1" ht="11.25">
      <c r="B312" s="154"/>
      <c r="D312" s="141" t="s">
        <v>139</v>
      </c>
      <c r="E312" s="155" t="s">
        <v>19</v>
      </c>
      <c r="F312" s="156" t="s">
        <v>145</v>
      </c>
      <c r="H312" s="157">
        <v>29</v>
      </c>
      <c r="I312" s="158"/>
      <c r="L312" s="154"/>
      <c r="M312" s="159"/>
      <c r="T312" s="160"/>
      <c r="AT312" s="155" t="s">
        <v>139</v>
      </c>
      <c r="AU312" s="155" t="s">
        <v>82</v>
      </c>
      <c r="AV312" s="14" t="s">
        <v>135</v>
      </c>
      <c r="AW312" s="14" t="s">
        <v>33</v>
      </c>
      <c r="AX312" s="14" t="s">
        <v>80</v>
      </c>
      <c r="AY312" s="155" t="s">
        <v>127</v>
      </c>
    </row>
    <row r="313" spans="2:65" s="1" customFormat="1" ht="33" customHeight="1">
      <c r="B313" s="32"/>
      <c r="C313" s="168" t="s">
        <v>357</v>
      </c>
      <c r="D313" s="168" t="s">
        <v>358</v>
      </c>
      <c r="E313" s="169" t="s">
        <v>359</v>
      </c>
      <c r="F313" s="170" t="s">
        <v>360</v>
      </c>
      <c r="G313" s="171" t="s">
        <v>351</v>
      </c>
      <c r="H313" s="172">
        <v>2</v>
      </c>
      <c r="I313" s="173"/>
      <c r="J313" s="174">
        <f>ROUND(I313*H313,2)</f>
        <v>0</v>
      </c>
      <c r="K313" s="170" t="s">
        <v>134</v>
      </c>
      <c r="L313" s="175"/>
      <c r="M313" s="176" t="s">
        <v>19</v>
      </c>
      <c r="N313" s="177" t="s">
        <v>43</v>
      </c>
      <c r="P313" s="132">
        <f>O313*H313</f>
        <v>0</v>
      </c>
      <c r="Q313" s="132">
        <v>1.4579999999999999E-2</v>
      </c>
      <c r="R313" s="132">
        <f>Q313*H313</f>
        <v>2.9159999999999998E-2</v>
      </c>
      <c r="S313" s="132">
        <v>0</v>
      </c>
      <c r="T313" s="133">
        <f>S313*H313</f>
        <v>0</v>
      </c>
      <c r="AR313" s="134" t="s">
        <v>226</v>
      </c>
      <c r="AT313" s="134" t="s">
        <v>358</v>
      </c>
      <c r="AU313" s="134" t="s">
        <v>82</v>
      </c>
      <c r="AY313" s="17" t="s">
        <v>127</v>
      </c>
      <c r="BE313" s="135">
        <f>IF(N313="základní",J313,0)</f>
        <v>0</v>
      </c>
      <c r="BF313" s="135">
        <f>IF(N313="snížená",J313,0)</f>
        <v>0</v>
      </c>
      <c r="BG313" s="135">
        <f>IF(N313="zákl. přenesená",J313,0)</f>
        <v>0</v>
      </c>
      <c r="BH313" s="135">
        <f>IF(N313="sníž. přenesená",J313,0)</f>
        <v>0</v>
      </c>
      <c r="BI313" s="135">
        <f>IF(N313="nulová",J313,0)</f>
        <v>0</v>
      </c>
      <c r="BJ313" s="17" t="s">
        <v>80</v>
      </c>
      <c r="BK313" s="135">
        <f>ROUND(I313*H313,2)</f>
        <v>0</v>
      </c>
      <c r="BL313" s="17" t="s">
        <v>135</v>
      </c>
      <c r="BM313" s="134" t="s">
        <v>361</v>
      </c>
    </row>
    <row r="314" spans="2:65" s="13" customFormat="1" ht="11.25">
      <c r="B314" s="147"/>
      <c r="D314" s="141" t="s">
        <v>139</v>
      </c>
      <c r="E314" s="148" t="s">
        <v>19</v>
      </c>
      <c r="F314" s="149" t="s">
        <v>354</v>
      </c>
      <c r="H314" s="150">
        <v>2</v>
      </c>
      <c r="I314" s="151"/>
      <c r="L314" s="147"/>
      <c r="M314" s="152"/>
      <c r="T314" s="153"/>
      <c r="AT314" s="148" t="s">
        <v>139</v>
      </c>
      <c r="AU314" s="148" t="s">
        <v>82</v>
      </c>
      <c r="AV314" s="13" t="s">
        <v>82</v>
      </c>
      <c r="AW314" s="13" t="s">
        <v>33</v>
      </c>
      <c r="AX314" s="13" t="s">
        <v>80</v>
      </c>
      <c r="AY314" s="148" t="s">
        <v>127</v>
      </c>
    </row>
    <row r="315" spans="2:65" s="1" customFormat="1" ht="33" customHeight="1">
      <c r="B315" s="32"/>
      <c r="C315" s="168" t="s">
        <v>362</v>
      </c>
      <c r="D315" s="168" t="s">
        <v>358</v>
      </c>
      <c r="E315" s="169" t="s">
        <v>363</v>
      </c>
      <c r="F315" s="170" t="s">
        <v>364</v>
      </c>
      <c r="G315" s="171" t="s">
        <v>351</v>
      </c>
      <c r="H315" s="172">
        <v>11</v>
      </c>
      <c r="I315" s="173"/>
      <c r="J315" s="174">
        <f>ROUND(I315*H315,2)</f>
        <v>0</v>
      </c>
      <c r="K315" s="170" t="s">
        <v>134</v>
      </c>
      <c r="L315" s="175"/>
      <c r="M315" s="176" t="s">
        <v>19</v>
      </c>
      <c r="N315" s="177" t="s">
        <v>43</v>
      </c>
      <c r="P315" s="132">
        <f>O315*H315</f>
        <v>0</v>
      </c>
      <c r="Q315" s="132">
        <v>1.489E-2</v>
      </c>
      <c r="R315" s="132">
        <f>Q315*H315</f>
        <v>0.16378999999999999</v>
      </c>
      <c r="S315" s="132">
        <v>0</v>
      </c>
      <c r="T315" s="133">
        <f>S315*H315</f>
        <v>0</v>
      </c>
      <c r="AR315" s="134" t="s">
        <v>226</v>
      </c>
      <c r="AT315" s="134" t="s">
        <v>358</v>
      </c>
      <c r="AU315" s="134" t="s">
        <v>82</v>
      </c>
      <c r="AY315" s="17" t="s">
        <v>127</v>
      </c>
      <c r="BE315" s="135">
        <f>IF(N315="základní",J315,0)</f>
        <v>0</v>
      </c>
      <c r="BF315" s="135">
        <f>IF(N315="snížená",J315,0)</f>
        <v>0</v>
      </c>
      <c r="BG315" s="135">
        <f>IF(N315="zákl. přenesená",J315,0)</f>
        <v>0</v>
      </c>
      <c r="BH315" s="135">
        <f>IF(N315="sníž. přenesená",J315,0)</f>
        <v>0</v>
      </c>
      <c r="BI315" s="135">
        <f>IF(N315="nulová",J315,0)</f>
        <v>0</v>
      </c>
      <c r="BJ315" s="17" t="s">
        <v>80</v>
      </c>
      <c r="BK315" s="135">
        <f>ROUND(I315*H315,2)</f>
        <v>0</v>
      </c>
      <c r="BL315" s="17" t="s">
        <v>135</v>
      </c>
      <c r="BM315" s="134" t="s">
        <v>365</v>
      </c>
    </row>
    <row r="316" spans="2:65" s="13" customFormat="1" ht="11.25">
      <c r="B316" s="147"/>
      <c r="D316" s="141" t="s">
        <v>139</v>
      </c>
      <c r="E316" s="148" t="s">
        <v>19</v>
      </c>
      <c r="F316" s="149" t="s">
        <v>355</v>
      </c>
      <c r="H316" s="150">
        <v>11</v>
      </c>
      <c r="I316" s="151"/>
      <c r="L316" s="147"/>
      <c r="M316" s="152"/>
      <c r="T316" s="153"/>
      <c r="AT316" s="148" t="s">
        <v>139</v>
      </c>
      <c r="AU316" s="148" t="s">
        <v>82</v>
      </c>
      <c r="AV316" s="13" t="s">
        <v>82</v>
      </c>
      <c r="AW316" s="13" t="s">
        <v>33</v>
      </c>
      <c r="AX316" s="13" t="s">
        <v>80</v>
      </c>
      <c r="AY316" s="148" t="s">
        <v>127</v>
      </c>
    </row>
    <row r="317" spans="2:65" s="1" customFormat="1" ht="33" customHeight="1">
      <c r="B317" s="32"/>
      <c r="C317" s="168" t="s">
        <v>7</v>
      </c>
      <c r="D317" s="168" t="s">
        <v>358</v>
      </c>
      <c r="E317" s="169" t="s">
        <v>366</v>
      </c>
      <c r="F317" s="170" t="s">
        <v>367</v>
      </c>
      <c r="G317" s="171" t="s">
        <v>351</v>
      </c>
      <c r="H317" s="172">
        <v>16</v>
      </c>
      <c r="I317" s="173"/>
      <c r="J317" s="174">
        <f>ROUND(I317*H317,2)</f>
        <v>0</v>
      </c>
      <c r="K317" s="170" t="s">
        <v>134</v>
      </c>
      <c r="L317" s="175"/>
      <c r="M317" s="176" t="s">
        <v>19</v>
      </c>
      <c r="N317" s="177" t="s">
        <v>43</v>
      </c>
      <c r="P317" s="132">
        <f>O317*H317</f>
        <v>0</v>
      </c>
      <c r="Q317" s="132">
        <v>1.521E-2</v>
      </c>
      <c r="R317" s="132">
        <f>Q317*H317</f>
        <v>0.24335999999999999</v>
      </c>
      <c r="S317" s="132">
        <v>0</v>
      </c>
      <c r="T317" s="133">
        <f>S317*H317</f>
        <v>0</v>
      </c>
      <c r="AR317" s="134" t="s">
        <v>226</v>
      </c>
      <c r="AT317" s="134" t="s">
        <v>358</v>
      </c>
      <c r="AU317" s="134" t="s">
        <v>82</v>
      </c>
      <c r="AY317" s="17" t="s">
        <v>127</v>
      </c>
      <c r="BE317" s="135">
        <f>IF(N317="základní",J317,0)</f>
        <v>0</v>
      </c>
      <c r="BF317" s="135">
        <f>IF(N317="snížená",J317,0)</f>
        <v>0</v>
      </c>
      <c r="BG317" s="135">
        <f>IF(N317="zákl. přenesená",J317,0)</f>
        <v>0</v>
      </c>
      <c r="BH317" s="135">
        <f>IF(N317="sníž. přenesená",J317,0)</f>
        <v>0</v>
      </c>
      <c r="BI317" s="135">
        <f>IF(N317="nulová",J317,0)</f>
        <v>0</v>
      </c>
      <c r="BJ317" s="17" t="s">
        <v>80</v>
      </c>
      <c r="BK317" s="135">
        <f>ROUND(I317*H317,2)</f>
        <v>0</v>
      </c>
      <c r="BL317" s="17" t="s">
        <v>135</v>
      </c>
      <c r="BM317" s="134" t="s">
        <v>368</v>
      </c>
    </row>
    <row r="318" spans="2:65" s="13" customFormat="1" ht="11.25">
      <c r="B318" s="147"/>
      <c r="D318" s="141" t="s">
        <v>139</v>
      </c>
      <c r="E318" s="148" t="s">
        <v>19</v>
      </c>
      <c r="F318" s="149" t="s">
        <v>356</v>
      </c>
      <c r="H318" s="150">
        <v>16</v>
      </c>
      <c r="I318" s="151"/>
      <c r="L318" s="147"/>
      <c r="M318" s="152"/>
      <c r="T318" s="153"/>
      <c r="AT318" s="148" t="s">
        <v>139</v>
      </c>
      <c r="AU318" s="148" t="s">
        <v>82</v>
      </c>
      <c r="AV318" s="13" t="s">
        <v>82</v>
      </c>
      <c r="AW318" s="13" t="s">
        <v>33</v>
      </c>
      <c r="AX318" s="13" t="s">
        <v>80</v>
      </c>
      <c r="AY318" s="148" t="s">
        <v>127</v>
      </c>
    </row>
    <row r="319" spans="2:65" s="1" customFormat="1" ht="37.9" customHeight="1">
      <c r="B319" s="32"/>
      <c r="C319" s="123" t="s">
        <v>369</v>
      </c>
      <c r="D319" s="123" t="s">
        <v>130</v>
      </c>
      <c r="E319" s="124" t="s">
        <v>370</v>
      </c>
      <c r="F319" s="125" t="s">
        <v>371</v>
      </c>
      <c r="G319" s="126" t="s">
        <v>351</v>
      </c>
      <c r="H319" s="127">
        <v>36</v>
      </c>
      <c r="I319" s="128"/>
      <c r="J319" s="129">
        <f>ROUND(I319*H319,2)</f>
        <v>0</v>
      </c>
      <c r="K319" s="125" t="s">
        <v>134</v>
      </c>
      <c r="L319" s="32"/>
      <c r="M319" s="130" t="s">
        <v>19</v>
      </c>
      <c r="N319" s="131" t="s">
        <v>43</v>
      </c>
      <c r="P319" s="132">
        <f>O319*H319</f>
        <v>0</v>
      </c>
      <c r="Q319" s="132">
        <v>9.0660000000000004E-2</v>
      </c>
      <c r="R319" s="132">
        <f>Q319*H319</f>
        <v>3.26376</v>
      </c>
      <c r="S319" s="132">
        <v>0</v>
      </c>
      <c r="T319" s="133">
        <f>S319*H319</f>
        <v>0</v>
      </c>
      <c r="AR319" s="134" t="s">
        <v>135</v>
      </c>
      <c r="AT319" s="134" t="s">
        <v>130</v>
      </c>
      <c r="AU319" s="134" t="s">
        <v>82</v>
      </c>
      <c r="AY319" s="17" t="s">
        <v>127</v>
      </c>
      <c r="BE319" s="135">
        <f>IF(N319="základní",J319,0)</f>
        <v>0</v>
      </c>
      <c r="BF319" s="135">
        <f>IF(N319="snížená",J319,0)</f>
        <v>0</v>
      </c>
      <c r="BG319" s="135">
        <f>IF(N319="zákl. přenesená",J319,0)</f>
        <v>0</v>
      </c>
      <c r="BH319" s="135">
        <f>IF(N319="sníž. přenesená",J319,0)</f>
        <v>0</v>
      </c>
      <c r="BI319" s="135">
        <f>IF(N319="nulová",J319,0)</f>
        <v>0</v>
      </c>
      <c r="BJ319" s="17" t="s">
        <v>80</v>
      </c>
      <c r="BK319" s="135">
        <f>ROUND(I319*H319,2)</f>
        <v>0</v>
      </c>
      <c r="BL319" s="17" t="s">
        <v>135</v>
      </c>
      <c r="BM319" s="134" t="s">
        <v>372</v>
      </c>
    </row>
    <row r="320" spans="2:65" s="1" customFormat="1" ht="11.25">
      <c r="B320" s="32"/>
      <c r="D320" s="136" t="s">
        <v>137</v>
      </c>
      <c r="F320" s="137" t="s">
        <v>373</v>
      </c>
      <c r="I320" s="138"/>
      <c r="L320" s="32"/>
      <c r="M320" s="139"/>
      <c r="T320" s="53"/>
      <c r="AT320" s="17" t="s">
        <v>137</v>
      </c>
      <c r="AU320" s="17" t="s">
        <v>82</v>
      </c>
    </row>
    <row r="321" spans="2:65" s="12" customFormat="1" ht="11.25">
      <c r="B321" s="140"/>
      <c r="D321" s="141" t="s">
        <v>139</v>
      </c>
      <c r="E321" s="142" t="s">
        <v>19</v>
      </c>
      <c r="F321" s="143" t="s">
        <v>140</v>
      </c>
      <c r="H321" s="142" t="s">
        <v>19</v>
      </c>
      <c r="I321" s="144"/>
      <c r="L321" s="140"/>
      <c r="M321" s="145"/>
      <c r="T321" s="146"/>
      <c r="AT321" s="142" t="s">
        <v>139</v>
      </c>
      <c r="AU321" s="142" t="s">
        <v>82</v>
      </c>
      <c r="AV321" s="12" t="s">
        <v>80</v>
      </c>
      <c r="AW321" s="12" t="s">
        <v>33</v>
      </c>
      <c r="AX321" s="12" t="s">
        <v>72</v>
      </c>
      <c r="AY321" s="142" t="s">
        <v>127</v>
      </c>
    </row>
    <row r="322" spans="2:65" s="13" customFormat="1" ht="11.25">
      <c r="B322" s="147"/>
      <c r="D322" s="141" t="s">
        <v>139</v>
      </c>
      <c r="E322" s="148" t="s">
        <v>19</v>
      </c>
      <c r="F322" s="149" t="s">
        <v>374</v>
      </c>
      <c r="H322" s="150">
        <v>27</v>
      </c>
      <c r="I322" s="151"/>
      <c r="L322" s="147"/>
      <c r="M322" s="152"/>
      <c r="T322" s="153"/>
      <c r="AT322" s="148" t="s">
        <v>139</v>
      </c>
      <c r="AU322" s="148" t="s">
        <v>82</v>
      </c>
      <c r="AV322" s="13" t="s">
        <v>82</v>
      </c>
      <c r="AW322" s="13" t="s">
        <v>33</v>
      </c>
      <c r="AX322" s="13" t="s">
        <v>72</v>
      </c>
      <c r="AY322" s="148" t="s">
        <v>127</v>
      </c>
    </row>
    <row r="323" spans="2:65" s="13" customFormat="1" ht="11.25">
      <c r="B323" s="147"/>
      <c r="D323" s="141" t="s">
        <v>139</v>
      </c>
      <c r="E323" s="148" t="s">
        <v>19</v>
      </c>
      <c r="F323" s="149" t="s">
        <v>375</v>
      </c>
      <c r="H323" s="150">
        <v>5</v>
      </c>
      <c r="I323" s="151"/>
      <c r="L323" s="147"/>
      <c r="M323" s="152"/>
      <c r="T323" s="153"/>
      <c r="AT323" s="148" t="s">
        <v>139</v>
      </c>
      <c r="AU323" s="148" t="s">
        <v>82</v>
      </c>
      <c r="AV323" s="13" t="s">
        <v>82</v>
      </c>
      <c r="AW323" s="13" t="s">
        <v>33</v>
      </c>
      <c r="AX323" s="13" t="s">
        <v>72</v>
      </c>
      <c r="AY323" s="148" t="s">
        <v>127</v>
      </c>
    </row>
    <row r="324" spans="2:65" s="13" customFormat="1" ht="11.25">
      <c r="B324" s="147"/>
      <c r="D324" s="141" t="s">
        <v>139</v>
      </c>
      <c r="E324" s="148" t="s">
        <v>19</v>
      </c>
      <c r="F324" s="149" t="s">
        <v>376</v>
      </c>
      <c r="H324" s="150">
        <v>4</v>
      </c>
      <c r="I324" s="151"/>
      <c r="L324" s="147"/>
      <c r="M324" s="152"/>
      <c r="T324" s="153"/>
      <c r="AT324" s="148" t="s">
        <v>139</v>
      </c>
      <c r="AU324" s="148" t="s">
        <v>82</v>
      </c>
      <c r="AV324" s="13" t="s">
        <v>82</v>
      </c>
      <c r="AW324" s="13" t="s">
        <v>33</v>
      </c>
      <c r="AX324" s="13" t="s">
        <v>72</v>
      </c>
      <c r="AY324" s="148" t="s">
        <v>127</v>
      </c>
    </row>
    <row r="325" spans="2:65" s="14" customFormat="1" ht="11.25">
      <c r="B325" s="154"/>
      <c r="D325" s="141" t="s">
        <v>139</v>
      </c>
      <c r="E325" s="155" t="s">
        <v>19</v>
      </c>
      <c r="F325" s="156" t="s">
        <v>145</v>
      </c>
      <c r="H325" s="157">
        <v>36</v>
      </c>
      <c r="I325" s="158"/>
      <c r="L325" s="154"/>
      <c r="M325" s="159"/>
      <c r="T325" s="160"/>
      <c r="AT325" s="155" t="s">
        <v>139</v>
      </c>
      <c r="AU325" s="155" t="s">
        <v>82</v>
      </c>
      <c r="AV325" s="14" t="s">
        <v>135</v>
      </c>
      <c r="AW325" s="14" t="s">
        <v>33</v>
      </c>
      <c r="AX325" s="14" t="s">
        <v>80</v>
      </c>
      <c r="AY325" s="155" t="s">
        <v>127</v>
      </c>
    </row>
    <row r="326" spans="2:65" s="1" customFormat="1" ht="33" customHeight="1">
      <c r="B326" s="32"/>
      <c r="C326" s="168" t="s">
        <v>377</v>
      </c>
      <c r="D326" s="168" t="s">
        <v>358</v>
      </c>
      <c r="E326" s="169" t="s">
        <v>378</v>
      </c>
      <c r="F326" s="170" t="s">
        <v>379</v>
      </c>
      <c r="G326" s="171" t="s">
        <v>351</v>
      </c>
      <c r="H326" s="172">
        <v>27</v>
      </c>
      <c r="I326" s="173"/>
      <c r="J326" s="174">
        <f>ROUND(I326*H326,2)</f>
        <v>0</v>
      </c>
      <c r="K326" s="170" t="s">
        <v>134</v>
      </c>
      <c r="L326" s="175"/>
      <c r="M326" s="176" t="s">
        <v>19</v>
      </c>
      <c r="N326" s="177" t="s">
        <v>43</v>
      </c>
      <c r="P326" s="132">
        <f>O326*H326</f>
        <v>0</v>
      </c>
      <c r="Q326" s="132">
        <v>1.553E-2</v>
      </c>
      <c r="R326" s="132">
        <f>Q326*H326</f>
        <v>0.41931000000000002</v>
      </c>
      <c r="S326" s="132">
        <v>0</v>
      </c>
      <c r="T326" s="133">
        <f>S326*H326</f>
        <v>0</v>
      </c>
      <c r="AR326" s="134" t="s">
        <v>226</v>
      </c>
      <c r="AT326" s="134" t="s">
        <v>358</v>
      </c>
      <c r="AU326" s="134" t="s">
        <v>82</v>
      </c>
      <c r="AY326" s="17" t="s">
        <v>127</v>
      </c>
      <c r="BE326" s="135">
        <f>IF(N326="základní",J326,0)</f>
        <v>0</v>
      </c>
      <c r="BF326" s="135">
        <f>IF(N326="snížená",J326,0)</f>
        <v>0</v>
      </c>
      <c r="BG326" s="135">
        <f>IF(N326="zákl. přenesená",J326,0)</f>
        <v>0</v>
      </c>
      <c r="BH326" s="135">
        <f>IF(N326="sníž. přenesená",J326,0)</f>
        <v>0</v>
      </c>
      <c r="BI326" s="135">
        <f>IF(N326="nulová",J326,0)</f>
        <v>0</v>
      </c>
      <c r="BJ326" s="17" t="s">
        <v>80</v>
      </c>
      <c r="BK326" s="135">
        <f>ROUND(I326*H326,2)</f>
        <v>0</v>
      </c>
      <c r="BL326" s="17" t="s">
        <v>135</v>
      </c>
      <c r="BM326" s="134" t="s">
        <v>380</v>
      </c>
    </row>
    <row r="327" spans="2:65" s="13" customFormat="1" ht="11.25">
      <c r="B327" s="147"/>
      <c r="D327" s="141" t="s">
        <v>139</v>
      </c>
      <c r="E327" s="148" t="s">
        <v>19</v>
      </c>
      <c r="F327" s="149" t="s">
        <v>374</v>
      </c>
      <c r="H327" s="150">
        <v>27</v>
      </c>
      <c r="I327" s="151"/>
      <c r="L327" s="147"/>
      <c r="M327" s="152"/>
      <c r="T327" s="153"/>
      <c r="AT327" s="148" t="s">
        <v>139</v>
      </c>
      <c r="AU327" s="148" t="s">
        <v>82</v>
      </c>
      <c r="AV327" s="13" t="s">
        <v>82</v>
      </c>
      <c r="AW327" s="13" t="s">
        <v>33</v>
      </c>
      <c r="AX327" s="13" t="s">
        <v>80</v>
      </c>
      <c r="AY327" s="148" t="s">
        <v>127</v>
      </c>
    </row>
    <row r="328" spans="2:65" s="1" customFormat="1" ht="33" customHeight="1">
      <c r="B328" s="32"/>
      <c r="C328" s="168" t="s">
        <v>381</v>
      </c>
      <c r="D328" s="168" t="s">
        <v>358</v>
      </c>
      <c r="E328" s="169" t="s">
        <v>382</v>
      </c>
      <c r="F328" s="170" t="s">
        <v>383</v>
      </c>
      <c r="G328" s="171" t="s">
        <v>351</v>
      </c>
      <c r="H328" s="172">
        <v>5</v>
      </c>
      <c r="I328" s="173"/>
      <c r="J328" s="174">
        <f>ROUND(I328*H328,2)</f>
        <v>0</v>
      </c>
      <c r="K328" s="170" t="s">
        <v>134</v>
      </c>
      <c r="L328" s="175"/>
      <c r="M328" s="176" t="s">
        <v>19</v>
      </c>
      <c r="N328" s="177" t="s">
        <v>43</v>
      </c>
      <c r="P328" s="132">
        <f>O328*H328</f>
        <v>0</v>
      </c>
      <c r="Q328" s="132">
        <v>1.6240000000000001E-2</v>
      </c>
      <c r="R328" s="132">
        <f>Q328*H328</f>
        <v>8.1200000000000008E-2</v>
      </c>
      <c r="S328" s="132">
        <v>0</v>
      </c>
      <c r="T328" s="133">
        <f>S328*H328</f>
        <v>0</v>
      </c>
      <c r="AR328" s="134" t="s">
        <v>226</v>
      </c>
      <c r="AT328" s="134" t="s">
        <v>358</v>
      </c>
      <c r="AU328" s="134" t="s">
        <v>82</v>
      </c>
      <c r="AY328" s="17" t="s">
        <v>127</v>
      </c>
      <c r="BE328" s="135">
        <f>IF(N328="základní",J328,0)</f>
        <v>0</v>
      </c>
      <c r="BF328" s="135">
        <f>IF(N328="snížená",J328,0)</f>
        <v>0</v>
      </c>
      <c r="BG328" s="135">
        <f>IF(N328="zákl. přenesená",J328,0)</f>
        <v>0</v>
      </c>
      <c r="BH328" s="135">
        <f>IF(N328="sníž. přenesená",J328,0)</f>
        <v>0</v>
      </c>
      <c r="BI328" s="135">
        <f>IF(N328="nulová",J328,0)</f>
        <v>0</v>
      </c>
      <c r="BJ328" s="17" t="s">
        <v>80</v>
      </c>
      <c r="BK328" s="135">
        <f>ROUND(I328*H328,2)</f>
        <v>0</v>
      </c>
      <c r="BL328" s="17" t="s">
        <v>135</v>
      </c>
      <c r="BM328" s="134" t="s">
        <v>384</v>
      </c>
    </row>
    <row r="329" spans="2:65" s="13" customFormat="1" ht="11.25">
      <c r="B329" s="147"/>
      <c r="D329" s="141" t="s">
        <v>139</v>
      </c>
      <c r="E329" s="148" t="s">
        <v>19</v>
      </c>
      <c r="F329" s="149" t="s">
        <v>375</v>
      </c>
      <c r="H329" s="150">
        <v>5</v>
      </c>
      <c r="I329" s="151"/>
      <c r="L329" s="147"/>
      <c r="M329" s="152"/>
      <c r="T329" s="153"/>
      <c r="AT329" s="148" t="s">
        <v>139</v>
      </c>
      <c r="AU329" s="148" t="s">
        <v>82</v>
      </c>
      <c r="AV329" s="13" t="s">
        <v>82</v>
      </c>
      <c r="AW329" s="13" t="s">
        <v>33</v>
      </c>
      <c r="AX329" s="13" t="s">
        <v>80</v>
      </c>
      <c r="AY329" s="148" t="s">
        <v>127</v>
      </c>
    </row>
    <row r="330" spans="2:65" s="1" customFormat="1" ht="33" customHeight="1">
      <c r="B330" s="32"/>
      <c r="C330" s="168" t="s">
        <v>385</v>
      </c>
      <c r="D330" s="168" t="s">
        <v>358</v>
      </c>
      <c r="E330" s="169" t="s">
        <v>386</v>
      </c>
      <c r="F330" s="170" t="s">
        <v>387</v>
      </c>
      <c r="G330" s="171" t="s">
        <v>351</v>
      </c>
      <c r="H330" s="172">
        <v>4</v>
      </c>
      <c r="I330" s="173"/>
      <c r="J330" s="174">
        <f>ROUND(I330*H330,2)</f>
        <v>0</v>
      </c>
      <c r="K330" s="170" t="s">
        <v>134</v>
      </c>
      <c r="L330" s="175"/>
      <c r="M330" s="176" t="s">
        <v>19</v>
      </c>
      <c r="N330" s="177" t="s">
        <v>43</v>
      </c>
      <c r="P330" s="132">
        <f>O330*H330</f>
        <v>0</v>
      </c>
      <c r="Q330" s="132">
        <v>1.8679999999999999E-2</v>
      </c>
      <c r="R330" s="132">
        <f>Q330*H330</f>
        <v>7.4719999999999995E-2</v>
      </c>
      <c r="S330" s="132">
        <v>0</v>
      </c>
      <c r="T330" s="133">
        <f>S330*H330</f>
        <v>0</v>
      </c>
      <c r="AR330" s="134" t="s">
        <v>226</v>
      </c>
      <c r="AT330" s="134" t="s">
        <v>358</v>
      </c>
      <c r="AU330" s="134" t="s">
        <v>82</v>
      </c>
      <c r="AY330" s="17" t="s">
        <v>127</v>
      </c>
      <c r="BE330" s="135">
        <f>IF(N330="základní",J330,0)</f>
        <v>0</v>
      </c>
      <c r="BF330" s="135">
        <f>IF(N330="snížená",J330,0)</f>
        <v>0</v>
      </c>
      <c r="BG330" s="135">
        <f>IF(N330="zákl. přenesená",J330,0)</f>
        <v>0</v>
      </c>
      <c r="BH330" s="135">
        <f>IF(N330="sníž. přenesená",J330,0)</f>
        <v>0</v>
      </c>
      <c r="BI330" s="135">
        <f>IF(N330="nulová",J330,0)</f>
        <v>0</v>
      </c>
      <c r="BJ330" s="17" t="s">
        <v>80</v>
      </c>
      <c r="BK330" s="135">
        <f>ROUND(I330*H330,2)</f>
        <v>0</v>
      </c>
      <c r="BL330" s="17" t="s">
        <v>135</v>
      </c>
      <c r="BM330" s="134" t="s">
        <v>388</v>
      </c>
    </row>
    <row r="331" spans="2:65" s="13" customFormat="1" ht="11.25">
      <c r="B331" s="147"/>
      <c r="D331" s="141" t="s">
        <v>139</v>
      </c>
      <c r="E331" s="148" t="s">
        <v>19</v>
      </c>
      <c r="F331" s="149" t="s">
        <v>376</v>
      </c>
      <c r="H331" s="150">
        <v>4</v>
      </c>
      <c r="I331" s="151"/>
      <c r="L331" s="147"/>
      <c r="M331" s="152"/>
      <c r="T331" s="153"/>
      <c r="AT331" s="148" t="s">
        <v>139</v>
      </c>
      <c r="AU331" s="148" t="s">
        <v>82</v>
      </c>
      <c r="AV331" s="13" t="s">
        <v>82</v>
      </c>
      <c r="AW331" s="13" t="s">
        <v>33</v>
      </c>
      <c r="AX331" s="13" t="s">
        <v>80</v>
      </c>
      <c r="AY331" s="148" t="s">
        <v>127</v>
      </c>
    </row>
    <row r="332" spans="2:65" s="11" customFormat="1" ht="22.9" customHeight="1">
      <c r="B332" s="111"/>
      <c r="D332" s="112" t="s">
        <v>71</v>
      </c>
      <c r="E332" s="121" t="s">
        <v>231</v>
      </c>
      <c r="F332" s="121" t="s">
        <v>389</v>
      </c>
      <c r="I332" s="114"/>
      <c r="J332" s="122">
        <f>BK332</f>
        <v>0</v>
      </c>
      <c r="L332" s="111"/>
      <c r="M332" s="116"/>
      <c r="P332" s="117">
        <f>SUM(P333:P342)</f>
        <v>0</v>
      </c>
      <c r="R332" s="117">
        <f>SUM(R333:R342)</f>
        <v>0.106504</v>
      </c>
      <c r="T332" s="118">
        <f>SUM(T333:T342)</f>
        <v>0</v>
      </c>
      <c r="AR332" s="112" t="s">
        <v>80</v>
      </c>
      <c r="AT332" s="119" t="s">
        <v>71</v>
      </c>
      <c r="AU332" s="119" t="s">
        <v>80</v>
      </c>
      <c r="AY332" s="112" t="s">
        <v>127</v>
      </c>
      <c r="BK332" s="120">
        <f>SUM(BK333:BK342)</f>
        <v>0</v>
      </c>
    </row>
    <row r="333" spans="2:65" s="1" customFormat="1" ht="37.9" customHeight="1">
      <c r="B333" s="32"/>
      <c r="C333" s="123" t="s">
        <v>390</v>
      </c>
      <c r="D333" s="123" t="s">
        <v>130</v>
      </c>
      <c r="E333" s="124" t="s">
        <v>391</v>
      </c>
      <c r="F333" s="125" t="s">
        <v>392</v>
      </c>
      <c r="G333" s="126" t="s">
        <v>170</v>
      </c>
      <c r="H333" s="127">
        <v>1763.241</v>
      </c>
      <c r="I333" s="128"/>
      <c r="J333" s="129">
        <f>ROUND(I333*H333,2)</f>
        <v>0</v>
      </c>
      <c r="K333" s="125" t="s">
        <v>134</v>
      </c>
      <c r="L333" s="32"/>
      <c r="M333" s="130" t="s">
        <v>19</v>
      </c>
      <c r="N333" s="131" t="s">
        <v>43</v>
      </c>
      <c r="P333" s="132">
        <f>O333*H333</f>
        <v>0</v>
      </c>
      <c r="Q333" s="132">
        <v>0</v>
      </c>
      <c r="R333" s="132">
        <f>Q333*H333</f>
        <v>0</v>
      </c>
      <c r="S333" s="132">
        <v>0</v>
      </c>
      <c r="T333" s="133">
        <f>S333*H333</f>
        <v>0</v>
      </c>
      <c r="AR333" s="134" t="s">
        <v>135</v>
      </c>
      <c r="AT333" s="134" t="s">
        <v>130</v>
      </c>
      <c r="AU333" s="134" t="s">
        <v>82</v>
      </c>
      <c r="AY333" s="17" t="s">
        <v>127</v>
      </c>
      <c r="BE333" s="135">
        <f>IF(N333="základní",J333,0)</f>
        <v>0</v>
      </c>
      <c r="BF333" s="135">
        <f>IF(N333="snížená",J333,0)</f>
        <v>0</v>
      </c>
      <c r="BG333" s="135">
        <f>IF(N333="zákl. přenesená",J333,0)</f>
        <v>0</v>
      </c>
      <c r="BH333" s="135">
        <f>IF(N333="sníž. přenesená",J333,0)</f>
        <v>0</v>
      </c>
      <c r="BI333" s="135">
        <f>IF(N333="nulová",J333,0)</f>
        <v>0</v>
      </c>
      <c r="BJ333" s="17" t="s">
        <v>80</v>
      </c>
      <c r="BK333" s="135">
        <f>ROUND(I333*H333,2)</f>
        <v>0</v>
      </c>
      <c r="BL333" s="17" t="s">
        <v>135</v>
      </c>
      <c r="BM333" s="134" t="s">
        <v>393</v>
      </c>
    </row>
    <row r="334" spans="2:65" s="1" customFormat="1" ht="11.25">
      <c r="B334" s="32"/>
      <c r="D334" s="136" t="s">
        <v>137</v>
      </c>
      <c r="F334" s="137" t="s">
        <v>394</v>
      </c>
      <c r="I334" s="138"/>
      <c r="L334" s="32"/>
      <c r="M334" s="139"/>
      <c r="T334" s="53"/>
      <c r="AT334" s="17" t="s">
        <v>137</v>
      </c>
      <c r="AU334" s="17" t="s">
        <v>82</v>
      </c>
    </row>
    <row r="335" spans="2:65" s="13" customFormat="1" ht="11.25">
      <c r="B335" s="147"/>
      <c r="D335" s="141" t="s">
        <v>139</v>
      </c>
      <c r="E335" s="148" t="s">
        <v>19</v>
      </c>
      <c r="F335" s="149" t="s">
        <v>395</v>
      </c>
      <c r="H335" s="150">
        <v>1763.241</v>
      </c>
      <c r="I335" s="151"/>
      <c r="L335" s="147"/>
      <c r="M335" s="152"/>
      <c r="T335" s="153"/>
      <c r="AT335" s="148" t="s">
        <v>139</v>
      </c>
      <c r="AU335" s="148" t="s">
        <v>82</v>
      </c>
      <c r="AV335" s="13" t="s">
        <v>82</v>
      </c>
      <c r="AW335" s="13" t="s">
        <v>33</v>
      </c>
      <c r="AX335" s="13" t="s">
        <v>80</v>
      </c>
      <c r="AY335" s="148" t="s">
        <v>127</v>
      </c>
    </row>
    <row r="336" spans="2:65" s="1" customFormat="1" ht="37.9" customHeight="1">
      <c r="B336" s="32"/>
      <c r="C336" s="123" t="s">
        <v>396</v>
      </c>
      <c r="D336" s="123" t="s">
        <v>130</v>
      </c>
      <c r="E336" s="124" t="s">
        <v>397</v>
      </c>
      <c r="F336" s="125" t="s">
        <v>398</v>
      </c>
      <c r="G336" s="126" t="s">
        <v>170</v>
      </c>
      <c r="H336" s="127">
        <v>2662.6</v>
      </c>
      <c r="I336" s="128"/>
      <c r="J336" s="129">
        <f>ROUND(I336*H336,2)</f>
        <v>0</v>
      </c>
      <c r="K336" s="125" t="s">
        <v>134</v>
      </c>
      <c r="L336" s="32"/>
      <c r="M336" s="130" t="s">
        <v>19</v>
      </c>
      <c r="N336" s="131" t="s">
        <v>43</v>
      </c>
      <c r="P336" s="132">
        <f>O336*H336</f>
        <v>0</v>
      </c>
      <c r="Q336" s="132">
        <v>4.0000000000000003E-5</v>
      </c>
      <c r="R336" s="132">
        <f>Q336*H336</f>
        <v>0.106504</v>
      </c>
      <c r="S336" s="132">
        <v>0</v>
      </c>
      <c r="T336" s="133">
        <f>S336*H336</f>
        <v>0</v>
      </c>
      <c r="AR336" s="134" t="s">
        <v>135</v>
      </c>
      <c r="AT336" s="134" t="s">
        <v>130</v>
      </c>
      <c r="AU336" s="134" t="s">
        <v>82</v>
      </c>
      <c r="AY336" s="17" t="s">
        <v>127</v>
      </c>
      <c r="BE336" s="135">
        <f>IF(N336="základní",J336,0)</f>
        <v>0</v>
      </c>
      <c r="BF336" s="135">
        <f>IF(N336="snížená",J336,0)</f>
        <v>0</v>
      </c>
      <c r="BG336" s="135">
        <f>IF(N336="zákl. přenesená",J336,0)</f>
        <v>0</v>
      </c>
      <c r="BH336" s="135">
        <f>IF(N336="sníž. přenesená",J336,0)</f>
        <v>0</v>
      </c>
      <c r="BI336" s="135">
        <f>IF(N336="nulová",J336,0)</f>
        <v>0</v>
      </c>
      <c r="BJ336" s="17" t="s">
        <v>80</v>
      </c>
      <c r="BK336" s="135">
        <f>ROUND(I336*H336,2)</f>
        <v>0</v>
      </c>
      <c r="BL336" s="17" t="s">
        <v>135</v>
      </c>
      <c r="BM336" s="134" t="s">
        <v>399</v>
      </c>
    </row>
    <row r="337" spans="2:65" s="1" customFormat="1" ht="11.25">
      <c r="B337" s="32"/>
      <c r="D337" s="136" t="s">
        <v>137</v>
      </c>
      <c r="F337" s="137" t="s">
        <v>400</v>
      </c>
      <c r="I337" s="138"/>
      <c r="L337" s="32"/>
      <c r="M337" s="139"/>
      <c r="T337" s="53"/>
      <c r="AT337" s="17" t="s">
        <v>137</v>
      </c>
      <c r="AU337" s="17" t="s">
        <v>82</v>
      </c>
    </row>
    <row r="338" spans="2:65" s="12" customFormat="1" ht="11.25">
      <c r="B338" s="140"/>
      <c r="D338" s="141" t="s">
        <v>139</v>
      </c>
      <c r="E338" s="142" t="s">
        <v>19</v>
      </c>
      <c r="F338" s="143" t="s">
        <v>140</v>
      </c>
      <c r="H338" s="142" t="s">
        <v>19</v>
      </c>
      <c r="I338" s="144"/>
      <c r="L338" s="140"/>
      <c r="M338" s="145"/>
      <c r="T338" s="146"/>
      <c r="AT338" s="142" t="s">
        <v>139</v>
      </c>
      <c r="AU338" s="142" t="s">
        <v>82</v>
      </c>
      <c r="AV338" s="12" t="s">
        <v>80</v>
      </c>
      <c r="AW338" s="12" t="s">
        <v>33</v>
      </c>
      <c r="AX338" s="12" t="s">
        <v>72</v>
      </c>
      <c r="AY338" s="142" t="s">
        <v>127</v>
      </c>
    </row>
    <row r="339" spans="2:65" s="13" customFormat="1" ht="11.25">
      <c r="B339" s="147"/>
      <c r="D339" s="141" t="s">
        <v>139</v>
      </c>
      <c r="E339" s="148" t="s">
        <v>19</v>
      </c>
      <c r="F339" s="149" t="s">
        <v>401</v>
      </c>
      <c r="H339" s="150">
        <v>259.10000000000002</v>
      </c>
      <c r="I339" s="151"/>
      <c r="L339" s="147"/>
      <c r="M339" s="152"/>
      <c r="T339" s="153"/>
      <c r="AT339" s="148" t="s">
        <v>139</v>
      </c>
      <c r="AU339" s="148" t="s">
        <v>82</v>
      </c>
      <c r="AV339" s="13" t="s">
        <v>82</v>
      </c>
      <c r="AW339" s="13" t="s">
        <v>33</v>
      </c>
      <c r="AX339" s="13" t="s">
        <v>72</v>
      </c>
      <c r="AY339" s="148" t="s">
        <v>127</v>
      </c>
    </row>
    <row r="340" spans="2:65" s="13" customFormat="1" ht="11.25">
      <c r="B340" s="147"/>
      <c r="D340" s="141" t="s">
        <v>139</v>
      </c>
      <c r="E340" s="148" t="s">
        <v>19</v>
      </c>
      <c r="F340" s="149" t="s">
        <v>402</v>
      </c>
      <c r="H340" s="150">
        <v>1676</v>
      </c>
      <c r="I340" s="151"/>
      <c r="L340" s="147"/>
      <c r="M340" s="152"/>
      <c r="T340" s="153"/>
      <c r="AT340" s="148" t="s">
        <v>139</v>
      </c>
      <c r="AU340" s="148" t="s">
        <v>82</v>
      </c>
      <c r="AV340" s="13" t="s">
        <v>82</v>
      </c>
      <c r="AW340" s="13" t="s">
        <v>33</v>
      </c>
      <c r="AX340" s="13" t="s">
        <v>72</v>
      </c>
      <c r="AY340" s="148" t="s">
        <v>127</v>
      </c>
    </row>
    <row r="341" spans="2:65" s="13" customFormat="1" ht="11.25">
      <c r="B341" s="147"/>
      <c r="D341" s="141" t="s">
        <v>139</v>
      </c>
      <c r="E341" s="148" t="s">
        <v>19</v>
      </c>
      <c r="F341" s="149" t="s">
        <v>403</v>
      </c>
      <c r="H341" s="150">
        <v>727.5</v>
      </c>
      <c r="I341" s="151"/>
      <c r="L341" s="147"/>
      <c r="M341" s="152"/>
      <c r="T341" s="153"/>
      <c r="AT341" s="148" t="s">
        <v>139</v>
      </c>
      <c r="AU341" s="148" t="s">
        <v>82</v>
      </c>
      <c r="AV341" s="13" t="s">
        <v>82</v>
      </c>
      <c r="AW341" s="13" t="s">
        <v>33</v>
      </c>
      <c r="AX341" s="13" t="s">
        <v>72</v>
      </c>
      <c r="AY341" s="148" t="s">
        <v>127</v>
      </c>
    </row>
    <row r="342" spans="2:65" s="14" customFormat="1" ht="11.25">
      <c r="B342" s="154"/>
      <c r="D342" s="141" t="s">
        <v>139</v>
      </c>
      <c r="E342" s="155" t="s">
        <v>19</v>
      </c>
      <c r="F342" s="156" t="s">
        <v>145</v>
      </c>
      <c r="H342" s="157">
        <v>2662.6</v>
      </c>
      <c r="I342" s="158"/>
      <c r="L342" s="154"/>
      <c r="M342" s="159"/>
      <c r="T342" s="160"/>
      <c r="AT342" s="155" t="s">
        <v>139</v>
      </c>
      <c r="AU342" s="155" t="s">
        <v>82</v>
      </c>
      <c r="AV342" s="14" t="s">
        <v>135</v>
      </c>
      <c r="AW342" s="14" t="s">
        <v>33</v>
      </c>
      <c r="AX342" s="14" t="s">
        <v>80</v>
      </c>
      <c r="AY342" s="155" t="s">
        <v>127</v>
      </c>
    </row>
    <row r="343" spans="2:65" s="11" customFormat="1" ht="22.9" customHeight="1">
      <c r="B343" s="111"/>
      <c r="D343" s="112" t="s">
        <v>71</v>
      </c>
      <c r="E343" s="121" t="s">
        <v>404</v>
      </c>
      <c r="F343" s="121" t="s">
        <v>405</v>
      </c>
      <c r="I343" s="114"/>
      <c r="J343" s="122">
        <f>BK343</f>
        <v>0</v>
      </c>
      <c r="L343" s="111"/>
      <c r="M343" s="116"/>
      <c r="P343" s="117">
        <f>SUM(P344:P552)</f>
        <v>0</v>
      </c>
      <c r="R343" s="117">
        <f>SUM(R344:R552)</f>
        <v>0</v>
      </c>
      <c r="T343" s="118">
        <f>SUM(T344:T552)</f>
        <v>280.78578400000004</v>
      </c>
      <c r="AR343" s="112" t="s">
        <v>80</v>
      </c>
      <c r="AT343" s="119" t="s">
        <v>71</v>
      </c>
      <c r="AU343" s="119" t="s">
        <v>80</v>
      </c>
      <c r="AY343" s="112" t="s">
        <v>127</v>
      </c>
      <c r="BK343" s="120">
        <f>SUM(BK344:BK552)</f>
        <v>0</v>
      </c>
    </row>
    <row r="344" spans="2:65" s="1" customFormat="1" ht="24.2" customHeight="1">
      <c r="B344" s="32"/>
      <c r="C344" s="123" t="s">
        <v>406</v>
      </c>
      <c r="D344" s="123" t="s">
        <v>130</v>
      </c>
      <c r="E344" s="124" t="s">
        <v>407</v>
      </c>
      <c r="F344" s="125" t="s">
        <v>408</v>
      </c>
      <c r="G344" s="126" t="s">
        <v>170</v>
      </c>
      <c r="H344" s="127">
        <v>102.16</v>
      </c>
      <c r="I344" s="128"/>
      <c r="J344" s="129">
        <f>ROUND(I344*H344,2)</f>
        <v>0</v>
      </c>
      <c r="K344" s="125" t="s">
        <v>134</v>
      </c>
      <c r="L344" s="32"/>
      <c r="M344" s="130" t="s">
        <v>19</v>
      </c>
      <c r="N344" s="131" t="s">
        <v>43</v>
      </c>
      <c r="P344" s="132">
        <f>O344*H344</f>
        <v>0</v>
      </c>
      <c r="Q344" s="132">
        <v>0</v>
      </c>
      <c r="R344" s="132">
        <f>Q344*H344</f>
        <v>0</v>
      </c>
      <c r="S344" s="132">
        <v>0.308</v>
      </c>
      <c r="T344" s="133">
        <f>S344*H344</f>
        <v>31.46528</v>
      </c>
      <c r="AR344" s="134" t="s">
        <v>135</v>
      </c>
      <c r="AT344" s="134" t="s">
        <v>130</v>
      </c>
      <c r="AU344" s="134" t="s">
        <v>82</v>
      </c>
      <c r="AY344" s="17" t="s">
        <v>127</v>
      </c>
      <c r="BE344" s="135">
        <f>IF(N344="základní",J344,0)</f>
        <v>0</v>
      </c>
      <c r="BF344" s="135">
        <f>IF(N344="snížená",J344,0)</f>
        <v>0</v>
      </c>
      <c r="BG344" s="135">
        <f>IF(N344="zákl. přenesená",J344,0)</f>
        <v>0</v>
      </c>
      <c r="BH344" s="135">
        <f>IF(N344="sníž. přenesená",J344,0)</f>
        <v>0</v>
      </c>
      <c r="BI344" s="135">
        <f>IF(N344="nulová",J344,0)</f>
        <v>0</v>
      </c>
      <c r="BJ344" s="17" t="s">
        <v>80</v>
      </c>
      <c r="BK344" s="135">
        <f>ROUND(I344*H344,2)</f>
        <v>0</v>
      </c>
      <c r="BL344" s="17" t="s">
        <v>135</v>
      </c>
      <c r="BM344" s="134" t="s">
        <v>409</v>
      </c>
    </row>
    <row r="345" spans="2:65" s="1" customFormat="1" ht="11.25">
      <c r="B345" s="32"/>
      <c r="D345" s="136" t="s">
        <v>137</v>
      </c>
      <c r="F345" s="137" t="s">
        <v>410</v>
      </c>
      <c r="I345" s="138"/>
      <c r="L345" s="32"/>
      <c r="M345" s="139"/>
      <c r="T345" s="53"/>
      <c r="AT345" s="17" t="s">
        <v>137</v>
      </c>
      <c r="AU345" s="17" t="s">
        <v>82</v>
      </c>
    </row>
    <row r="346" spans="2:65" s="12" customFormat="1" ht="11.25">
      <c r="B346" s="140"/>
      <c r="D346" s="141" t="s">
        <v>139</v>
      </c>
      <c r="E346" s="142" t="s">
        <v>19</v>
      </c>
      <c r="F346" s="143" t="s">
        <v>140</v>
      </c>
      <c r="H346" s="142" t="s">
        <v>19</v>
      </c>
      <c r="I346" s="144"/>
      <c r="L346" s="140"/>
      <c r="M346" s="145"/>
      <c r="T346" s="146"/>
      <c r="AT346" s="142" t="s">
        <v>139</v>
      </c>
      <c r="AU346" s="142" t="s">
        <v>82</v>
      </c>
      <c r="AV346" s="12" t="s">
        <v>80</v>
      </c>
      <c r="AW346" s="12" t="s">
        <v>33</v>
      </c>
      <c r="AX346" s="12" t="s">
        <v>72</v>
      </c>
      <c r="AY346" s="142" t="s">
        <v>127</v>
      </c>
    </row>
    <row r="347" spans="2:65" s="13" customFormat="1" ht="11.25">
      <c r="B347" s="147"/>
      <c r="D347" s="141" t="s">
        <v>139</v>
      </c>
      <c r="E347" s="148" t="s">
        <v>19</v>
      </c>
      <c r="F347" s="149" t="s">
        <v>411</v>
      </c>
      <c r="H347" s="150">
        <v>11.22</v>
      </c>
      <c r="I347" s="151"/>
      <c r="L347" s="147"/>
      <c r="M347" s="152"/>
      <c r="T347" s="153"/>
      <c r="AT347" s="148" t="s">
        <v>139</v>
      </c>
      <c r="AU347" s="148" t="s">
        <v>82</v>
      </c>
      <c r="AV347" s="13" t="s">
        <v>82</v>
      </c>
      <c r="AW347" s="13" t="s">
        <v>33</v>
      </c>
      <c r="AX347" s="13" t="s">
        <v>72</v>
      </c>
      <c r="AY347" s="148" t="s">
        <v>127</v>
      </c>
    </row>
    <row r="348" spans="2:65" s="13" customFormat="1" ht="22.5">
      <c r="B348" s="147"/>
      <c r="D348" s="141" t="s">
        <v>139</v>
      </c>
      <c r="E348" s="148" t="s">
        <v>19</v>
      </c>
      <c r="F348" s="149" t="s">
        <v>412</v>
      </c>
      <c r="H348" s="150">
        <v>35.04</v>
      </c>
      <c r="I348" s="151"/>
      <c r="L348" s="147"/>
      <c r="M348" s="152"/>
      <c r="T348" s="153"/>
      <c r="AT348" s="148" t="s">
        <v>139</v>
      </c>
      <c r="AU348" s="148" t="s">
        <v>82</v>
      </c>
      <c r="AV348" s="13" t="s">
        <v>82</v>
      </c>
      <c r="AW348" s="13" t="s">
        <v>33</v>
      </c>
      <c r="AX348" s="13" t="s">
        <v>72</v>
      </c>
      <c r="AY348" s="148" t="s">
        <v>127</v>
      </c>
    </row>
    <row r="349" spans="2:65" s="13" customFormat="1" ht="11.25">
      <c r="B349" s="147"/>
      <c r="D349" s="141" t="s">
        <v>139</v>
      </c>
      <c r="E349" s="148" t="s">
        <v>19</v>
      </c>
      <c r="F349" s="149" t="s">
        <v>413</v>
      </c>
      <c r="H349" s="150">
        <v>8.125</v>
      </c>
      <c r="I349" s="151"/>
      <c r="L349" s="147"/>
      <c r="M349" s="152"/>
      <c r="T349" s="153"/>
      <c r="AT349" s="148" t="s">
        <v>139</v>
      </c>
      <c r="AU349" s="148" t="s">
        <v>82</v>
      </c>
      <c r="AV349" s="13" t="s">
        <v>82</v>
      </c>
      <c r="AW349" s="13" t="s">
        <v>33</v>
      </c>
      <c r="AX349" s="13" t="s">
        <v>72</v>
      </c>
      <c r="AY349" s="148" t="s">
        <v>127</v>
      </c>
    </row>
    <row r="350" spans="2:65" s="13" customFormat="1" ht="11.25">
      <c r="B350" s="147"/>
      <c r="D350" s="141" t="s">
        <v>139</v>
      </c>
      <c r="E350" s="148" t="s">
        <v>19</v>
      </c>
      <c r="F350" s="149" t="s">
        <v>414</v>
      </c>
      <c r="H350" s="150">
        <v>20.245000000000001</v>
      </c>
      <c r="I350" s="151"/>
      <c r="L350" s="147"/>
      <c r="M350" s="152"/>
      <c r="T350" s="153"/>
      <c r="AT350" s="148" t="s">
        <v>139</v>
      </c>
      <c r="AU350" s="148" t="s">
        <v>82</v>
      </c>
      <c r="AV350" s="13" t="s">
        <v>82</v>
      </c>
      <c r="AW350" s="13" t="s">
        <v>33</v>
      </c>
      <c r="AX350" s="13" t="s">
        <v>72</v>
      </c>
      <c r="AY350" s="148" t="s">
        <v>127</v>
      </c>
    </row>
    <row r="351" spans="2:65" s="13" customFormat="1" ht="11.25">
      <c r="B351" s="147"/>
      <c r="D351" s="141" t="s">
        <v>139</v>
      </c>
      <c r="E351" s="148" t="s">
        <v>19</v>
      </c>
      <c r="F351" s="149" t="s">
        <v>415</v>
      </c>
      <c r="H351" s="150">
        <v>14.79</v>
      </c>
      <c r="I351" s="151"/>
      <c r="L351" s="147"/>
      <c r="M351" s="152"/>
      <c r="T351" s="153"/>
      <c r="AT351" s="148" t="s">
        <v>139</v>
      </c>
      <c r="AU351" s="148" t="s">
        <v>82</v>
      </c>
      <c r="AV351" s="13" t="s">
        <v>82</v>
      </c>
      <c r="AW351" s="13" t="s">
        <v>33</v>
      </c>
      <c r="AX351" s="13" t="s">
        <v>72</v>
      </c>
      <c r="AY351" s="148" t="s">
        <v>127</v>
      </c>
    </row>
    <row r="352" spans="2:65" s="13" customFormat="1" ht="11.25">
      <c r="B352" s="147"/>
      <c r="D352" s="141" t="s">
        <v>139</v>
      </c>
      <c r="E352" s="148" t="s">
        <v>19</v>
      </c>
      <c r="F352" s="149" t="s">
        <v>416</v>
      </c>
      <c r="H352" s="150">
        <v>12.74</v>
      </c>
      <c r="I352" s="151"/>
      <c r="L352" s="147"/>
      <c r="M352" s="152"/>
      <c r="T352" s="153"/>
      <c r="AT352" s="148" t="s">
        <v>139</v>
      </c>
      <c r="AU352" s="148" t="s">
        <v>82</v>
      </c>
      <c r="AV352" s="13" t="s">
        <v>82</v>
      </c>
      <c r="AW352" s="13" t="s">
        <v>33</v>
      </c>
      <c r="AX352" s="13" t="s">
        <v>72</v>
      </c>
      <c r="AY352" s="148" t="s">
        <v>127</v>
      </c>
    </row>
    <row r="353" spans="2:65" s="14" customFormat="1" ht="11.25">
      <c r="B353" s="154"/>
      <c r="D353" s="141" t="s">
        <v>139</v>
      </c>
      <c r="E353" s="155" t="s">
        <v>19</v>
      </c>
      <c r="F353" s="156" t="s">
        <v>145</v>
      </c>
      <c r="H353" s="157">
        <v>102.16</v>
      </c>
      <c r="I353" s="158"/>
      <c r="L353" s="154"/>
      <c r="M353" s="159"/>
      <c r="T353" s="160"/>
      <c r="AT353" s="155" t="s">
        <v>139</v>
      </c>
      <c r="AU353" s="155" t="s">
        <v>82</v>
      </c>
      <c r="AV353" s="14" t="s">
        <v>135</v>
      </c>
      <c r="AW353" s="14" t="s">
        <v>33</v>
      </c>
      <c r="AX353" s="14" t="s">
        <v>80</v>
      </c>
      <c r="AY353" s="155" t="s">
        <v>127</v>
      </c>
    </row>
    <row r="354" spans="2:65" s="1" customFormat="1" ht="49.15" customHeight="1">
      <c r="B354" s="32"/>
      <c r="C354" s="123" t="s">
        <v>417</v>
      </c>
      <c r="D354" s="123" t="s">
        <v>130</v>
      </c>
      <c r="E354" s="124" t="s">
        <v>418</v>
      </c>
      <c r="F354" s="125" t="s">
        <v>419</v>
      </c>
      <c r="G354" s="126" t="s">
        <v>133</v>
      </c>
      <c r="H354" s="127">
        <v>11.397</v>
      </c>
      <c r="I354" s="128"/>
      <c r="J354" s="129">
        <f>ROUND(I354*H354,2)</f>
        <v>0</v>
      </c>
      <c r="K354" s="125" t="s">
        <v>134</v>
      </c>
      <c r="L354" s="32"/>
      <c r="M354" s="130" t="s">
        <v>19</v>
      </c>
      <c r="N354" s="131" t="s">
        <v>43</v>
      </c>
      <c r="P354" s="132">
        <f>O354*H354</f>
        <v>0</v>
      </c>
      <c r="Q354" s="132">
        <v>0</v>
      </c>
      <c r="R354" s="132">
        <f>Q354*H354</f>
        <v>0</v>
      </c>
      <c r="S354" s="132">
        <v>1.8</v>
      </c>
      <c r="T354" s="133">
        <f>S354*H354</f>
        <v>20.514600000000002</v>
      </c>
      <c r="AR354" s="134" t="s">
        <v>135</v>
      </c>
      <c r="AT354" s="134" t="s">
        <v>130</v>
      </c>
      <c r="AU354" s="134" t="s">
        <v>82</v>
      </c>
      <c r="AY354" s="17" t="s">
        <v>127</v>
      </c>
      <c r="BE354" s="135">
        <f>IF(N354="základní",J354,0)</f>
        <v>0</v>
      </c>
      <c r="BF354" s="135">
        <f>IF(N354="snížená",J354,0)</f>
        <v>0</v>
      </c>
      <c r="BG354" s="135">
        <f>IF(N354="zákl. přenesená",J354,0)</f>
        <v>0</v>
      </c>
      <c r="BH354" s="135">
        <f>IF(N354="sníž. přenesená",J354,0)</f>
        <v>0</v>
      </c>
      <c r="BI354" s="135">
        <f>IF(N354="nulová",J354,0)</f>
        <v>0</v>
      </c>
      <c r="BJ354" s="17" t="s">
        <v>80</v>
      </c>
      <c r="BK354" s="135">
        <f>ROUND(I354*H354,2)</f>
        <v>0</v>
      </c>
      <c r="BL354" s="17" t="s">
        <v>135</v>
      </c>
      <c r="BM354" s="134" t="s">
        <v>420</v>
      </c>
    </row>
    <row r="355" spans="2:65" s="1" customFormat="1" ht="11.25">
      <c r="B355" s="32"/>
      <c r="D355" s="136" t="s">
        <v>137</v>
      </c>
      <c r="F355" s="137" t="s">
        <v>421</v>
      </c>
      <c r="I355" s="138"/>
      <c r="L355" s="32"/>
      <c r="M355" s="139"/>
      <c r="T355" s="53"/>
      <c r="AT355" s="17" t="s">
        <v>137</v>
      </c>
      <c r="AU355" s="17" t="s">
        <v>82</v>
      </c>
    </row>
    <row r="356" spans="2:65" s="12" customFormat="1" ht="11.25">
      <c r="B356" s="140"/>
      <c r="D356" s="141" t="s">
        <v>139</v>
      </c>
      <c r="E356" s="142" t="s">
        <v>19</v>
      </c>
      <c r="F356" s="143" t="s">
        <v>140</v>
      </c>
      <c r="H356" s="142" t="s">
        <v>19</v>
      </c>
      <c r="I356" s="144"/>
      <c r="L356" s="140"/>
      <c r="M356" s="145"/>
      <c r="T356" s="146"/>
      <c r="AT356" s="142" t="s">
        <v>139</v>
      </c>
      <c r="AU356" s="142" t="s">
        <v>82</v>
      </c>
      <c r="AV356" s="12" t="s">
        <v>80</v>
      </c>
      <c r="AW356" s="12" t="s">
        <v>33</v>
      </c>
      <c r="AX356" s="12" t="s">
        <v>72</v>
      </c>
      <c r="AY356" s="142" t="s">
        <v>127</v>
      </c>
    </row>
    <row r="357" spans="2:65" s="13" customFormat="1" ht="11.25">
      <c r="B357" s="147"/>
      <c r="D357" s="141" t="s">
        <v>139</v>
      </c>
      <c r="E357" s="148" t="s">
        <v>19</v>
      </c>
      <c r="F357" s="149" t="s">
        <v>422</v>
      </c>
      <c r="H357" s="150">
        <v>2.0790000000000002</v>
      </c>
      <c r="I357" s="151"/>
      <c r="L357" s="147"/>
      <c r="M357" s="152"/>
      <c r="T357" s="153"/>
      <c r="AT357" s="148" t="s">
        <v>139</v>
      </c>
      <c r="AU357" s="148" t="s">
        <v>82</v>
      </c>
      <c r="AV357" s="13" t="s">
        <v>82</v>
      </c>
      <c r="AW357" s="13" t="s">
        <v>33</v>
      </c>
      <c r="AX357" s="13" t="s">
        <v>72</v>
      </c>
      <c r="AY357" s="148" t="s">
        <v>127</v>
      </c>
    </row>
    <row r="358" spans="2:65" s="13" customFormat="1" ht="11.25">
      <c r="B358" s="147"/>
      <c r="D358" s="141" t="s">
        <v>139</v>
      </c>
      <c r="E358" s="148" t="s">
        <v>19</v>
      </c>
      <c r="F358" s="149" t="s">
        <v>423</v>
      </c>
      <c r="H358" s="150">
        <v>3.4649999999999999</v>
      </c>
      <c r="I358" s="151"/>
      <c r="L358" s="147"/>
      <c r="M358" s="152"/>
      <c r="T358" s="153"/>
      <c r="AT358" s="148" t="s">
        <v>139</v>
      </c>
      <c r="AU358" s="148" t="s">
        <v>82</v>
      </c>
      <c r="AV358" s="13" t="s">
        <v>82</v>
      </c>
      <c r="AW358" s="13" t="s">
        <v>33</v>
      </c>
      <c r="AX358" s="13" t="s">
        <v>72</v>
      </c>
      <c r="AY358" s="148" t="s">
        <v>127</v>
      </c>
    </row>
    <row r="359" spans="2:65" s="13" customFormat="1" ht="11.25">
      <c r="B359" s="147"/>
      <c r="D359" s="141" t="s">
        <v>139</v>
      </c>
      <c r="E359" s="148" t="s">
        <v>19</v>
      </c>
      <c r="F359" s="149" t="s">
        <v>424</v>
      </c>
      <c r="H359" s="150">
        <v>0.57799999999999996</v>
      </c>
      <c r="I359" s="151"/>
      <c r="L359" s="147"/>
      <c r="M359" s="152"/>
      <c r="T359" s="153"/>
      <c r="AT359" s="148" t="s">
        <v>139</v>
      </c>
      <c r="AU359" s="148" t="s">
        <v>82</v>
      </c>
      <c r="AV359" s="13" t="s">
        <v>82</v>
      </c>
      <c r="AW359" s="13" t="s">
        <v>33</v>
      </c>
      <c r="AX359" s="13" t="s">
        <v>72</v>
      </c>
      <c r="AY359" s="148" t="s">
        <v>127</v>
      </c>
    </row>
    <row r="360" spans="2:65" s="13" customFormat="1" ht="11.25">
      <c r="B360" s="147"/>
      <c r="D360" s="141" t="s">
        <v>139</v>
      </c>
      <c r="E360" s="148" t="s">
        <v>19</v>
      </c>
      <c r="F360" s="149" t="s">
        <v>425</v>
      </c>
      <c r="H360" s="150">
        <v>0.57799999999999996</v>
      </c>
      <c r="I360" s="151"/>
      <c r="L360" s="147"/>
      <c r="M360" s="152"/>
      <c r="T360" s="153"/>
      <c r="AT360" s="148" t="s">
        <v>139</v>
      </c>
      <c r="AU360" s="148" t="s">
        <v>82</v>
      </c>
      <c r="AV360" s="13" t="s">
        <v>82</v>
      </c>
      <c r="AW360" s="13" t="s">
        <v>33</v>
      </c>
      <c r="AX360" s="13" t="s">
        <v>72</v>
      </c>
      <c r="AY360" s="148" t="s">
        <v>127</v>
      </c>
    </row>
    <row r="361" spans="2:65" s="13" customFormat="1" ht="11.25">
      <c r="B361" s="147"/>
      <c r="D361" s="141" t="s">
        <v>139</v>
      </c>
      <c r="E361" s="148" t="s">
        <v>19</v>
      </c>
      <c r="F361" s="149" t="s">
        <v>426</v>
      </c>
      <c r="H361" s="150">
        <v>2.7719999999999998</v>
      </c>
      <c r="I361" s="151"/>
      <c r="L361" s="147"/>
      <c r="M361" s="152"/>
      <c r="T361" s="153"/>
      <c r="AT361" s="148" t="s">
        <v>139</v>
      </c>
      <c r="AU361" s="148" t="s">
        <v>82</v>
      </c>
      <c r="AV361" s="13" t="s">
        <v>82</v>
      </c>
      <c r="AW361" s="13" t="s">
        <v>33</v>
      </c>
      <c r="AX361" s="13" t="s">
        <v>72</v>
      </c>
      <c r="AY361" s="148" t="s">
        <v>127</v>
      </c>
    </row>
    <row r="362" spans="2:65" s="13" customFormat="1" ht="11.25">
      <c r="B362" s="147"/>
      <c r="D362" s="141" t="s">
        <v>139</v>
      </c>
      <c r="E362" s="148" t="s">
        <v>19</v>
      </c>
      <c r="F362" s="149" t="s">
        <v>427</v>
      </c>
      <c r="H362" s="150">
        <v>1.232</v>
      </c>
      <c r="I362" s="151"/>
      <c r="L362" s="147"/>
      <c r="M362" s="152"/>
      <c r="T362" s="153"/>
      <c r="AT362" s="148" t="s">
        <v>139</v>
      </c>
      <c r="AU362" s="148" t="s">
        <v>82</v>
      </c>
      <c r="AV362" s="13" t="s">
        <v>82</v>
      </c>
      <c r="AW362" s="13" t="s">
        <v>33</v>
      </c>
      <c r="AX362" s="13" t="s">
        <v>72</v>
      </c>
      <c r="AY362" s="148" t="s">
        <v>127</v>
      </c>
    </row>
    <row r="363" spans="2:65" s="13" customFormat="1" ht="11.25">
      <c r="B363" s="147"/>
      <c r="D363" s="141" t="s">
        <v>139</v>
      </c>
      <c r="E363" s="148" t="s">
        <v>19</v>
      </c>
      <c r="F363" s="149" t="s">
        <v>428</v>
      </c>
      <c r="H363" s="150">
        <v>0.69299999999999995</v>
      </c>
      <c r="I363" s="151"/>
      <c r="L363" s="147"/>
      <c r="M363" s="152"/>
      <c r="T363" s="153"/>
      <c r="AT363" s="148" t="s">
        <v>139</v>
      </c>
      <c r="AU363" s="148" t="s">
        <v>82</v>
      </c>
      <c r="AV363" s="13" t="s">
        <v>82</v>
      </c>
      <c r="AW363" s="13" t="s">
        <v>33</v>
      </c>
      <c r="AX363" s="13" t="s">
        <v>72</v>
      </c>
      <c r="AY363" s="148" t="s">
        <v>127</v>
      </c>
    </row>
    <row r="364" spans="2:65" s="14" customFormat="1" ht="11.25">
      <c r="B364" s="154"/>
      <c r="D364" s="141" t="s">
        <v>139</v>
      </c>
      <c r="E364" s="155" t="s">
        <v>19</v>
      </c>
      <c r="F364" s="156" t="s">
        <v>145</v>
      </c>
      <c r="H364" s="157">
        <v>11.397</v>
      </c>
      <c r="I364" s="158"/>
      <c r="L364" s="154"/>
      <c r="M364" s="159"/>
      <c r="T364" s="160"/>
      <c r="AT364" s="155" t="s">
        <v>139</v>
      </c>
      <c r="AU364" s="155" t="s">
        <v>82</v>
      </c>
      <c r="AV364" s="14" t="s">
        <v>135</v>
      </c>
      <c r="AW364" s="14" t="s">
        <v>33</v>
      </c>
      <c r="AX364" s="14" t="s">
        <v>80</v>
      </c>
      <c r="AY364" s="155" t="s">
        <v>127</v>
      </c>
    </row>
    <row r="365" spans="2:65" s="1" customFormat="1" ht="24.2" customHeight="1">
      <c r="B365" s="32"/>
      <c r="C365" s="123" t="s">
        <v>429</v>
      </c>
      <c r="D365" s="123" t="s">
        <v>130</v>
      </c>
      <c r="E365" s="124" t="s">
        <v>430</v>
      </c>
      <c r="F365" s="125" t="s">
        <v>431</v>
      </c>
      <c r="G365" s="126" t="s">
        <v>133</v>
      </c>
      <c r="H365" s="127">
        <v>5.3840000000000003</v>
      </c>
      <c r="I365" s="128"/>
      <c r="J365" s="129">
        <f>ROUND(I365*H365,2)</f>
        <v>0</v>
      </c>
      <c r="K365" s="125" t="s">
        <v>134</v>
      </c>
      <c r="L365" s="32"/>
      <c r="M365" s="130" t="s">
        <v>19</v>
      </c>
      <c r="N365" s="131" t="s">
        <v>43</v>
      </c>
      <c r="P365" s="132">
        <f>O365*H365</f>
        <v>0</v>
      </c>
      <c r="Q365" s="132">
        <v>0</v>
      </c>
      <c r="R365" s="132">
        <f>Q365*H365</f>
        <v>0</v>
      </c>
      <c r="S365" s="132">
        <v>2.2000000000000002</v>
      </c>
      <c r="T365" s="133">
        <f>S365*H365</f>
        <v>11.844800000000001</v>
      </c>
      <c r="AR365" s="134" t="s">
        <v>135</v>
      </c>
      <c r="AT365" s="134" t="s">
        <v>130</v>
      </c>
      <c r="AU365" s="134" t="s">
        <v>82</v>
      </c>
      <c r="AY365" s="17" t="s">
        <v>127</v>
      </c>
      <c r="BE365" s="135">
        <f>IF(N365="základní",J365,0)</f>
        <v>0</v>
      </c>
      <c r="BF365" s="135">
        <f>IF(N365="snížená",J365,0)</f>
        <v>0</v>
      </c>
      <c r="BG365" s="135">
        <f>IF(N365="zákl. přenesená",J365,0)</f>
        <v>0</v>
      </c>
      <c r="BH365" s="135">
        <f>IF(N365="sníž. přenesená",J365,0)</f>
        <v>0</v>
      </c>
      <c r="BI365" s="135">
        <f>IF(N365="nulová",J365,0)</f>
        <v>0</v>
      </c>
      <c r="BJ365" s="17" t="s">
        <v>80</v>
      </c>
      <c r="BK365" s="135">
        <f>ROUND(I365*H365,2)</f>
        <v>0</v>
      </c>
      <c r="BL365" s="17" t="s">
        <v>135</v>
      </c>
      <c r="BM365" s="134" t="s">
        <v>432</v>
      </c>
    </row>
    <row r="366" spans="2:65" s="1" customFormat="1" ht="11.25">
      <c r="B366" s="32"/>
      <c r="D366" s="136" t="s">
        <v>137</v>
      </c>
      <c r="F366" s="137" t="s">
        <v>433</v>
      </c>
      <c r="I366" s="138"/>
      <c r="L366" s="32"/>
      <c r="M366" s="139"/>
      <c r="T366" s="53"/>
      <c r="AT366" s="17" t="s">
        <v>137</v>
      </c>
      <c r="AU366" s="17" t="s">
        <v>82</v>
      </c>
    </row>
    <row r="367" spans="2:65" s="12" customFormat="1" ht="11.25">
      <c r="B367" s="140"/>
      <c r="D367" s="141" t="s">
        <v>139</v>
      </c>
      <c r="E367" s="142" t="s">
        <v>19</v>
      </c>
      <c r="F367" s="143" t="s">
        <v>140</v>
      </c>
      <c r="H367" s="142" t="s">
        <v>19</v>
      </c>
      <c r="I367" s="144"/>
      <c r="L367" s="140"/>
      <c r="M367" s="145"/>
      <c r="T367" s="146"/>
      <c r="AT367" s="142" t="s">
        <v>139</v>
      </c>
      <c r="AU367" s="142" t="s">
        <v>82</v>
      </c>
      <c r="AV367" s="12" t="s">
        <v>80</v>
      </c>
      <c r="AW367" s="12" t="s">
        <v>33</v>
      </c>
      <c r="AX367" s="12" t="s">
        <v>72</v>
      </c>
      <c r="AY367" s="142" t="s">
        <v>127</v>
      </c>
    </row>
    <row r="368" spans="2:65" s="13" customFormat="1" ht="11.25">
      <c r="B368" s="147"/>
      <c r="D368" s="141" t="s">
        <v>139</v>
      </c>
      <c r="E368" s="148" t="s">
        <v>19</v>
      </c>
      <c r="F368" s="149" t="s">
        <v>345</v>
      </c>
      <c r="H368" s="150">
        <v>51.88</v>
      </c>
      <c r="I368" s="151"/>
      <c r="L368" s="147"/>
      <c r="M368" s="152"/>
      <c r="T368" s="153"/>
      <c r="AT368" s="148" t="s">
        <v>139</v>
      </c>
      <c r="AU368" s="148" t="s">
        <v>82</v>
      </c>
      <c r="AV368" s="13" t="s">
        <v>82</v>
      </c>
      <c r="AW368" s="13" t="s">
        <v>33</v>
      </c>
      <c r="AX368" s="13" t="s">
        <v>72</v>
      </c>
      <c r="AY368" s="148" t="s">
        <v>127</v>
      </c>
    </row>
    <row r="369" spans="2:65" s="13" customFormat="1" ht="11.25">
      <c r="B369" s="147"/>
      <c r="D369" s="141" t="s">
        <v>139</v>
      </c>
      <c r="E369" s="148" t="s">
        <v>19</v>
      </c>
      <c r="F369" s="149" t="s">
        <v>346</v>
      </c>
      <c r="H369" s="150">
        <v>37.85</v>
      </c>
      <c r="I369" s="151"/>
      <c r="L369" s="147"/>
      <c r="M369" s="152"/>
      <c r="T369" s="153"/>
      <c r="AT369" s="148" t="s">
        <v>139</v>
      </c>
      <c r="AU369" s="148" t="s">
        <v>82</v>
      </c>
      <c r="AV369" s="13" t="s">
        <v>82</v>
      </c>
      <c r="AW369" s="13" t="s">
        <v>33</v>
      </c>
      <c r="AX369" s="13" t="s">
        <v>72</v>
      </c>
      <c r="AY369" s="148" t="s">
        <v>127</v>
      </c>
    </row>
    <row r="370" spans="2:65" s="15" customFormat="1" ht="11.25">
      <c r="B370" s="161"/>
      <c r="D370" s="141" t="s">
        <v>139</v>
      </c>
      <c r="E370" s="162" t="s">
        <v>19</v>
      </c>
      <c r="F370" s="163" t="s">
        <v>155</v>
      </c>
      <c r="H370" s="164">
        <v>89.73</v>
      </c>
      <c r="I370" s="165"/>
      <c r="L370" s="161"/>
      <c r="M370" s="166"/>
      <c r="T370" s="167"/>
      <c r="AT370" s="162" t="s">
        <v>139</v>
      </c>
      <c r="AU370" s="162" t="s">
        <v>82</v>
      </c>
      <c r="AV370" s="15" t="s">
        <v>128</v>
      </c>
      <c r="AW370" s="15" t="s">
        <v>33</v>
      </c>
      <c r="AX370" s="15" t="s">
        <v>72</v>
      </c>
      <c r="AY370" s="162" t="s">
        <v>127</v>
      </c>
    </row>
    <row r="371" spans="2:65" s="13" customFormat="1" ht="11.25">
      <c r="B371" s="147"/>
      <c r="D371" s="141" t="s">
        <v>139</v>
      </c>
      <c r="E371" s="148" t="s">
        <v>19</v>
      </c>
      <c r="F371" s="149" t="s">
        <v>347</v>
      </c>
      <c r="H371" s="150">
        <v>5.3840000000000003</v>
      </c>
      <c r="I371" s="151"/>
      <c r="L371" s="147"/>
      <c r="M371" s="152"/>
      <c r="T371" s="153"/>
      <c r="AT371" s="148" t="s">
        <v>139</v>
      </c>
      <c r="AU371" s="148" t="s">
        <v>82</v>
      </c>
      <c r="AV371" s="13" t="s">
        <v>82</v>
      </c>
      <c r="AW371" s="13" t="s">
        <v>33</v>
      </c>
      <c r="AX371" s="13" t="s">
        <v>80</v>
      </c>
      <c r="AY371" s="148" t="s">
        <v>127</v>
      </c>
    </row>
    <row r="372" spans="2:65" s="1" customFormat="1" ht="21.75" customHeight="1">
      <c r="B372" s="32"/>
      <c r="C372" s="123" t="s">
        <v>434</v>
      </c>
      <c r="D372" s="123" t="s">
        <v>130</v>
      </c>
      <c r="E372" s="124" t="s">
        <v>435</v>
      </c>
      <c r="F372" s="125" t="s">
        <v>436</v>
      </c>
      <c r="G372" s="126" t="s">
        <v>170</v>
      </c>
      <c r="H372" s="127">
        <v>1763.241</v>
      </c>
      <c r="I372" s="128"/>
      <c r="J372" s="129">
        <f>ROUND(I372*H372,2)</f>
        <v>0</v>
      </c>
      <c r="K372" s="125" t="s">
        <v>134</v>
      </c>
      <c r="L372" s="32"/>
      <c r="M372" s="130" t="s">
        <v>19</v>
      </c>
      <c r="N372" s="131" t="s">
        <v>43</v>
      </c>
      <c r="P372" s="132">
        <f>O372*H372</f>
        <v>0</v>
      </c>
      <c r="Q372" s="132">
        <v>0</v>
      </c>
      <c r="R372" s="132">
        <f>Q372*H372</f>
        <v>0</v>
      </c>
      <c r="S372" s="132">
        <v>0</v>
      </c>
      <c r="T372" s="133">
        <f>S372*H372</f>
        <v>0</v>
      </c>
      <c r="AR372" s="134" t="s">
        <v>135</v>
      </c>
      <c r="AT372" s="134" t="s">
        <v>130</v>
      </c>
      <c r="AU372" s="134" t="s">
        <v>82</v>
      </c>
      <c r="AY372" s="17" t="s">
        <v>127</v>
      </c>
      <c r="BE372" s="135">
        <f>IF(N372="základní",J372,0)</f>
        <v>0</v>
      </c>
      <c r="BF372" s="135">
        <f>IF(N372="snížená",J372,0)</f>
        <v>0</v>
      </c>
      <c r="BG372" s="135">
        <f>IF(N372="zákl. přenesená",J372,0)</f>
        <v>0</v>
      </c>
      <c r="BH372" s="135">
        <f>IF(N372="sníž. přenesená",J372,0)</f>
        <v>0</v>
      </c>
      <c r="BI372" s="135">
        <f>IF(N372="nulová",J372,0)</f>
        <v>0</v>
      </c>
      <c r="BJ372" s="17" t="s">
        <v>80</v>
      </c>
      <c r="BK372" s="135">
        <f>ROUND(I372*H372,2)</f>
        <v>0</v>
      </c>
      <c r="BL372" s="17" t="s">
        <v>135</v>
      </c>
      <c r="BM372" s="134" t="s">
        <v>437</v>
      </c>
    </row>
    <row r="373" spans="2:65" s="1" customFormat="1" ht="11.25">
      <c r="B373" s="32"/>
      <c r="D373" s="136" t="s">
        <v>137</v>
      </c>
      <c r="F373" s="137" t="s">
        <v>438</v>
      </c>
      <c r="I373" s="138"/>
      <c r="L373" s="32"/>
      <c r="M373" s="139"/>
      <c r="T373" s="53"/>
      <c r="AT373" s="17" t="s">
        <v>137</v>
      </c>
      <c r="AU373" s="17" t="s">
        <v>82</v>
      </c>
    </row>
    <row r="374" spans="2:65" s="13" customFormat="1" ht="11.25">
      <c r="B374" s="147"/>
      <c r="D374" s="141" t="s">
        <v>139</v>
      </c>
      <c r="E374" s="148" t="s">
        <v>19</v>
      </c>
      <c r="F374" s="149" t="s">
        <v>395</v>
      </c>
      <c r="H374" s="150">
        <v>1763.241</v>
      </c>
      <c r="I374" s="151"/>
      <c r="L374" s="147"/>
      <c r="M374" s="152"/>
      <c r="T374" s="153"/>
      <c r="AT374" s="148" t="s">
        <v>139</v>
      </c>
      <c r="AU374" s="148" t="s">
        <v>82</v>
      </c>
      <c r="AV374" s="13" t="s">
        <v>82</v>
      </c>
      <c r="AW374" s="13" t="s">
        <v>33</v>
      </c>
      <c r="AX374" s="13" t="s">
        <v>80</v>
      </c>
      <c r="AY374" s="148" t="s">
        <v>127</v>
      </c>
    </row>
    <row r="375" spans="2:65" s="1" customFormat="1" ht="24.2" customHeight="1">
      <c r="B375" s="32"/>
      <c r="C375" s="123" t="s">
        <v>439</v>
      </c>
      <c r="D375" s="123" t="s">
        <v>130</v>
      </c>
      <c r="E375" s="124" t="s">
        <v>440</v>
      </c>
      <c r="F375" s="125" t="s">
        <v>441</v>
      </c>
      <c r="G375" s="126" t="s">
        <v>170</v>
      </c>
      <c r="H375" s="127">
        <v>1763.241</v>
      </c>
      <c r="I375" s="128"/>
      <c r="J375" s="129">
        <f>ROUND(I375*H375,2)</f>
        <v>0</v>
      </c>
      <c r="K375" s="125" t="s">
        <v>134</v>
      </c>
      <c r="L375" s="32"/>
      <c r="M375" s="130" t="s">
        <v>19</v>
      </c>
      <c r="N375" s="131" t="s">
        <v>43</v>
      </c>
      <c r="P375" s="132">
        <f>O375*H375</f>
        <v>0</v>
      </c>
      <c r="Q375" s="132">
        <v>0</v>
      </c>
      <c r="R375" s="132">
        <f>Q375*H375</f>
        <v>0</v>
      </c>
      <c r="S375" s="132">
        <v>0</v>
      </c>
      <c r="T375" s="133">
        <f>S375*H375</f>
        <v>0</v>
      </c>
      <c r="AR375" s="134" t="s">
        <v>135</v>
      </c>
      <c r="AT375" s="134" t="s">
        <v>130</v>
      </c>
      <c r="AU375" s="134" t="s">
        <v>82</v>
      </c>
      <c r="AY375" s="17" t="s">
        <v>127</v>
      </c>
      <c r="BE375" s="135">
        <f>IF(N375="základní",J375,0)</f>
        <v>0</v>
      </c>
      <c r="BF375" s="135">
        <f>IF(N375="snížená",J375,0)</f>
        <v>0</v>
      </c>
      <c r="BG375" s="135">
        <f>IF(N375="zákl. přenesená",J375,0)</f>
        <v>0</v>
      </c>
      <c r="BH375" s="135">
        <f>IF(N375="sníž. přenesená",J375,0)</f>
        <v>0</v>
      </c>
      <c r="BI375" s="135">
        <f>IF(N375="nulová",J375,0)</f>
        <v>0</v>
      </c>
      <c r="BJ375" s="17" t="s">
        <v>80</v>
      </c>
      <c r="BK375" s="135">
        <f>ROUND(I375*H375,2)</f>
        <v>0</v>
      </c>
      <c r="BL375" s="17" t="s">
        <v>135</v>
      </c>
      <c r="BM375" s="134" t="s">
        <v>442</v>
      </c>
    </row>
    <row r="376" spans="2:65" s="1" customFormat="1" ht="11.25">
      <c r="B376" s="32"/>
      <c r="D376" s="136" t="s">
        <v>137</v>
      </c>
      <c r="F376" s="137" t="s">
        <v>443</v>
      </c>
      <c r="I376" s="138"/>
      <c r="L376" s="32"/>
      <c r="M376" s="139"/>
      <c r="T376" s="53"/>
      <c r="AT376" s="17" t="s">
        <v>137</v>
      </c>
      <c r="AU376" s="17" t="s">
        <v>82</v>
      </c>
    </row>
    <row r="377" spans="2:65" s="1" customFormat="1" ht="44.25" customHeight="1">
      <c r="B377" s="32"/>
      <c r="C377" s="123" t="s">
        <v>444</v>
      </c>
      <c r="D377" s="123" t="s">
        <v>130</v>
      </c>
      <c r="E377" s="124" t="s">
        <v>445</v>
      </c>
      <c r="F377" s="125" t="s">
        <v>446</v>
      </c>
      <c r="G377" s="126" t="s">
        <v>170</v>
      </c>
      <c r="H377" s="127">
        <v>692.32</v>
      </c>
      <c r="I377" s="128"/>
      <c r="J377" s="129">
        <f>ROUND(I377*H377,2)</f>
        <v>0</v>
      </c>
      <c r="K377" s="125" t="s">
        <v>134</v>
      </c>
      <c r="L377" s="32"/>
      <c r="M377" s="130" t="s">
        <v>19</v>
      </c>
      <c r="N377" s="131" t="s">
        <v>43</v>
      </c>
      <c r="P377" s="132">
        <f>O377*H377</f>
        <v>0</v>
      </c>
      <c r="Q377" s="132">
        <v>0</v>
      </c>
      <c r="R377" s="132">
        <f>Q377*H377</f>
        <v>0</v>
      </c>
      <c r="S377" s="132">
        <v>3.5000000000000003E-2</v>
      </c>
      <c r="T377" s="133">
        <f>S377*H377</f>
        <v>24.231200000000005</v>
      </c>
      <c r="AR377" s="134" t="s">
        <v>135</v>
      </c>
      <c r="AT377" s="134" t="s">
        <v>130</v>
      </c>
      <c r="AU377" s="134" t="s">
        <v>82</v>
      </c>
      <c r="AY377" s="17" t="s">
        <v>127</v>
      </c>
      <c r="BE377" s="135">
        <f>IF(N377="základní",J377,0)</f>
        <v>0</v>
      </c>
      <c r="BF377" s="135">
        <f>IF(N377="snížená",J377,0)</f>
        <v>0</v>
      </c>
      <c r="BG377" s="135">
        <f>IF(N377="zákl. přenesená",J377,0)</f>
        <v>0</v>
      </c>
      <c r="BH377" s="135">
        <f>IF(N377="sníž. přenesená",J377,0)</f>
        <v>0</v>
      </c>
      <c r="BI377" s="135">
        <f>IF(N377="nulová",J377,0)</f>
        <v>0</v>
      </c>
      <c r="BJ377" s="17" t="s">
        <v>80</v>
      </c>
      <c r="BK377" s="135">
        <f>ROUND(I377*H377,2)</f>
        <v>0</v>
      </c>
      <c r="BL377" s="17" t="s">
        <v>135</v>
      </c>
      <c r="BM377" s="134" t="s">
        <v>447</v>
      </c>
    </row>
    <row r="378" spans="2:65" s="1" customFormat="1" ht="11.25">
      <c r="B378" s="32"/>
      <c r="D378" s="136" t="s">
        <v>137</v>
      </c>
      <c r="F378" s="137" t="s">
        <v>448</v>
      </c>
      <c r="I378" s="138"/>
      <c r="L378" s="32"/>
      <c r="M378" s="139"/>
      <c r="T378" s="53"/>
      <c r="AT378" s="17" t="s">
        <v>137</v>
      </c>
      <c r="AU378" s="17" t="s">
        <v>82</v>
      </c>
    </row>
    <row r="379" spans="2:65" s="12" customFormat="1" ht="11.25">
      <c r="B379" s="140"/>
      <c r="D379" s="141" t="s">
        <v>139</v>
      </c>
      <c r="E379" s="142" t="s">
        <v>19</v>
      </c>
      <c r="F379" s="143" t="s">
        <v>140</v>
      </c>
      <c r="H379" s="142" t="s">
        <v>19</v>
      </c>
      <c r="I379" s="144"/>
      <c r="L379" s="140"/>
      <c r="M379" s="145"/>
      <c r="T379" s="146"/>
      <c r="AT379" s="142" t="s">
        <v>139</v>
      </c>
      <c r="AU379" s="142" t="s">
        <v>82</v>
      </c>
      <c r="AV379" s="12" t="s">
        <v>80</v>
      </c>
      <c r="AW379" s="12" t="s">
        <v>33</v>
      </c>
      <c r="AX379" s="12" t="s">
        <v>72</v>
      </c>
      <c r="AY379" s="142" t="s">
        <v>127</v>
      </c>
    </row>
    <row r="380" spans="2:65" s="13" customFormat="1" ht="11.25">
      <c r="B380" s="147"/>
      <c r="D380" s="141" t="s">
        <v>139</v>
      </c>
      <c r="E380" s="148" t="s">
        <v>19</v>
      </c>
      <c r="F380" s="149" t="s">
        <v>449</v>
      </c>
      <c r="H380" s="150">
        <v>51.46</v>
      </c>
      <c r="I380" s="151"/>
      <c r="L380" s="147"/>
      <c r="M380" s="152"/>
      <c r="T380" s="153"/>
      <c r="AT380" s="148" t="s">
        <v>139</v>
      </c>
      <c r="AU380" s="148" t="s">
        <v>82</v>
      </c>
      <c r="AV380" s="13" t="s">
        <v>82</v>
      </c>
      <c r="AW380" s="13" t="s">
        <v>33</v>
      </c>
      <c r="AX380" s="13" t="s">
        <v>72</v>
      </c>
      <c r="AY380" s="148" t="s">
        <v>127</v>
      </c>
    </row>
    <row r="381" spans="2:65" s="13" customFormat="1" ht="11.25">
      <c r="B381" s="147"/>
      <c r="D381" s="141" t="s">
        <v>139</v>
      </c>
      <c r="E381" s="148" t="s">
        <v>19</v>
      </c>
      <c r="F381" s="149" t="s">
        <v>345</v>
      </c>
      <c r="H381" s="150">
        <v>51.88</v>
      </c>
      <c r="I381" s="151"/>
      <c r="L381" s="147"/>
      <c r="M381" s="152"/>
      <c r="T381" s="153"/>
      <c r="AT381" s="148" t="s">
        <v>139</v>
      </c>
      <c r="AU381" s="148" t="s">
        <v>82</v>
      </c>
      <c r="AV381" s="13" t="s">
        <v>82</v>
      </c>
      <c r="AW381" s="13" t="s">
        <v>33</v>
      </c>
      <c r="AX381" s="13" t="s">
        <v>72</v>
      </c>
      <c r="AY381" s="148" t="s">
        <v>127</v>
      </c>
    </row>
    <row r="382" spans="2:65" s="13" customFormat="1" ht="11.25">
      <c r="B382" s="147"/>
      <c r="D382" s="141" t="s">
        <v>139</v>
      </c>
      <c r="E382" s="148" t="s">
        <v>19</v>
      </c>
      <c r="F382" s="149" t="s">
        <v>450</v>
      </c>
      <c r="H382" s="150">
        <v>16.899999999999999</v>
      </c>
      <c r="I382" s="151"/>
      <c r="L382" s="147"/>
      <c r="M382" s="152"/>
      <c r="T382" s="153"/>
      <c r="AT382" s="148" t="s">
        <v>139</v>
      </c>
      <c r="AU382" s="148" t="s">
        <v>82</v>
      </c>
      <c r="AV382" s="13" t="s">
        <v>82</v>
      </c>
      <c r="AW382" s="13" t="s">
        <v>33</v>
      </c>
      <c r="AX382" s="13" t="s">
        <v>72</v>
      </c>
      <c r="AY382" s="148" t="s">
        <v>127</v>
      </c>
    </row>
    <row r="383" spans="2:65" s="13" customFormat="1" ht="11.25">
      <c r="B383" s="147"/>
      <c r="D383" s="141" t="s">
        <v>139</v>
      </c>
      <c r="E383" s="148" t="s">
        <v>19</v>
      </c>
      <c r="F383" s="149" t="s">
        <v>451</v>
      </c>
      <c r="H383" s="150">
        <v>21.77</v>
      </c>
      <c r="I383" s="151"/>
      <c r="L383" s="147"/>
      <c r="M383" s="152"/>
      <c r="T383" s="153"/>
      <c r="AT383" s="148" t="s">
        <v>139</v>
      </c>
      <c r="AU383" s="148" t="s">
        <v>82</v>
      </c>
      <c r="AV383" s="13" t="s">
        <v>82</v>
      </c>
      <c r="AW383" s="13" t="s">
        <v>33</v>
      </c>
      <c r="AX383" s="13" t="s">
        <v>72</v>
      </c>
      <c r="AY383" s="148" t="s">
        <v>127</v>
      </c>
    </row>
    <row r="384" spans="2:65" s="13" customFormat="1" ht="11.25">
      <c r="B384" s="147"/>
      <c r="D384" s="141" t="s">
        <v>139</v>
      </c>
      <c r="E384" s="148" t="s">
        <v>19</v>
      </c>
      <c r="F384" s="149" t="s">
        <v>346</v>
      </c>
      <c r="H384" s="150">
        <v>37.85</v>
      </c>
      <c r="I384" s="151"/>
      <c r="L384" s="147"/>
      <c r="M384" s="152"/>
      <c r="T384" s="153"/>
      <c r="AT384" s="148" t="s">
        <v>139</v>
      </c>
      <c r="AU384" s="148" t="s">
        <v>82</v>
      </c>
      <c r="AV384" s="13" t="s">
        <v>82</v>
      </c>
      <c r="AW384" s="13" t="s">
        <v>33</v>
      </c>
      <c r="AX384" s="13" t="s">
        <v>72</v>
      </c>
      <c r="AY384" s="148" t="s">
        <v>127</v>
      </c>
    </row>
    <row r="385" spans="2:65" s="13" customFormat="1" ht="11.25">
      <c r="B385" s="147"/>
      <c r="D385" s="141" t="s">
        <v>139</v>
      </c>
      <c r="E385" s="148" t="s">
        <v>19</v>
      </c>
      <c r="F385" s="149" t="s">
        <v>291</v>
      </c>
      <c r="H385" s="150">
        <v>31.97</v>
      </c>
      <c r="I385" s="151"/>
      <c r="L385" s="147"/>
      <c r="M385" s="152"/>
      <c r="T385" s="153"/>
      <c r="AT385" s="148" t="s">
        <v>139</v>
      </c>
      <c r="AU385" s="148" t="s">
        <v>82</v>
      </c>
      <c r="AV385" s="13" t="s">
        <v>82</v>
      </c>
      <c r="AW385" s="13" t="s">
        <v>33</v>
      </c>
      <c r="AX385" s="13" t="s">
        <v>72</v>
      </c>
      <c r="AY385" s="148" t="s">
        <v>127</v>
      </c>
    </row>
    <row r="386" spans="2:65" s="13" customFormat="1" ht="11.25">
      <c r="B386" s="147"/>
      <c r="D386" s="141" t="s">
        <v>139</v>
      </c>
      <c r="E386" s="148" t="s">
        <v>19</v>
      </c>
      <c r="F386" s="149" t="s">
        <v>292</v>
      </c>
      <c r="H386" s="150">
        <v>71.94</v>
      </c>
      <c r="I386" s="151"/>
      <c r="L386" s="147"/>
      <c r="M386" s="152"/>
      <c r="T386" s="153"/>
      <c r="AT386" s="148" t="s">
        <v>139</v>
      </c>
      <c r="AU386" s="148" t="s">
        <v>82</v>
      </c>
      <c r="AV386" s="13" t="s">
        <v>82</v>
      </c>
      <c r="AW386" s="13" t="s">
        <v>33</v>
      </c>
      <c r="AX386" s="13" t="s">
        <v>72</v>
      </c>
      <c r="AY386" s="148" t="s">
        <v>127</v>
      </c>
    </row>
    <row r="387" spans="2:65" s="13" customFormat="1" ht="11.25">
      <c r="B387" s="147"/>
      <c r="D387" s="141" t="s">
        <v>139</v>
      </c>
      <c r="E387" s="148" t="s">
        <v>19</v>
      </c>
      <c r="F387" s="149" t="s">
        <v>293</v>
      </c>
      <c r="H387" s="150">
        <v>10.71</v>
      </c>
      <c r="I387" s="151"/>
      <c r="L387" s="147"/>
      <c r="M387" s="152"/>
      <c r="T387" s="153"/>
      <c r="AT387" s="148" t="s">
        <v>139</v>
      </c>
      <c r="AU387" s="148" t="s">
        <v>82</v>
      </c>
      <c r="AV387" s="13" t="s">
        <v>82</v>
      </c>
      <c r="AW387" s="13" t="s">
        <v>33</v>
      </c>
      <c r="AX387" s="13" t="s">
        <v>72</v>
      </c>
      <c r="AY387" s="148" t="s">
        <v>127</v>
      </c>
    </row>
    <row r="388" spans="2:65" s="13" customFormat="1" ht="11.25">
      <c r="B388" s="147"/>
      <c r="D388" s="141" t="s">
        <v>139</v>
      </c>
      <c r="E388" s="148" t="s">
        <v>19</v>
      </c>
      <c r="F388" s="149" t="s">
        <v>294</v>
      </c>
      <c r="H388" s="150">
        <v>58.96</v>
      </c>
      <c r="I388" s="151"/>
      <c r="L388" s="147"/>
      <c r="M388" s="152"/>
      <c r="T388" s="153"/>
      <c r="AT388" s="148" t="s">
        <v>139</v>
      </c>
      <c r="AU388" s="148" t="s">
        <v>82</v>
      </c>
      <c r="AV388" s="13" t="s">
        <v>82</v>
      </c>
      <c r="AW388" s="13" t="s">
        <v>33</v>
      </c>
      <c r="AX388" s="13" t="s">
        <v>72</v>
      </c>
      <c r="AY388" s="148" t="s">
        <v>127</v>
      </c>
    </row>
    <row r="389" spans="2:65" s="12" customFormat="1" ht="11.25">
      <c r="B389" s="140"/>
      <c r="D389" s="141" t="s">
        <v>139</v>
      </c>
      <c r="E389" s="142" t="s">
        <v>19</v>
      </c>
      <c r="F389" s="143" t="s">
        <v>140</v>
      </c>
      <c r="H389" s="142" t="s">
        <v>19</v>
      </c>
      <c r="I389" s="144"/>
      <c r="L389" s="140"/>
      <c r="M389" s="145"/>
      <c r="T389" s="146"/>
      <c r="AT389" s="142" t="s">
        <v>139</v>
      </c>
      <c r="AU389" s="142" t="s">
        <v>82</v>
      </c>
      <c r="AV389" s="12" t="s">
        <v>80</v>
      </c>
      <c r="AW389" s="12" t="s">
        <v>33</v>
      </c>
      <c r="AX389" s="12" t="s">
        <v>72</v>
      </c>
      <c r="AY389" s="142" t="s">
        <v>127</v>
      </c>
    </row>
    <row r="390" spans="2:65" s="13" customFormat="1" ht="11.25">
      <c r="B390" s="147"/>
      <c r="D390" s="141" t="s">
        <v>139</v>
      </c>
      <c r="E390" s="148" t="s">
        <v>19</v>
      </c>
      <c r="F390" s="149" t="s">
        <v>452</v>
      </c>
      <c r="H390" s="150">
        <v>38.76</v>
      </c>
      <c r="I390" s="151"/>
      <c r="L390" s="147"/>
      <c r="M390" s="152"/>
      <c r="T390" s="153"/>
      <c r="AT390" s="148" t="s">
        <v>139</v>
      </c>
      <c r="AU390" s="148" t="s">
        <v>82</v>
      </c>
      <c r="AV390" s="13" t="s">
        <v>82</v>
      </c>
      <c r="AW390" s="13" t="s">
        <v>33</v>
      </c>
      <c r="AX390" s="13" t="s">
        <v>72</v>
      </c>
      <c r="AY390" s="148" t="s">
        <v>127</v>
      </c>
    </row>
    <row r="391" spans="2:65" s="13" customFormat="1" ht="11.25">
      <c r="B391" s="147"/>
      <c r="D391" s="141" t="s">
        <v>139</v>
      </c>
      <c r="E391" s="148" t="s">
        <v>19</v>
      </c>
      <c r="F391" s="149" t="s">
        <v>453</v>
      </c>
      <c r="H391" s="150">
        <v>102.58</v>
      </c>
      <c r="I391" s="151"/>
      <c r="L391" s="147"/>
      <c r="M391" s="152"/>
      <c r="T391" s="153"/>
      <c r="AT391" s="148" t="s">
        <v>139</v>
      </c>
      <c r="AU391" s="148" t="s">
        <v>82</v>
      </c>
      <c r="AV391" s="13" t="s">
        <v>82</v>
      </c>
      <c r="AW391" s="13" t="s">
        <v>33</v>
      </c>
      <c r="AX391" s="13" t="s">
        <v>72</v>
      </c>
      <c r="AY391" s="148" t="s">
        <v>127</v>
      </c>
    </row>
    <row r="392" spans="2:65" s="13" customFormat="1" ht="11.25">
      <c r="B392" s="147"/>
      <c r="D392" s="141" t="s">
        <v>139</v>
      </c>
      <c r="E392" s="148" t="s">
        <v>19</v>
      </c>
      <c r="F392" s="149" t="s">
        <v>454</v>
      </c>
      <c r="H392" s="150">
        <v>75.900000000000006</v>
      </c>
      <c r="I392" s="151"/>
      <c r="L392" s="147"/>
      <c r="M392" s="152"/>
      <c r="T392" s="153"/>
      <c r="AT392" s="148" t="s">
        <v>139</v>
      </c>
      <c r="AU392" s="148" t="s">
        <v>82</v>
      </c>
      <c r="AV392" s="13" t="s">
        <v>82</v>
      </c>
      <c r="AW392" s="13" t="s">
        <v>33</v>
      </c>
      <c r="AX392" s="13" t="s">
        <v>72</v>
      </c>
      <c r="AY392" s="148" t="s">
        <v>127</v>
      </c>
    </row>
    <row r="393" spans="2:65" s="13" customFormat="1" ht="11.25">
      <c r="B393" s="147"/>
      <c r="D393" s="141" t="s">
        <v>139</v>
      </c>
      <c r="E393" s="148" t="s">
        <v>19</v>
      </c>
      <c r="F393" s="149" t="s">
        <v>455</v>
      </c>
      <c r="H393" s="150">
        <v>29.44</v>
      </c>
      <c r="I393" s="151"/>
      <c r="L393" s="147"/>
      <c r="M393" s="152"/>
      <c r="T393" s="153"/>
      <c r="AT393" s="148" t="s">
        <v>139</v>
      </c>
      <c r="AU393" s="148" t="s">
        <v>82</v>
      </c>
      <c r="AV393" s="13" t="s">
        <v>82</v>
      </c>
      <c r="AW393" s="13" t="s">
        <v>33</v>
      </c>
      <c r="AX393" s="13" t="s">
        <v>72</v>
      </c>
      <c r="AY393" s="148" t="s">
        <v>127</v>
      </c>
    </row>
    <row r="394" spans="2:65" s="13" customFormat="1" ht="11.25">
      <c r="B394" s="147"/>
      <c r="D394" s="141" t="s">
        <v>139</v>
      </c>
      <c r="E394" s="148" t="s">
        <v>19</v>
      </c>
      <c r="F394" s="149" t="s">
        <v>456</v>
      </c>
      <c r="H394" s="150">
        <v>38.020000000000003</v>
      </c>
      <c r="I394" s="151"/>
      <c r="L394" s="147"/>
      <c r="M394" s="152"/>
      <c r="T394" s="153"/>
      <c r="AT394" s="148" t="s">
        <v>139</v>
      </c>
      <c r="AU394" s="148" t="s">
        <v>82</v>
      </c>
      <c r="AV394" s="13" t="s">
        <v>82</v>
      </c>
      <c r="AW394" s="13" t="s">
        <v>33</v>
      </c>
      <c r="AX394" s="13" t="s">
        <v>72</v>
      </c>
      <c r="AY394" s="148" t="s">
        <v>127</v>
      </c>
    </row>
    <row r="395" spans="2:65" s="13" customFormat="1" ht="11.25">
      <c r="B395" s="147"/>
      <c r="D395" s="141" t="s">
        <v>139</v>
      </c>
      <c r="E395" s="148" t="s">
        <v>19</v>
      </c>
      <c r="F395" s="149" t="s">
        <v>457</v>
      </c>
      <c r="H395" s="150">
        <v>22.68</v>
      </c>
      <c r="I395" s="151"/>
      <c r="L395" s="147"/>
      <c r="M395" s="152"/>
      <c r="T395" s="153"/>
      <c r="AT395" s="148" t="s">
        <v>139</v>
      </c>
      <c r="AU395" s="148" t="s">
        <v>82</v>
      </c>
      <c r="AV395" s="13" t="s">
        <v>82</v>
      </c>
      <c r="AW395" s="13" t="s">
        <v>33</v>
      </c>
      <c r="AX395" s="13" t="s">
        <v>72</v>
      </c>
      <c r="AY395" s="148" t="s">
        <v>127</v>
      </c>
    </row>
    <row r="396" spans="2:65" s="13" customFormat="1" ht="11.25">
      <c r="B396" s="147"/>
      <c r="D396" s="141" t="s">
        <v>139</v>
      </c>
      <c r="E396" s="148" t="s">
        <v>19</v>
      </c>
      <c r="F396" s="149" t="s">
        <v>458</v>
      </c>
      <c r="H396" s="150">
        <v>31.5</v>
      </c>
      <c r="I396" s="151"/>
      <c r="L396" s="147"/>
      <c r="M396" s="152"/>
      <c r="T396" s="153"/>
      <c r="AT396" s="148" t="s">
        <v>139</v>
      </c>
      <c r="AU396" s="148" t="s">
        <v>82</v>
      </c>
      <c r="AV396" s="13" t="s">
        <v>82</v>
      </c>
      <c r="AW396" s="13" t="s">
        <v>33</v>
      </c>
      <c r="AX396" s="13" t="s">
        <v>72</v>
      </c>
      <c r="AY396" s="148" t="s">
        <v>127</v>
      </c>
    </row>
    <row r="397" spans="2:65" s="14" customFormat="1" ht="11.25">
      <c r="B397" s="154"/>
      <c r="D397" s="141" t="s">
        <v>139</v>
      </c>
      <c r="E397" s="155" t="s">
        <v>19</v>
      </c>
      <c r="F397" s="156" t="s">
        <v>145</v>
      </c>
      <c r="H397" s="157">
        <v>692.32</v>
      </c>
      <c r="I397" s="158"/>
      <c r="L397" s="154"/>
      <c r="M397" s="159"/>
      <c r="T397" s="160"/>
      <c r="AT397" s="155" t="s">
        <v>139</v>
      </c>
      <c r="AU397" s="155" t="s">
        <v>82</v>
      </c>
      <c r="AV397" s="14" t="s">
        <v>135</v>
      </c>
      <c r="AW397" s="14" t="s">
        <v>33</v>
      </c>
      <c r="AX397" s="14" t="s">
        <v>80</v>
      </c>
      <c r="AY397" s="155" t="s">
        <v>127</v>
      </c>
    </row>
    <row r="398" spans="2:65" s="1" customFormat="1" ht="37.9" customHeight="1">
      <c r="B398" s="32"/>
      <c r="C398" s="123" t="s">
        <v>459</v>
      </c>
      <c r="D398" s="123" t="s">
        <v>130</v>
      </c>
      <c r="E398" s="124" t="s">
        <v>460</v>
      </c>
      <c r="F398" s="125" t="s">
        <v>461</v>
      </c>
      <c r="G398" s="126" t="s">
        <v>170</v>
      </c>
      <c r="H398" s="127">
        <v>40.582000000000001</v>
      </c>
      <c r="I398" s="128"/>
      <c r="J398" s="129">
        <f>ROUND(I398*H398,2)</f>
        <v>0</v>
      </c>
      <c r="K398" s="125" t="s">
        <v>134</v>
      </c>
      <c r="L398" s="32"/>
      <c r="M398" s="130" t="s">
        <v>19</v>
      </c>
      <c r="N398" s="131" t="s">
        <v>43</v>
      </c>
      <c r="P398" s="132">
        <f>O398*H398</f>
        <v>0</v>
      </c>
      <c r="Q398" s="132">
        <v>0</v>
      </c>
      <c r="R398" s="132">
        <f>Q398*H398</f>
        <v>0</v>
      </c>
      <c r="S398" s="132">
        <v>7.5999999999999998E-2</v>
      </c>
      <c r="T398" s="133">
        <f>S398*H398</f>
        <v>3.0842320000000001</v>
      </c>
      <c r="AR398" s="134" t="s">
        <v>135</v>
      </c>
      <c r="AT398" s="134" t="s">
        <v>130</v>
      </c>
      <c r="AU398" s="134" t="s">
        <v>82</v>
      </c>
      <c r="AY398" s="17" t="s">
        <v>127</v>
      </c>
      <c r="BE398" s="135">
        <f>IF(N398="základní",J398,0)</f>
        <v>0</v>
      </c>
      <c r="BF398" s="135">
        <f>IF(N398="snížená",J398,0)</f>
        <v>0</v>
      </c>
      <c r="BG398" s="135">
        <f>IF(N398="zákl. přenesená",J398,0)</f>
        <v>0</v>
      </c>
      <c r="BH398" s="135">
        <f>IF(N398="sníž. přenesená",J398,0)</f>
        <v>0</v>
      </c>
      <c r="BI398" s="135">
        <f>IF(N398="nulová",J398,0)</f>
        <v>0</v>
      </c>
      <c r="BJ398" s="17" t="s">
        <v>80</v>
      </c>
      <c r="BK398" s="135">
        <f>ROUND(I398*H398,2)</f>
        <v>0</v>
      </c>
      <c r="BL398" s="17" t="s">
        <v>135</v>
      </c>
      <c r="BM398" s="134" t="s">
        <v>462</v>
      </c>
    </row>
    <row r="399" spans="2:65" s="1" customFormat="1" ht="11.25">
      <c r="B399" s="32"/>
      <c r="D399" s="136" t="s">
        <v>137</v>
      </c>
      <c r="F399" s="137" t="s">
        <v>463</v>
      </c>
      <c r="I399" s="138"/>
      <c r="L399" s="32"/>
      <c r="M399" s="139"/>
      <c r="T399" s="53"/>
      <c r="AT399" s="17" t="s">
        <v>137</v>
      </c>
      <c r="AU399" s="17" t="s">
        <v>82</v>
      </c>
    </row>
    <row r="400" spans="2:65" s="13" customFormat="1" ht="11.25">
      <c r="B400" s="147"/>
      <c r="D400" s="141" t="s">
        <v>139</v>
      </c>
      <c r="E400" s="148" t="s">
        <v>19</v>
      </c>
      <c r="F400" s="149" t="s">
        <v>464</v>
      </c>
      <c r="H400" s="150">
        <v>2.3639999999999999</v>
      </c>
      <c r="I400" s="151"/>
      <c r="L400" s="147"/>
      <c r="M400" s="152"/>
      <c r="T400" s="153"/>
      <c r="AT400" s="148" t="s">
        <v>139</v>
      </c>
      <c r="AU400" s="148" t="s">
        <v>82</v>
      </c>
      <c r="AV400" s="13" t="s">
        <v>82</v>
      </c>
      <c r="AW400" s="13" t="s">
        <v>33</v>
      </c>
      <c r="AX400" s="13" t="s">
        <v>72</v>
      </c>
      <c r="AY400" s="148" t="s">
        <v>127</v>
      </c>
    </row>
    <row r="401" spans="2:65" s="13" customFormat="1" ht="11.25">
      <c r="B401" s="147"/>
      <c r="D401" s="141" t="s">
        <v>139</v>
      </c>
      <c r="E401" s="148" t="s">
        <v>19</v>
      </c>
      <c r="F401" s="149" t="s">
        <v>465</v>
      </c>
      <c r="H401" s="150">
        <v>13.002000000000001</v>
      </c>
      <c r="I401" s="151"/>
      <c r="L401" s="147"/>
      <c r="M401" s="152"/>
      <c r="T401" s="153"/>
      <c r="AT401" s="148" t="s">
        <v>139</v>
      </c>
      <c r="AU401" s="148" t="s">
        <v>82</v>
      </c>
      <c r="AV401" s="13" t="s">
        <v>82</v>
      </c>
      <c r="AW401" s="13" t="s">
        <v>33</v>
      </c>
      <c r="AX401" s="13" t="s">
        <v>72</v>
      </c>
      <c r="AY401" s="148" t="s">
        <v>127</v>
      </c>
    </row>
    <row r="402" spans="2:65" s="13" customFormat="1" ht="11.25">
      <c r="B402" s="147"/>
      <c r="D402" s="141" t="s">
        <v>139</v>
      </c>
      <c r="E402" s="148" t="s">
        <v>19</v>
      </c>
      <c r="F402" s="149" t="s">
        <v>466</v>
      </c>
      <c r="H402" s="150">
        <v>25.216000000000001</v>
      </c>
      <c r="I402" s="151"/>
      <c r="L402" s="147"/>
      <c r="M402" s="152"/>
      <c r="T402" s="153"/>
      <c r="AT402" s="148" t="s">
        <v>139</v>
      </c>
      <c r="AU402" s="148" t="s">
        <v>82</v>
      </c>
      <c r="AV402" s="13" t="s">
        <v>82</v>
      </c>
      <c r="AW402" s="13" t="s">
        <v>33</v>
      </c>
      <c r="AX402" s="13" t="s">
        <v>72</v>
      </c>
      <c r="AY402" s="148" t="s">
        <v>127</v>
      </c>
    </row>
    <row r="403" spans="2:65" s="14" customFormat="1" ht="11.25">
      <c r="B403" s="154"/>
      <c r="D403" s="141" t="s">
        <v>139</v>
      </c>
      <c r="E403" s="155" t="s">
        <v>19</v>
      </c>
      <c r="F403" s="156" t="s">
        <v>145</v>
      </c>
      <c r="H403" s="157">
        <v>40.582000000000001</v>
      </c>
      <c r="I403" s="158"/>
      <c r="L403" s="154"/>
      <c r="M403" s="159"/>
      <c r="T403" s="160"/>
      <c r="AT403" s="155" t="s">
        <v>139</v>
      </c>
      <c r="AU403" s="155" t="s">
        <v>82</v>
      </c>
      <c r="AV403" s="14" t="s">
        <v>135</v>
      </c>
      <c r="AW403" s="14" t="s">
        <v>33</v>
      </c>
      <c r="AX403" s="14" t="s">
        <v>80</v>
      </c>
      <c r="AY403" s="155" t="s">
        <v>127</v>
      </c>
    </row>
    <row r="404" spans="2:65" s="1" customFormat="1" ht="37.9" customHeight="1">
      <c r="B404" s="32"/>
      <c r="C404" s="123" t="s">
        <v>467</v>
      </c>
      <c r="D404" s="123" t="s">
        <v>130</v>
      </c>
      <c r="E404" s="124" t="s">
        <v>468</v>
      </c>
      <c r="F404" s="125" t="s">
        <v>469</v>
      </c>
      <c r="G404" s="126" t="s">
        <v>170</v>
      </c>
      <c r="H404" s="127">
        <v>70.132000000000005</v>
      </c>
      <c r="I404" s="128"/>
      <c r="J404" s="129">
        <f>ROUND(I404*H404,2)</f>
        <v>0</v>
      </c>
      <c r="K404" s="125" t="s">
        <v>134</v>
      </c>
      <c r="L404" s="32"/>
      <c r="M404" s="130" t="s">
        <v>19</v>
      </c>
      <c r="N404" s="131" t="s">
        <v>43</v>
      </c>
      <c r="P404" s="132">
        <f>O404*H404</f>
        <v>0</v>
      </c>
      <c r="Q404" s="132">
        <v>0</v>
      </c>
      <c r="R404" s="132">
        <f>Q404*H404</f>
        <v>0</v>
      </c>
      <c r="S404" s="132">
        <v>6.3E-2</v>
      </c>
      <c r="T404" s="133">
        <f>S404*H404</f>
        <v>4.4183159999999999</v>
      </c>
      <c r="AR404" s="134" t="s">
        <v>135</v>
      </c>
      <c r="AT404" s="134" t="s">
        <v>130</v>
      </c>
      <c r="AU404" s="134" t="s">
        <v>82</v>
      </c>
      <c r="AY404" s="17" t="s">
        <v>127</v>
      </c>
      <c r="BE404" s="135">
        <f>IF(N404="základní",J404,0)</f>
        <v>0</v>
      </c>
      <c r="BF404" s="135">
        <f>IF(N404="snížená",J404,0)</f>
        <v>0</v>
      </c>
      <c r="BG404" s="135">
        <f>IF(N404="zákl. přenesená",J404,0)</f>
        <v>0</v>
      </c>
      <c r="BH404" s="135">
        <f>IF(N404="sníž. přenesená",J404,0)</f>
        <v>0</v>
      </c>
      <c r="BI404" s="135">
        <f>IF(N404="nulová",J404,0)</f>
        <v>0</v>
      </c>
      <c r="BJ404" s="17" t="s">
        <v>80</v>
      </c>
      <c r="BK404" s="135">
        <f>ROUND(I404*H404,2)</f>
        <v>0</v>
      </c>
      <c r="BL404" s="17" t="s">
        <v>135</v>
      </c>
      <c r="BM404" s="134" t="s">
        <v>470</v>
      </c>
    </row>
    <row r="405" spans="2:65" s="1" customFormat="1" ht="11.25">
      <c r="B405" s="32"/>
      <c r="D405" s="136" t="s">
        <v>137</v>
      </c>
      <c r="F405" s="137" t="s">
        <v>471</v>
      </c>
      <c r="I405" s="138"/>
      <c r="L405" s="32"/>
      <c r="M405" s="139"/>
      <c r="T405" s="53"/>
      <c r="AT405" s="17" t="s">
        <v>137</v>
      </c>
      <c r="AU405" s="17" t="s">
        <v>82</v>
      </c>
    </row>
    <row r="406" spans="2:65" s="12" customFormat="1" ht="11.25">
      <c r="B406" s="140"/>
      <c r="D406" s="141" t="s">
        <v>139</v>
      </c>
      <c r="E406" s="142" t="s">
        <v>19</v>
      </c>
      <c r="F406" s="143" t="s">
        <v>140</v>
      </c>
      <c r="H406" s="142" t="s">
        <v>19</v>
      </c>
      <c r="I406" s="144"/>
      <c r="L406" s="140"/>
      <c r="M406" s="145"/>
      <c r="T406" s="146"/>
      <c r="AT406" s="142" t="s">
        <v>139</v>
      </c>
      <c r="AU406" s="142" t="s">
        <v>82</v>
      </c>
      <c r="AV406" s="12" t="s">
        <v>80</v>
      </c>
      <c r="AW406" s="12" t="s">
        <v>33</v>
      </c>
      <c r="AX406" s="12" t="s">
        <v>72</v>
      </c>
      <c r="AY406" s="142" t="s">
        <v>127</v>
      </c>
    </row>
    <row r="407" spans="2:65" s="13" customFormat="1" ht="11.25">
      <c r="B407" s="147"/>
      <c r="D407" s="141" t="s">
        <v>139</v>
      </c>
      <c r="E407" s="148" t="s">
        <v>19</v>
      </c>
      <c r="F407" s="149" t="s">
        <v>472</v>
      </c>
      <c r="H407" s="150">
        <v>47.871000000000002</v>
      </c>
      <c r="I407" s="151"/>
      <c r="L407" s="147"/>
      <c r="M407" s="152"/>
      <c r="T407" s="153"/>
      <c r="AT407" s="148" t="s">
        <v>139</v>
      </c>
      <c r="AU407" s="148" t="s">
        <v>82</v>
      </c>
      <c r="AV407" s="13" t="s">
        <v>82</v>
      </c>
      <c r="AW407" s="13" t="s">
        <v>33</v>
      </c>
      <c r="AX407" s="13" t="s">
        <v>72</v>
      </c>
      <c r="AY407" s="148" t="s">
        <v>127</v>
      </c>
    </row>
    <row r="408" spans="2:65" s="13" customFormat="1" ht="11.25">
      <c r="B408" s="147"/>
      <c r="D408" s="141" t="s">
        <v>139</v>
      </c>
      <c r="E408" s="148" t="s">
        <v>19</v>
      </c>
      <c r="F408" s="149" t="s">
        <v>473</v>
      </c>
      <c r="H408" s="150">
        <v>10.835000000000001</v>
      </c>
      <c r="I408" s="151"/>
      <c r="L408" s="147"/>
      <c r="M408" s="152"/>
      <c r="T408" s="153"/>
      <c r="AT408" s="148" t="s">
        <v>139</v>
      </c>
      <c r="AU408" s="148" t="s">
        <v>82</v>
      </c>
      <c r="AV408" s="13" t="s">
        <v>82</v>
      </c>
      <c r="AW408" s="13" t="s">
        <v>33</v>
      </c>
      <c r="AX408" s="13" t="s">
        <v>72</v>
      </c>
      <c r="AY408" s="148" t="s">
        <v>127</v>
      </c>
    </row>
    <row r="409" spans="2:65" s="13" customFormat="1" ht="11.25">
      <c r="B409" s="147"/>
      <c r="D409" s="141" t="s">
        <v>139</v>
      </c>
      <c r="E409" s="148" t="s">
        <v>19</v>
      </c>
      <c r="F409" s="149" t="s">
        <v>474</v>
      </c>
      <c r="H409" s="150">
        <v>11.426</v>
      </c>
      <c r="I409" s="151"/>
      <c r="L409" s="147"/>
      <c r="M409" s="152"/>
      <c r="T409" s="153"/>
      <c r="AT409" s="148" t="s">
        <v>139</v>
      </c>
      <c r="AU409" s="148" t="s">
        <v>82</v>
      </c>
      <c r="AV409" s="13" t="s">
        <v>82</v>
      </c>
      <c r="AW409" s="13" t="s">
        <v>33</v>
      </c>
      <c r="AX409" s="13" t="s">
        <v>72</v>
      </c>
      <c r="AY409" s="148" t="s">
        <v>127</v>
      </c>
    </row>
    <row r="410" spans="2:65" s="14" customFormat="1" ht="11.25">
      <c r="B410" s="154"/>
      <c r="D410" s="141" t="s">
        <v>139</v>
      </c>
      <c r="E410" s="155" t="s">
        <v>19</v>
      </c>
      <c r="F410" s="156" t="s">
        <v>145</v>
      </c>
      <c r="H410" s="157">
        <v>70.132000000000005</v>
      </c>
      <c r="I410" s="158"/>
      <c r="L410" s="154"/>
      <c r="M410" s="159"/>
      <c r="T410" s="160"/>
      <c r="AT410" s="155" t="s">
        <v>139</v>
      </c>
      <c r="AU410" s="155" t="s">
        <v>82</v>
      </c>
      <c r="AV410" s="14" t="s">
        <v>135</v>
      </c>
      <c r="AW410" s="14" t="s">
        <v>33</v>
      </c>
      <c r="AX410" s="14" t="s">
        <v>80</v>
      </c>
      <c r="AY410" s="155" t="s">
        <v>127</v>
      </c>
    </row>
    <row r="411" spans="2:65" s="1" customFormat="1" ht="33" customHeight="1">
      <c r="B411" s="32"/>
      <c r="C411" s="123" t="s">
        <v>475</v>
      </c>
      <c r="D411" s="123" t="s">
        <v>130</v>
      </c>
      <c r="E411" s="124" t="s">
        <v>476</v>
      </c>
      <c r="F411" s="125" t="s">
        <v>477</v>
      </c>
      <c r="G411" s="126" t="s">
        <v>478</v>
      </c>
      <c r="H411" s="127">
        <v>128.49</v>
      </c>
      <c r="I411" s="128"/>
      <c r="J411" s="129">
        <f>ROUND(I411*H411,2)</f>
        <v>0</v>
      </c>
      <c r="K411" s="125" t="s">
        <v>134</v>
      </c>
      <c r="L411" s="32"/>
      <c r="M411" s="130" t="s">
        <v>19</v>
      </c>
      <c r="N411" s="131" t="s">
        <v>43</v>
      </c>
      <c r="P411" s="132">
        <f>O411*H411</f>
        <v>0</v>
      </c>
      <c r="Q411" s="132">
        <v>0</v>
      </c>
      <c r="R411" s="132">
        <f>Q411*H411</f>
        <v>0</v>
      </c>
      <c r="S411" s="132">
        <v>6.0000000000000001E-3</v>
      </c>
      <c r="T411" s="133">
        <f>S411*H411</f>
        <v>0.77094000000000007</v>
      </c>
      <c r="AR411" s="134" t="s">
        <v>135</v>
      </c>
      <c r="AT411" s="134" t="s">
        <v>130</v>
      </c>
      <c r="AU411" s="134" t="s">
        <v>82</v>
      </c>
      <c r="AY411" s="17" t="s">
        <v>127</v>
      </c>
      <c r="BE411" s="135">
        <f>IF(N411="základní",J411,0)</f>
        <v>0</v>
      </c>
      <c r="BF411" s="135">
        <f>IF(N411="snížená",J411,0)</f>
        <v>0</v>
      </c>
      <c r="BG411" s="135">
        <f>IF(N411="zákl. přenesená",J411,0)</f>
        <v>0</v>
      </c>
      <c r="BH411" s="135">
        <f>IF(N411="sníž. přenesená",J411,0)</f>
        <v>0</v>
      </c>
      <c r="BI411" s="135">
        <f>IF(N411="nulová",J411,0)</f>
        <v>0</v>
      </c>
      <c r="BJ411" s="17" t="s">
        <v>80</v>
      </c>
      <c r="BK411" s="135">
        <f>ROUND(I411*H411,2)</f>
        <v>0</v>
      </c>
      <c r="BL411" s="17" t="s">
        <v>135</v>
      </c>
      <c r="BM411" s="134" t="s">
        <v>479</v>
      </c>
    </row>
    <row r="412" spans="2:65" s="1" customFormat="1" ht="11.25">
      <c r="B412" s="32"/>
      <c r="D412" s="136" t="s">
        <v>137</v>
      </c>
      <c r="F412" s="137" t="s">
        <v>480</v>
      </c>
      <c r="I412" s="138"/>
      <c r="L412" s="32"/>
      <c r="M412" s="139"/>
      <c r="T412" s="53"/>
      <c r="AT412" s="17" t="s">
        <v>137</v>
      </c>
      <c r="AU412" s="17" t="s">
        <v>82</v>
      </c>
    </row>
    <row r="413" spans="2:65" s="12" customFormat="1" ht="11.25">
      <c r="B413" s="140"/>
      <c r="D413" s="141" t="s">
        <v>139</v>
      </c>
      <c r="E413" s="142" t="s">
        <v>19</v>
      </c>
      <c r="F413" s="143" t="s">
        <v>140</v>
      </c>
      <c r="H413" s="142" t="s">
        <v>19</v>
      </c>
      <c r="I413" s="144"/>
      <c r="L413" s="140"/>
      <c r="M413" s="145"/>
      <c r="T413" s="146"/>
      <c r="AT413" s="142" t="s">
        <v>139</v>
      </c>
      <c r="AU413" s="142" t="s">
        <v>82</v>
      </c>
      <c r="AV413" s="12" t="s">
        <v>80</v>
      </c>
      <c r="AW413" s="12" t="s">
        <v>33</v>
      </c>
      <c r="AX413" s="12" t="s">
        <v>72</v>
      </c>
      <c r="AY413" s="142" t="s">
        <v>127</v>
      </c>
    </row>
    <row r="414" spans="2:65" s="13" customFormat="1" ht="11.25">
      <c r="B414" s="147"/>
      <c r="D414" s="141" t="s">
        <v>139</v>
      </c>
      <c r="E414" s="148" t="s">
        <v>19</v>
      </c>
      <c r="F414" s="149" t="s">
        <v>481</v>
      </c>
      <c r="H414" s="150">
        <v>38.85</v>
      </c>
      <c r="I414" s="151"/>
      <c r="L414" s="147"/>
      <c r="M414" s="152"/>
      <c r="T414" s="153"/>
      <c r="AT414" s="148" t="s">
        <v>139</v>
      </c>
      <c r="AU414" s="148" t="s">
        <v>82</v>
      </c>
      <c r="AV414" s="13" t="s">
        <v>82</v>
      </c>
      <c r="AW414" s="13" t="s">
        <v>33</v>
      </c>
      <c r="AX414" s="13" t="s">
        <v>72</v>
      </c>
      <c r="AY414" s="148" t="s">
        <v>127</v>
      </c>
    </row>
    <row r="415" spans="2:65" s="13" customFormat="1" ht="11.25">
      <c r="B415" s="147"/>
      <c r="D415" s="141" t="s">
        <v>139</v>
      </c>
      <c r="E415" s="148" t="s">
        <v>19</v>
      </c>
      <c r="F415" s="149" t="s">
        <v>482</v>
      </c>
      <c r="H415" s="150">
        <v>25.8</v>
      </c>
      <c r="I415" s="151"/>
      <c r="L415" s="147"/>
      <c r="M415" s="152"/>
      <c r="T415" s="153"/>
      <c r="AT415" s="148" t="s">
        <v>139</v>
      </c>
      <c r="AU415" s="148" t="s">
        <v>82</v>
      </c>
      <c r="AV415" s="13" t="s">
        <v>82</v>
      </c>
      <c r="AW415" s="13" t="s">
        <v>33</v>
      </c>
      <c r="AX415" s="13" t="s">
        <v>72</v>
      </c>
      <c r="AY415" s="148" t="s">
        <v>127</v>
      </c>
    </row>
    <row r="416" spans="2:65" s="13" customFormat="1" ht="11.25">
      <c r="B416" s="147"/>
      <c r="D416" s="141" t="s">
        <v>139</v>
      </c>
      <c r="E416" s="148" t="s">
        <v>19</v>
      </c>
      <c r="F416" s="149" t="s">
        <v>483</v>
      </c>
      <c r="H416" s="150">
        <v>8.4</v>
      </c>
      <c r="I416" s="151"/>
      <c r="L416" s="147"/>
      <c r="M416" s="152"/>
      <c r="T416" s="153"/>
      <c r="AT416" s="148" t="s">
        <v>139</v>
      </c>
      <c r="AU416" s="148" t="s">
        <v>82</v>
      </c>
      <c r="AV416" s="13" t="s">
        <v>82</v>
      </c>
      <c r="AW416" s="13" t="s">
        <v>33</v>
      </c>
      <c r="AX416" s="13" t="s">
        <v>72</v>
      </c>
      <c r="AY416" s="148" t="s">
        <v>127</v>
      </c>
    </row>
    <row r="417" spans="2:65" s="13" customFormat="1" ht="11.25">
      <c r="B417" s="147"/>
      <c r="D417" s="141" t="s">
        <v>139</v>
      </c>
      <c r="E417" s="148" t="s">
        <v>19</v>
      </c>
      <c r="F417" s="149" t="s">
        <v>484</v>
      </c>
      <c r="H417" s="150">
        <v>19.2</v>
      </c>
      <c r="I417" s="151"/>
      <c r="L417" s="147"/>
      <c r="M417" s="152"/>
      <c r="T417" s="153"/>
      <c r="AT417" s="148" t="s">
        <v>139</v>
      </c>
      <c r="AU417" s="148" t="s">
        <v>82</v>
      </c>
      <c r="AV417" s="13" t="s">
        <v>82</v>
      </c>
      <c r="AW417" s="13" t="s">
        <v>33</v>
      </c>
      <c r="AX417" s="13" t="s">
        <v>72</v>
      </c>
      <c r="AY417" s="148" t="s">
        <v>127</v>
      </c>
    </row>
    <row r="418" spans="2:65" s="13" customFormat="1" ht="11.25">
      <c r="B418" s="147"/>
      <c r="D418" s="141" t="s">
        <v>139</v>
      </c>
      <c r="E418" s="148" t="s">
        <v>19</v>
      </c>
      <c r="F418" s="149" t="s">
        <v>485</v>
      </c>
      <c r="H418" s="150">
        <v>16.8</v>
      </c>
      <c r="I418" s="151"/>
      <c r="L418" s="147"/>
      <c r="M418" s="152"/>
      <c r="T418" s="153"/>
      <c r="AT418" s="148" t="s">
        <v>139</v>
      </c>
      <c r="AU418" s="148" t="s">
        <v>82</v>
      </c>
      <c r="AV418" s="13" t="s">
        <v>82</v>
      </c>
      <c r="AW418" s="13" t="s">
        <v>33</v>
      </c>
      <c r="AX418" s="13" t="s">
        <v>72</v>
      </c>
      <c r="AY418" s="148" t="s">
        <v>127</v>
      </c>
    </row>
    <row r="419" spans="2:65" s="13" customFormat="1" ht="11.25">
      <c r="B419" s="147"/>
      <c r="D419" s="141" t="s">
        <v>139</v>
      </c>
      <c r="E419" s="148" t="s">
        <v>19</v>
      </c>
      <c r="F419" s="149" t="s">
        <v>486</v>
      </c>
      <c r="H419" s="150">
        <v>19.440000000000001</v>
      </c>
      <c r="I419" s="151"/>
      <c r="L419" s="147"/>
      <c r="M419" s="152"/>
      <c r="T419" s="153"/>
      <c r="AT419" s="148" t="s">
        <v>139</v>
      </c>
      <c r="AU419" s="148" t="s">
        <v>82</v>
      </c>
      <c r="AV419" s="13" t="s">
        <v>82</v>
      </c>
      <c r="AW419" s="13" t="s">
        <v>33</v>
      </c>
      <c r="AX419" s="13" t="s">
        <v>72</v>
      </c>
      <c r="AY419" s="148" t="s">
        <v>127</v>
      </c>
    </row>
    <row r="420" spans="2:65" s="14" customFormat="1" ht="11.25">
      <c r="B420" s="154"/>
      <c r="D420" s="141" t="s">
        <v>139</v>
      </c>
      <c r="E420" s="155" t="s">
        <v>19</v>
      </c>
      <c r="F420" s="156" t="s">
        <v>145</v>
      </c>
      <c r="H420" s="157">
        <v>128.49</v>
      </c>
      <c r="I420" s="158"/>
      <c r="L420" s="154"/>
      <c r="M420" s="159"/>
      <c r="T420" s="160"/>
      <c r="AT420" s="155" t="s">
        <v>139</v>
      </c>
      <c r="AU420" s="155" t="s">
        <v>82</v>
      </c>
      <c r="AV420" s="14" t="s">
        <v>135</v>
      </c>
      <c r="AW420" s="14" t="s">
        <v>33</v>
      </c>
      <c r="AX420" s="14" t="s">
        <v>80</v>
      </c>
      <c r="AY420" s="155" t="s">
        <v>127</v>
      </c>
    </row>
    <row r="421" spans="2:65" s="1" customFormat="1" ht="33" customHeight="1">
      <c r="B421" s="32"/>
      <c r="C421" s="123" t="s">
        <v>487</v>
      </c>
      <c r="D421" s="123" t="s">
        <v>130</v>
      </c>
      <c r="E421" s="124" t="s">
        <v>488</v>
      </c>
      <c r="F421" s="125" t="s">
        <v>489</v>
      </c>
      <c r="G421" s="126" t="s">
        <v>478</v>
      </c>
      <c r="H421" s="127">
        <v>8.4</v>
      </c>
      <c r="I421" s="128"/>
      <c r="J421" s="129">
        <f>ROUND(I421*H421,2)</f>
        <v>0</v>
      </c>
      <c r="K421" s="125" t="s">
        <v>134</v>
      </c>
      <c r="L421" s="32"/>
      <c r="M421" s="130" t="s">
        <v>19</v>
      </c>
      <c r="N421" s="131" t="s">
        <v>43</v>
      </c>
      <c r="P421" s="132">
        <f>O421*H421</f>
        <v>0</v>
      </c>
      <c r="Q421" s="132">
        <v>0</v>
      </c>
      <c r="R421" s="132">
        <f>Q421*H421</f>
        <v>0</v>
      </c>
      <c r="S421" s="132">
        <v>8.0000000000000002E-3</v>
      </c>
      <c r="T421" s="133">
        <f>S421*H421</f>
        <v>6.720000000000001E-2</v>
      </c>
      <c r="AR421" s="134" t="s">
        <v>135</v>
      </c>
      <c r="AT421" s="134" t="s">
        <v>130</v>
      </c>
      <c r="AU421" s="134" t="s">
        <v>82</v>
      </c>
      <c r="AY421" s="17" t="s">
        <v>127</v>
      </c>
      <c r="BE421" s="135">
        <f>IF(N421="základní",J421,0)</f>
        <v>0</v>
      </c>
      <c r="BF421" s="135">
        <f>IF(N421="snížená",J421,0)</f>
        <v>0</v>
      </c>
      <c r="BG421" s="135">
        <f>IF(N421="zákl. přenesená",J421,0)</f>
        <v>0</v>
      </c>
      <c r="BH421" s="135">
        <f>IF(N421="sníž. přenesená",J421,0)</f>
        <v>0</v>
      </c>
      <c r="BI421" s="135">
        <f>IF(N421="nulová",J421,0)</f>
        <v>0</v>
      </c>
      <c r="BJ421" s="17" t="s">
        <v>80</v>
      </c>
      <c r="BK421" s="135">
        <f>ROUND(I421*H421,2)</f>
        <v>0</v>
      </c>
      <c r="BL421" s="17" t="s">
        <v>135</v>
      </c>
      <c r="BM421" s="134" t="s">
        <v>490</v>
      </c>
    </row>
    <row r="422" spans="2:65" s="1" customFormat="1" ht="11.25">
      <c r="B422" s="32"/>
      <c r="D422" s="136" t="s">
        <v>137</v>
      </c>
      <c r="F422" s="137" t="s">
        <v>491</v>
      </c>
      <c r="I422" s="138"/>
      <c r="L422" s="32"/>
      <c r="M422" s="139"/>
      <c r="T422" s="53"/>
      <c r="AT422" s="17" t="s">
        <v>137</v>
      </c>
      <c r="AU422" s="17" t="s">
        <v>82</v>
      </c>
    </row>
    <row r="423" spans="2:65" s="12" customFormat="1" ht="11.25">
      <c r="B423" s="140"/>
      <c r="D423" s="141" t="s">
        <v>139</v>
      </c>
      <c r="E423" s="142" t="s">
        <v>19</v>
      </c>
      <c r="F423" s="143" t="s">
        <v>140</v>
      </c>
      <c r="H423" s="142" t="s">
        <v>19</v>
      </c>
      <c r="I423" s="144"/>
      <c r="L423" s="140"/>
      <c r="M423" s="145"/>
      <c r="T423" s="146"/>
      <c r="AT423" s="142" t="s">
        <v>139</v>
      </c>
      <c r="AU423" s="142" t="s">
        <v>82</v>
      </c>
      <c r="AV423" s="12" t="s">
        <v>80</v>
      </c>
      <c r="AW423" s="12" t="s">
        <v>33</v>
      </c>
      <c r="AX423" s="12" t="s">
        <v>72</v>
      </c>
      <c r="AY423" s="142" t="s">
        <v>127</v>
      </c>
    </row>
    <row r="424" spans="2:65" s="13" customFormat="1" ht="11.25">
      <c r="B424" s="147"/>
      <c r="D424" s="141" t="s">
        <v>139</v>
      </c>
      <c r="E424" s="148" t="s">
        <v>19</v>
      </c>
      <c r="F424" s="149" t="s">
        <v>492</v>
      </c>
      <c r="H424" s="150">
        <v>4.2</v>
      </c>
      <c r="I424" s="151"/>
      <c r="L424" s="147"/>
      <c r="M424" s="152"/>
      <c r="T424" s="153"/>
      <c r="AT424" s="148" t="s">
        <v>139</v>
      </c>
      <c r="AU424" s="148" t="s">
        <v>82</v>
      </c>
      <c r="AV424" s="13" t="s">
        <v>82</v>
      </c>
      <c r="AW424" s="13" t="s">
        <v>33</v>
      </c>
      <c r="AX424" s="13" t="s">
        <v>72</v>
      </c>
      <c r="AY424" s="148" t="s">
        <v>127</v>
      </c>
    </row>
    <row r="425" spans="2:65" s="13" customFormat="1" ht="11.25">
      <c r="B425" s="147"/>
      <c r="D425" s="141" t="s">
        <v>139</v>
      </c>
      <c r="E425" s="148" t="s">
        <v>19</v>
      </c>
      <c r="F425" s="149" t="s">
        <v>493</v>
      </c>
      <c r="H425" s="150">
        <v>4.2</v>
      </c>
      <c r="I425" s="151"/>
      <c r="L425" s="147"/>
      <c r="M425" s="152"/>
      <c r="T425" s="153"/>
      <c r="AT425" s="148" t="s">
        <v>139</v>
      </c>
      <c r="AU425" s="148" t="s">
        <v>82</v>
      </c>
      <c r="AV425" s="13" t="s">
        <v>82</v>
      </c>
      <c r="AW425" s="13" t="s">
        <v>33</v>
      </c>
      <c r="AX425" s="13" t="s">
        <v>72</v>
      </c>
      <c r="AY425" s="148" t="s">
        <v>127</v>
      </c>
    </row>
    <row r="426" spans="2:65" s="14" customFormat="1" ht="11.25">
      <c r="B426" s="154"/>
      <c r="D426" s="141" t="s">
        <v>139</v>
      </c>
      <c r="E426" s="155" t="s">
        <v>19</v>
      </c>
      <c r="F426" s="156" t="s">
        <v>145</v>
      </c>
      <c r="H426" s="157">
        <v>8.4</v>
      </c>
      <c r="I426" s="158"/>
      <c r="L426" s="154"/>
      <c r="M426" s="159"/>
      <c r="T426" s="160"/>
      <c r="AT426" s="155" t="s">
        <v>139</v>
      </c>
      <c r="AU426" s="155" t="s">
        <v>82</v>
      </c>
      <c r="AV426" s="14" t="s">
        <v>135</v>
      </c>
      <c r="AW426" s="14" t="s">
        <v>33</v>
      </c>
      <c r="AX426" s="14" t="s">
        <v>80</v>
      </c>
      <c r="AY426" s="155" t="s">
        <v>127</v>
      </c>
    </row>
    <row r="427" spans="2:65" s="1" customFormat="1" ht="33" customHeight="1">
      <c r="B427" s="32"/>
      <c r="C427" s="123" t="s">
        <v>494</v>
      </c>
      <c r="D427" s="123" t="s">
        <v>130</v>
      </c>
      <c r="E427" s="124" t="s">
        <v>495</v>
      </c>
      <c r="F427" s="125" t="s">
        <v>496</v>
      </c>
      <c r="G427" s="126" t="s">
        <v>478</v>
      </c>
      <c r="H427" s="127">
        <v>4.2</v>
      </c>
      <c r="I427" s="128"/>
      <c r="J427" s="129">
        <f>ROUND(I427*H427,2)</f>
        <v>0</v>
      </c>
      <c r="K427" s="125" t="s">
        <v>134</v>
      </c>
      <c r="L427" s="32"/>
      <c r="M427" s="130" t="s">
        <v>19</v>
      </c>
      <c r="N427" s="131" t="s">
        <v>43</v>
      </c>
      <c r="P427" s="132">
        <f>O427*H427</f>
        <v>0</v>
      </c>
      <c r="Q427" s="132">
        <v>0</v>
      </c>
      <c r="R427" s="132">
        <f>Q427*H427</f>
        <v>0</v>
      </c>
      <c r="S427" s="132">
        <v>1.2E-2</v>
      </c>
      <c r="T427" s="133">
        <f>S427*H427</f>
        <v>5.04E-2</v>
      </c>
      <c r="AR427" s="134" t="s">
        <v>135</v>
      </c>
      <c r="AT427" s="134" t="s">
        <v>130</v>
      </c>
      <c r="AU427" s="134" t="s">
        <v>82</v>
      </c>
      <c r="AY427" s="17" t="s">
        <v>127</v>
      </c>
      <c r="BE427" s="135">
        <f>IF(N427="základní",J427,0)</f>
        <v>0</v>
      </c>
      <c r="BF427" s="135">
        <f>IF(N427="snížená",J427,0)</f>
        <v>0</v>
      </c>
      <c r="BG427" s="135">
        <f>IF(N427="zákl. přenesená",J427,0)</f>
        <v>0</v>
      </c>
      <c r="BH427" s="135">
        <f>IF(N427="sníž. přenesená",J427,0)</f>
        <v>0</v>
      </c>
      <c r="BI427" s="135">
        <f>IF(N427="nulová",J427,0)</f>
        <v>0</v>
      </c>
      <c r="BJ427" s="17" t="s">
        <v>80</v>
      </c>
      <c r="BK427" s="135">
        <f>ROUND(I427*H427,2)</f>
        <v>0</v>
      </c>
      <c r="BL427" s="17" t="s">
        <v>135</v>
      </c>
      <c r="BM427" s="134" t="s">
        <v>497</v>
      </c>
    </row>
    <row r="428" spans="2:65" s="1" customFormat="1" ht="11.25">
      <c r="B428" s="32"/>
      <c r="D428" s="136" t="s">
        <v>137</v>
      </c>
      <c r="F428" s="137" t="s">
        <v>498</v>
      </c>
      <c r="I428" s="138"/>
      <c r="L428" s="32"/>
      <c r="M428" s="139"/>
      <c r="T428" s="53"/>
      <c r="AT428" s="17" t="s">
        <v>137</v>
      </c>
      <c r="AU428" s="17" t="s">
        <v>82</v>
      </c>
    </row>
    <row r="429" spans="2:65" s="12" customFormat="1" ht="11.25">
      <c r="B429" s="140"/>
      <c r="D429" s="141" t="s">
        <v>139</v>
      </c>
      <c r="E429" s="142" t="s">
        <v>19</v>
      </c>
      <c r="F429" s="143" t="s">
        <v>140</v>
      </c>
      <c r="H429" s="142" t="s">
        <v>19</v>
      </c>
      <c r="I429" s="144"/>
      <c r="L429" s="140"/>
      <c r="M429" s="145"/>
      <c r="T429" s="146"/>
      <c r="AT429" s="142" t="s">
        <v>139</v>
      </c>
      <c r="AU429" s="142" t="s">
        <v>82</v>
      </c>
      <c r="AV429" s="12" t="s">
        <v>80</v>
      </c>
      <c r="AW429" s="12" t="s">
        <v>33</v>
      </c>
      <c r="AX429" s="12" t="s">
        <v>72</v>
      </c>
      <c r="AY429" s="142" t="s">
        <v>127</v>
      </c>
    </row>
    <row r="430" spans="2:65" s="13" customFormat="1" ht="11.25">
      <c r="B430" s="147"/>
      <c r="D430" s="141" t="s">
        <v>139</v>
      </c>
      <c r="E430" s="148" t="s">
        <v>19</v>
      </c>
      <c r="F430" s="149" t="s">
        <v>499</v>
      </c>
      <c r="H430" s="150">
        <v>2.1</v>
      </c>
      <c r="I430" s="151"/>
      <c r="L430" s="147"/>
      <c r="M430" s="152"/>
      <c r="T430" s="153"/>
      <c r="AT430" s="148" t="s">
        <v>139</v>
      </c>
      <c r="AU430" s="148" t="s">
        <v>82</v>
      </c>
      <c r="AV430" s="13" t="s">
        <v>82</v>
      </c>
      <c r="AW430" s="13" t="s">
        <v>33</v>
      </c>
      <c r="AX430" s="13" t="s">
        <v>72</v>
      </c>
      <c r="AY430" s="148" t="s">
        <v>127</v>
      </c>
    </row>
    <row r="431" spans="2:65" s="13" customFormat="1" ht="11.25">
      <c r="B431" s="147"/>
      <c r="D431" s="141" t="s">
        <v>139</v>
      </c>
      <c r="E431" s="148" t="s">
        <v>19</v>
      </c>
      <c r="F431" s="149" t="s">
        <v>500</v>
      </c>
      <c r="H431" s="150">
        <v>2.1</v>
      </c>
      <c r="I431" s="151"/>
      <c r="L431" s="147"/>
      <c r="M431" s="152"/>
      <c r="T431" s="153"/>
      <c r="AT431" s="148" t="s">
        <v>139</v>
      </c>
      <c r="AU431" s="148" t="s">
        <v>82</v>
      </c>
      <c r="AV431" s="13" t="s">
        <v>82</v>
      </c>
      <c r="AW431" s="13" t="s">
        <v>33</v>
      </c>
      <c r="AX431" s="13" t="s">
        <v>72</v>
      </c>
      <c r="AY431" s="148" t="s">
        <v>127</v>
      </c>
    </row>
    <row r="432" spans="2:65" s="14" customFormat="1" ht="11.25">
      <c r="B432" s="154"/>
      <c r="D432" s="141" t="s">
        <v>139</v>
      </c>
      <c r="E432" s="155" t="s">
        <v>19</v>
      </c>
      <c r="F432" s="156" t="s">
        <v>145</v>
      </c>
      <c r="H432" s="157">
        <v>4.2</v>
      </c>
      <c r="I432" s="158"/>
      <c r="L432" s="154"/>
      <c r="M432" s="159"/>
      <c r="T432" s="160"/>
      <c r="AT432" s="155" t="s">
        <v>139</v>
      </c>
      <c r="AU432" s="155" t="s">
        <v>82</v>
      </c>
      <c r="AV432" s="14" t="s">
        <v>135</v>
      </c>
      <c r="AW432" s="14" t="s">
        <v>33</v>
      </c>
      <c r="AX432" s="14" t="s">
        <v>80</v>
      </c>
      <c r="AY432" s="155" t="s">
        <v>127</v>
      </c>
    </row>
    <row r="433" spans="2:65" s="1" customFormat="1" ht="49.15" customHeight="1">
      <c r="B433" s="32"/>
      <c r="C433" s="123" t="s">
        <v>501</v>
      </c>
      <c r="D433" s="123" t="s">
        <v>130</v>
      </c>
      <c r="E433" s="124" t="s">
        <v>502</v>
      </c>
      <c r="F433" s="125" t="s">
        <v>503</v>
      </c>
      <c r="G433" s="126" t="s">
        <v>478</v>
      </c>
      <c r="H433" s="127">
        <v>44.9</v>
      </c>
      <c r="I433" s="128"/>
      <c r="J433" s="129">
        <f>ROUND(I433*H433,2)</f>
        <v>0</v>
      </c>
      <c r="K433" s="125" t="s">
        <v>134</v>
      </c>
      <c r="L433" s="32"/>
      <c r="M433" s="130" t="s">
        <v>19</v>
      </c>
      <c r="N433" s="131" t="s">
        <v>43</v>
      </c>
      <c r="P433" s="132">
        <f>O433*H433</f>
        <v>0</v>
      </c>
      <c r="Q433" s="132">
        <v>0</v>
      </c>
      <c r="R433" s="132">
        <f>Q433*H433</f>
        <v>0</v>
      </c>
      <c r="S433" s="132">
        <v>4.2000000000000003E-2</v>
      </c>
      <c r="T433" s="133">
        <f>S433*H433</f>
        <v>1.8858000000000001</v>
      </c>
      <c r="AR433" s="134" t="s">
        <v>135</v>
      </c>
      <c r="AT433" s="134" t="s">
        <v>130</v>
      </c>
      <c r="AU433" s="134" t="s">
        <v>82</v>
      </c>
      <c r="AY433" s="17" t="s">
        <v>127</v>
      </c>
      <c r="BE433" s="135">
        <f>IF(N433="základní",J433,0)</f>
        <v>0</v>
      </c>
      <c r="BF433" s="135">
        <f>IF(N433="snížená",J433,0)</f>
        <v>0</v>
      </c>
      <c r="BG433" s="135">
        <f>IF(N433="zákl. přenesená",J433,0)</f>
        <v>0</v>
      </c>
      <c r="BH433" s="135">
        <f>IF(N433="sníž. přenesená",J433,0)</f>
        <v>0</v>
      </c>
      <c r="BI433" s="135">
        <f>IF(N433="nulová",J433,0)</f>
        <v>0</v>
      </c>
      <c r="BJ433" s="17" t="s">
        <v>80</v>
      </c>
      <c r="BK433" s="135">
        <f>ROUND(I433*H433,2)</f>
        <v>0</v>
      </c>
      <c r="BL433" s="17" t="s">
        <v>135</v>
      </c>
      <c r="BM433" s="134" t="s">
        <v>504</v>
      </c>
    </row>
    <row r="434" spans="2:65" s="1" customFormat="1" ht="11.25">
      <c r="B434" s="32"/>
      <c r="D434" s="136" t="s">
        <v>137</v>
      </c>
      <c r="F434" s="137" t="s">
        <v>505</v>
      </c>
      <c r="I434" s="138"/>
      <c r="L434" s="32"/>
      <c r="M434" s="139"/>
      <c r="T434" s="53"/>
      <c r="AT434" s="17" t="s">
        <v>137</v>
      </c>
      <c r="AU434" s="17" t="s">
        <v>82</v>
      </c>
    </row>
    <row r="435" spans="2:65" s="12" customFormat="1" ht="11.25">
      <c r="B435" s="140"/>
      <c r="D435" s="141" t="s">
        <v>139</v>
      </c>
      <c r="E435" s="142" t="s">
        <v>19</v>
      </c>
      <c r="F435" s="143" t="s">
        <v>140</v>
      </c>
      <c r="H435" s="142" t="s">
        <v>19</v>
      </c>
      <c r="I435" s="144"/>
      <c r="L435" s="140"/>
      <c r="M435" s="145"/>
      <c r="T435" s="146"/>
      <c r="AT435" s="142" t="s">
        <v>139</v>
      </c>
      <c r="AU435" s="142" t="s">
        <v>82</v>
      </c>
      <c r="AV435" s="12" t="s">
        <v>80</v>
      </c>
      <c r="AW435" s="12" t="s">
        <v>33</v>
      </c>
      <c r="AX435" s="12" t="s">
        <v>72</v>
      </c>
      <c r="AY435" s="142" t="s">
        <v>127</v>
      </c>
    </row>
    <row r="436" spans="2:65" s="13" customFormat="1" ht="11.25">
      <c r="B436" s="147"/>
      <c r="D436" s="141" t="s">
        <v>139</v>
      </c>
      <c r="E436" s="148" t="s">
        <v>19</v>
      </c>
      <c r="F436" s="149" t="s">
        <v>162</v>
      </c>
      <c r="H436" s="150">
        <v>12.9</v>
      </c>
      <c r="I436" s="151"/>
      <c r="L436" s="147"/>
      <c r="M436" s="152"/>
      <c r="T436" s="153"/>
      <c r="AT436" s="148" t="s">
        <v>139</v>
      </c>
      <c r="AU436" s="148" t="s">
        <v>82</v>
      </c>
      <c r="AV436" s="13" t="s">
        <v>82</v>
      </c>
      <c r="AW436" s="13" t="s">
        <v>33</v>
      </c>
      <c r="AX436" s="13" t="s">
        <v>72</v>
      </c>
      <c r="AY436" s="148" t="s">
        <v>127</v>
      </c>
    </row>
    <row r="437" spans="2:65" s="13" customFormat="1" ht="11.25">
      <c r="B437" s="147"/>
      <c r="D437" s="141" t="s">
        <v>139</v>
      </c>
      <c r="E437" s="148" t="s">
        <v>19</v>
      </c>
      <c r="F437" s="149" t="s">
        <v>163</v>
      </c>
      <c r="H437" s="150">
        <v>7.5</v>
      </c>
      <c r="I437" s="151"/>
      <c r="L437" s="147"/>
      <c r="M437" s="152"/>
      <c r="T437" s="153"/>
      <c r="AT437" s="148" t="s">
        <v>139</v>
      </c>
      <c r="AU437" s="148" t="s">
        <v>82</v>
      </c>
      <c r="AV437" s="13" t="s">
        <v>82</v>
      </c>
      <c r="AW437" s="13" t="s">
        <v>33</v>
      </c>
      <c r="AX437" s="13" t="s">
        <v>72</v>
      </c>
      <c r="AY437" s="148" t="s">
        <v>127</v>
      </c>
    </row>
    <row r="438" spans="2:65" s="13" customFormat="1" ht="11.25">
      <c r="B438" s="147"/>
      <c r="D438" s="141" t="s">
        <v>139</v>
      </c>
      <c r="E438" s="148" t="s">
        <v>19</v>
      </c>
      <c r="F438" s="149" t="s">
        <v>164</v>
      </c>
      <c r="H438" s="150">
        <v>7.5</v>
      </c>
      <c r="I438" s="151"/>
      <c r="L438" s="147"/>
      <c r="M438" s="152"/>
      <c r="T438" s="153"/>
      <c r="AT438" s="148" t="s">
        <v>139</v>
      </c>
      <c r="AU438" s="148" t="s">
        <v>82</v>
      </c>
      <c r="AV438" s="13" t="s">
        <v>82</v>
      </c>
      <c r="AW438" s="13" t="s">
        <v>33</v>
      </c>
      <c r="AX438" s="13" t="s">
        <v>72</v>
      </c>
      <c r="AY438" s="148" t="s">
        <v>127</v>
      </c>
    </row>
    <row r="439" spans="2:65" s="13" customFormat="1" ht="11.25">
      <c r="B439" s="147"/>
      <c r="D439" s="141" t="s">
        <v>139</v>
      </c>
      <c r="E439" s="148" t="s">
        <v>19</v>
      </c>
      <c r="F439" s="149" t="s">
        <v>165</v>
      </c>
      <c r="H439" s="150">
        <v>3</v>
      </c>
      <c r="I439" s="151"/>
      <c r="L439" s="147"/>
      <c r="M439" s="152"/>
      <c r="T439" s="153"/>
      <c r="AT439" s="148" t="s">
        <v>139</v>
      </c>
      <c r="AU439" s="148" t="s">
        <v>82</v>
      </c>
      <c r="AV439" s="13" t="s">
        <v>82</v>
      </c>
      <c r="AW439" s="13" t="s">
        <v>33</v>
      </c>
      <c r="AX439" s="13" t="s">
        <v>72</v>
      </c>
      <c r="AY439" s="148" t="s">
        <v>127</v>
      </c>
    </row>
    <row r="440" spans="2:65" s="13" customFormat="1" ht="11.25">
      <c r="B440" s="147"/>
      <c r="D440" s="141" t="s">
        <v>139</v>
      </c>
      <c r="E440" s="148" t="s">
        <v>19</v>
      </c>
      <c r="F440" s="149" t="s">
        <v>166</v>
      </c>
      <c r="H440" s="150">
        <v>14</v>
      </c>
      <c r="I440" s="151"/>
      <c r="L440" s="147"/>
      <c r="M440" s="152"/>
      <c r="T440" s="153"/>
      <c r="AT440" s="148" t="s">
        <v>139</v>
      </c>
      <c r="AU440" s="148" t="s">
        <v>82</v>
      </c>
      <c r="AV440" s="13" t="s">
        <v>82</v>
      </c>
      <c r="AW440" s="13" t="s">
        <v>33</v>
      </c>
      <c r="AX440" s="13" t="s">
        <v>72</v>
      </c>
      <c r="AY440" s="148" t="s">
        <v>127</v>
      </c>
    </row>
    <row r="441" spans="2:65" s="14" customFormat="1" ht="11.25">
      <c r="B441" s="154"/>
      <c r="D441" s="141" t="s">
        <v>139</v>
      </c>
      <c r="E441" s="155" t="s">
        <v>19</v>
      </c>
      <c r="F441" s="156" t="s">
        <v>145</v>
      </c>
      <c r="H441" s="157">
        <v>44.9</v>
      </c>
      <c r="I441" s="158"/>
      <c r="L441" s="154"/>
      <c r="M441" s="159"/>
      <c r="T441" s="160"/>
      <c r="AT441" s="155" t="s">
        <v>139</v>
      </c>
      <c r="AU441" s="155" t="s">
        <v>82</v>
      </c>
      <c r="AV441" s="14" t="s">
        <v>135</v>
      </c>
      <c r="AW441" s="14" t="s">
        <v>33</v>
      </c>
      <c r="AX441" s="14" t="s">
        <v>80</v>
      </c>
      <c r="AY441" s="155" t="s">
        <v>127</v>
      </c>
    </row>
    <row r="442" spans="2:65" s="1" customFormat="1" ht="33" customHeight="1">
      <c r="B442" s="32"/>
      <c r="C442" s="123" t="s">
        <v>506</v>
      </c>
      <c r="D442" s="123" t="s">
        <v>130</v>
      </c>
      <c r="E442" s="124" t="s">
        <v>507</v>
      </c>
      <c r="F442" s="125" t="s">
        <v>508</v>
      </c>
      <c r="G442" s="126" t="s">
        <v>170</v>
      </c>
      <c r="H442" s="127">
        <v>1561.07</v>
      </c>
      <c r="I442" s="128"/>
      <c r="J442" s="129">
        <f>ROUND(I442*H442,2)</f>
        <v>0</v>
      </c>
      <c r="K442" s="125" t="s">
        <v>134</v>
      </c>
      <c r="L442" s="32"/>
      <c r="M442" s="130" t="s">
        <v>19</v>
      </c>
      <c r="N442" s="131" t="s">
        <v>43</v>
      </c>
      <c r="P442" s="132">
        <f>O442*H442</f>
        <v>0</v>
      </c>
      <c r="Q442" s="132">
        <v>0</v>
      </c>
      <c r="R442" s="132">
        <f>Q442*H442</f>
        <v>0</v>
      </c>
      <c r="S442" s="132">
        <v>0.01</v>
      </c>
      <c r="T442" s="133">
        <f>S442*H442</f>
        <v>15.6107</v>
      </c>
      <c r="AR442" s="134" t="s">
        <v>135</v>
      </c>
      <c r="AT442" s="134" t="s">
        <v>130</v>
      </c>
      <c r="AU442" s="134" t="s">
        <v>82</v>
      </c>
      <c r="AY442" s="17" t="s">
        <v>127</v>
      </c>
      <c r="BE442" s="135">
        <f>IF(N442="základní",J442,0)</f>
        <v>0</v>
      </c>
      <c r="BF442" s="135">
        <f>IF(N442="snížená",J442,0)</f>
        <v>0</v>
      </c>
      <c r="BG442" s="135">
        <f>IF(N442="zákl. přenesená",J442,0)</f>
        <v>0</v>
      </c>
      <c r="BH442" s="135">
        <f>IF(N442="sníž. přenesená",J442,0)</f>
        <v>0</v>
      </c>
      <c r="BI442" s="135">
        <f>IF(N442="nulová",J442,0)</f>
        <v>0</v>
      </c>
      <c r="BJ442" s="17" t="s">
        <v>80</v>
      </c>
      <c r="BK442" s="135">
        <f>ROUND(I442*H442,2)</f>
        <v>0</v>
      </c>
      <c r="BL442" s="17" t="s">
        <v>135</v>
      </c>
      <c r="BM442" s="134" t="s">
        <v>509</v>
      </c>
    </row>
    <row r="443" spans="2:65" s="1" customFormat="1" ht="11.25">
      <c r="B443" s="32"/>
      <c r="D443" s="136" t="s">
        <v>137</v>
      </c>
      <c r="F443" s="137" t="s">
        <v>510</v>
      </c>
      <c r="I443" s="138"/>
      <c r="L443" s="32"/>
      <c r="M443" s="139"/>
      <c r="T443" s="53"/>
      <c r="AT443" s="17" t="s">
        <v>137</v>
      </c>
      <c r="AU443" s="17" t="s">
        <v>82</v>
      </c>
    </row>
    <row r="444" spans="2:65" s="12" customFormat="1" ht="11.25">
      <c r="B444" s="140"/>
      <c r="D444" s="141" t="s">
        <v>139</v>
      </c>
      <c r="E444" s="142" t="s">
        <v>19</v>
      </c>
      <c r="F444" s="143" t="s">
        <v>241</v>
      </c>
      <c r="H444" s="142" t="s">
        <v>19</v>
      </c>
      <c r="I444" s="144"/>
      <c r="L444" s="140"/>
      <c r="M444" s="145"/>
      <c r="T444" s="146"/>
      <c r="AT444" s="142" t="s">
        <v>139</v>
      </c>
      <c r="AU444" s="142" t="s">
        <v>82</v>
      </c>
      <c r="AV444" s="12" t="s">
        <v>80</v>
      </c>
      <c r="AW444" s="12" t="s">
        <v>33</v>
      </c>
      <c r="AX444" s="12" t="s">
        <v>72</v>
      </c>
      <c r="AY444" s="142" t="s">
        <v>127</v>
      </c>
    </row>
    <row r="445" spans="2:65" s="13" customFormat="1" ht="11.25">
      <c r="B445" s="147"/>
      <c r="D445" s="141" t="s">
        <v>139</v>
      </c>
      <c r="E445" s="148" t="s">
        <v>19</v>
      </c>
      <c r="F445" s="149" t="s">
        <v>242</v>
      </c>
      <c r="H445" s="150">
        <v>37.6</v>
      </c>
      <c r="I445" s="151"/>
      <c r="L445" s="147"/>
      <c r="M445" s="152"/>
      <c r="T445" s="153"/>
      <c r="AT445" s="148" t="s">
        <v>139</v>
      </c>
      <c r="AU445" s="148" t="s">
        <v>82</v>
      </c>
      <c r="AV445" s="13" t="s">
        <v>82</v>
      </c>
      <c r="AW445" s="13" t="s">
        <v>33</v>
      </c>
      <c r="AX445" s="13" t="s">
        <v>72</v>
      </c>
      <c r="AY445" s="148" t="s">
        <v>127</v>
      </c>
    </row>
    <row r="446" spans="2:65" s="13" customFormat="1" ht="11.25">
      <c r="B446" s="147"/>
      <c r="D446" s="141" t="s">
        <v>139</v>
      </c>
      <c r="E446" s="148" t="s">
        <v>19</v>
      </c>
      <c r="F446" s="149" t="s">
        <v>243</v>
      </c>
      <c r="H446" s="150">
        <v>52</v>
      </c>
      <c r="I446" s="151"/>
      <c r="L446" s="147"/>
      <c r="M446" s="152"/>
      <c r="T446" s="153"/>
      <c r="AT446" s="148" t="s">
        <v>139</v>
      </c>
      <c r="AU446" s="148" t="s">
        <v>82</v>
      </c>
      <c r="AV446" s="13" t="s">
        <v>82</v>
      </c>
      <c r="AW446" s="13" t="s">
        <v>33</v>
      </c>
      <c r="AX446" s="13" t="s">
        <v>72</v>
      </c>
      <c r="AY446" s="148" t="s">
        <v>127</v>
      </c>
    </row>
    <row r="447" spans="2:65" s="13" customFormat="1" ht="11.25">
      <c r="B447" s="147"/>
      <c r="D447" s="141" t="s">
        <v>139</v>
      </c>
      <c r="E447" s="148" t="s">
        <v>19</v>
      </c>
      <c r="F447" s="149" t="s">
        <v>511</v>
      </c>
      <c r="H447" s="150">
        <v>48.88</v>
      </c>
      <c r="I447" s="151"/>
      <c r="L447" s="147"/>
      <c r="M447" s="152"/>
      <c r="T447" s="153"/>
      <c r="AT447" s="148" t="s">
        <v>139</v>
      </c>
      <c r="AU447" s="148" t="s">
        <v>82</v>
      </c>
      <c r="AV447" s="13" t="s">
        <v>82</v>
      </c>
      <c r="AW447" s="13" t="s">
        <v>33</v>
      </c>
      <c r="AX447" s="13" t="s">
        <v>72</v>
      </c>
      <c r="AY447" s="148" t="s">
        <v>127</v>
      </c>
    </row>
    <row r="448" spans="2:65" s="13" customFormat="1" ht="11.25">
      <c r="B448" s="147"/>
      <c r="D448" s="141" t="s">
        <v>139</v>
      </c>
      <c r="E448" s="148" t="s">
        <v>19</v>
      </c>
      <c r="F448" s="149" t="s">
        <v>512</v>
      </c>
      <c r="H448" s="150">
        <v>31.35</v>
      </c>
      <c r="I448" s="151"/>
      <c r="L448" s="147"/>
      <c r="M448" s="152"/>
      <c r="T448" s="153"/>
      <c r="AT448" s="148" t="s">
        <v>139</v>
      </c>
      <c r="AU448" s="148" t="s">
        <v>82</v>
      </c>
      <c r="AV448" s="13" t="s">
        <v>82</v>
      </c>
      <c r="AW448" s="13" t="s">
        <v>33</v>
      </c>
      <c r="AX448" s="13" t="s">
        <v>72</v>
      </c>
      <c r="AY448" s="148" t="s">
        <v>127</v>
      </c>
    </row>
    <row r="449" spans="2:51" s="13" customFormat="1" ht="11.25">
      <c r="B449" s="147"/>
      <c r="D449" s="141" t="s">
        <v>139</v>
      </c>
      <c r="E449" s="148" t="s">
        <v>19</v>
      </c>
      <c r="F449" s="149" t="s">
        <v>513</v>
      </c>
      <c r="H449" s="150">
        <v>46.98</v>
      </c>
      <c r="I449" s="151"/>
      <c r="L449" s="147"/>
      <c r="M449" s="152"/>
      <c r="T449" s="153"/>
      <c r="AT449" s="148" t="s">
        <v>139</v>
      </c>
      <c r="AU449" s="148" t="s">
        <v>82</v>
      </c>
      <c r="AV449" s="13" t="s">
        <v>82</v>
      </c>
      <c r="AW449" s="13" t="s">
        <v>33</v>
      </c>
      <c r="AX449" s="13" t="s">
        <v>72</v>
      </c>
      <c r="AY449" s="148" t="s">
        <v>127</v>
      </c>
    </row>
    <row r="450" spans="2:51" s="13" customFormat="1" ht="11.25">
      <c r="B450" s="147"/>
      <c r="D450" s="141" t="s">
        <v>139</v>
      </c>
      <c r="E450" s="148" t="s">
        <v>19</v>
      </c>
      <c r="F450" s="149" t="s">
        <v>514</v>
      </c>
      <c r="H450" s="150">
        <v>52</v>
      </c>
      <c r="I450" s="151"/>
      <c r="L450" s="147"/>
      <c r="M450" s="152"/>
      <c r="T450" s="153"/>
      <c r="AT450" s="148" t="s">
        <v>139</v>
      </c>
      <c r="AU450" s="148" t="s">
        <v>82</v>
      </c>
      <c r="AV450" s="13" t="s">
        <v>82</v>
      </c>
      <c r="AW450" s="13" t="s">
        <v>33</v>
      </c>
      <c r="AX450" s="13" t="s">
        <v>72</v>
      </c>
      <c r="AY450" s="148" t="s">
        <v>127</v>
      </c>
    </row>
    <row r="451" spans="2:51" s="13" customFormat="1" ht="11.25">
      <c r="B451" s="147"/>
      <c r="D451" s="141" t="s">
        <v>139</v>
      </c>
      <c r="E451" s="148" t="s">
        <v>19</v>
      </c>
      <c r="F451" s="149" t="s">
        <v>515</v>
      </c>
      <c r="H451" s="150">
        <v>70.2</v>
      </c>
      <c r="I451" s="151"/>
      <c r="L451" s="147"/>
      <c r="M451" s="152"/>
      <c r="T451" s="153"/>
      <c r="AT451" s="148" t="s">
        <v>139</v>
      </c>
      <c r="AU451" s="148" t="s">
        <v>82</v>
      </c>
      <c r="AV451" s="13" t="s">
        <v>82</v>
      </c>
      <c r="AW451" s="13" t="s">
        <v>33</v>
      </c>
      <c r="AX451" s="13" t="s">
        <v>72</v>
      </c>
      <c r="AY451" s="148" t="s">
        <v>127</v>
      </c>
    </row>
    <row r="452" spans="2:51" s="15" customFormat="1" ht="11.25">
      <c r="B452" s="161"/>
      <c r="D452" s="141" t="s">
        <v>139</v>
      </c>
      <c r="E452" s="162" t="s">
        <v>19</v>
      </c>
      <c r="F452" s="163" t="s">
        <v>155</v>
      </c>
      <c r="H452" s="164">
        <v>339.01</v>
      </c>
      <c r="I452" s="165"/>
      <c r="L452" s="161"/>
      <c r="M452" s="166"/>
      <c r="T452" s="167"/>
      <c r="AT452" s="162" t="s">
        <v>139</v>
      </c>
      <c r="AU452" s="162" t="s">
        <v>82</v>
      </c>
      <c r="AV452" s="15" t="s">
        <v>128</v>
      </c>
      <c r="AW452" s="15" t="s">
        <v>33</v>
      </c>
      <c r="AX452" s="15" t="s">
        <v>72</v>
      </c>
      <c r="AY452" s="162" t="s">
        <v>127</v>
      </c>
    </row>
    <row r="453" spans="2:51" s="13" customFormat="1" ht="11.25">
      <c r="B453" s="147"/>
      <c r="D453" s="141" t="s">
        <v>139</v>
      </c>
      <c r="E453" s="148" t="s">
        <v>19</v>
      </c>
      <c r="F453" s="149" t="s">
        <v>449</v>
      </c>
      <c r="H453" s="150">
        <v>51.46</v>
      </c>
      <c r="I453" s="151"/>
      <c r="L453" s="147"/>
      <c r="M453" s="152"/>
      <c r="T453" s="153"/>
      <c r="AT453" s="148" t="s">
        <v>139</v>
      </c>
      <c r="AU453" s="148" t="s">
        <v>82</v>
      </c>
      <c r="AV453" s="13" t="s">
        <v>82</v>
      </c>
      <c r="AW453" s="13" t="s">
        <v>33</v>
      </c>
      <c r="AX453" s="13" t="s">
        <v>72</v>
      </c>
      <c r="AY453" s="148" t="s">
        <v>127</v>
      </c>
    </row>
    <row r="454" spans="2:51" s="13" customFormat="1" ht="11.25">
      <c r="B454" s="147"/>
      <c r="D454" s="141" t="s">
        <v>139</v>
      </c>
      <c r="E454" s="148" t="s">
        <v>19</v>
      </c>
      <c r="F454" s="149" t="s">
        <v>345</v>
      </c>
      <c r="H454" s="150">
        <v>51.88</v>
      </c>
      <c r="I454" s="151"/>
      <c r="L454" s="147"/>
      <c r="M454" s="152"/>
      <c r="T454" s="153"/>
      <c r="AT454" s="148" t="s">
        <v>139</v>
      </c>
      <c r="AU454" s="148" t="s">
        <v>82</v>
      </c>
      <c r="AV454" s="13" t="s">
        <v>82</v>
      </c>
      <c r="AW454" s="13" t="s">
        <v>33</v>
      </c>
      <c r="AX454" s="13" t="s">
        <v>72</v>
      </c>
      <c r="AY454" s="148" t="s">
        <v>127</v>
      </c>
    </row>
    <row r="455" spans="2:51" s="13" customFormat="1" ht="11.25">
      <c r="B455" s="147"/>
      <c r="D455" s="141" t="s">
        <v>139</v>
      </c>
      <c r="E455" s="148" t="s">
        <v>19</v>
      </c>
      <c r="F455" s="149" t="s">
        <v>450</v>
      </c>
      <c r="H455" s="150">
        <v>16.899999999999999</v>
      </c>
      <c r="I455" s="151"/>
      <c r="L455" s="147"/>
      <c r="M455" s="152"/>
      <c r="T455" s="153"/>
      <c r="AT455" s="148" t="s">
        <v>139</v>
      </c>
      <c r="AU455" s="148" t="s">
        <v>82</v>
      </c>
      <c r="AV455" s="13" t="s">
        <v>82</v>
      </c>
      <c r="AW455" s="13" t="s">
        <v>33</v>
      </c>
      <c r="AX455" s="13" t="s">
        <v>72</v>
      </c>
      <c r="AY455" s="148" t="s">
        <v>127</v>
      </c>
    </row>
    <row r="456" spans="2:51" s="13" customFormat="1" ht="11.25">
      <c r="B456" s="147"/>
      <c r="D456" s="141" t="s">
        <v>139</v>
      </c>
      <c r="E456" s="148" t="s">
        <v>19</v>
      </c>
      <c r="F456" s="149" t="s">
        <v>451</v>
      </c>
      <c r="H456" s="150">
        <v>21.77</v>
      </c>
      <c r="I456" s="151"/>
      <c r="L456" s="147"/>
      <c r="M456" s="152"/>
      <c r="T456" s="153"/>
      <c r="AT456" s="148" t="s">
        <v>139</v>
      </c>
      <c r="AU456" s="148" t="s">
        <v>82</v>
      </c>
      <c r="AV456" s="13" t="s">
        <v>82</v>
      </c>
      <c r="AW456" s="13" t="s">
        <v>33</v>
      </c>
      <c r="AX456" s="13" t="s">
        <v>72</v>
      </c>
      <c r="AY456" s="148" t="s">
        <v>127</v>
      </c>
    </row>
    <row r="457" spans="2:51" s="13" customFormat="1" ht="11.25">
      <c r="B457" s="147"/>
      <c r="D457" s="141" t="s">
        <v>139</v>
      </c>
      <c r="E457" s="148" t="s">
        <v>19</v>
      </c>
      <c r="F457" s="149" t="s">
        <v>346</v>
      </c>
      <c r="H457" s="150">
        <v>37.85</v>
      </c>
      <c r="I457" s="151"/>
      <c r="L457" s="147"/>
      <c r="M457" s="152"/>
      <c r="T457" s="153"/>
      <c r="AT457" s="148" t="s">
        <v>139</v>
      </c>
      <c r="AU457" s="148" t="s">
        <v>82</v>
      </c>
      <c r="AV457" s="13" t="s">
        <v>82</v>
      </c>
      <c r="AW457" s="13" t="s">
        <v>33</v>
      </c>
      <c r="AX457" s="13" t="s">
        <v>72</v>
      </c>
      <c r="AY457" s="148" t="s">
        <v>127</v>
      </c>
    </row>
    <row r="458" spans="2:51" s="15" customFormat="1" ht="11.25">
      <c r="B458" s="161"/>
      <c r="D458" s="141" t="s">
        <v>139</v>
      </c>
      <c r="E458" s="162" t="s">
        <v>19</v>
      </c>
      <c r="F458" s="163" t="s">
        <v>155</v>
      </c>
      <c r="H458" s="164">
        <v>179.86</v>
      </c>
      <c r="I458" s="165"/>
      <c r="L458" s="161"/>
      <c r="M458" s="166"/>
      <c r="T458" s="167"/>
      <c r="AT458" s="162" t="s">
        <v>139</v>
      </c>
      <c r="AU458" s="162" t="s">
        <v>82</v>
      </c>
      <c r="AV458" s="15" t="s">
        <v>128</v>
      </c>
      <c r="AW458" s="15" t="s">
        <v>33</v>
      </c>
      <c r="AX458" s="15" t="s">
        <v>72</v>
      </c>
      <c r="AY458" s="162" t="s">
        <v>127</v>
      </c>
    </row>
    <row r="459" spans="2:51" s="14" customFormat="1" ht="11.25">
      <c r="B459" s="154"/>
      <c r="D459" s="141" t="s">
        <v>139</v>
      </c>
      <c r="E459" s="155" t="s">
        <v>19</v>
      </c>
      <c r="F459" s="156" t="s">
        <v>145</v>
      </c>
      <c r="H459" s="157">
        <v>518.87</v>
      </c>
      <c r="I459" s="158"/>
      <c r="L459" s="154"/>
      <c r="M459" s="159"/>
      <c r="T459" s="160"/>
      <c r="AT459" s="155" t="s">
        <v>139</v>
      </c>
      <c r="AU459" s="155" t="s">
        <v>82</v>
      </c>
      <c r="AV459" s="14" t="s">
        <v>135</v>
      </c>
      <c r="AW459" s="14" t="s">
        <v>33</v>
      </c>
      <c r="AX459" s="14" t="s">
        <v>72</v>
      </c>
      <c r="AY459" s="155" t="s">
        <v>127</v>
      </c>
    </row>
    <row r="460" spans="2:51" s="12" customFormat="1" ht="11.25">
      <c r="B460" s="140"/>
      <c r="D460" s="141" t="s">
        <v>139</v>
      </c>
      <c r="E460" s="142" t="s">
        <v>19</v>
      </c>
      <c r="F460" s="143" t="s">
        <v>241</v>
      </c>
      <c r="H460" s="142" t="s">
        <v>19</v>
      </c>
      <c r="I460" s="144"/>
      <c r="L460" s="140"/>
      <c r="M460" s="145"/>
      <c r="T460" s="146"/>
      <c r="AT460" s="142" t="s">
        <v>139</v>
      </c>
      <c r="AU460" s="142" t="s">
        <v>82</v>
      </c>
      <c r="AV460" s="12" t="s">
        <v>80</v>
      </c>
      <c r="AW460" s="12" t="s">
        <v>33</v>
      </c>
      <c r="AX460" s="12" t="s">
        <v>72</v>
      </c>
      <c r="AY460" s="142" t="s">
        <v>127</v>
      </c>
    </row>
    <row r="461" spans="2:51" s="13" customFormat="1" ht="11.25">
      <c r="B461" s="147"/>
      <c r="D461" s="141" t="s">
        <v>139</v>
      </c>
      <c r="E461" s="148" t="s">
        <v>19</v>
      </c>
      <c r="F461" s="149" t="s">
        <v>242</v>
      </c>
      <c r="H461" s="150">
        <v>37.6</v>
      </c>
      <c r="I461" s="151"/>
      <c r="L461" s="147"/>
      <c r="M461" s="152"/>
      <c r="T461" s="153"/>
      <c r="AT461" s="148" t="s">
        <v>139</v>
      </c>
      <c r="AU461" s="148" t="s">
        <v>82</v>
      </c>
      <c r="AV461" s="13" t="s">
        <v>82</v>
      </c>
      <c r="AW461" s="13" t="s">
        <v>33</v>
      </c>
      <c r="AX461" s="13" t="s">
        <v>72</v>
      </c>
      <c r="AY461" s="148" t="s">
        <v>127</v>
      </c>
    </row>
    <row r="462" spans="2:51" s="13" customFormat="1" ht="11.25">
      <c r="B462" s="147"/>
      <c r="D462" s="141" t="s">
        <v>139</v>
      </c>
      <c r="E462" s="148" t="s">
        <v>19</v>
      </c>
      <c r="F462" s="149" t="s">
        <v>243</v>
      </c>
      <c r="H462" s="150">
        <v>52</v>
      </c>
      <c r="I462" s="151"/>
      <c r="L462" s="147"/>
      <c r="M462" s="152"/>
      <c r="T462" s="153"/>
      <c r="AT462" s="148" t="s">
        <v>139</v>
      </c>
      <c r="AU462" s="148" t="s">
        <v>82</v>
      </c>
      <c r="AV462" s="13" t="s">
        <v>82</v>
      </c>
      <c r="AW462" s="13" t="s">
        <v>33</v>
      </c>
      <c r="AX462" s="13" t="s">
        <v>72</v>
      </c>
      <c r="AY462" s="148" t="s">
        <v>127</v>
      </c>
    </row>
    <row r="463" spans="2:51" s="13" customFormat="1" ht="11.25">
      <c r="B463" s="147"/>
      <c r="D463" s="141" t="s">
        <v>139</v>
      </c>
      <c r="E463" s="148" t="s">
        <v>19</v>
      </c>
      <c r="F463" s="149" t="s">
        <v>244</v>
      </c>
      <c r="H463" s="150">
        <v>50.76</v>
      </c>
      <c r="I463" s="151"/>
      <c r="L463" s="147"/>
      <c r="M463" s="152"/>
      <c r="T463" s="153"/>
      <c r="AT463" s="148" t="s">
        <v>139</v>
      </c>
      <c r="AU463" s="148" t="s">
        <v>82</v>
      </c>
      <c r="AV463" s="13" t="s">
        <v>82</v>
      </c>
      <c r="AW463" s="13" t="s">
        <v>33</v>
      </c>
      <c r="AX463" s="13" t="s">
        <v>72</v>
      </c>
      <c r="AY463" s="148" t="s">
        <v>127</v>
      </c>
    </row>
    <row r="464" spans="2:51" s="13" customFormat="1" ht="11.25">
      <c r="B464" s="147"/>
      <c r="D464" s="141" t="s">
        <v>139</v>
      </c>
      <c r="E464" s="148" t="s">
        <v>19</v>
      </c>
      <c r="F464" s="149" t="s">
        <v>245</v>
      </c>
      <c r="H464" s="150">
        <v>32.43</v>
      </c>
      <c r="I464" s="151"/>
      <c r="L464" s="147"/>
      <c r="M464" s="152"/>
      <c r="T464" s="153"/>
      <c r="AT464" s="148" t="s">
        <v>139</v>
      </c>
      <c r="AU464" s="148" t="s">
        <v>82</v>
      </c>
      <c r="AV464" s="13" t="s">
        <v>82</v>
      </c>
      <c r="AW464" s="13" t="s">
        <v>33</v>
      </c>
      <c r="AX464" s="13" t="s">
        <v>72</v>
      </c>
      <c r="AY464" s="148" t="s">
        <v>127</v>
      </c>
    </row>
    <row r="465" spans="2:51" s="13" customFormat="1" ht="11.25">
      <c r="B465" s="147"/>
      <c r="D465" s="141" t="s">
        <v>139</v>
      </c>
      <c r="E465" s="148" t="s">
        <v>19</v>
      </c>
      <c r="F465" s="149" t="s">
        <v>246</v>
      </c>
      <c r="H465" s="150">
        <v>111.1</v>
      </c>
      <c r="I465" s="151"/>
      <c r="L465" s="147"/>
      <c r="M465" s="152"/>
      <c r="T465" s="153"/>
      <c r="AT465" s="148" t="s">
        <v>139</v>
      </c>
      <c r="AU465" s="148" t="s">
        <v>82</v>
      </c>
      <c r="AV465" s="13" t="s">
        <v>82</v>
      </c>
      <c r="AW465" s="13" t="s">
        <v>33</v>
      </c>
      <c r="AX465" s="13" t="s">
        <v>72</v>
      </c>
      <c r="AY465" s="148" t="s">
        <v>127</v>
      </c>
    </row>
    <row r="466" spans="2:51" s="13" customFormat="1" ht="11.25">
      <c r="B466" s="147"/>
      <c r="D466" s="141" t="s">
        <v>139</v>
      </c>
      <c r="E466" s="148" t="s">
        <v>19</v>
      </c>
      <c r="F466" s="149" t="s">
        <v>247</v>
      </c>
      <c r="H466" s="150">
        <v>55.8</v>
      </c>
      <c r="I466" s="151"/>
      <c r="L466" s="147"/>
      <c r="M466" s="152"/>
      <c r="T466" s="153"/>
      <c r="AT466" s="148" t="s">
        <v>139</v>
      </c>
      <c r="AU466" s="148" t="s">
        <v>82</v>
      </c>
      <c r="AV466" s="13" t="s">
        <v>82</v>
      </c>
      <c r="AW466" s="13" t="s">
        <v>33</v>
      </c>
      <c r="AX466" s="13" t="s">
        <v>72</v>
      </c>
      <c r="AY466" s="148" t="s">
        <v>127</v>
      </c>
    </row>
    <row r="467" spans="2:51" s="13" customFormat="1" ht="11.25">
      <c r="B467" s="147"/>
      <c r="D467" s="141" t="s">
        <v>139</v>
      </c>
      <c r="E467" s="148" t="s">
        <v>19</v>
      </c>
      <c r="F467" s="149" t="s">
        <v>248</v>
      </c>
      <c r="H467" s="150">
        <v>91</v>
      </c>
      <c r="I467" s="151"/>
      <c r="L467" s="147"/>
      <c r="M467" s="152"/>
      <c r="T467" s="153"/>
      <c r="AT467" s="148" t="s">
        <v>139</v>
      </c>
      <c r="AU467" s="148" t="s">
        <v>82</v>
      </c>
      <c r="AV467" s="13" t="s">
        <v>82</v>
      </c>
      <c r="AW467" s="13" t="s">
        <v>33</v>
      </c>
      <c r="AX467" s="13" t="s">
        <v>72</v>
      </c>
      <c r="AY467" s="148" t="s">
        <v>127</v>
      </c>
    </row>
    <row r="468" spans="2:51" s="13" customFormat="1" ht="11.25">
      <c r="B468" s="147"/>
      <c r="D468" s="141" t="s">
        <v>139</v>
      </c>
      <c r="E468" s="148" t="s">
        <v>19</v>
      </c>
      <c r="F468" s="149" t="s">
        <v>249</v>
      </c>
      <c r="H468" s="150">
        <v>65.33</v>
      </c>
      <c r="I468" s="151"/>
      <c r="L468" s="147"/>
      <c r="M468" s="152"/>
      <c r="T468" s="153"/>
      <c r="AT468" s="148" t="s">
        <v>139</v>
      </c>
      <c r="AU468" s="148" t="s">
        <v>82</v>
      </c>
      <c r="AV468" s="13" t="s">
        <v>82</v>
      </c>
      <c r="AW468" s="13" t="s">
        <v>33</v>
      </c>
      <c r="AX468" s="13" t="s">
        <v>72</v>
      </c>
      <c r="AY468" s="148" t="s">
        <v>127</v>
      </c>
    </row>
    <row r="469" spans="2:51" s="13" customFormat="1" ht="11.25">
      <c r="B469" s="147"/>
      <c r="D469" s="141" t="s">
        <v>139</v>
      </c>
      <c r="E469" s="148" t="s">
        <v>19</v>
      </c>
      <c r="F469" s="149" t="s">
        <v>250</v>
      </c>
      <c r="H469" s="150">
        <v>68.900000000000006</v>
      </c>
      <c r="I469" s="151"/>
      <c r="L469" s="147"/>
      <c r="M469" s="152"/>
      <c r="T469" s="153"/>
      <c r="AT469" s="148" t="s">
        <v>139</v>
      </c>
      <c r="AU469" s="148" t="s">
        <v>82</v>
      </c>
      <c r="AV469" s="13" t="s">
        <v>82</v>
      </c>
      <c r="AW469" s="13" t="s">
        <v>33</v>
      </c>
      <c r="AX469" s="13" t="s">
        <v>72</v>
      </c>
      <c r="AY469" s="148" t="s">
        <v>127</v>
      </c>
    </row>
    <row r="470" spans="2:51" s="13" customFormat="1" ht="11.25">
      <c r="B470" s="147"/>
      <c r="D470" s="141" t="s">
        <v>139</v>
      </c>
      <c r="E470" s="148" t="s">
        <v>19</v>
      </c>
      <c r="F470" s="149" t="s">
        <v>251</v>
      </c>
      <c r="H470" s="150">
        <v>64.44</v>
      </c>
      <c r="I470" s="151"/>
      <c r="L470" s="147"/>
      <c r="M470" s="152"/>
      <c r="T470" s="153"/>
      <c r="AT470" s="148" t="s">
        <v>139</v>
      </c>
      <c r="AU470" s="148" t="s">
        <v>82</v>
      </c>
      <c r="AV470" s="13" t="s">
        <v>82</v>
      </c>
      <c r="AW470" s="13" t="s">
        <v>33</v>
      </c>
      <c r="AX470" s="13" t="s">
        <v>72</v>
      </c>
      <c r="AY470" s="148" t="s">
        <v>127</v>
      </c>
    </row>
    <row r="471" spans="2:51" s="13" customFormat="1" ht="11.25">
      <c r="B471" s="147"/>
      <c r="D471" s="141" t="s">
        <v>139</v>
      </c>
      <c r="E471" s="148" t="s">
        <v>19</v>
      </c>
      <c r="F471" s="149" t="s">
        <v>252</v>
      </c>
      <c r="H471" s="150">
        <v>31.36</v>
      </c>
      <c r="I471" s="151"/>
      <c r="L471" s="147"/>
      <c r="M471" s="152"/>
      <c r="T471" s="153"/>
      <c r="AT471" s="148" t="s">
        <v>139</v>
      </c>
      <c r="AU471" s="148" t="s">
        <v>82</v>
      </c>
      <c r="AV471" s="13" t="s">
        <v>82</v>
      </c>
      <c r="AW471" s="13" t="s">
        <v>33</v>
      </c>
      <c r="AX471" s="13" t="s">
        <v>72</v>
      </c>
      <c r="AY471" s="148" t="s">
        <v>127</v>
      </c>
    </row>
    <row r="472" spans="2:51" s="13" customFormat="1" ht="11.25">
      <c r="B472" s="147"/>
      <c r="D472" s="141" t="s">
        <v>139</v>
      </c>
      <c r="E472" s="148" t="s">
        <v>19</v>
      </c>
      <c r="F472" s="149" t="s">
        <v>253</v>
      </c>
      <c r="H472" s="150">
        <v>132.05000000000001</v>
      </c>
      <c r="I472" s="151"/>
      <c r="L472" s="147"/>
      <c r="M472" s="152"/>
      <c r="T472" s="153"/>
      <c r="AT472" s="148" t="s">
        <v>139</v>
      </c>
      <c r="AU472" s="148" t="s">
        <v>82</v>
      </c>
      <c r="AV472" s="13" t="s">
        <v>82</v>
      </c>
      <c r="AW472" s="13" t="s">
        <v>33</v>
      </c>
      <c r="AX472" s="13" t="s">
        <v>72</v>
      </c>
      <c r="AY472" s="148" t="s">
        <v>127</v>
      </c>
    </row>
    <row r="473" spans="2:51" s="13" customFormat="1" ht="11.25">
      <c r="B473" s="147"/>
      <c r="D473" s="141" t="s">
        <v>139</v>
      </c>
      <c r="E473" s="148" t="s">
        <v>19</v>
      </c>
      <c r="F473" s="149" t="s">
        <v>254</v>
      </c>
      <c r="H473" s="150">
        <v>21</v>
      </c>
      <c r="I473" s="151"/>
      <c r="L473" s="147"/>
      <c r="M473" s="152"/>
      <c r="T473" s="153"/>
      <c r="AT473" s="148" t="s">
        <v>139</v>
      </c>
      <c r="AU473" s="148" t="s">
        <v>82</v>
      </c>
      <c r="AV473" s="13" t="s">
        <v>82</v>
      </c>
      <c r="AW473" s="13" t="s">
        <v>33</v>
      </c>
      <c r="AX473" s="13" t="s">
        <v>72</v>
      </c>
      <c r="AY473" s="148" t="s">
        <v>127</v>
      </c>
    </row>
    <row r="474" spans="2:51" s="13" customFormat="1" ht="11.25">
      <c r="B474" s="147"/>
      <c r="D474" s="141" t="s">
        <v>139</v>
      </c>
      <c r="E474" s="148" t="s">
        <v>19</v>
      </c>
      <c r="F474" s="149" t="s">
        <v>255</v>
      </c>
      <c r="H474" s="150">
        <v>62.86</v>
      </c>
      <c r="I474" s="151"/>
      <c r="L474" s="147"/>
      <c r="M474" s="152"/>
      <c r="T474" s="153"/>
      <c r="AT474" s="148" t="s">
        <v>139</v>
      </c>
      <c r="AU474" s="148" t="s">
        <v>82</v>
      </c>
      <c r="AV474" s="13" t="s">
        <v>82</v>
      </c>
      <c r="AW474" s="13" t="s">
        <v>33</v>
      </c>
      <c r="AX474" s="13" t="s">
        <v>72</v>
      </c>
      <c r="AY474" s="148" t="s">
        <v>127</v>
      </c>
    </row>
    <row r="475" spans="2:51" s="15" customFormat="1" ht="11.25">
      <c r="B475" s="161"/>
      <c r="D475" s="141" t="s">
        <v>139</v>
      </c>
      <c r="E475" s="162" t="s">
        <v>19</v>
      </c>
      <c r="F475" s="163" t="s">
        <v>155</v>
      </c>
      <c r="H475" s="164">
        <v>876.63</v>
      </c>
      <c r="I475" s="165"/>
      <c r="L475" s="161"/>
      <c r="M475" s="166"/>
      <c r="T475" s="167"/>
      <c r="AT475" s="162" t="s">
        <v>139</v>
      </c>
      <c r="AU475" s="162" t="s">
        <v>82</v>
      </c>
      <c r="AV475" s="15" t="s">
        <v>128</v>
      </c>
      <c r="AW475" s="15" t="s">
        <v>33</v>
      </c>
      <c r="AX475" s="15" t="s">
        <v>72</v>
      </c>
      <c r="AY475" s="162" t="s">
        <v>127</v>
      </c>
    </row>
    <row r="476" spans="2:51" s="13" customFormat="1" ht="11.25">
      <c r="B476" s="147"/>
      <c r="D476" s="141" t="s">
        <v>139</v>
      </c>
      <c r="E476" s="148" t="s">
        <v>19</v>
      </c>
      <c r="F476" s="149" t="s">
        <v>256</v>
      </c>
      <c r="H476" s="150">
        <v>66.36</v>
      </c>
      <c r="I476" s="151"/>
      <c r="L476" s="147"/>
      <c r="M476" s="152"/>
      <c r="T476" s="153"/>
      <c r="AT476" s="148" t="s">
        <v>139</v>
      </c>
      <c r="AU476" s="148" t="s">
        <v>82</v>
      </c>
      <c r="AV476" s="13" t="s">
        <v>82</v>
      </c>
      <c r="AW476" s="13" t="s">
        <v>33</v>
      </c>
      <c r="AX476" s="13" t="s">
        <v>72</v>
      </c>
      <c r="AY476" s="148" t="s">
        <v>127</v>
      </c>
    </row>
    <row r="477" spans="2:51" s="13" customFormat="1" ht="11.25">
      <c r="B477" s="147"/>
      <c r="D477" s="141" t="s">
        <v>139</v>
      </c>
      <c r="E477" s="148" t="s">
        <v>19</v>
      </c>
      <c r="F477" s="149" t="s">
        <v>257</v>
      </c>
      <c r="H477" s="150">
        <v>107.78</v>
      </c>
      <c r="I477" s="151"/>
      <c r="L477" s="147"/>
      <c r="M477" s="152"/>
      <c r="T477" s="153"/>
      <c r="AT477" s="148" t="s">
        <v>139</v>
      </c>
      <c r="AU477" s="148" t="s">
        <v>82</v>
      </c>
      <c r="AV477" s="13" t="s">
        <v>82</v>
      </c>
      <c r="AW477" s="13" t="s">
        <v>33</v>
      </c>
      <c r="AX477" s="13" t="s">
        <v>72</v>
      </c>
      <c r="AY477" s="148" t="s">
        <v>127</v>
      </c>
    </row>
    <row r="478" spans="2:51" s="13" customFormat="1" ht="11.25">
      <c r="B478" s="147"/>
      <c r="D478" s="141" t="s">
        <v>139</v>
      </c>
      <c r="E478" s="148" t="s">
        <v>19</v>
      </c>
      <c r="F478" s="149" t="s">
        <v>258</v>
      </c>
      <c r="H478" s="150">
        <v>68.2</v>
      </c>
      <c r="I478" s="151"/>
      <c r="L478" s="147"/>
      <c r="M478" s="152"/>
      <c r="T478" s="153"/>
      <c r="AT478" s="148" t="s">
        <v>139</v>
      </c>
      <c r="AU478" s="148" t="s">
        <v>82</v>
      </c>
      <c r="AV478" s="13" t="s">
        <v>82</v>
      </c>
      <c r="AW478" s="13" t="s">
        <v>33</v>
      </c>
      <c r="AX478" s="13" t="s">
        <v>72</v>
      </c>
      <c r="AY478" s="148" t="s">
        <v>127</v>
      </c>
    </row>
    <row r="479" spans="2:51" s="13" customFormat="1" ht="11.25">
      <c r="B479" s="147"/>
      <c r="D479" s="141" t="s">
        <v>139</v>
      </c>
      <c r="E479" s="148" t="s">
        <v>19</v>
      </c>
      <c r="F479" s="149" t="s">
        <v>259</v>
      </c>
      <c r="H479" s="150">
        <v>47.92</v>
      </c>
      <c r="I479" s="151"/>
      <c r="L479" s="147"/>
      <c r="M479" s="152"/>
      <c r="T479" s="153"/>
      <c r="AT479" s="148" t="s">
        <v>139</v>
      </c>
      <c r="AU479" s="148" t="s">
        <v>82</v>
      </c>
      <c r="AV479" s="13" t="s">
        <v>82</v>
      </c>
      <c r="AW479" s="13" t="s">
        <v>33</v>
      </c>
      <c r="AX479" s="13" t="s">
        <v>72</v>
      </c>
      <c r="AY479" s="148" t="s">
        <v>127</v>
      </c>
    </row>
    <row r="480" spans="2:51" s="13" customFormat="1" ht="11.25">
      <c r="B480" s="147"/>
      <c r="D480" s="141" t="s">
        <v>139</v>
      </c>
      <c r="E480" s="148" t="s">
        <v>19</v>
      </c>
      <c r="F480" s="149" t="s">
        <v>260</v>
      </c>
      <c r="H480" s="150">
        <v>86.3</v>
      </c>
      <c r="I480" s="151"/>
      <c r="L480" s="147"/>
      <c r="M480" s="152"/>
      <c r="T480" s="153"/>
      <c r="AT480" s="148" t="s">
        <v>139</v>
      </c>
      <c r="AU480" s="148" t="s">
        <v>82</v>
      </c>
      <c r="AV480" s="13" t="s">
        <v>82</v>
      </c>
      <c r="AW480" s="13" t="s">
        <v>33</v>
      </c>
      <c r="AX480" s="13" t="s">
        <v>72</v>
      </c>
      <c r="AY480" s="148" t="s">
        <v>127</v>
      </c>
    </row>
    <row r="481" spans="2:65" s="13" customFormat="1" ht="11.25">
      <c r="B481" s="147"/>
      <c r="D481" s="141" t="s">
        <v>139</v>
      </c>
      <c r="E481" s="148" t="s">
        <v>19</v>
      </c>
      <c r="F481" s="149" t="s">
        <v>261</v>
      </c>
      <c r="H481" s="150">
        <v>124.13</v>
      </c>
      <c r="I481" s="151"/>
      <c r="L481" s="147"/>
      <c r="M481" s="152"/>
      <c r="T481" s="153"/>
      <c r="AT481" s="148" t="s">
        <v>139</v>
      </c>
      <c r="AU481" s="148" t="s">
        <v>82</v>
      </c>
      <c r="AV481" s="13" t="s">
        <v>82</v>
      </c>
      <c r="AW481" s="13" t="s">
        <v>33</v>
      </c>
      <c r="AX481" s="13" t="s">
        <v>72</v>
      </c>
      <c r="AY481" s="148" t="s">
        <v>127</v>
      </c>
    </row>
    <row r="482" spans="2:65" s="13" customFormat="1" ht="11.25">
      <c r="B482" s="147"/>
      <c r="D482" s="141" t="s">
        <v>139</v>
      </c>
      <c r="E482" s="148" t="s">
        <v>19</v>
      </c>
      <c r="F482" s="149" t="s">
        <v>262</v>
      </c>
      <c r="H482" s="150">
        <v>130.57</v>
      </c>
      <c r="I482" s="151"/>
      <c r="L482" s="147"/>
      <c r="M482" s="152"/>
      <c r="T482" s="153"/>
      <c r="AT482" s="148" t="s">
        <v>139</v>
      </c>
      <c r="AU482" s="148" t="s">
        <v>82</v>
      </c>
      <c r="AV482" s="13" t="s">
        <v>82</v>
      </c>
      <c r="AW482" s="13" t="s">
        <v>33</v>
      </c>
      <c r="AX482" s="13" t="s">
        <v>72</v>
      </c>
      <c r="AY482" s="148" t="s">
        <v>127</v>
      </c>
    </row>
    <row r="483" spans="2:65" s="13" customFormat="1" ht="11.25">
      <c r="B483" s="147"/>
      <c r="D483" s="141" t="s">
        <v>139</v>
      </c>
      <c r="E483" s="148" t="s">
        <v>19</v>
      </c>
      <c r="F483" s="149" t="s">
        <v>263</v>
      </c>
      <c r="H483" s="150">
        <v>53.18</v>
      </c>
      <c r="I483" s="151"/>
      <c r="L483" s="147"/>
      <c r="M483" s="152"/>
      <c r="T483" s="153"/>
      <c r="AT483" s="148" t="s">
        <v>139</v>
      </c>
      <c r="AU483" s="148" t="s">
        <v>82</v>
      </c>
      <c r="AV483" s="13" t="s">
        <v>82</v>
      </c>
      <c r="AW483" s="13" t="s">
        <v>33</v>
      </c>
      <c r="AX483" s="13" t="s">
        <v>72</v>
      </c>
      <c r="AY483" s="148" t="s">
        <v>127</v>
      </c>
    </row>
    <row r="484" spans="2:65" s="15" customFormat="1" ht="11.25">
      <c r="B484" s="161"/>
      <c r="D484" s="141" t="s">
        <v>139</v>
      </c>
      <c r="E484" s="162" t="s">
        <v>19</v>
      </c>
      <c r="F484" s="163" t="s">
        <v>155</v>
      </c>
      <c r="H484" s="164">
        <v>684.44</v>
      </c>
      <c r="I484" s="165"/>
      <c r="L484" s="161"/>
      <c r="M484" s="166"/>
      <c r="T484" s="167"/>
      <c r="AT484" s="162" t="s">
        <v>139</v>
      </c>
      <c r="AU484" s="162" t="s">
        <v>82</v>
      </c>
      <c r="AV484" s="15" t="s">
        <v>128</v>
      </c>
      <c r="AW484" s="15" t="s">
        <v>33</v>
      </c>
      <c r="AX484" s="15" t="s">
        <v>72</v>
      </c>
      <c r="AY484" s="162" t="s">
        <v>127</v>
      </c>
    </row>
    <row r="485" spans="2:65" s="14" customFormat="1" ht="11.25">
      <c r="B485" s="154"/>
      <c r="D485" s="141" t="s">
        <v>139</v>
      </c>
      <c r="E485" s="155" t="s">
        <v>19</v>
      </c>
      <c r="F485" s="156" t="s">
        <v>145</v>
      </c>
      <c r="H485" s="157">
        <v>1561.07</v>
      </c>
      <c r="I485" s="158"/>
      <c r="L485" s="154"/>
      <c r="M485" s="159"/>
      <c r="T485" s="160"/>
      <c r="AT485" s="155" t="s">
        <v>139</v>
      </c>
      <c r="AU485" s="155" t="s">
        <v>82</v>
      </c>
      <c r="AV485" s="14" t="s">
        <v>135</v>
      </c>
      <c r="AW485" s="14" t="s">
        <v>33</v>
      </c>
      <c r="AX485" s="14" t="s">
        <v>80</v>
      </c>
      <c r="AY485" s="155" t="s">
        <v>127</v>
      </c>
    </row>
    <row r="486" spans="2:65" s="1" customFormat="1" ht="44.25" customHeight="1">
      <c r="B486" s="32"/>
      <c r="C486" s="123" t="s">
        <v>516</v>
      </c>
      <c r="D486" s="123" t="s">
        <v>130</v>
      </c>
      <c r="E486" s="124" t="s">
        <v>517</v>
      </c>
      <c r="F486" s="125" t="s">
        <v>518</v>
      </c>
      <c r="G486" s="126" t="s">
        <v>170</v>
      </c>
      <c r="H486" s="127">
        <v>2968.86</v>
      </c>
      <c r="I486" s="128"/>
      <c r="J486" s="129">
        <f>ROUND(I486*H486,2)</f>
        <v>0</v>
      </c>
      <c r="K486" s="125" t="s">
        <v>134</v>
      </c>
      <c r="L486" s="32"/>
      <c r="M486" s="130" t="s">
        <v>19</v>
      </c>
      <c r="N486" s="131" t="s">
        <v>43</v>
      </c>
      <c r="P486" s="132">
        <f>O486*H486</f>
        <v>0</v>
      </c>
      <c r="Q486" s="132">
        <v>0</v>
      </c>
      <c r="R486" s="132">
        <f>Q486*H486</f>
        <v>0</v>
      </c>
      <c r="S486" s="132">
        <v>4.5999999999999999E-2</v>
      </c>
      <c r="T486" s="133">
        <f>S486*H486</f>
        <v>136.56756000000001</v>
      </c>
      <c r="AR486" s="134" t="s">
        <v>135</v>
      </c>
      <c r="AT486" s="134" t="s">
        <v>130</v>
      </c>
      <c r="AU486" s="134" t="s">
        <v>82</v>
      </c>
      <c r="AY486" s="17" t="s">
        <v>127</v>
      </c>
      <c r="BE486" s="135">
        <f>IF(N486="základní",J486,0)</f>
        <v>0</v>
      </c>
      <c r="BF486" s="135">
        <f>IF(N486="snížená",J486,0)</f>
        <v>0</v>
      </c>
      <c r="BG486" s="135">
        <f>IF(N486="zákl. přenesená",J486,0)</f>
        <v>0</v>
      </c>
      <c r="BH486" s="135">
        <f>IF(N486="sníž. přenesená",J486,0)</f>
        <v>0</v>
      </c>
      <c r="BI486" s="135">
        <f>IF(N486="nulová",J486,0)</f>
        <v>0</v>
      </c>
      <c r="BJ486" s="17" t="s">
        <v>80</v>
      </c>
      <c r="BK486" s="135">
        <f>ROUND(I486*H486,2)</f>
        <v>0</v>
      </c>
      <c r="BL486" s="17" t="s">
        <v>135</v>
      </c>
      <c r="BM486" s="134" t="s">
        <v>519</v>
      </c>
    </row>
    <row r="487" spans="2:65" s="1" customFormat="1" ht="11.25">
      <c r="B487" s="32"/>
      <c r="D487" s="136" t="s">
        <v>137</v>
      </c>
      <c r="F487" s="137" t="s">
        <v>520</v>
      </c>
      <c r="I487" s="138"/>
      <c r="L487" s="32"/>
      <c r="M487" s="139"/>
      <c r="T487" s="53"/>
      <c r="AT487" s="17" t="s">
        <v>137</v>
      </c>
      <c r="AU487" s="17" t="s">
        <v>82</v>
      </c>
    </row>
    <row r="488" spans="2:65" s="12" customFormat="1" ht="11.25">
      <c r="B488" s="140"/>
      <c r="D488" s="141" t="s">
        <v>139</v>
      </c>
      <c r="E488" s="142" t="s">
        <v>19</v>
      </c>
      <c r="F488" s="143" t="s">
        <v>140</v>
      </c>
      <c r="H488" s="142" t="s">
        <v>19</v>
      </c>
      <c r="I488" s="144"/>
      <c r="L488" s="140"/>
      <c r="M488" s="145"/>
      <c r="T488" s="146"/>
      <c r="AT488" s="142" t="s">
        <v>139</v>
      </c>
      <c r="AU488" s="142" t="s">
        <v>82</v>
      </c>
      <c r="AV488" s="12" t="s">
        <v>80</v>
      </c>
      <c r="AW488" s="12" t="s">
        <v>33</v>
      </c>
      <c r="AX488" s="12" t="s">
        <v>72</v>
      </c>
      <c r="AY488" s="142" t="s">
        <v>127</v>
      </c>
    </row>
    <row r="489" spans="2:65" s="12" customFormat="1" ht="11.25">
      <c r="B489" s="140"/>
      <c r="D489" s="141" t="s">
        <v>139</v>
      </c>
      <c r="E489" s="142" t="s">
        <v>19</v>
      </c>
      <c r="F489" s="143" t="s">
        <v>269</v>
      </c>
      <c r="H489" s="142" t="s">
        <v>19</v>
      </c>
      <c r="I489" s="144"/>
      <c r="L489" s="140"/>
      <c r="M489" s="145"/>
      <c r="T489" s="146"/>
      <c r="AT489" s="142" t="s">
        <v>139</v>
      </c>
      <c r="AU489" s="142" t="s">
        <v>82</v>
      </c>
      <c r="AV489" s="12" t="s">
        <v>80</v>
      </c>
      <c r="AW489" s="12" t="s">
        <v>33</v>
      </c>
      <c r="AX489" s="12" t="s">
        <v>72</v>
      </c>
      <c r="AY489" s="142" t="s">
        <v>127</v>
      </c>
    </row>
    <row r="490" spans="2:65" s="13" customFormat="1" ht="11.25">
      <c r="B490" s="147"/>
      <c r="D490" s="141" t="s">
        <v>139</v>
      </c>
      <c r="E490" s="148" t="s">
        <v>19</v>
      </c>
      <c r="F490" s="149" t="s">
        <v>270</v>
      </c>
      <c r="H490" s="150">
        <v>37.299999999999997</v>
      </c>
      <c r="I490" s="151"/>
      <c r="L490" s="147"/>
      <c r="M490" s="152"/>
      <c r="T490" s="153"/>
      <c r="AT490" s="148" t="s">
        <v>139</v>
      </c>
      <c r="AU490" s="148" t="s">
        <v>82</v>
      </c>
      <c r="AV490" s="13" t="s">
        <v>82</v>
      </c>
      <c r="AW490" s="13" t="s">
        <v>33</v>
      </c>
      <c r="AX490" s="13" t="s">
        <v>72</v>
      </c>
      <c r="AY490" s="148" t="s">
        <v>127</v>
      </c>
    </row>
    <row r="491" spans="2:65" s="13" customFormat="1" ht="11.25">
      <c r="B491" s="147"/>
      <c r="D491" s="141" t="s">
        <v>139</v>
      </c>
      <c r="E491" s="148" t="s">
        <v>19</v>
      </c>
      <c r="F491" s="149" t="s">
        <v>271</v>
      </c>
      <c r="H491" s="150">
        <v>89.2</v>
      </c>
      <c r="I491" s="151"/>
      <c r="L491" s="147"/>
      <c r="M491" s="152"/>
      <c r="T491" s="153"/>
      <c r="AT491" s="148" t="s">
        <v>139</v>
      </c>
      <c r="AU491" s="148" t="s">
        <v>82</v>
      </c>
      <c r="AV491" s="13" t="s">
        <v>82</v>
      </c>
      <c r="AW491" s="13" t="s">
        <v>33</v>
      </c>
      <c r="AX491" s="13" t="s">
        <v>72</v>
      </c>
      <c r="AY491" s="148" t="s">
        <v>127</v>
      </c>
    </row>
    <row r="492" spans="2:65" s="13" customFormat="1" ht="11.25">
      <c r="B492" s="147"/>
      <c r="D492" s="141" t="s">
        <v>139</v>
      </c>
      <c r="E492" s="148" t="s">
        <v>19</v>
      </c>
      <c r="F492" s="149" t="s">
        <v>272</v>
      </c>
      <c r="H492" s="150">
        <v>66</v>
      </c>
      <c r="I492" s="151"/>
      <c r="L492" s="147"/>
      <c r="M492" s="152"/>
      <c r="T492" s="153"/>
      <c r="AT492" s="148" t="s">
        <v>139</v>
      </c>
      <c r="AU492" s="148" t="s">
        <v>82</v>
      </c>
      <c r="AV492" s="13" t="s">
        <v>82</v>
      </c>
      <c r="AW492" s="13" t="s">
        <v>33</v>
      </c>
      <c r="AX492" s="13" t="s">
        <v>72</v>
      </c>
      <c r="AY492" s="148" t="s">
        <v>127</v>
      </c>
    </row>
    <row r="493" spans="2:65" s="13" customFormat="1" ht="11.25">
      <c r="B493" s="147"/>
      <c r="D493" s="141" t="s">
        <v>139</v>
      </c>
      <c r="E493" s="148" t="s">
        <v>19</v>
      </c>
      <c r="F493" s="149" t="s">
        <v>273</v>
      </c>
      <c r="H493" s="150">
        <v>25.6</v>
      </c>
      <c r="I493" s="151"/>
      <c r="L493" s="147"/>
      <c r="M493" s="152"/>
      <c r="T493" s="153"/>
      <c r="AT493" s="148" t="s">
        <v>139</v>
      </c>
      <c r="AU493" s="148" t="s">
        <v>82</v>
      </c>
      <c r="AV493" s="13" t="s">
        <v>82</v>
      </c>
      <c r="AW493" s="13" t="s">
        <v>33</v>
      </c>
      <c r="AX493" s="13" t="s">
        <v>72</v>
      </c>
      <c r="AY493" s="148" t="s">
        <v>127</v>
      </c>
    </row>
    <row r="494" spans="2:65" s="13" customFormat="1" ht="11.25">
      <c r="B494" s="147"/>
      <c r="D494" s="141" t="s">
        <v>139</v>
      </c>
      <c r="E494" s="148" t="s">
        <v>19</v>
      </c>
      <c r="F494" s="149" t="s">
        <v>274</v>
      </c>
      <c r="H494" s="150">
        <v>38.6</v>
      </c>
      <c r="I494" s="151"/>
      <c r="L494" s="147"/>
      <c r="M494" s="152"/>
      <c r="T494" s="153"/>
      <c r="AT494" s="148" t="s">
        <v>139</v>
      </c>
      <c r="AU494" s="148" t="s">
        <v>82</v>
      </c>
      <c r="AV494" s="13" t="s">
        <v>82</v>
      </c>
      <c r="AW494" s="13" t="s">
        <v>33</v>
      </c>
      <c r="AX494" s="13" t="s">
        <v>72</v>
      </c>
      <c r="AY494" s="148" t="s">
        <v>127</v>
      </c>
    </row>
    <row r="495" spans="2:65" s="13" customFormat="1" ht="11.25">
      <c r="B495" s="147"/>
      <c r="D495" s="141" t="s">
        <v>139</v>
      </c>
      <c r="E495" s="148" t="s">
        <v>19</v>
      </c>
      <c r="F495" s="149" t="s">
        <v>275</v>
      </c>
      <c r="H495" s="150">
        <v>36.78</v>
      </c>
      <c r="I495" s="151"/>
      <c r="L495" s="147"/>
      <c r="M495" s="152"/>
      <c r="T495" s="153"/>
      <c r="AT495" s="148" t="s">
        <v>139</v>
      </c>
      <c r="AU495" s="148" t="s">
        <v>82</v>
      </c>
      <c r="AV495" s="13" t="s">
        <v>82</v>
      </c>
      <c r="AW495" s="13" t="s">
        <v>33</v>
      </c>
      <c r="AX495" s="13" t="s">
        <v>72</v>
      </c>
      <c r="AY495" s="148" t="s">
        <v>127</v>
      </c>
    </row>
    <row r="496" spans="2:65" s="13" customFormat="1" ht="11.25">
      <c r="B496" s="147"/>
      <c r="D496" s="141" t="s">
        <v>139</v>
      </c>
      <c r="E496" s="148" t="s">
        <v>19</v>
      </c>
      <c r="F496" s="149" t="s">
        <v>276</v>
      </c>
      <c r="H496" s="150">
        <v>38.6</v>
      </c>
      <c r="I496" s="151"/>
      <c r="L496" s="147"/>
      <c r="M496" s="152"/>
      <c r="T496" s="153"/>
      <c r="AT496" s="148" t="s">
        <v>139</v>
      </c>
      <c r="AU496" s="148" t="s">
        <v>82</v>
      </c>
      <c r="AV496" s="13" t="s">
        <v>82</v>
      </c>
      <c r="AW496" s="13" t="s">
        <v>33</v>
      </c>
      <c r="AX496" s="13" t="s">
        <v>72</v>
      </c>
      <c r="AY496" s="148" t="s">
        <v>127</v>
      </c>
    </row>
    <row r="497" spans="2:51" s="15" customFormat="1" ht="11.25">
      <c r="B497" s="161"/>
      <c r="D497" s="141" t="s">
        <v>139</v>
      </c>
      <c r="E497" s="162" t="s">
        <v>19</v>
      </c>
      <c r="F497" s="163" t="s">
        <v>155</v>
      </c>
      <c r="H497" s="164">
        <v>332.08</v>
      </c>
      <c r="I497" s="165"/>
      <c r="L497" s="161"/>
      <c r="M497" s="166"/>
      <c r="T497" s="167"/>
      <c r="AT497" s="162" t="s">
        <v>139</v>
      </c>
      <c r="AU497" s="162" t="s">
        <v>82</v>
      </c>
      <c r="AV497" s="15" t="s">
        <v>128</v>
      </c>
      <c r="AW497" s="15" t="s">
        <v>33</v>
      </c>
      <c r="AX497" s="15" t="s">
        <v>72</v>
      </c>
      <c r="AY497" s="162" t="s">
        <v>127</v>
      </c>
    </row>
    <row r="498" spans="2:51" s="12" customFormat="1" ht="11.25">
      <c r="B498" s="140"/>
      <c r="D498" s="141" t="s">
        <v>139</v>
      </c>
      <c r="E498" s="142" t="s">
        <v>19</v>
      </c>
      <c r="F498" s="143" t="s">
        <v>185</v>
      </c>
      <c r="H498" s="142" t="s">
        <v>19</v>
      </c>
      <c r="I498" s="144"/>
      <c r="L498" s="140"/>
      <c r="M498" s="145"/>
      <c r="T498" s="146"/>
      <c r="AT498" s="142" t="s">
        <v>139</v>
      </c>
      <c r="AU498" s="142" t="s">
        <v>82</v>
      </c>
      <c r="AV498" s="12" t="s">
        <v>80</v>
      </c>
      <c r="AW498" s="12" t="s">
        <v>33</v>
      </c>
      <c r="AX498" s="12" t="s">
        <v>72</v>
      </c>
      <c r="AY498" s="142" t="s">
        <v>127</v>
      </c>
    </row>
    <row r="499" spans="2:51" s="12" customFormat="1" ht="11.25">
      <c r="B499" s="140"/>
      <c r="D499" s="141" t="s">
        <v>139</v>
      </c>
      <c r="E499" s="142" t="s">
        <v>19</v>
      </c>
      <c r="F499" s="143" t="s">
        <v>187</v>
      </c>
      <c r="H499" s="142" t="s">
        <v>19</v>
      </c>
      <c r="I499" s="144"/>
      <c r="L499" s="140"/>
      <c r="M499" s="145"/>
      <c r="T499" s="146"/>
      <c r="AT499" s="142" t="s">
        <v>139</v>
      </c>
      <c r="AU499" s="142" t="s">
        <v>82</v>
      </c>
      <c r="AV499" s="12" t="s">
        <v>80</v>
      </c>
      <c r="AW499" s="12" t="s">
        <v>33</v>
      </c>
      <c r="AX499" s="12" t="s">
        <v>72</v>
      </c>
      <c r="AY499" s="142" t="s">
        <v>127</v>
      </c>
    </row>
    <row r="500" spans="2:51" s="13" customFormat="1" ht="11.25">
      <c r="B500" s="147"/>
      <c r="D500" s="141" t="s">
        <v>139</v>
      </c>
      <c r="E500" s="148" t="s">
        <v>19</v>
      </c>
      <c r="F500" s="149" t="s">
        <v>277</v>
      </c>
      <c r="H500" s="150">
        <v>41.2</v>
      </c>
      <c r="I500" s="151"/>
      <c r="L500" s="147"/>
      <c r="M500" s="152"/>
      <c r="T500" s="153"/>
      <c r="AT500" s="148" t="s">
        <v>139</v>
      </c>
      <c r="AU500" s="148" t="s">
        <v>82</v>
      </c>
      <c r="AV500" s="13" t="s">
        <v>82</v>
      </c>
      <c r="AW500" s="13" t="s">
        <v>33</v>
      </c>
      <c r="AX500" s="13" t="s">
        <v>72</v>
      </c>
      <c r="AY500" s="148" t="s">
        <v>127</v>
      </c>
    </row>
    <row r="501" spans="2:51" s="13" customFormat="1" ht="11.25">
      <c r="B501" s="147"/>
      <c r="D501" s="141" t="s">
        <v>139</v>
      </c>
      <c r="E501" s="148" t="s">
        <v>19</v>
      </c>
      <c r="F501" s="149" t="s">
        <v>278</v>
      </c>
      <c r="H501" s="150">
        <v>35.200000000000003</v>
      </c>
      <c r="I501" s="151"/>
      <c r="L501" s="147"/>
      <c r="M501" s="152"/>
      <c r="T501" s="153"/>
      <c r="AT501" s="148" t="s">
        <v>139</v>
      </c>
      <c r="AU501" s="148" t="s">
        <v>82</v>
      </c>
      <c r="AV501" s="13" t="s">
        <v>82</v>
      </c>
      <c r="AW501" s="13" t="s">
        <v>33</v>
      </c>
      <c r="AX501" s="13" t="s">
        <v>72</v>
      </c>
      <c r="AY501" s="148" t="s">
        <v>127</v>
      </c>
    </row>
    <row r="502" spans="2:51" s="13" customFormat="1" ht="11.25">
      <c r="B502" s="147"/>
      <c r="D502" s="141" t="s">
        <v>139</v>
      </c>
      <c r="E502" s="148" t="s">
        <v>19</v>
      </c>
      <c r="F502" s="149" t="s">
        <v>279</v>
      </c>
      <c r="H502" s="150">
        <v>56.2</v>
      </c>
      <c r="I502" s="151"/>
      <c r="L502" s="147"/>
      <c r="M502" s="152"/>
      <c r="T502" s="153"/>
      <c r="AT502" s="148" t="s">
        <v>139</v>
      </c>
      <c r="AU502" s="148" t="s">
        <v>82</v>
      </c>
      <c r="AV502" s="13" t="s">
        <v>82</v>
      </c>
      <c r="AW502" s="13" t="s">
        <v>33</v>
      </c>
      <c r="AX502" s="13" t="s">
        <v>72</v>
      </c>
      <c r="AY502" s="148" t="s">
        <v>127</v>
      </c>
    </row>
    <row r="503" spans="2:51" s="13" customFormat="1" ht="11.25">
      <c r="B503" s="147"/>
      <c r="D503" s="141" t="s">
        <v>139</v>
      </c>
      <c r="E503" s="148" t="s">
        <v>19</v>
      </c>
      <c r="F503" s="149" t="s">
        <v>280</v>
      </c>
      <c r="H503" s="150">
        <v>84.2</v>
      </c>
      <c r="I503" s="151"/>
      <c r="L503" s="147"/>
      <c r="M503" s="152"/>
      <c r="T503" s="153"/>
      <c r="AT503" s="148" t="s">
        <v>139</v>
      </c>
      <c r="AU503" s="148" t="s">
        <v>82</v>
      </c>
      <c r="AV503" s="13" t="s">
        <v>82</v>
      </c>
      <c r="AW503" s="13" t="s">
        <v>33</v>
      </c>
      <c r="AX503" s="13" t="s">
        <v>72</v>
      </c>
      <c r="AY503" s="148" t="s">
        <v>127</v>
      </c>
    </row>
    <row r="504" spans="2:51" s="13" customFormat="1" ht="11.25">
      <c r="B504" s="147"/>
      <c r="D504" s="141" t="s">
        <v>139</v>
      </c>
      <c r="E504" s="148" t="s">
        <v>19</v>
      </c>
      <c r="F504" s="149" t="s">
        <v>281</v>
      </c>
      <c r="H504" s="150">
        <v>91.8</v>
      </c>
      <c r="I504" s="151"/>
      <c r="L504" s="147"/>
      <c r="M504" s="152"/>
      <c r="T504" s="153"/>
      <c r="AT504" s="148" t="s">
        <v>139</v>
      </c>
      <c r="AU504" s="148" t="s">
        <v>82</v>
      </c>
      <c r="AV504" s="13" t="s">
        <v>82</v>
      </c>
      <c r="AW504" s="13" t="s">
        <v>33</v>
      </c>
      <c r="AX504" s="13" t="s">
        <v>72</v>
      </c>
      <c r="AY504" s="148" t="s">
        <v>127</v>
      </c>
    </row>
    <row r="505" spans="2:51" s="13" customFormat="1" ht="11.25">
      <c r="B505" s="147"/>
      <c r="D505" s="141" t="s">
        <v>139</v>
      </c>
      <c r="E505" s="148" t="s">
        <v>19</v>
      </c>
      <c r="F505" s="149" t="s">
        <v>282</v>
      </c>
      <c r="H505" s="150">
        <v>122.2</v>
      </c>
      <c r="I505" s="151"/>
      <c r="L505" s="147"/>
      <c r="M505" s="152"/>
      <c r="T505" s="153"/>
      <c r="AT505" s="148" t="s">
        <v>139</v>
      </c>
      <c r="AU505" s="148" t="s">
        <v>82</v>
      </c>
      <c r="AV505" s="13" t="s">
        <v>82</v>
      </c>
      <c r="AW505" s="13" t="s">
        <v>33</v>
      </c>
      <c r="AX505" s="13" t="s">
        <v>72</v>
      </c>
      <c r="AY505" s="148" t="s">
        <v>127</v>
      </c>
    </row>
    <row r="506" spans="2:51" s="13" customFormat="1" ht="11.25">
      <c r="B506" s="147"/>
      <c r="D506" s="141" t="s">
        <v>139</v>
      </c>
      <c r="E506" s="148" t="s">
        <v>19</v>
      </c>
      <c r="F506" s="149" t="s">
        <v>283</v>
      </c>
      <c r="H506" s="150">
        <v>115</v>
      </c>
      <c r="I506" s="151"/>
      <c r="L506" s="147"/>
      <c r="M506" s="152"/>
      <c r="T506" s="153"/>
      <c r="AT506" s="148" t="s">
        <v>139</v>
      </c>
      <c r="AU506" s="148" t="s">
        <v>82</v>
      </c>
      <c r="AV506" s="13" t="s">
        <v>82</v>
      </c>
      <c r="AW506" s="13" t="s">
        <v>33</v>
      </c>
      <c r="AX506" s="13" t="s">
        <v>72</v>
      </c>
      <c r="AY506" s="148" t="s">
        <v>127</v>
      </c>
    </row>
    <row r="507" spans="2:51" s="15" customFormat="1" ht="11.25">
      <c r="B507" s="161"/>
      <c r="D507" s="141" t="s">
        <v>139</v>
      </c>
      <c r="E507" s="162" t="s">
        <v>19</v>
      </c>
      <c r="F507" s="163" t="s">
        <v>155</v>
      </c>
      <c r="H507" s="164">
        <v>545.79999999999995</v>
      </c>
      <c r="I507" s="165"/>
      <c r="L507" s="161"/>
      <c r="M507" s="166"/>
      <c r="T507" s="167"/>
      <c r="AT507" s="162" t="s">
        <v>139</v>
      </c>
      <c r="AU507" s="162" t="s">
        <v>82</v>
      </c>
      <c r="AV507" s="15" t="s">
        <v>128</v>
      </c>
      <c r="AW507" s="15" t="s">
        <v>33</v>
      </c>
      <c r="AX507" s="15" t="s">
        <v>72</v>
      </c>
      <c r="AY507" s="162" t="s">
        <v>127</v>
      </c>
    </row>
    <row r="508" spans="2:51" s="12" customFormat="1" ht="11.25">
      <c r="B508" s="140"/>
      <c r="D508" s="141" t="s">
        <v>139</v>
      </c>
      <c r="E508" s="142" t="s">
        <v>19</v>
      </c>
      <c r="F508" s="143" t="s">
        <v>284</v>
      </c>
      <c r="H508" s="142" t="s">
        <v>19</v>
      </c>
      <c r="I508" s="144"/>
      <c r="L508" s="140"/>
      <c r="M508" s="145"/>
      <c r="T508" s="146"/>
      <c r="AT508" s="142" t="s">
        <v>139</v>
      </c>
      <c r="AU508" s="142" t="s">
        <v>82</v>
      </c>
      <c r="AV508" s="12" t="s">
        <v>80</v>
      </c>
      <c r="AW508" s="12" t="s">
        <v>33</v>
      </c>
      <c r="AX508" s="12" t="s">
        <v>72</v>
      </c>
      <c r="AY508" s="142" t="s">
        <v>127</v>
      </c>
    </row>
    <row r="509" spans="2:51" s="13" customFormat="1" ht="11.25">
      <c r="B509" s="147"/>
      <c r="D509" s="141" t="s">
        <v>139</v>
      </c>
      <c r="E509" s="148" t="s">
        <v>19</v>
      </c>
      <c r="F509" s="149" t="s">
        <v>285</v>
      </c>
      <c r="H509" s="150">
        <v>40</v>
      </c>
      <c r="I509" s="151"/>
      <c r="L509" s="147"/>
      <c r="M509" s="152"/>
      <c r="T509" s="153"/>
      <c r="AT509" s="148" t="s">
        <v>139</v>
      </c>
      <c r="AU509" s="148" t="s">
        <v>82</v>
      </c>
      <c r="AV509" s="13" t="s">
        <v>82</v>
      </c>
      <c r="AW509" s="13" t="s">
        <v>33</v>
      </c>
      <c r="AX509" s="13" t="s">
        <v>72</v>
      </c>
      <c r="AY509" s="148" t="s">
        <v>127</v>
      </c>
    </row>
    <row r="510" spans="2:51" s="13" customFormat="1" ht="11.25">
      <c r="B510" s="147"/>
      <c r="D510" s="141" t="s">
        <v>139</v>
      </c>
      <c r="E510" s="148" t="s">
        <v>19</v>
      </c>
      <c r="F510" s="149" t="s">
        <v>286</v>
      </c>
      <c r="H510" s="150">
        <v>73.8</v>
      </c>
      <c r="I510" s="151"/>
      <c r="L510" s="147"/>
      <c r="M510" s="152"/>
      <c r="T510" s="153"/>
      <c r="AT510" s="148" t="s">
        <v>139</v>
      </c>
      <c r="AU510" s="148" t="s">
        <v>82</v>
      </c>
      <c r="AV510" s="13" t="s">
        <v>82</v>
      </c>
      <c r="AW510" s="13" t="s">
        <v>33</v>
      </c>
      <c r="AX510" s="13" t="s">
        <v>72</v>
      </c>
      <c r="AY510" s="148" t="s">
        <v>127</v>
      </c>
    </row>
    <row r="511" spans="2:51" s="13" customFormat="1" ht="11.25">
      <c r="B511" s="147"/>
      <c r="D511" s="141" t="s">
        <v>139</v>
      </c>
      <c r="E511" s="148" t="s">
        <v>19</v>
      </c>
      <c r="F511" s="149" t="s">
        <v>287</v>
      </c>
      <c r="H511" s="150">
        <v>105.4</v>
      </c>
      <c r="I511" s="151"/>
      <c r="L511" s="147"/>
      <c r="M511" s="152"/>
      <c r="T511" s="153"/>
      <c r="AT511" s="148" t="s">
        <v>139</v>
      </c>
      <c r="AU511" s="148" t="s">
        <v>82</v>
      </c>
      <c r="AV511" s="13" t="s">
        <v>82</v>
      </c>
      <c r="AW511" s="13" t="s">
        <v>33</v>
      </c>
      <c r="AX511" s="13" t="s">
        <v>72</v>
      </c>
      <c r="AY511" s="148" t="s">
        <v>127</v>
      </c>
    </row>
    <row r="512" spans="2:51" s="13" customFormat="1" ht="11.25">
      <c r="B512" s="147"/>
      <c r="D512" s="141" t="s">
        <v>139</v>
      </c>
      <c r="E512" s="148" t="s">
        <v>19</v>
      </c>
      <c r="F512" s="149" t="s">
        <v>288</v>
      </c>
      <c r="H512" s="150">
        <v>182.28</v>
      </c>
      <c r="I512" s="151"/>
      <c r="L512" s="147"/>
      <c r="M512" s="152"/>
      <c r="T512" s="153"/>
      <c r="AT512" s="148" t="s">
        <v>139</v>
      </c>
      <c r="AU512" s="148" t="s">
        <v>82</v>
      </c>
      <c r="AV512" s="13" t="s">
        <v>82</v>
      </c>
      <c r="AW512" s="13" t="s">
        <v>33</v>
      </c>
      <c r="AX512" s="13" t="s">
        <v>72</v>
      </c>
      <c r="AY512" s="148" t="s">
        <v>127</v>
      </c>
    </row>
    <row r="513" spans="2:51" s="13" customFormat="1" ht="11.25">
      <c r="B513" s="147"/>
      <c r="D513" s="141" t="s">
        <v>139</v>
      </c>
      <c r="E513" s="148" t="s">
        <v>19</v>
      </c>
      <c r="F513" s="149" t="s">
        <v>289</v>
      </c>
      <c r="H513" s="150">
        <v>31.8</v>
      </c>
      <c r="I513" s="151"/>
      <c r="L513" s="147"/>
      <c r="M513" s="152"/>
      <c r="T513" s="153"/>
      <c r="AT513" s="148" t="s">
        <v>139</v>
      </c>
      <c r="AU513" s="148" t="s">
        <v>82</v>
      </c>
      <c r="AV513" s="13" t="s">
        <v>82</v>
      </c>
      <c r="AW513" s="13" t="s">
        <v>33</v>
      </c>
      <c r="AX513" s="13" t="s">
        <v>72</v>
      </c>
      <c r="AY513" s="148" t="s">
        <v>127</v>
      </c>
    </row>
    <row r="514" spans="2:51" s="15" customFormat="1" ht="11.25">
      <c r="B514" s="161"/>
      <c r="D514" s="141" t="s">
        <v>139</v>
      </c>
      <c r="E514" s="162" t="s">
        <v>19</v>
      </c>
      <c r="F514" s="163" t="s">
        <v>155</v>
      </c>
      <c r="H514" s="164">
        <v>433.28</v>
      </c>
      <c r="I514" s="165"/>
      <c r="L514" s="161"/>
      <c r="M514" s="166"/>
      <c r="T514" s="167"/>
      <c r="AT514" s="162" t="s">
        <v>139</v>
      </c>
      <c r="AU514" s="162" t="s">
        <v>82</v>
      </c>
      <c r="AV514" s="15" t="s">
        <v>128</v>
      </c>
      <c r="AW514" s="15" t="s">
        <v>33</v>
      </c>
      <c r="AX514" s="15" t="s">
        <v>72</v>
      </c>
      <c r="AY514" s="162" t="s">
        <v>127</v>
      </c>
    </row>
    <row r="515" spans="2:51" s="12" customFormat="1" ht="11.25">
      <c r="B515" s="140"/>
      <c r="D515" s="141" t="s">
        <v>139</v>
      </c>
      <c r="E515" s="142" t="s">
        <v>19</v>
      </c>
      <c r="F515" s="143" t="s">
        <v>290</v>
      </c>
      <c r="H515" s="142" t="s">
        <v>19</v>
      </c>
      <c r="I515" s="144"/>
      <c r="L515" s="140"/>
      <c r="M515" s="145"/>
      <c r="T515" s="146"/>
      <c r="AT515" s="142" t="s">
        <v>139</v>
      </c>
      <c r="AU515" s="142" t="s">
        <v>82</v>
      </c>
      <c r="AV515" s="12" t="s">
        <v>80</v>
      </c>
      <c r="AW515" s="12" t="s">
        <v>33</v>
      </c>
      <c r="AX515" s="12" t="s">
        <v>72</v>
      </c>
      <c r="AY515" s="142" t="s">
        <v>127</v>
      </c>
    </row>
    <row r="516" spans="2:51" s="13" customFormat="1" ht="11.25">
      <c r="B516" s="147"/>
      <c r="D516" s="141" t="s">
        <v>139</v>
      </c>
      <c r="E516" s="148" t="s">
        <v>19</v>
      </c>
      <c r="F516" s="149" t="s">
        <v>291</v>
      </c>
      <c r="H516" s="150">
        <v>31.97</v>
      </c>
      <c r="I516" s="151"/>
      <c r="L516" s="147"/>
      <c r="M516" s="152"/>
      <c r="T516" s="153"/>
      <c r="AT516" s="148" t="s">
        <v>139</v>
      </c>
      <c r="AU516" s="148" t="s">
        <v>82</v>
      </c>
      <c r="AV516" s="13" t="s">
        <v>82</v>
      </c>
      <c r="AW516" s="13" t="s">
        <v>33</v>
      </c>
      <c r="AX516" s="13" t="s">
        <v>72</v>
      </c>
      <c r="AY516" s="148" t="s">
        <v>127</v>
      </c>
    </row>
    <row r="517" spans="2:51" s="13" customFormat="1" ht="11.25">
      <c r="B517" s="147"/>
      <c r="D517" s="141" t="s">
        <v>139</v>
      </c>
      <c r="E517" s="148" t="s">
        <v>19</v>
      </c>
      <c r="F517" s="149" t="s">
        <v>292</v>
      </c>
      <c r="H517" s="150">
        <v>71.94</v>
      </c>
      <c r="I517" s="151"/>
      <c r="L517" s="147"/>
      <c r="M517" s="152"/>
      <c r="T517" s="153"/>
      <c r="AT517" s="148" t="s">
        <v>139</v>
      </c>
      <c r="AU517" s="148" t="s">
        <v>82</v>
      </c>
      <c r="AV517" s="13" t="s">
        <v>82</v>
      </c>
      <c r="AW517" s="13" t="s">
        <v>33</v>
      </c>
      <c r="AX517" s="13" t="s">
        <v>72</v>
      </c>
      <c r="AY517" s="148" t="s">
        <v>127</v>
      </c>
    </row>
    <row r="518" spans="2:51" s="13" customFormat="1" ht="11.25">
      <c r="B518" s="147"/>
      <c r="D518" s="141" t="s">
        <v>139</v>
      </c>
      <c r="E518" s="148" t="s">
        <v>19</v>
      </c>
      <c r="F518" s="149" t="s">
        <v>293</v>
      </c>
      <c r="H518" s="150">
        <v>10.71</v>
      </c>
      <c r="I518" s="151"/>
      <c r="L518" s="147"/>
      <c r="M518" s="152"/>
      <c r="T518" s="153"/>
      <c r="AT518" s="148" t="s">
        <v>139</v>
      </c>
      <c r="AU518" s="148" t="s">
        <v>82</v>
      </c>
      <c r="AV518" s="13" t="s">
        <v>82</v>
      </c>
      <c r="AW518" s="13" t="s">
        <v>33</v>
      </c>
      <c r="AX518" s="13" t="s">
        <v>72</v>
      </c>
      <c r="AY518" s="148" t="s">
        <v>127</v>
      </c>
    </row>
    <row r="519" spans="2:51" s="13" customFormat="1" ht="11.25">
      <c r="B519" s="147"/>
      <c r="D519" s="141" t="s">
        <v>139</v>
      </c>
      <c r="E519" s="148" t="s">
        <v>19</v>
      </c>
      <c r="F519" s="149" t="s">
        <v>294</v>
      </c>
      <c r="H519" s="150">
        <v>58.96</v>
      </c>
      <c r="I519" s="151"/>
      <c r="L519" s="147"/>
      <c r="M519" s="152"/>
      <c r="T519" s="153"/>
      <c r="AT519" s="148" t="s">
        <v>139</v>
      </c>
      <c r="AU519" s="148" t="s">
        <v>82</v>
      </c>
      <c r="AV519" s="13" t="s">
        <v>82</v>
      </c>
      <c r="AW519" s="13" t="s">
        <v>33</v>
      </c>
      <c r="AX519" s="13" t="s">
        <v>72</v>
      </c>
      <c r="AY519" s="148" t="s">
        <v>127</v>
      </c>
    </row>
    <row r="520" spans="2:51" s="15" customFormat="1" ht="11.25">
      <c r="B520" s="161"/>
      <c r="D520" s="141" t="s">
        <v>139</v>
      </c>
      <c r="E520" s="162" t="s">
        <v>19</v>
      </c>
      <c r="F520" s="163" t="s">
        <v>155</v>
      </c>
      <c r="H520" s="164">
        <v>173.58</v>
      </c>
      <c r="I520" s="165"/>
      <c r="L520" s="161"/>
      <c r="M520" s="166"/>
      <c r="T520" s="167"/>
      <c r="AT520" s="162" t="s">
        <v>139</v>
      </c>
      <c r="AU520" s="162" t="s">
        <v>82</v>
      </c>
      <c r="AV520" s="15" t="s">
        <v>128</v>
      </c>
      <c r="AW520" s="15" t="s">
        <v>33</v>
      </c>
      <c r="AX520" s="15" t="s">
        <v>72</v>
      </c>
      <c r="AY520" s="162" t="s">
        <v>127</v>
      </c>
    </row>
    <row r="521" spans="2:51" s="12" customFormat="1" ht="11.25">
      <c r="B521" s="140"/>
      <c r="D521" s="141" t="s">
        <v>139</v>
      </c>
      <c r="E521" s="142" t="s">
        <v>19</v>
      </c>
      <c r="F521" s="143" t="s">
        <v>295</v>
      </c>
      <c r="H521" s="142" t="s">
        <v>19</v>
      </c>
      <c r="I521" s="144"/>
      <c r="L521" s="140"/>
      <c r="M521" s="145"/>
      <c r="T521" s="146"/>
      <c r="AT521" s="142" t="s">
        <v>139</v>
      </c>
      <c r="AU521" s="142" t="s">
        <v>82</v>
      </c>
      <c r="AV521" s="12" t="s">
        <v>80</v>
      </c>
      <c r="AW521" s="12" t="s">
        <v>33</v>
      </c>
      <c r="AX521" s="12" t="s">
        <v>72</v>
      </c>
      <c r="AY521" s="142" t="s">
        <v>127</v>
      </c>
    </row>
    <row r="522" spans="2:51" s="13" customFormat="1" ht="11.25">
      <c r="B522" s="147"/>
      <c r="D522" s="141" t="s">
        <v>139</v>
      </c>
      <c r="E522" s="148" t="s">
        <v>19</v>
      </c>
      <c r="F522" s="149" t="s">
        <v>296</v>
      </c>
      <c r="H522" s="150">
        <v>58.4</v>
      </c>
      <c r="I522" s="151"/>
      <c r="L522" s="147"/>
      <c r="M522" s="152"/>
      <c r="T522" s="153"/>
      <c r="AT522" s="148" t="s">
        <v>139</v>
      </c>
      <c r="AU522" s="148" t="s">
        <v>82</v>
      </c>
      <c r="AV522" s="13" t="s">
        <v>82</v>
      </c>
      <c r="AW522" s="13" t="s">
        <v>33</v>
      </c>
      <c r="AX522" s="13" t="s">
        <v>72</v>
      </c>
      <c r="AY522" s="148" t="s">
        <v>127</v>
      </c>
    </row>
    <row r="523" spans="2:51" s="13" customFormat="1" ht="11.25">
      <c r="B523" s="147"/>
      <c r="D523" s="141" t="s">
        <v>139</v>
      </c>
      <c r="E523" s="148" t="s">
        <v>19</v>
      </c>
      <c r="F523" s="149" t="s">
        <v>297</v>
      </c>
      <c r="H523" s="150">
        <v>107.2</v>
      </c>
      <c r="I523" s="151"/>
      <c r="L523" s="147"/>
      <c r="M523" s="152"/>
      <c r="T523" s="153"/>
      <c r="AT523" s="148" t="s">
        <v>139</v>
      </c>
      <c r="AU523" s="148" t="s">
        <v>82</v>
      </c>
      <c r="AV523" s="13" t="s">
        <v>82</v>
      </c>
      <c r="AW523" s="13" t="s">
        <v>33</v>
      </c>
      <c r="AX523" s="13" t="s">
        <v>72</v>
      </c>
      <c r="AY523" s="148" t="s">
        <v>127</v>
      </c>
    </row>
    <row r="524" spans="2:51" s="13" customFormat="1" ht="11.25">
      <c r="B524" s="147"/>
      <c r="D524" s="141" t="s">
        <v>139</v>
      </c>
      <c r="E524" s="148" t="s">
        <v>19</v>
      </c>
      <c r="F524" s="149" t="s">
        <v>298</v>
      </c>
      <c r="H524" s="150">
        <v>98.6</v>
      </c>
      <c r="I524" s="151"/>
      <c r="L524" s="147"/>
      <c r="M524" s="152"/>
      <c r="T524" s="153"/>
      <c r="AT524" s="148" t="s">
        <v>139</v>
      </c>
      <c r="AU524" s="148" t="s">
        <v>82</v>
      </c>
      <c r="AV524" s="13" t="s">
        <v>82</v>
      </c>
      <c r="AW524" s="13" t="s">
        <v>33</v>
      </c>
      <c r="AX524" s="13" t="s">
        <v>72</v>
      </c>
      <c r="AY524" s="148" t="s">
        <v>127</v>
      </c>
    </row>
    <row r="525" spans="2:51" s="13" customFormat="1" ht="11.25">
      <c r="B525" s="147"/>
      <c r="D525" s="141" t="s">
        <v>139</v>
      </c>
      <c r="E525" s="148" t="s">
        <v>19</v>
      </c>
      <c r="F525" s="149" t="s">
        <v>299</v>
      </c>
      <c r="H525" s="150">
        <v>83.9</v>
      </c>
      <c r="I525" s="151"/>
      <c r="L525" s="147"/>
      <c r="M525" s="152"/>
      <c r="T525" s="153"/>
      <c r="AT525" s="148" t="s">
        <v>139</v>
      </c>
      <c r="AU525" s="148" t="s">
        <v>82</v>
      </c>
      <c r="AV525" s="13" t="s">
        <v>82</v>
      </c>
      <c r="AW525" s="13" t="s">
        <v>33</v>
      </c>
      <c r="AX525" s="13" t="s">
        <v>72</v>
      </c>
      <c r="AY525" s="148" t="s">
        <v>127</v>
      </c>
    </row>
    <row r="526" spans="2:51" s="13" customFormat="1" ht="11.25">
      <c r="B526" s="147"/>
      <c r="D526" s="141" t="s">
        <v>139</v>
      </c>
      <c r="E526" s="148" t="s">
        <v>19</v>
      </c>
      <c r="F526" s="149" t="s">
        <v>300</v>
      </c>
      <c r="H526" s="150">
        <v>106</v>
      </c>
      <c r="I526" s="151"/>
      <c r="L526" s="147"/>
      <c r="M526" s="152"/>
      <c r="T526" s="153"/>
      <c r="AT526" s="148" t="s">
        <v>139</v>
      </c>
      <c r="AU526" s="148" t="s">
        <v>82</v>
      </c>
      <c r="AV526" s="13" t="s">
        <v>82</v>
      </c>
      <c r="AW526" s="13" t="s">
        <v>33</v>
      </c>
      <c r="AX526" s="13" t="s">
        <v>72</v>
      </c>
      <c r="AY526" s="148" t="s">
        <v>127</v>
      </c>
    </row>
    <row r="527" spans="2:51" s="13" customFormat="1" ht="11.25">
      <c r="B527" s="147"/>
      <c r="D527" s="141" t="s">
        <v>139</v>
      </c>
      <c r="E527" s="148" t="s">
        <v>19</v>
      </c>
      <c r="F527" s="149" t="s">
        <v>301</v>
      </c>
      <c r="H527" s="150">
        <v>39.4</v>
      </c>
      <c r="I527" s="151"/>
      <c r="L527" s="147"/>
      <c r="M527" s="152"/>
      <c r="T527" s="153"/>
      <c r="AT527" s="148" t="s">
        <v>139</v>
      </c>
      <c r="AU527" s="148" t="s">
        <v>82</v>
      </c>
      <c r="AV527" s="13" t="s">
        <v>82</v>
      </c>
      <c r="AW527" s="13" t="s">
        <v>33</v>
      </c>
      <c r="AX527" s="13" t="s">
        <v>72</v>
      </c>
      <c r="AY527" s="148" t="s">
        <v>127</v>
      </c>
    </row>
    <row r="528" spans="2:51" s="15" customFormat="1" ht="11.25">
      <c r="B528" s="161"/>
      <c r="D528" s="141" t="s">
        <v>139</v>
      </c>
      <c r="E528" s="162" t="s">
        <v>19</v>
      </c>
      <c r="F528" s="163" t="s">
        <v>155</v>
      </c>
      <c r="H528" s="164">
        <v>493.5</v>
      </c>
      <c r="I528" s="165"/>
      <c r="L528" s="161"/>
      <c r="M528" s="166"/>
      <c r="T528" s="167"/>
      <c r="AT528" s="162" t="s">
        <v>139</v>
      </c>
      <c r="AU528" s="162" t="s">
        <v>82</v>
      </c>
      <c r="AV528" s="15" t="s">
        <v>128</v>
      </c>
      <c r="AW528" s="15" t="s">
        <v>33</v>
      </c>
      <c r="AX528" s="15" t="s">
        <v>72</v>
      </c>
      <c r="AY528" s="162" t="s">
        <v>127</v>
      </c>
    </row>
    <row r="529" spans="2:65" s="14" customFormat="1" ht="11.25">
      <c r="B529" s="154"/>
      <c r="D529" s="141" t="s">
        <v>139</v>
      </c>
      <c r="E529" s="155" t="s">
        <v>19</v>
      </c>
      <c r="F529" s="156" t="s">
        <v>145</v>
      </c>
      <c r="H529" s="157">
        <v>1978.24</v>
      </c>
      <c r="I529" s="158"/>
      <c r="L529" s="154"/>
      <c r="M529" s="159"/>
      <c r="T529" s="160"/>
      <c r="AT529" s="155" t="s">
        <v>139</v>
      </c>
      <c r="AU529" s="155" t="s">
        <v>82</v>
      </c>
      <c r="AV529" s="14" t="s">
        <v>135</v>
      </c>
      <c r="AW529" s="14" t="s">
        <v>33</v>
      </c>
      <c r="AX529" s="14" t="s">
        <v>72</v>
      </c>
      <c r="AY529" s="155" t="s">
        <v>127</v>
      </c>
    </row>
    <row r="530" spans="2:65" s="13" customFormat="1" ht="11.25">
      <c r="B530" s="147"/>
      <c r="D530" s="141" t="s">
        <v>139</v>
      </c>
      <c r="E530" s="148" t="s">
        <v>19</v>
      </c>
      <c r="F530" s="149" t="s">
        <v>521</v>
      </c>
      <c r="H530" s="150">
        <v>2968.86</v>
      </c>
      <c r="I530" s="151"/>
      <c r="L530" s="147"/>
      <c r="M530" s="152"/>
      <c r="T530" s="153"/>
      <c r="AT530" s="148" t="s">
        <v>139</v>
      </c>
      <c r="AU530" s="148" t="s">
        <v>82</v>
      </c>
      <c r="AV530" s="13" t="s">
        <v>82</v>
      </c>
      <c r="AW530" s="13" t="s">
        <v>33</v>
      </c>
      <c r="AX530" s="13" t="s">
        <v>80</v>
      </c>
      <c r="AY530" s="148" t="s">
        <v>127</v>
      </c>
    </row>
    <row r="531" spans="2:65" s="1" customFormat="1" ht="37.9" customHeight="1">
      <c r="B531" s="32"/>
      <c r="C531" s="123" t="s">
        <v>522</v>
      </c>
      <c r="D531" s="123" t="s">
        <v>130</v>
      </c>
      <c r="E531" s="124" t="s">
        <v>523</v>
      </c>
      <c r="F531" s="125" t="s">
        <v>524</v>
      </c>
      <c r="G531" s="126" t="s">
        <v>170</v>
      </c>
      <c r="H531" s="127">
        <v>445.21699999999998</v>
      </c>
      <c r="I531" s="128"/>
      <c r="J531" s="129">
        <f>ROUND(I531*H531,2)</f>
        <v>0</v>
      </c>
      <c r="K531" s="125" t="s">
        <v>134</v>
      </c>
      <c r="L531" s="32"/>
      <c r="M531" s="130" t="s">
        <v>19</v>
      </c>
      <c r="N531" s="131" t="s">
        <v>43</v>
      </c>
      <c r="P531" s="132">
        <f>O531*H531</f>
        <v>0</v>
      </c>
      <c r="Q531" s="132">
        <v>0</v>
      </c>
      <c r="R531" s="132">
        <f>Q531*H531</f>
        <v>0</v>
      </c>
      <c r="S531" s="132">
        <v>6.8000000000000005E-2</v>
      </c>
      <c r="T531" s="133">
        <f>S531*H531</f>
        <v>30.274756</v>
      </c>
      <c r="AR531" s="134" t="s">
        <v>135</v>
      </c>
      <c r="AT531" s="134" t="s">
        <v>130</v>
      </c>
      <c r="AU531" s="134" t="s">
        <v>82</v>
      </c>
      <c r="AY531" s="17" t="s">
        <v>127</v>
      </c>
      <c r="BE531" s="135">
        <f>IF(N531="základní",J531,0)</f>
        <v>0</v>
      </c>
      <c r="BF531" s="135">
        <f>IF(N531="snížená",J531,0)</f>
        <v>0</v>
      </c>
      <c r="BG531" s="135">
        <f>IF(N531="zákl. přenesená",J531,0)</f>
        <v>0</v>
      </c>
      <c r="BH531" s="135">
        <f>IF(N531="sníž. přenesená",J531,0)</f>
        <v>0</v>
      </c>
      <c r="BI531" s="135">
        <f>IF(N531="nulová",J531,0)</f>
        <v>0</v>
      </c>
      <c r="BJ531" s="17" t="s">
        <v>80</v>
      </c>
      <c r="BK531" s="135">
        <f>ROUND(I531*H531,2)</f>
        <v>0</v>
      </c>
      <c r="BL531" s="17" t="s">
        <v>135</v>
      </c>
      <c r="BM531" s="134" t="s">
        <v>525</v>
      </c>
    </row>
    <row r="532" spans="2:65" s="1" customFormat="1" ht="11.25">
      <c r="B532" s="32"/>
      <c r="D532" s="136" t="s">
        <v>137</v>
      </c>
      <c r="F532" s="137" t="s">
        <v>526</v>
      </c>
      <c r="I532" s="138"/>
      <c r="L532" s="32"/>
      <c r="M532" s="139"/>
      <c r="T532" s="53"/>
      <c r="AT532" s="17" t="s">
        <v>137</v>
      </c>
      <c r="AU532" s="17" t="s">
        <v>82</v>
      </c>
    </row>
    <row r="533" spans="2:65" s="12" customFormat="1" ht="11.25">
      <c r="B533" s="140"/>
      <c r="D533" s="141" t="s">
        <v>139</v>
      </c>
      <c r="E533" s="142" t="s">
        <v>19</v>
      </c>
      <c r="F533" s="143" t="s">
        <v>140</v>
      </c>
      <c r="H533" s="142" t="s">
        <v>19</v>
      </c>
      <c r="I533" s="144"/>
      <c r="L533" s="140"/>
      <c r="M533" s="145"/>
      <c r="T533" s="146"/>
      <c r="AT533" s="142" t="s">
        <v>139</v>
      </c>
      <c r="AU533" s="142" t="s">
        <v>82</v>
      </c>
      <c r="AV533" s="12" t="s">
        <v>80</v>
      </c>
      <c r="AW533" s="12" t="s">
        <v>33</v>
      </c>
      <c r="AX533" s="12" t="s">
        <v>72</v>
      </c>
      <c r="AY533" s="142" t="s">
        <v>127</v>
      </c>
    </row>
    <row r="534" spans="2:65" s="12" customFormat="1" ht="11.25">
      <c r="B534" s="140"/>
      <c r="D534" s="141" t="s">
        <v>139</v>
      </c>
      <c r="E534" s="142" t="s">
        <v>19</v>
      </c>
      <c r="F534" s="143" t="s">
        <v>185</v>
      </c>
      <c r="H534" s="142" t="s">
        <v>19</v>
      </c>
      <c r="I534" s="144"/>
      <c r="L534" s="140"/>
      <c r="M534" s="145"/>
      <c r="T534" s="146"/>
      <c r="AT534" s="142" t="s">
        <v>139</v>
      </c>
      <c r="AU534" s="142" t="s">
        <v>82</v>
      </c>
      <c r="AV534" s="12" t="s">
        <v>80</v>
      </c>
      <c r="AW534" s="12" t="s">
        <v>33</v>
      </c>
      <c r="AX534" s="12" t="s">
        <v>72</v>
      </c>
      <c r="AY534" s="142" t="s">
        <v>127</v>
      </c>
    </row>
    <row r="535" spans="2:65" s="13" customFormat="1" ht="11.25">
      <c r="B535" s="147"/>
      <c r="D535" s="141" t="s">
        <v>139</v>
      </c>
      <c r="E535" s="148" t="s">
        <v>19</v>
      </c>
      <c r="F535" s="149" t="s">
        <v>527</v>
      </c>
      <c r="H535" s="150">
        <v>39.942</v>
      </c>
      <c r="I535" s="151"/>
      <c r="L535" s="147"/>
      <c r="M535" s="152"/>
      <c r="T535" s="153"/>
      <c r="AT535" s="148" t="s">
        <v>139</v>
      </c>
      <c r="AU535" s="148" t="s">
        <v>82</v>
      </c>
      <c r="AV535" s="13" t="s">
        <v>82</v>
      </c>
      <c r="AW535" s="13" t="s">
        <v>33</v>
      </c>
      <c r="AX535" s="13" t="s">
        <v>72</v>
      </c>
      <c r="AY535" s="148" t="s">
        <v>127</v>
      </c>
    </row>
    <row r="536" spans="2:65" s="13" customFormat="1" ht="11.25">
      <c r="B536" s="147"/>
      <c r="D536" s="141" t="s">
        <v>139</v>
      </c>
      <c r="E536" s="148" t="s">
        <v>19</v>
      </c>
      <c r="F536" s="149" t="s">
        <v>528</v>
      </c>
      <c r="H536" s="150">
        <v>47.165999999999997</v>
      </c>
      <c r="I536" s="151"/>
      <c r="L536" s="147"/>
      <c r="M536" s="152"/>
      <c r="T536" s="153"/>
      <c r="AT536" s="148" t="s">
        <v>139</v>
      </c>
      <c r="AU536" s="148" t="s">
        <v>82</v>
      </c>
      <c r="AV536" s="13" t="s">
        <v>82</v>
      </c>
      <c r="AW536" s="13" t="s">
        <v>33</v>
      </c>
      <c r="AX536" s="13" t="s">
        <v>72</v>
      </c>
      <c r="AY536" s="148" t="s">
        <v>127</v>
      </c>
    </row>
    <row r="537" spans="2:65" s="13" customFormat="1" ht="11.25">
      <c r="B537" s="147"/>
      <c r="D537" s="141" t="s">
        <v>139</v>
      </c>
      <c r="E537" s="148" t="s">
        <v>19</v>
      </c>
      <c r="F537" s="149" t="s">
        <v>529</v>
      </c>
      <c r="H537" s="150">
        <v>43.92</v>
      </c>
      <c r="I537" s="151"/>
      <c r="L537" s="147"/>
      <c r="M537" s="152"/>
      <c r="T537" s="153"/>
      <c r="AT537" s="148" t="s">
        <v>139</v>
      </c>
      <c r="AU537" s="148" t="s">
        <v>82</v>
      </c>
      <c r="AV537" s="13" t="s">
        <v>82</v>
      </c>
      <c r="AW537" s="13" t="s">
        <v>33</v>
      </c>
      <c r="AX537" s="13" t="s">
        <v>72</v>
      </c>
      <c r="AY537" s="148" t="s">
        <v>127</v>
      </c>
    </row>
    <row r="538" spans="2:65" s="12" customFormat="1" ht="11.25">
      <c r="B538" s="140"/>
      <c r="D538" s="141" t="s">
        <v>139</v>
      </c>
      <c r="E538" s="142" t="s">
        <v>19</v>
      </c>
      <c r="F538" s="143" t="s">
        <v>187</v>
      </c>
      <c r="H538" s="142" t="s">
        <v>19</v>
      </c>
      <c r="I538" s="144"/>
      <c r="L538" s="140"/>
      <c r="M538" s="145"/>
      <c r="T538" s="146"/>
      <c r="AT538" s="142" t="s">
        <v>139</v>
      </c>
      <c r="AU538" s="142" t="s">
        <v>82</v>
      </c>
      <c r="AV538" s="12" t="s">
        <v>80</v>
      </c>
      <c r="AW538" s="12" t="s">
        <v>33</v>
      </c>
      <c r="AX538" s="12" t="s">
        <v>72</v>
      </c>
      <c r="AY538" s="142" t="s">
        <v>127</v>
      </c>
    </row>
    <row r="539" spans="2:65" s="13" customFormat="1" ht="11.25">
      <c r="B539" s="147"/>
      <c r="D539" s="141" t="s">
        <v>139</v>
      </c>
      <c r="E539" s="148" t="s">
        <v>19</v>
      </c>
      <c r="F539" s="149" t="s">
        <v>530</v>
      </c>
      <c r="H539" s="150">
        <v>81.251999999999995</v>
      </c>
      <c r="I539" s="151"/>
      <c r="L539" s="147"/>
      <c r="M539" s="152"/>
      <c r="T539" s="153"/>
      <c r="AT539" s="148" t="s">
        <v>139</v>
      </c>
      <c r="AU539" s="148" t="s">
        <v>82</v>
      </c>
      <c r="AV539" s="13" t="s">
        <v>82</v>
      </c>
      <c r="AW539" s="13" t="s">
        <v>33</v>
      </c>
      <c r="AX539" s="13" t="s">
        <v>72</v>
      </c>
      <c r="AY539" s="148" t="s">
        <v>127</v>
      </c>
    </row>
    <row r="540" spans="2:65" s="13" customFormat="1" ht="11.25">
      <c r="B540" s="147"/>
      <c r="D540" s="141" t="s">
        <v>139</v>
      </c>
      <c r="E540" s="148" t="s">
        <v>19</v>
      </c>
      <c r="F540" s="149" t="s">
        <v>531</v>
      </c>
      <c r="H540" s="150">
        <v>29.25</v>
      </c>
      <c r="I540" s="151"/>
      <c r="L540" s="147"/>
      <c r="M540" s="152"/>
      <c r="T540" s="153"/>
      <c r="AT540" s="148" t="s">
        <v>139</v>
      </c>
      <c r="AU540" s="148" t="s">
        <v>82</v>
      </c>
      <c r="AV540" s="13" t="s">
        <v>82</v>
      </c>
      <c r="AW540" s="13" t="s">
        <v>33</v>
      </c>
      <c r="AX540" s="13" t="s">
        <v>72</v>
      </c>
      <c r="AY540" s="148" t="s">
        <v>127</v>
      </c>
    </row>
    <row r="541" spans="2:65" s="13" customFormat="1" ht="11.25">
      <c r="B541" s="147"/>
      <c r="D541" s="141" t="s">
        <v>139</v>
      </c>
      <c r="E541" s="148" t="s">
        <v>19</v>
      </c>
      <c r="F541" s="149" t="s">
        <v>532</v>
      </c>
      <c r="H541" s="150">
        <v>15.135999999999999</v>
      </c>
      <c r="I541" s="151"/>
      <c r="L541" s="147"/>
      <c r="M541" s="152"/>
      <c r="T541" s="153"/>
      <c r="AT541" s="148" t="s">
        <v>139</v>
      </c>
      <c r="AU541" s="148" t="s">
        <v>82</v>
      </c>
      <c r="AV541" s="13" t="s">
        <v>82</v>
      </c>
      <c r="AW541" s="13" t="s">
        <v>33</v>
      </c>
      <c r="AX541" s="13" t="s">
        <v>72</v>
      </c>
      <c r="AY541" s="148" t="s">
        <v>127</v>
      </c>
    </row>
    <row r="542" spans="2:65" s="13" customFormat="1" ht="11.25">
      <c r="B542" s="147"/>
      <c r="D542" s="141" t="s">
        <v>139</v>
      </c>
      <c r="E542" s="148" t="s">
        <v>19</v>
      </c>
      <c r="F542" s="149" t="s">
        <v>533</v>
      </c>
      <c r="H542" s="150">
        <v>22.875</v>
      </c>
      <c r="I542" s="151"/>
      <c r="L542" s="147"/>
      <c r="M542" s="152"/>
      <c r="T542" s="153"/>
      <c r="AT542" s="148" t="s">
        <v>139</v>
      </c>
      <c r="AU542" s="148" t="s">
        <v>82</v>
      </c>
      <c r="AV542" s="13" t="s">
        <v>82</v>
      </c>
      <c r="AW542" s="13" t="s">
        <v>33</v>
      </c>
      <c r="AX542" s="13" t="s">
        <v>72</v>
      </c>
      <c r="AY542" s="148" t="s">
        <v>127</v>
      </c>
    </row>
    <row r="543" spans="2:65" s="13" customFormat="1" ht="11.25">
      <c r="B543" s="147"/>
      <c r="D543" s="141" t="s">
        <v>139</v>
      </c>
      <c r="E543" s="148" t="s">
        <v>19</v>
      </c>
      <c r="F543" s="149" t="s">
        <v>534</v>
      </c>
      <c r="H543" s="150">
        <v>2.9279999999999999</v>
      </c>
      <c r="I543" s="151"/>
      <c r="L543" s="147"/>
      <c r="M543" s="152"/>
      <c r="T543" s="153"/>
      <c r="AT543" s="148" t="s">
        <v>139</v>
      </c>
      <c r="AU543" s="148" t="s">
        <v>82</v>
      </c>
      <c r="AV543" s="13" t="s">
        <v>82</v>
      </c>
      <c r="AW543" s="13" t="s">
        <v>33</v>
      </c>
      <c r="AX543" s="13" t="s">
        <v>72</v>
      </c>
      <c r="AY543" s="148" t="s">
        <v>127</v>
      </c>
    </row>
    <row r="544" spans="2:65" s="12" customFormat="1" ht="11.25">
      <c r="B544" s="140"/>
      <c r="D544" s="141" t="s">
        <v>139</v>
      </c>
      <c r="E544" s="142" t="s">
        <v>19</v>
      </c>
      <c r="F544" s="143" t="s">
        <v>284</v>
      </c>
      <c r="H544" s="142" t="s">
        <v>19</v>
      </c>
      <c r="I544" s="144"/>
      <c r="L544" s="140"/>
      <c r="M544" s="145"/>
      <c r="T544" s="146"/>
      <c r="AT544" s="142" t="s">
        <v>139</v>
      </c>
      <c r="AU544" s="142" t="s">
        <v>82</v>
      </c>
      <c r="AV544" s="12" t="s">
        <v>80</v>
      </c>
      <c r="AW544" s="12" t="s">
        <v>33</v>
      </c>
      <c r="AX544" s="12" t="s">
        <v>72</v>
      </c>
      <c r="AY544" s="142" t="s">
        <v>127</v>
      </c>
    </row>
    <row r="545" spans="2:65" s="13" customFormat="1" ht="11.25">
      <c r="B545" s="147"/>
      <c r="D545" s="141" t="s">
        <v>139</v>
      </c>
      <c r="E545" s="148" t="s">
        <v>19</v>
      </c>
      <c r="F545" s="149" t="s">
        <v>535</v>
      </c>
      <c r="H545" s="150">
        <v>2.64</v>
      </c>
      <c r="I545" s="151"/>
      <c r="L545" s="147"/>
      <c r="M545" s="152"/>
      <c r="T545" s="153"/>
      <c r="AT545" s="148" t="s">
        <v>139</v>
      </c>
      <c r="AU545" s="148" t="s">
        <v>82</v>
      </c>
      <c r="AV545" s="13" t="s">
        <v>82</v>
      </c>
      <c r="AW545" s="13" t="s">
        <v>33</v>
      </c>
      <c r="AX545" s="13" t="s">
        <v>72</v>
      </c>
      <c r="AY545" s="148" t="s">
        <v>127</v>
      </c>
    </row>
    <row r="546" spans="2:65" s="13" customFormat="1" ht="11.25">
      <c r="B546" s="147"/>
      <c r="D546" s="141" t="s">
        <v>139</v>
      </c>
      <c r="E546" s="148" t="s">
        <v>19</v>
      </c>
      <c r="F546" s="149" t="s">
        <v>536</v>
      </c>
      <c r="H546" s="150">
        <v>23.2</v>
      </c>
      <c r="I546" s="151"/>
      <c r="L546" s="147"/>
      <c r="M546" s="152"/>
      <c r="T546" s="153"/>
      <c r="AT546" s="148" t="s">
        <v>139</v>
      </c>
      <c r="AU546" s="148" t="s">
        <v>82</v>
      </c>
      <c r="AV546" s="13" t="s">
        <v>82</v>
      </c>
      <c r="AW546" s="13" t="s">
        <v>33</v>
      </c>
      <c r="AX546" s="13" t="s">
        <v>72</v>
      </c>
      <c r="AY546" s="148" t="s">
        <v>127</v>
      </c>
    </row>
    <row r="547" spans="2:65" s="13" customFormat="1" ht="11.25">
      <c r="B547" s="147"/>
      <c r="D547" s="141" t="s">
        <v>139</v>
      </c>
      <c r="E547" s="148" t="s">
        <v>19</v>
      </c>
      <c r="F547" s="149" t="s">
        <v>537</v>
      </c>
      <c r="H547" s="150">
        <v>19.2</v>
      </c>
      <c r="I547" s="151"/>
      <c r="L547" s="147"/>
      <c r="M547" s="152"/>
      <c r="T547" s="153"/>
      <c r="AT547" s="148" t="s">
        <v>139</v>
      </c>
      <c r="AU547" s="148" t="s">
        <v>82</v>
      </c>
      <c r="AV547" s="13" t="s">
        <v>82</v>
      </c>
      <c r="AW547" s="13" t="s">
        <v>33</v>
      </c>
      <c r="AX547" s="13" t="s">
        <v>72</v>
      </c>
      <c r="AY547" s="148" t="s">
        <v>127</v>
      </c>
    </row>
    <row r="548" spans="2:65" s="13" customFormat="1" ht="11.25">
      <c r="B548" s="147"/>
      <c r="D548" s="141" t="s">
        <v>139</v>
      </c>
      <c r="E548" s="148" t="s">
        <v>19</v>
      </c>
      <c r="F548" s="149" t="s">
        <v>538</v>
      </c>
      <c r="H548" s="150">
        <v>30.6</v>
      </c>
      <c r="I548" s="151"/>
      <c r="L548" s="147"/>
      <c r="M548" s="152"/>
      <c r="T548" s="153"/>
      <c r="AT548" s="148" t="s">
        <v>139</v>
      </c>
      <c r="AU548" s="148" t="s">
        <v>82</v>
      </c>
      <c r="AV548" s="13" t="s">
        <v>82</v>
      </c>
      <c r="AW548" s="13" t="s">
        <v>33</v>
      </c>
      <c r="AX548" s="13" t="s">
        <v>72</v>
      </c>
      <c r="AY548" s="148" t="s">
        <v>127</v>
      </c>
    </row>
    <row r="549" spans="2:65" s="13" customFormat="1" ht="11.25">
      <c r="B549" s="147"/>
      <c r="D549" s="141" t="s">
        <v>139</v>
      </c>
      <c r="E549" s="148" t="s">
        <v>19</v>
      </c>
      <c r="F549" s="149" t="s">
        <v>539</v>
      </c>
      <c r="H549" s="150">
        <v>54</v>
      </c>
      <c r="I549" s="151"/>
      <c r="L549" s="147"/>
      <c r="M549" s="152"/>
      <c r="T549" s="153"/>
      <c r="AT549" s="148" t="s">
        <v>139</v>
      </c>
      <c r="AU549" s="148" t="s">
        <v>82</v>
      </c>
      <c r="AV549" s="13" t="s">
        <v>82</v>
      </c>
      <c r="AW549" s="13" t="s">
        <v>33</v>
      </c>
      <c r="AX549" s="13" t="s">
        <v>72</v>
      </c>
      <c r="AY549" s="148" t="s">
        <v>127</v>
      </c>
    </row>
    <row r="550" spans="2:65" s="13" customFormat="1" ht="11.25">
      <c r="B550" s="147"/>
      <c r="D550" s="141" t="s">
        <v>139</v>
      </c>
      <c r="E550" s="148" t="s">
        <v>19</v>
      </c>
      <c r="F550" s="149" t="s">
        <v>191</v>
      </c>
      <c r="H550" s="150">
        <v>28.861000000000001</v>
      </c>
      <c r="I550" s="151"/>
      <c r="L550" s="147"/>
      <c r="M550" s="152"/>
      <c r="T550" s="153"/>
      <c r="AT550" s="148" t="s">
        <v>139</v>
      </c>
      <c r="AU550" s="148" t="s">
        <v>82</v>
      </c>
      <c r="AV550" s="13" t="s">
        <v>82</v>
      </c>
      <c r="AW550" s="13" t="s">
        <v>33</v>
      </c>
      <c r="AX550" s="13" t="s">
        <v>72</v>
      </c>
      <c r="AY550" s="148" t="s">
        <v>127</v>
      </c>
    </row>
    <row r="551" spans="2:65" s="13" customFormat="1" ht="11.25">
      <c r="B551" s="147"/>
      <c r="D551" s="141" t="s">
        <v>139</v>
      </c>
      <c r="E551" s="148" t="s">
        <v>19</v>
      </c>
      <c r="F551" s="149" t="s">
        <v>192</v>
      </c>
      <c r="H551" s="150">
        <v>4.2469999999999999</v>
      </c>
      <c r="I551" s="151"/>
      <c r="L551" s="147"/>
      <c r="M551" s="152"/>
      <c r="T551" s="153"/>
      <c r="AT551" s="148" t="s">
        <v>139</v>
      </c>
      <c r="AU551" s="148" t="s">
        <v>82</v>
      </c>
      <c r="AV551" s="13" t="s">
        <v>82</v>
      </c>
      <c r="AW551" s="13" t="s">
        <v>33</v>
      </c>
      <c r="AX551" s="13" t="s">
        <v>72</v>
      </c>
      <c r="AY551" s="148" t="s">
        <v>127</v>
      </c>
    </row>
    <row r="552" spans="2:65" s="14" customFormat="1" ht="11.25">
      <c r="B552" s="154"/>
      <c r="D552" s="141" t="s">
        <v>139</v>
      </c>
      <c r="E552" s="155" t="s">
        <v>19</v>
      </c>
      <c r="F552" s="156" t="s">
        <v>145</v>
      </c>
      <c r="H552" s="157">
        <v>445.21699999999998</v>
      </c>
      <c r="I552" s="158"/>
      <c r="L552" s="154"/>
      <c r="M552" s="159"/>
      <c r="T552" s="160"/>
      <c r="AT552" s="155" t="s">
        <v>139</v>
      </c>
      <c r="AU552" s="155" t="s">
        <v>82</v>
      </c>
      <c r="AV552" s="14" t="s">
        <v>135</v>
      </c>
      <c r="AW552" s="14" t="s">
        <v>33</v>
      </c>
      <c r="AX552" s="14" t="s">
        <v>80</v>
      </c>
      <c r="AY552" s="155" t="s">
        <v>127</v>
      </c>
    </row>
    <row r="553" spans="2:65" s="11" customFormat="1" ht="22.9" customHeight="1">
      <c r="B553" s="111"/>
      <c r="D553" s="112" t="s">
        <v>71</v>
      </c>
      <c r="E553" s="121" t="s">
        <v>540</v>
      </c>
      <c r="F553" s="121" t="s">
        <v>541</v>
      </c>
      <c r="I553" s="114"/>
      <c r="J553" s="122">
        <f>BK553</f>
        <v>0</v>
      </c>
      <c r="L553" s="111"/>
      <c r="M553" s="116"/>
      <c r="P553" s="117">
        <f>SUM(P554:P568)</f>
        <v>0</v>
      </c>
      <c r="R553" s="117">
        <f>SUM(R554:R568)</f>
        <v>0</v>
      </c>
      <c r="T553" s="118">
        <f>SUM(T554:T568)</f>
        <v>0</v>
      </c>
      <c r="AR553" s="112" t="s">
        <v>80</v>
      </c>
      <c r="AT553" s="119" t="s">
        <v>71</v>
      </c>
      <c r="AU553" s="119" t="s">
        <v>80</v>
      </c>
      <c r="AY553" s="112" t="s">
        <v>127</v>
      </c>
      <c r="BK553" s="120">
        <f>SUM(BK554:BK568)</f>
        <v>0</v>
      </c>
    </row>
    <row r="554" spans="2:65" s="1" customFormat="1" ht="37.9" customHeight="1">
      <c r="B554" s="32"/>
      <c r="C554" s="123" t="s">
        <v>542</v>
      </c>
      <c r="D554" s="123" t="s">
        <v>130</v>
      </c>
      <c r="E554" s="124" t="s">
        <v>543</v>
      </c>
      <c r="F554" s="125" t="s">
        <v>544</v>
      </c>
      <c r="G554" s="126" t="s">
        <v>159</v>
      </c>
      <c r="H554" s="127">
        <v>286.899</v>
      </c>
      <c r="I554" s="128"/>
      <c r="J554" s="129">
        <f>ROUND(I554*H554,2)</f>
        <v>0</v>
      </c>
      <c r="K554" s="125" t="s">
        <v>134</v>
      </c>
      <c r="L554" s="32"/>
      <c r="M554" s="130" t="s">
        <v>19</v>
      </c>
      <c r="N554" s="131" t="s">
        <v>43</v>
      </c>
      <c r="P554" s="132">
        <f>O554*H554</f>
        <v>0</v>
      </c>
      <c r="Q554" s="132">
        <v>0</v>
      </c>
      <c r="R554" s="132">
        <f>Q554*H554</f>
        <v>0</v>
      </c>
      <c r="S554" s="132">
        <v>0</v>
      </c>
      <c r="T554" s="133">
        <f>S554*H554</f>
        <v>0</v>
      </c>
      <c r="AR554" s="134" t="s">
        <v>135</v>
      </c>
      <c r="AT554" s="134" t="s">
        <v>130</v>
      </c>
      <c r="AU554" s="134" t="s">
        <v>82</v>
      </c>
      <c r="AY554" s="17" t="s">
        <v>127</v>
      </c>
      <c r="BE554" s="135">
        <f>IF(N554="základní",J554,0)</f>
        <v>0</v>
      </c>
      <c r="BF554" s="135">
        <f>IF(N554="snížená",J554,0)</f>
        <v>0</v>
      </c>
      <c r="BG554" s="135">
        <f>IF(N554="zákl. přenesená",J554,0)</f>
        <v>0</v>
      </c>
      <c r="BH554" s="135">
        <f>IF(N554="sníž. přenesená",J554,0)</f>
        <v>0</v>
      </c>
      <c r="BI554" s="135">
        <f>IF(N554="nulová",J554,0)</f>
        <v>0</v>
      </c>
      <c r="BJ554" s="17" t="s">
        <v>80</v>
      </c>
      <c r="BK554" s="135">
        <f>ROUND(I554*H554,2)</f>
        <v>0</v>
      </c>
      <c r="BL554" s="17" t="s">
        <v>135</v>
      </c>
      <c r="BM554" s="134" t="s">
        <v>545</v>
      </c>
    </row>
    <row r="555" spans="2:65" s="1" customFormat="1" ht="11.25">
      <c r="B555" s="32"/>
      <c r="D555" s="136" t="s">
        <v>137</v>
      </c>
      <c r="F555" s="137" t="s">
        <v>546</v>
      </c>
      <c r="I555" s="138"/>
      <c r="L555" s="32"/>
      <c r="M555" s="139"/>
      <c r="T555" s="53"/>
      <c r="AT555" s="17" t="s">
        <v>137</v>
      </c>
      <c r="AU555" s="17" t="s">
        <v>82</v>
      </c>
    </row>
    <row r="556" spans="2:65" s="1" customFormat="1" ht="62.65" customHeight="1">
      <c r="B556" s="32"/>
      <c r="C556" s="123" t="s">
        <v>547</v>
      </c>
      <c r="D556" s="123" t="s">
        <v>130</v>
      </c>
      <c r="E556" s="124" t="s">
        <v>548</v>
      </c>
      <c r="F556" s="125" t="s">
        <v>549</v>
      </c>
      <c r="G556" s="126" t="s">
        <v>159</v>
      </c>
      <c r="H556" s="127">
        <v>3442.788</v>
      </c>
      <c r="I556" s="128"/>
      <c r="J556" s="129">
        <f>ROUND(I556*H556,2)</f>
        <v>0</v>
      </c>
      <c r="K556" s="125" t="s">
        <v>134</v>
      </c>
      <c r="L556" s="32"/>
      <c r="M556" s="130" t="s">
        <v>19</v>
      </c>
      <c r="N556" s="131" t="s">
        <v>43</v>
      </c>
      <c r="P556" s="132">
        <f>O556*H556</f>
        <v>0</v>
      </c>
      <c r="Q556" s="132">
        <v>0</v>
      </c>
      <c r="R556" s="132">
        <f>Q556*H556</f>
        <v>0</v>
      </c>
      <c r="S556" s="132">
        <v>0</v>
      </c>
      <c r="T556" s="133">
        <f>S556*H556</f>
        <v>0</v>
      </c>
      <c r="AR556" s="134" t="s">
        <v>135</v>
      </c>
      <c r="AT556" s="134" t="s">
        <v>130</v>
      </c>
      <c r="AU556" s="134" t="s">
        <v>82</v>
      </c>
      <c r="AY556" s="17" t="s">
        <v>127</v>
      </c>
      <c r="BE556" s="135">
        <f>IF(N556="základní",J556,0)</f>
        <v>0</v>
      </c>
      <c r="BF556" s="135">
        <f>IF(N556="snížená",J556,0)</f>
        <v>0</v>
      </c>
      <c r="BG556" s="135">
        <f>IF(N556="zákl. přenesená",J556,0)</f>
        <v>0</v>
      </c>
      <c r="BH556" s="135">
        <f>IF(N556="sníž. přenesená",J556,0)</f>
        <v>0</v>
      </c>
      <c r="BI556" s="135">
        <f>IF(N556="nulová",J556,0)</f>
        <v>0</v>
      </c>
      <c r="BJ556" s="17" t="s">
        <v>80</v>
      </c>
      <c r="BK556" s="135">
        <f>ROUND(I556*H556,2)</f>
        <v>0</v>
      </c>
      <c r="BL556" s="17" t="s">
        <v>135</v>
      </c>
      <c r="BM556" s="134" t="s">
        <v>550</v>
      </c>
    </row>
    <row r="557" spans="2:65" s="1" customFormat="1" ht="11.25">
      <c r="B557" s="32"/>
      <c r="D557" s="136" t="s">
        <v>137</v>
      </c>
      <c r="F557" s="137" t="s">
        <v>551</v>
      </c>
      <c r="I557" s="138"/>
      <c r="L557" s="32"/>
      <c r="M557" s="139"/>
      <c r="T557" s="53"/>
      <c r="AT557" s="17" t="s">
        <v>137</v>
      </c>
      <c r="AU557" s="17" t="s">
        <v>82</v>
      </c>
    </row>
    <row r="558" spans="2:65" s="13" customFormat="1" ht="11.25">
      <c r="B558" s="147"/>
      <c r="D558" s="141" t="s">
        <v>139</v>
      </c>
      <c r="F558" s="149" t="s">
        <v>552</v>
      </c>
      <c r="H558" s="150">
        <v>3442.788</v>
      </c>
      <c r="I558" s="151"/>
      <c r="L558" s="147"/>
      <c r="M558" s="152"/>
      <c r="T558" s="153"/>
      <c r="AT558" s="148" t="s">
        <v>139</v>
      </c>
      <c r="AU558" s="148" t="s">
        <v>82</v>
      </c>
      <c r="AV558" s="13" t="s">
        <v>82</v>
      </c>
      <c r="AW558" s="13" t="s">
        <v>4</v>
      </c>
      <c r="AX558" s="13" t="s">
        <v>80</v>
      </c>
      <c r="AY558" s="148" t="s">
        <v>127</v>
      </c>
    </row>
    <row r="559" spans="2:65" s="1" customFormat="1" ht="44.25" customHeight="1">
      <c r="B559" s="32"/>
      <c r="C559" s="123" t="s">
        <v>553</v>
      </c>
      <c r="D559" s="123" t="s">
        <v>130</v>
      </c>
      <c r="E559" s="124" t="s">
        <v>554</v>
      </c>
      <c r="F559" s="125" t="s">
        <v>555</v>
      </c>
      <c r="G559" s="126" t="s">
        <v>159</v>
      </c>
      <c r="H559" s="127">
        <v>11.845000000000001</v>
      </c>
      <c r="I559" s="128"/>
      <c r="J559" s="129">
        <f>ROUND(I559*H559,2)</f>
        <v>0</v>
      </c>
      <c r="K559" s="125" t="s">
        <v>134</v>
      </c>
      <c r="L559" s="32"/>
      <c r="M559" s="130" t="s">
        <v>19</v>
      </c>
      <c r="N559" s="131" t="s">
        <v>43</v>
      </c>
      <c r="P559" s="132">
        <f>O559*H559</f>
        <v>0</v>
      </c>
      <c r="Q559" s="132">
        <v>0</v>
      </c>
      <c r="R559" s="132">
        <f>Q559*H559</f>
        <v>0</v>
      </c>
      <c r="S559" s="132">
        <v>0</v>
      </c>
      <c r="T559" s="133">
        <f>S559*H559</f>
        <v>0</v>
      </c>
      <c r="AR559" s="134" t="s">
        <v>135</v>
      </c>
      <c r="AT559" s="134" t="s">
        <v>130</v>
      </c>
      <c r="AU559" s="134" t="s">
        <v>82</v>
      </c>
      <c r="AY559" s="17" t="s">
        <v>127</v>
      </c>
      <c r="BE559" s="135">
        <f>IF(N559="základní",J559,0)</f>
        <v>0</v>
      </c>
      <c r="BF559" s="135">
        <f>IF(N559="snížená",J559,0)</f>
        <v>0</v>
      </c>
      <c r="BG559" s="135">
        <f>IF(N559="zákl. přenesená",J559,0)</f>
        <v>0</v>
      </c>
      <c r="BH559" s="135">
        <f>IF(N559="sníž. přenesená",J559,0)</f>
        <v>0</v>
      </c>
      <c r="BI559" s="135">
        <f>IF(N559="nulová",J559,0)</f>
        <v>0</v>
      </c>
      <c r="BJ559" s="17" t="s">
        <v>80</v>
      </c>
      <c r="BK559" s="135">
        <f>ROUND(I559*H559,2)</f>
        <v>0</v>
      </c>
      <c r="BL559" s="17" t="s">
        <v>135</v>
      </c>
      <c r="BM559" s="134" t="s">
        <v>556</v>
      </c>
    </row>
    <row r="560" spans="2:65" s="1" customFormat="1" ht="11.25">
      <c r="B560" s="32"/>
      <c r="D560" s="136" t="s">
        <v>137</v>
      </c>
      <c r="F560" s="137" t="s">
        <v>557</v>
      </c>
      <c r="I560" s="138"/>
      <c r="L560" s="32"/>
      <c r="M560" s="139"/>
      <c r="T560" s="53"/>
      <c r="AT560" s="17" t="s">
        <v>137</v>
      </c>
      <c r="AU560" s="17" t="s">
        <v>82</v>
      </c>
    </row>
    <row r="561" spans="2:65" s="1" customFormat="1" ht="37.9" customHeight="1">
      <c r="B561" s="32"/>
      <c r="C561" s="123" t="s">
        <v>558</v>
      </c>
      <c r="D561" s="123" t="s">
        <v>130</v>
      </c>
      <c r="E561" s="124" t="s">
        <v>559</v>
      </c>
      <c r="F561" s="125" t="s">
        <v>560</v>
      </c>
      <c r="G561" s="126" t="s">
        <v>159</v>
      </c>
      <c r="H561" s="127">
        <v>54.753999999999998</v>
      </c>
      <c r="I561" s="128"/>
      <c r="J561" s="129">
        <f>ROUND(I561*H561,2)</f>
        <v>0</v>
      </c>
      <c r="K561" s="125" t="s">
        <v>134</v>
      </c>
      <c r="L561" s="32"/>
      <c r="M561" s="130" t="s">
        <v>19</v>
      </c>
      <c r="N561" s="131" t="s">
        <v>43</v>
      </c>
      <c r="P561" s="132">
        <f>O561*H561</f>
        <v>0</v>
      </c>
      <c r="Q561" s="132">
        <v>0</v>
      </c>
      <c r="R561" s="132">
        <f>Q561*H561</f>
        <v>0</v>
      </c>
      <c r="S561" s="132">
        <v>0</v>
      </c>
      <c r="T561" s="133">
        <f>S561*H561</f>
        <v>0</v>
      </c>
      <c r="AR561" s="134" t="s">
        <v>135</v>
      </c>
      <c r="AT561" s="134" t="s">
        <v>130</v>
      </c>
      <c r="AU561" s="134" t="s">
        <v>82</v>
      </c>
      <c r="AY561" s="17" t="s">
        <v>127</v>
      </c>
      <c r="BE561" s="135">
        <f>IF(N561="základní",J561,0)</f>
        <v>0</v>
      </c>
      <c r="BF561" s="135">
        <f>IF(N561="snížená",J561,0)</f>
        <v>0</v>
      </c>
      <c r="BG561" s="135">
        <f>IF(N561="zákl. přenesená",J561,0)</f>
        <v>0</v>
      </c>
      <c r="BH561" s="135">
        <f>IF(N561="sníž. přenesená",J561,0)</f>
        <v>0</v>
      </c>
      <c r="BI561" s="135">
        <f>IF(N561="nulová",J561,0)</f>
        <v>0</v>
      </c>
      <c r="BJ561" s="17" t="s">
        <v>80</v>
      </c>
      <c r="BK561" s="135">
        <f>ROUND(I561*H561,2)</f>
        <v>0</v>
      </c>
      <c r="BL561" s="17" t="s">
        <v>135</v>
      </c>
      <c r="BM561" s="134" t="s">
        <v>561</v>
      </c>
    </row>
    <row r="562" spans="2:65" s="1" customFormat="1" ht="11.25">
      <c r="B562" s="32"/>
      <c r="D562" s="136" t="s">
        <v>137</v>
      </c>
      <c r="F562" s="137" t="s">
        <v>562</v>
      </c>
      <c r="I562" s="138"/>
      <c r="L562" s="32"/>
      <c r="M562" s="139"/>
      <c r="T562" s="53"/>
      <c r="AT562" s="17" t="s">
        <v>137</v>
      </c>
      <c r="AU562" s="17" t="s">
        <v>82</v>
      </c>
    </row>
    <row r="563" spans="2:65" s="1" customFormat="1" ht="55.5" customHeight="1">
      <c r="B563" s="32"/>
      <c r="C563" s="123" t="s">
        <v>563</v>
      </c>
      <c r="D563" s="123" t="s">
        <v>130</v>
      </c>
      <c r="E563" s="124" t="s">
        <v>564</v>
      </c>
      <c r="F563" s="125" t="s">
        <v>565</v>
      </c>
      <c r="G563" s="126" t="s">
        <v>159</v>
      </c>
      <c r="H563" s="127">
        <v>60.381999999999998</v>
      </c>
      <c r="I563" s="128"/>
      <c r="J563" s="129">
        <f>ROUND(I563*H563,2)</f>
        <v>0</v>
      </c>
      <c r="K563" s="125" t="s">
        <v>134</v>
      </c>
      <c r="L563" s="32"/>
      <c r="M563" s="130" t="s">
        <v>19</v>
      </c>
      <c r="N563" s="131" t="s">
        <v>43</v>
      </c>
      <c r="P563" s="132">
        <f>O563*H563</f>
        <v>0</v>
      </c>
      <c r="Q563" s="132">
        <v>0</v>
      </c>
      <c r="R563" s="132">
        <f>Q563*H563</f>
        <v>0</v>
      </c>
      <c r="S563" s="132">
        <v>0</v>
      </c>
      <c r="T563" s="133">
        <f>S563*H563</f>
        <v>0</v>
      </c>
      <c r="AR563" s="134" t="s">
        <v>135</v>
      </c>
      <c r="AT563" s="134" t="s">
        <v>130</v>
      </c>
      <c r="AU563" s="134" t="s">
        <v>82</v>
      </c>
      <c r="AY563" s="17" t="s">
        <v>127</v>
      </c>
      <c r="BE563" s="135">
        <f>IF(N563="základní",J563,0)</f>
        <v>0</v>
      </c>
      <c r="BF563" s="135">
        <f>IF(N563="snížená",J563,0)</f>
        <v>0</v>
      </c>
      <c r="BG563" s="135">
        <f>IF(N563="zákl. přenesená",J563,0)</f>
        <v>0</v>
      </c>
      <c r="BH563" s="135">
        <f>IF(N563="sníž. přenesená",J563,0)</f>
        <v>0</v>
      </c>
      <c r="BI563" s="135">
        <f>IF(N563="nulová",J563,0)</f>
        <v>0</v>
      </c>
      <c r="BJ563" s="17" t="s">
        <v>80</v>
      </c>
      <c r="BK563" s="135">
        <f>ROUND(I563*H563,2)</f>
        <v>0</v>
      </c>
      <c r="BL563" s="17" t="s">
        <v>135</v>
      </c>
      <c r="BM563" s="134" t="s">
        <v>566</v>
      </c>
    </row>
    <row r="564" spans="2:65" s="1" customFormat="1" ht="11.25">
      <c r="B564" s="32"/>
      <c r="D564" s="136" t="s">
        <v>137</v>
      </c>
      <c r="F564" s="137" t="s">
        <v>567</v>
      </c>
      <c r="I564" s="138"/>
      <c r="L564" s="32"/>
      <c r="M564" s="139"/>
      <c r="T564" s="53"/>
      <c r="AT564" s="17" t="s">
        <v>137</v>
      </c>
      <c r="AU564" s="17" t="s">
        <v>82</v>
      </c>
    </row>
    <row r="565" spans="2:65" s="1" customFormat="1" ht="44.25" customHeight="1">
      <c r="B565" s="32"/>
      <c r="C565" s="123" t="s">
        <v>568</v>
      </c>
      <c r="D565" s="123" t="s">
        <v>130</v>
      </c>
      <c r="E565" s="124" t="s">
        <v>569</v>
      </c>
      <c r="F565" s="125" t="s">
        <v>570</v>
      </c>
      <c r="G565" s="126" t="s">
        <v>159</v>
      </c>
      <c r="H565" s="127">
        <v>154.09899999999999</v>
      </c>
      <c r="I565" s="128"/>
      <c r="J565" s="129">
        <f>ROUND(I565*H565,2)</f>
        <v>0</v>
      </c>
      <c r="K565" s="125" t="s">
        <v>134</v>
      </c>
      <c r="L565" s="32"/>
      <c r="M565" s="130" t="s">
        <v>19</v>
      </c>
      <c r="N565" s="131" t="s">
        <v>43</v>
      </c>
      <c r="P565" s="132">
        <f>O565*H565</f>
        <v>0</v>
      </c>
      <c r="Q565" s="132">
        <v>0</v>
      </c>
      <c r="R565" s="132">
        <f>Q565*H565</f>
        <v>0</v>
      </c>
      <c r="S565" s="132">
        <v>0</v>
      </c>
      <c r="T565" s="133">
        <f>S565*H565</f>
        <v>0</v>
      </c>
      <c r="AR565" s="134" t="s">
        <v>135</v>
      </c>
      <c r="AT565" s="134" t="s">
        <v>130</v>
      </c>
      <c r="AU565" s="134" t="s">
        <v>82</v>
      </c>
      <c r="AY565" s="17" t="s">
        <v>127</v>
      </c>
      <c r="BE565" s="135">
        <f>IF(N565="základní",J565,0)</f>
        <v>0</v>
      </c>
      <c r="BF565" s="135">
        <f>IF(N565="snížená",J565,0)</f>
        <v>0</v>
      </c>
      <c r="BG565" s="135">
        <f>IF(N565="zákl. přenesená",J565,0)</f>
        <v>0</v>
      </c>
      <c r="BH565" s="135">
        <f>IF(N565="sníž. přenesená",J565,0)</f>
        <v>0</v>
      </c>
      <c r="BI565" s="135">
        <f>IF(N565="nulová",J565,0)</f>
        <v>0</v>
      </c>
      <c r="BJ565" s="17" t="s">
        <v>80</v>
      </c>
      <c r="BK565" s="135">
        <f>ROUND(I565*H565,2)</f>
        <v>0</v>
      </c>
      <c r="BL565" s="17" t="s">
        <v>135</v>
      </c>
      <c r="BM565" s="134" t="s">
        <v>571</v>
      </c>
    </row>
    <row r="566" spans="2:65" s="1" customFormat="1" ht="11.25">
      <c r="B566" s="32"/>
      <c r="D566" s="136" t="s">
        <v>137</v>
      </c>
      <c r="F566" s="137" t="s">
        <v>572</v>
      </c>
      <c r="I566" s="138"/>
      <c r="L566" s="32"/>
      <c r="M566" s="139"/>
      <c r="T566" s="53"/>
      <c r="AT566" s="17" t="s">
        <v>137</v>
      </c>
      <c r="AU566" s="17" t="s">
        <v>82</v>
      </c>
    </row>
    <row r="567" spans="2:65" s="1" customFormat="1" ht="37.9" customHeight="1">
      <c r="B567" s="32"/>
      <c r="C567" s="123" t="s">
        <v>573</v>
      </c>
      <c r="D567" s="123" t="s">
        <v>130</v>
      </c>
      <c r="E567" s="124" t="s">
        <v>574</v>
      </c>
      <c r="F567" s="125" t="s">
        <v>575</v>
      </c>
      <c r="G567" s="126" t="s">
        <v>159</v>
      </c>
      <c r="H567" s="127">
        <v>5.8159999999999998</v>
      </c>
      <c r="I567" s="128"/>
      <c r="J567" s="129">
        <f>ROUND(I567*H567,2)</f>
        <v>0</v>
      </c>
      <c r="K567" s="125" t="s">
        <v>134</v>
      </c>
      <c r="L567" s="32"/>
      <c r="M567" s="130" t="s">
        <v>19</v>
      </c>
      <c r="N567" s="131" t="s">
        <v>43</v>
      </c>
      <c r="P567" s="132">
        <f>O567*H567</f>
        <v>0</v>
      </c>
      <c r="Q567" s="132">
        <v>0</v>
      </c>
      <c r="R567" s="132">
        <f>Q567*H567</f>
        <v>0</v>
      </c>
      <c r="S567" s="132">
        <v>0</v>
      </c>
      <c r="T567" s="133">
        <f>S567*H567</f>
        <v>0</v>
      </c>
      <c r="AR567" s="134" t="s">
        <v>135</v>
      </c>
      <c r="AT567" s="134" t="s">
        <v>130</v>
      </c>
      <c r="AU567" s="134" t="s">
        <v>82</v>
      </c>
      <c r="AY567" s="17" t="s">
        <v>127</v>
      </c>
      <c r="BE567" s="135">
        <f>IF(N567="základní",J567,0)</f>
        <v>0</v>
      </c>
      <c r="BF567" s="135">
        <f>IF(N567="snížená",J567,0)</f>
        <v>0</v>
      </c>
      <c r="BG567" s="135">
        <f>IF(N567="zákl. přenesená",J567,0)</f>
        <v>0</v>
      </c>
      <c r="BH567" s="135">
        <f>IF(N567="sníž. přenesená",J567,0)</f>
        <v>0</v>
      </c>
      <c r="BI567" s="135">
        <f>IF(N567="nulová",J567,0)</f>
        <v>0</v>
      </c>
      <c r="BJ567" s="17" t="s">
        <v>80</v>
      </c>
      <c r="BK567" s="135">
        <f>ROUND(I567*H567,2)</f>
        <v>0</v>
      </c>
      <c r="BL567" s="17" t="s">
        <v>135</v>
      </c>
      <c r="BM567" s="134" t="s">
        <v>576</v>
      </c>
    </row>
    <row r="568" spans="2:65" s="1" customFormat="1" ht="11.25">
      <c r="B568" s="32"/>
      <c r="D568" s="136" t="s">
        <v>137</v>
      </c>
      <c r="F568" s="137" t="s">
        <v>577</v>
      </c>
      <c r="I568" s="138"/>
      <c r="L568" s="32"/>
      <c r="M568" s="139"/>
      <c r="T568" s="53"/>
      <c r="AT568" s="17" t="s">
        <v>137</v>
      </c>
      <c r="AU568" s="17" t="s">
        <v>82</v>
      </c>
    </row>
    <row r="569" spans="2:65" s="11" customFormat="1" ht="22.9" customHeight="1">
      <c r="B569" s="111"/>
      <c r="D569" s="112" t="s">
        <v>71</v>
      </c>
      <c r="E569" s="121" t="s">
        <v>578</v>
      </c>
      <c r="F569" s="121" t="s">
        <v>579</v>
      </c>
      <c r="I569" s="114"/>
      <c r="J569" s="122">
        <f>BK569</f>
        <v>0</v>
      </c>
      <c r="L569" s="111"/>
      <c r="M569" s="116"/>
      <c r="P569" s="117">
        <f>SUM(P570:P571)</f>
        <v>0</v>
      </c>
      <c r="R569" s="117">
        <f>SUM(R570:R571)</f>
        <v>0</v>
      </c>
      <c r="T569" s="118">
        <f>SUM(T570:T571)</f>
        <v>0</v>
      </c>
      <c r="AR569" s="112" t="s">
        <v>80</v>
      </c>
      <c r="AT569" s="119" t="s">
        <v>71</v>
      </c>
      <c r="AU569" s="119" t="s">
        <v>80</v>
      </c>
      <c r="AY569" s="112" t="s">
        <v>127</v>
      </c>
      <c r="BK569" s="120">
        <f>SUM(BK570:BK571)</f>
        <v>0</v>
      </c>
    </row>
    <row r="570" spans="2:65" s="1" customFormat="1" ht="55.5" customHeight="1">
      <c r="B570" s="32"/>
      <c r="C570" s="123" t="s">
        <v>580</v>
      </c>
      <c r="D570" s="123" t="s">
        <v>130</v>
      </c>
      <c r="E570" s="124" t="s">
        <v>581</v>
      </c>
      <c r="F570" s="125" t="s">
        <v>582</v>
      </c>
      <c r="G570" s="126" t="s">
        <v>159</v>
      </c>
      <c r="H570" s="127">
        <v>242.822</v>
      </c>
      <c r="I570" s="128"/>
      <c r="J570" s="129">
        <f>ROUND(I570*H570,2)</f>
        <v>0</v>
      </c>
      <c r="K570" s="125" t="s">
        <v>134</v>
      </c>
      <c r="L570" s="32"/>
      <c r="M570" s="130" t="s">
        <v>19</v>
      </c>
      <c r="N570" s="131" t="s">
        <v>43</v>
      </c>
      <c r="P570" s="132">
        <f>O570*H570</f>
        <v>0</v>
      </c>
      <c r="Q570" s="132">
        <v>0</v>
      </c>
      <c r="R570" s="132">
        <f>Q570*H570</f>
        <v>0</v>
      </c>
      <c r="S570" s="132">
        <v>0</v>
      </c>
      <c r="T570" s="133">
        <f>S570*H570</f>
        <v>0</v>
      </c>
      <c r="AR570" s="134" t="s">
        <v>135</v>
      </c>
      <c r="AT570" s="134" t="s">
        <v>130</v>
      </c>
      <c r="AU570" s="134" t="s">
        <v>82</v>
      </c>
      <c r="AY570" s="17" t="s">
        <v>127</v>
      </c>
      <c r="BE570" s="135">
        <f>IF(N570="základní",J570,0)</f>
        <v>0</v>
      </c>
      <c r="BF570" s="135">
        <f>IF(N570="snížená",J570,0)</f>
        <v>0</v>
      </c>
      <c r="BG570" s="135">
        <f>IF(N570="zákl. přenesená",J570,0)</f>
        <v>0</v>
      </c>
      <c r="BH570" s="135">
        <f>IF(N570="sníž. přenesená",J570,0)</f>
        <v>0</v>
      </c>
      <c r="BI570" s="135">
        <f>IF(N570="nulová",J570,0)</f>
        <v>0</v>
      </c>
      <c r="BJ570" s="17" t="s">
        <v>80</v>
      </c>
      <c r="BK570" s="135">
        <f>ROUND(I570*H570,2)</f>
        <v>0</v>
      </c>
      <c r="BL570" s="17" t="s">
        <v>135</v>
      </c>
      <c r="BM570" s="134" t="s">
        <v>583</v>
      </c>
    </row>
    <row r="571" spans="2:65" s="1" customFormat="1" ht="11.25">
      <c r="B571" s="32"/>
      <c r="D571" s="136" t="s">
        <v>137</v>
      </c>
      <c r="F571" s="137" t="s">
        <v>584</v>
      </c>
      <c r="I571" s="138"/>
      <c r="L571" s="32"/>
      <c r="M571" s="139"/>
      <c r="T571" s="53"/>
      <c r="AT571" s="17" t="s">
        <v>137</v>
      </c>
      <c r="AU571" s="17" t="s">
        <v>82</v>
      </c>
    </row>
    <row r="572" spans="2:65" s="11" customFormat="1" ht="25.9" customHeight="1">
      <c r="B572" s="111"/>
      <c r="D572" s="112" t="s">
        <v>71</v>
      </c>
      <c r="E572" s="113" t="s">
        <v>585</v>
      </c>
      <c r="F572" s="113" t="s">
        <v>586</v>
      </c>
      <c r="I572" s="114"/>
      <c r="J572" s="115">
        <f>BK572</f>
        <v>0</v>
      </c>
      <c r="L572" s="111"/>
      <c r="M572" s="116"/>
      <c r="P572" s="117">
        <f>P573+P620+P709+P730+P775+P801+P851+P928+P1050+P1069+P1093+P1154+P1170</f>
        <v>0</v>
      </c>
      <c r="R572" s="117">
        <f>R573+R620+R709+R730+R775+R801+R851+R928+R1050+R1069+R1093+R1154+R1170</f>
        <v>114.6288964</v>
      </c>
      <c r="T572" s="118">
        <f>T573+T620+T709+T730+T775+T801+T851+T928+T1050+T1069+T1093+T1154+T1170</f>
        <v>6.1134217800000004</v>
      </c>
      <c r="AR572" s="112" t="s">
        <v>82</v>
      </c>
      <c r="AT572" s="119" t="s">
        <v>71</v>
      </c>
      <c r="AU572" s="119" t="s">
        <v>72</v>
      </c>
      <c r="AY572" s="112" t="s">
        <v>127</v>
      </c>
      <c r="BK572" s="120">
        <f>BK573+BK620+BK709+BK730+BK775+BK801+BK851+BK928+BK1050+BK1069+BK1093+BK1154+BK1170</f>
        <v>0</v>
      </c>
    </row>
    <row r="573" spans="2:65" s="11" customFormat="1" ht="22.9" customHeight="1">
      <c r="B573" s="111"/>
      <c r="D573" s="112" t="s">
        <v>71</v>
      </c>
      <c r="E573" s="121" t="s">
        <v>587</v>
      </c>
      <c r="F573" s="121" t="s">
        <v>588</v>
      </c>
      <c r="I573" s="114"/>
      <c r="J573" s="122">
        <f>BK573</f>
        <v>0</v>
      </c>
      <c r="L573" s="111"/>
      <c r="M573" s="116"/>
      <c r="P573" s="117">
        <f>SUM(P574:P619)</f>
        <v>0</v>
      </c>
      <c r="R573" s="117">
        <f>SUM(R574:R619)</f>
        <v>2.9437229500000002</v>
      </c>
      <c r="T573" s="118">
        <f>SUM(T574:T619)</f>
        <v>0</v>
      </c>
      <c r="AR573" s="112" t="s">
        <v>82</v>
      </c>
      <c r="AT573" s="119" t="s">
        <v>71</v>
      </c>
      <c r="AU573" s="119" t="s">
        <v>80</v>
      </c>
      <c r="AY573" s="112" t="s">
        <v>127</v>
      </c>
      <c r="BK573" s="120">
        <f>SUM(BK574:BK619)</f>
        <v>0</v>
      </c>
    </row>
    <row r="574" spans="2:65" s="1" customFormat="1" ht="37.9" customHeight="1">
      <c r="B574" s="32"/>
      <c r="C574" s="123" t="s">
        <v>589</v>
      </c>
      <c r="D574" s="123" t="s">
        <v>130</v>
      </c>
      <c r="E574" s="124" t="s">
        <v>590</v>
      </c>
      <c r="F574" s="125" t="s">
        <v>591</v>
      </c>
      <c r="G574" s="126" t="s">
        <v>170</v>
      </c>
      <c r="H574" s="127">
        <v>160.87700000000001</v>
      </c>
      <c r="I574" s="128"/>
      <c r="J574" s="129">
        <f>ROUND(I574*H574,2)</f>
        <v>0</v>
      </c>
      <c r="K574" s="125" t="s">
        <v>134</v>
      </c>
      <c r="L574" s="32"/>
      <c r="M574" s="130" t="s">
        <v>19</v>
      </c>
      <c r="N574" s="131" t="s">
        <v>43</v>
      </c>
      <c r="P574" s="132">
        <f>O574*H574</f>
        <v>0</v>
      </c>
      <c r="Q574" s="132">
        <v>3.5000000000000001E-3</v>
      </c>
      <c r="R574" s="132">
        <f>Q574*H574</f>
        <v>0.5630695</v>
      </c>
      <c r="S574" s="132">
        <v>0</v>
      </c>
      <c r="T574" s="133">
        <f>S574*H574</f>
        <v>0</v>
      </c>
      <c r="AR574" s="134" t="s">
        <v>336</v>
      </c>
      <c r="AT574" s="134" t="s">
        <v>130</v>
      </c>
      <c r="AU574" s="134" t="s">
        <v>82</v>
      </c>
      <c r="AY574" s="17" t="s">
        <v>127</v>
      </c>
      <c r="BE574" s="135">
        <f>IF(N574="základní",J574,0)</f>
        <v>0</v>
      </c>
      <c r="BF574" s="135">
        <f>IF(N574="snížená",J574,0)</f>
        <v>0</v>
      </c>
      <c r="BG574" s="135">
        <f>IF(N574="zákl. přenesená",J574,0)</f>
        <v>0</v>
      </c>
      <c r="BH574" s="135">
        <f>IF(N574="sníž. přenesená",J574,0)</f>
        <v>0</v>
      </c>
      <c r="BI574" s="135">
        <f>IF(N574="nulová",J574,0)</f>
        <v>0</v>
      </c>
      <c r="BJ574" s="17" t="s">
        <v>80</v>
      </c>
      <c r="BK574" s="135">
        <f>ROUND(I574*H574,2)</f>
        <v>0</v>
      </c>
      <c r="BL574" s="17" t="s">
        <v>336</v>
      </c>
      <c r="BM574" s="134" t="s">
        <v>592</v>
      </c>
    </row>
    <row r="575" spans="2:65" s="1" customFormat="1" ht="11.25">
      <c r="B575" s="32"/>
      <c r="D575" s="136" t="s">
        <v>137</v>
      </c>
      <c r="F575" s="137" t="s">
        <v>593</v>
      </c>
      <c r="I575" s="138"/>
      <c r="L575" s="32"/>
      <c r="M575" s="139"/>
      <c r="T575" s="53"/>
      <c r="AT575" s="17" t="s">
        <v>137</v>
      </c>
      <c r="AU575" s="17" t="s">
        <v>82</v>
      </c>
    </row>
    <row r="576" spans="2:65" s="12" customFormat="1" ht="11.25">
      <c r="B576" s="140"/>
      <c r="D576" s="141" t="s">
        <v>139</v>
      </c>
      <c r="E576" s="142" t="s">
        <v>19</v>
      </c>
      <c r="F576" s="143" t="s">
        <v>140</v>
      </c>
      <c r="H576" s="142" t="s">
        <v>19</v>
      </c>
      <c r="I576" s="144"/>
      <c r="L576" s="140"/>
      <c r="M576" s="145"/>
      <c r="T576" s="146"/>
      <c r="AT576" s="142" t="s">
        <v>139</v>
      </c>
      <c r="AU576" s="142" t="s">
        <v>82</v>
      </c>
      <c r="AV576" s="12" t="s">
        <v>80</v>
      </c>
      <c r="AW576" s="12" t="s">
        <v>33</v>
      </c>
      <c r="AX576" s="12" t="s">
        <v>72</v>
      </c>
      <c r="AY576" s="142" t="s">
        <v>127</v>
      </c>
    </row>
    <row r="577" spans="2:65" s="13" customFormat="1" ht="11.25">
      <c r="B577" s="147"/>
      <c r="D577" s="141" t="s">
        <v>139</v>
      </c>
      <c r="E577" s="148" t="s">
        <v>19</v>
      </c>
      <c r="F577" s="149" t="s">
        <v>594</v>
      </c>
      <c r="H577" s="150">
        <v>14.472</v>
      </c>
      <c r="I577" s="151"/>
      <c r="L577" s="147"/>
      <c r="M577" s="152"/>
      <c r="T577" s="153"/>
      <c r="AT577" s="148" t="s">
        <v>139</v>
      </c>
      <c r="AU577" s="148" t="s">
        <v>82</v>
      </c>
      <c r="AV577" s="13" t="s">
        <v>82</v>
      </c>
      <c r="AW577" s="13" t="s">
        <v>33</v>
      </c>
      <c r="AX577" s="13" t="s">
        <v>72</v>
      </c>
      <c r="AY577" s="148" t="s">
        <v>127</v>
      </c>
    </row>
    <row r="578" spans="2:65" s="13" customFormat="1" ht="11.25">
      <c r="B578" s="147"/>
      <c r="D578" s="141" t="s">
        <v>139</v>
      </c>
      <c r="E578" s="148" t="s">
        <v>19</v>
      </c>
      <c r="F578" s="149" t="s">
        <v>595</v>
      </c>
      <c r="H578" s="150">
        <v>16.806000000000001</v>
      </c>
      <c r="I578" s="151"/>
      <c r="L578" s="147"/>
      <c r="M578" s="152"/>
      <c r="T578" s="153"/>
      <c r="AT578" s="148" t="s">
        <v>139</v>
      </c>
      <c r="AU578" s="148" t="s">
        <v>82</v>
      </c>
      <c r="AV578" s="13" t="s">
        <v>82</v>
      </c>
      <c r="AW578" s="13" t="s">
        <v>33</v>
      </c>
      <c r="AX578" s="13" t="s">
        <v>72</v>
      </c>
      <c r="AY578" s="148" t="s">
        <v>127</v>
      </c>
    </row>
    <row r="579" spans="2:65" s="13" customFormat="1" ht="11.25">
      <c r="B579" s="147"/>
      <c r="D579" s="141" t="s">
        <v>139</v>
      </c>
      <c r="E579" s="148" t="s">
        <v>19</v>
      </c>
      <c r="F579" s="149" t="s">
        <v>596</v>
      </c>
      <c r="H579" s="150">
        <v>20.600999999999999</v>
      </c>
      <c r="I579" s="151"/>
      <c r="L579" s="147"/>
      <c r="M579" s="152"/>
      <c r="T579" s="153"/>
      <c r="AT579" s="148" t="s">
        <v>139</v>
      </c>
      <c r="AU579" s="148" t="s">
        <v>82</v>
      </c>
      <c r="AV579" s="13" t="s">
        <v>82</v>
      </c>
      <c r="AW579" s="13" t="s">
        <v>33</v>
      </c>
      <c r="AX579" s="13" t="s">
        <v>72</v>
      </c>
      <c r="AY579" s="148" t="s">
        <v>127</v>
      </c>
    </row>
    <row r="580" spans="2:65" s="13" customFormat="1" ht="11.25">
      <c r="B580" s="147"/>
      <c r="D580" s="141" t="s">
        <v>139</v>
      </c>
      <c r="E580" s="148" t="s">
        <v>19</v>
      </c>
      <c r="F580" s="149" t="s">
        <v>597</v>
      </c>
      <c r="H580" s="150">
        <v>5.94</v>
      </c>
      <c r="I580" s="151"/>
      <c r="L580" s="147"/>
      <c r="M580" s="152"/>
      <c r="T580" s="153"/>
      <c r="AT580" s="148" t="s">
        <v>139</v>
      </c>
      <c r="AU580" s="148" t="s">
        <v>82</v>
      </c>
      <c r="AV580" s="13" t="s">
        <v>82</v>
      </c>
      <c r="AW580" s="13" t="s">
        <v>33</v>
      </c>
      <c r="AX580" s="13" t="s">
        <v>72</v>
      </c>
      <c r="AY580" s="148" t="s">
        <v>127</v>
      </c>
    </row>
    <row r="581" spans="2:65" s="13" customFormat="1" ht="11.25">
      <c r="B581" s="147"/>
      <c r="D581" s="141" t="s">
        <v>139</v>
      </c>
      <c r="E581" s="148" t="s">
        <v>19</v>
      </c>
      <c r="F581" s="149" t="s">
        <v>598</v>
      </c>
      <c r="H581" s="150">
        <v>18.559999999999999</v>
      </c>
      <c r="I581" s="151"/>
      <c r="L581" s="147"/>
      <c r="M581" s="152"/>
      <c r="T581" s="153"/>
      <c r="AT581" s="148" t="s">
        <v>139</v>
      </c>
      <c r="AU581" s="148" t="s">
        <v>82</v>
      </c>
      <c r="AV581" s="13" t="s">
        <v>82</v>
      </c>
      <c r="AW581" s="13" t="s">
        <v>33</v>
      </c>
      <c r="AX581" s="13" t="s">
        <v>72</v>
      </c>
      <c r="AY581" s="148" t="s">
        <v>127</v>
      </c>
    </row>
    <row r="582" spans="2:65" s="13" customFormat="1" ht="11.25">
      <c r="B582" s="147"/>
      <c r="D582" s="141" t="s">
        <v>139</v>
      </c>
      <c r="E582" s="148" t="s">
        <v>19</v>
      </c>
      <c r="F582" s="149" t="s">
        <v>599</v>
      </c>
      <c r="H582" s="150">
        <v>11.66</v>
      </c>
      <c r="I582" s="151"/>
      <c r="L582" s="147"/>
      <c r="M582" s="152"/>
      <c r="T582" s="153"/>
      <c r="AT582" s="148" t="s">
        <v>139</v>
      </c>
      <c r="AU582" s="148" t="s">
        <v>82</v>
      </c>
      <c r="AV582" s="13" t="s">
        <v>82</v>
      </c>
      <c r="AW582" s="13" t="s">
        <v>33</v>
      </c>
      <c r="AX582" s="13" t="s">
        <v>72</v>
      </c>
      <c r="AY582" s="148" t="s">
        <v>127</v>
      </c>
    </row>
    <row r="583" spans="2:65" s="13" customFormat="1" ht="11.25">
      <c r="B583" s="147"/>
      <c r="D583" s="141" t="s">
        <v>139</v>
      </c>
      <c r="E583" s="148" t="s">
        <v>19</v>
      </c>
      <c r="F583" s="149" t="s">
        <v>600</v>
      </c>
      <c r="H583" s="150">
        <v>14.84</v>
      </c>
      <c r="I583" s="151"/>
      <c r="L583" s="147"/>
      <c r="M583" s="152"/>
      <c r="T583" s="153"/>
      <c r="AT583" s="148" t="s">
        <v>139</v>
      </c>
      <c r="AU583" s="148" t="s">
        <v>82</v>
      </c>
      <c r="AV583" s="13" t="s">
        <v>82</v>
      </c>
      <c r="AW583" s="13" t="s">
        <v>33</v>
      </c>
      <c r="AX583" s="13" t="s">
        <v>72</v>
      </c>
      <c r="AY583" s="148" t="s">
        <v>127</v>
      </c>
    </row>
    <row r="584" spans="2:65" s="13" customFormat="1" ht="11.25">
      <c r="B584" s="147"/>
      <c r="D584" s="141" t="s">
        <v>139</v>
      </c>
      <c r="E584" s="148" t="s">
        <v>19</v>
      </c>
      <c r="F584" s="149" t="s">
        <v>601</v>
      </c>
      <c r="H584" s="150">
        <v>9.6</v>
      </c>
      <c r="I584" s="151"/>
      <c r="L584" s="147"/>
      <c r="M584" s="152"/>
      <c r="T584" s="153"/>
      <c r="AT584" s="148" t="s">
        <v>139</v>
      </c>
      <c r="AU584" s="148" t="s">
        <v>82</v>
      </c>
      <c r="AV584" s="13" t="s">
        <v>82</v>
      </c>
      <c r="AW584" s="13" t="s">
        <v>33</v>
      </c>
      <c r="AX584" s="13" t="s">
        <v>72</v>
      </c>
      <c r="AY584" s="148" t="s">
        <v>127</v>
      </c>
    </row>
    <row r="585" spans="2:65" s="13" customFormat="1" ht="11.25">
      <c r="B585" s="147"/>
      <c r="D585" s="141" t="s">
        <v>139</v>
      </c>
      <c r="E585" s="148" t="s">
        <v>19</v>
      </c>
      <c r="F585" s="149" t="s">
        <v>602</v>
      </c>
      <c r="H585" s="150">
        <v>36.14</v>
      </c>
      <c r="I585" s="151"/>
      <c r="L585" s="147"/>
      <c r="M585" s="152"/>
      <c r="T585" s="153"/>
      <c r="AT585" s="148" t="s">
        <v>139</v>
      </c>
      <c r="AU585" s="148" t="s">
        <v>82</v>
      </c>
      <c r="AV585" s="13" t="s">
        <v>82</v>
      </c>
      <c r="AW585" s="13" t="s">
        <v>33</v>
      </c>
      <c r="AX585" s="13" t="s">
        <v>72</v>
      </c>
      <c r="AY585" s="148" t="s">
        <v>127</v>
      </c>
    </row>
    <row r="586" spans="2:65" s="13" customFormat="1" ht="11.25">
      <c r="B586" s="147"/>
      <c r="D586" s="141" t="s">
        <v>139</v>
      </c>
      <c r="E586" s="148" t="s">
        <v>19</v>
      </c>
      <c r="F586" s="149" t="s">
        <v>603</v>
      </c>
      <c r="H586" s="150">
        <v>12.257999999999999</v>
      </c>
      <c r="I586" s="151"/>
      <c r="L586" s="147"/>
      <c r="M586" s="152"/>
      <c r="T586" s="153"/>
      <c r="AT586" s="148" t="s">
        <v>139</v>
      </c>
      <c r="AU586" s="148" t="s">
        <v>82</v>
      </c>
      <c r="AV586" s="13" t="s">
        <v>82</v>
      </c>
      <c r="AW586" s="13" t="s">
        <v>33</v>
      </c>
      <c r="AX586" s="13" t="s">
        <v>72</v>
      </c>
      <c r="AY586" s="148" t="s">
        <v>127</v>
      </c>
    </row>
    <row r="587" spans="2:65" s="14" customFormat="1" ht="11.25">
      <c r="B587" s="154"/>
      <c r="D587" s="141" t="s">
        <v>139</v>
      </c>
      <c r="E587" s="155" t="s">
        <v>19</v>
      </c>
      <c r="F587" s="156" t="s">
        <v>145</v>
      </c>
      <c r="H587" s="157">
        <v>160.87700000000001</v>
      </c>
      <c r="I587" s="158"/>
      <c r="L587" s="154"/>
      <c r="M587" s="159"/>
      <c r="T587" s="160"/>
      <c r="AT587" s="155" t="s">
        <v>139</v>
      </c>
      <c r="AU587" s="155" t="s">
        <v>82</v>
      </c>
      <c r="AV587" s="14" t="s">
        <v>135</v>
      </c>
      <c r="AW587" s="14" t="s">
        <v>33</v>
      </c>
      <c r="AX587" s="14" t="s">
        <v>80</v>
      </c>
      <c r="AY587" s="155" t="s">
        <v>127</v>
      </c>
    </row>
    <row r="588" spans="2:65" s="1" customFormat="1" ht="37.9" customHeight="1">
      <c r="B588" s="32"/>
      <c r="C588" s="123" t="s">
        <v>604</v>
      </c>
      <c r="D588" s="123" t="s">
        <v>130</v>
      </c>
      <c r="E588" s="124" t="s">
        <v>605</v>
      </c>
      <c r="F588" s="125" t="s">
        <v>606</v>
      </c>
      <c r="G588" s="126" t="s">
        <v>170</v>
      </c>
      <c r="H588" s="127">
        <v>605.28200000000004</v>
      </c>
      <c r="I588" s="128"/>
      <c r="J588" s="129">
        <f>ROUND(I588*H588,2)</f>
        <v>0</v>
      </c>
      <c r="K588" s="125" t="s">
        <v>134</v>
      </c>
      <c r="L588" s="32"/>
      <c r="M588" s="130" t="s">
        <v>19</v>
      </c>
      <c r="N588" s="131" t="s">
        <v>43</v>
      </c>
      <c r="P588" s="132">
        <f>O588*H588</f>
        <v>0</v>
      </c>
      <c r="Q588" s="132">
        <v>3.5000000000000001E-3</v>
      </c>
      <c r="R588" s="132">
        <f>Q588*H588</f>
        <v>2.118487</v>
      </c>
      <c r="S588" s="132">
        <v>0</v>
      </c>
      <c r="T588" s="133">
        <f>S588*H588</f>
        <v>0</v>
      </c>
      <c r="AR588" s="134" t="s">
        <v>336</v>
      </c>
      <c r="AT588" s="134" t="s">
        <v>130</v>
      </c>
      <c r="AU588" s="134" t="s">
        <v>82</v>
      </c>
      <c r="AY588" s="17" t="s">
        <v>127</v>
      </c>
      <c r="BE588" s="135">
        <f>IF(N588="základní",J588,0)</f>
        <v>0</v>
      </c>
      <c r="BF588" s="135">
        <f>IF(N588="snížená",J588,0)</f>
        <v>0</v>
      </c>
      <c r="BG588" s="135">
        <f>IF(N588="zákl. přenesená",J588,0)</f>
        <v>0</v>
      </c>
      <c r="BH588" s="135">
        <f>IF(N588="sníž. přenesená",J588,0)</f>
        <v>0</v>
      </c>
      <c r="BI588" s="135">
        <f>IF(N588="nulová",J588,0)</f>
        <v>0</v>
      </c>
      <c r="BJ588" s="17" t="s">
        <v>80</v>
      </c>
      <c r="BK588" s="135">
        <f>ROUND(I588*H588,2)</f>
        <v>0</v>
      </c>
      <c r="BL588" s="17" t="s">
        <v>336</v>
      </c>
      <c r="BM588" s="134" t="s">
        <v>607</v>
      </c>
    </row>
    <row r="589" spans="2:65" s="1" customFormat="1" ht="11.25">
      <c r="B589" s="32"/>
      <c r="D589" s="136" t="s">
        <v>137</v>
      </c>
      <c r="F589" s="137" t="s">
        <v>608</v>
      </c>
      <c r="I589" s="138"/>
      <c r="L589" s="32"/>
      <c r="M589" s="139"/>
      <c r="T589" s="53"/>
      <c r="AT589" s="17" t="s">
        <v>137</v>
      </c>
      <c r="AU589" s="17" t="s">
        <v>82</v>
      </c>
    </row>
    <row r="590" spans="2:65" s="12" customFormat="1" ht="11.25">
      <c r="B590" s="140"/>
      <c r="D590" s="141" t="s">
        <v>139</v>
      </c>
      <c r="E590" s="142" t="s">
        <v>19</v>
      </c>
      <c r="F590" s="143" t="s">
        <v>140</v>
      </c>
      <c r="H590" s="142" t="s">
        <v>19</v>
      </c>
      <c r="I590" s="144"/>
      <c r="L590" s="140"/>
      <c r="M590" s="145"/>
      <c r="T590" s="146"/>
      <c r="AT590" s="142" t="s">
        <v>139</v>
      </c>
      <c r="AU590" s="142" t="s">
        <v>82</v>
      </c>
      <c r="AV590" s="12" t="s">
        <v>80</v>
      </c>
      <c r="AW590" s="12" t="s">
        <v>33</v>
      </c>
      <c r="AX590" s="12" t="s">
        <v>72</v>
      </c>
      <c r="AY590" s="142" t="s">
        <v>127</v>
      </c>
    </row>
    <row r="591" spans="2:65" s="13" customFormat="1" ht="22.5">
      <c r="B591" s="147"/>
      <c r="D591" s="141" t="s">
        <v>139</v>
      </c>
      <c r="E591" s="148" t="s">
        <v>19</v>
      </c>
      <c r="F591" s="149" t="s">
        <v>609</v>
      </c>
      <c r="H591" s="150">
        <v>44.171999999999997</v>
      </c>
      <c r="I591" s="151"/>
      <c r="L591" s="147"/>
      <c r="M591" s="152"/>
      <c r="T591" s="153"/>
      <c r="AT591" s="148" t="s">
        <v>139</v>
      </c>
      <c r="AU591" s="148" t="s">
        <v>82</v>
      </c>
      <c r="AV591" s="13" t="s">
        <v>82</v>
      </c>
      <c r="AW591" s="13" t="s">
        <v>33</v>
      </c>
      <c r="AX591" s="13" t="s">
        <v>72</v>
      </c>
      <c r="AY591" s="148" t="s">
        <v>127</v>
      </c>
    </row>
    <row r="592" spans="2:65" s="13" customFormat="1" ht="22.5">
      <c r="B592" s="147"/>
      <c r="D592" s="141" t="s">
        <v>139</v>
      </c>
      <c r="E592" s="148" t="s">
        <v>19</v>
      </c>
      <c r="F592" s="149" t="s">
        <v>610</v>
      </c>
      <c r="H592" s="150">
        <v>54.491999999999997</v>
      </c>
      <c r="I592" s="151"/>
      <c r="L592" s="147"/>
      <c r="M592" s="152"/>
      <c r="T592" s="153"/>
      <c r="AT592" s="148" t="s">
        <v>139</v>
      </c>
      <c r="AU592" s="148" t="s">
        <v>82</v>
      </c>
      <c r="AV592" s="13" t="s">
        <v>82</v>
      </c>
      <c r="AW592" s="13" t="s">
        <v>33</v>
      </c>
      <c r="AX592" s="13" t="s">
        <v>72</v>
      </c>
      <c r="AY592" s="148" t="s">
        <v>127</v>
      </c>
    </row>
    <row r="593" spans="2:65" s="13" customFormat="1" ht="22.5">
      <c r="B593" s="147"/>
      <c r="D593" s="141" t="s">
        <v>139</v>
      </c>
      <c r="E593" s="148" t="s">
        <v>19</v>
      </c>
      <c r="F593" s="149" t="s">
        <v>611</v>
      </c>
      <c r="H593" s="150">
        <v>68.775999999999996</v>
      </c>
      <c r="I593" s="151"/>
      <c r="L593" s="147"/>
      <c r="M593" s="152"/>
      <c r="T593" s="153"/>
      <c r="AT593" s="148" t="s">
        <v>139</v>
      </c>
      <c r="AU593" s="148" t="s">
        <v>82</v>
      </c>
      <c r="AV593" s="13" t="s">
        <v>82</v>
      </c>
      <c r="AW593" s="13" t="s">
        <v>33</v>
      </c>
      <c r="AX593" s="13" t="s">
        <v>72</v>
      </c>
      <c r="AY593" s="148" t="s">
        <v>127</v>
      </c>
    </row>
    <row r="594" spans="2:65" s="13" customFormat="1" ht="11.25">
      <c r="B594" s="147"/>
      <c r="D594" s="141" t="s">
        <v>139</v>
      </c>
      <c r="E594" s="148" t="s">
        <v>19</v>
      </c>
      <c r="F594" s="149" t="s">
        <v>612</v>
      </c>
      <c r="H594" s="150">
        <v>28.98</v>
      </c>
      <c r="I594" s="151"/>
      <c r="L594" s="147"/>
      <c r="M594" s="152"/>
      <c r="T594" s="153"/>
      <c r="AT594" s="148" t="s">
        <v>139</v>
      </c>
      <c r="AU594" s="148" t="s">
        <v>82</v>
      </c>
      <c r="AV594" s="13" t="s">
        <v>82</v>
      </c>
      <c r="AW594" s="13" t="s">
        <v>33</v>
      </c>
      <c r="AX594" s="13" t="s">
        <v>72</v>
      </c>
      <c r="AY594" s="148" t="s">
        <v>127</v>
      </c>
    </row>
    <row r="595" spans="2:65" s="13" customFormat="1" ht="11.25">
      <c r="B595" s="147"/>
      <c r="D595" s="141" t="s">
        <v>139</v>
      </c>
      <c r="E595" s="148" t="s">
        <v>19</v>
      </c>
      <c r="F595" s="149" t="s">
        <v>613</v>
      </c>
      <c r="H595" s="150">
        <v>30.24</v>
      </c>
      <c r="I595" s="151"/>
      <c r="L595" s="147"/>
      <c r="M595" s="152"/>
      <c r="T595" s="153"/>
      <c r="AT595" s="148" t="s">
        <v>139</v>
      </c>
      <c r="AU595" s="148" t="s">
        <v>82</v>
      </c>
      <c r="AV595" s="13" t="s">
        <v>82</v>
      </c>
      <c r="AW595" s="13" t="s">
        <v>33</v>
      </c>
      <c r="AX595" s="13" t="s">
        <v>72</v>
      </c>
      <c r="AY595" s="148" t="s">
        <v>127</v>
      </c>
    </row>
    <row r="596" spans="2:65" s="13" customFormat="1" ht="11.25">
      <c r="B596" s="147"/>
      <c r="D596" s="141" t="s">
        <v>139</v>
      </c>
      <c r="E596" s="148" t="s">
        <v>19</v>
      </c>
      <c r="F596" s="149" t="s">
        <v>614</v>
      </c>
      <c r="H596" s="150">
        <v>37.54</v>
      </c>
      <c r="I596" s="151"/>
      <c r="L596" s="147"/>
      <c r="M596" s="152"/>
      <c r="T596" s="153"/>
      <c r="AT596" s="148" t="s">
        <v>139</v>
      </c>
      <c r="AU596" s="148" t="s">
        <v>82</v>
      </c>
      <c r="AV596" s="13" t="s">
        <v>82</v>
      </c>
      <c r="AW596" s="13" t="s">
        <v>33</v>
      </c>
      <c r="AX596" s="13" t="s">
        <v>72</v>
      </c>
      <c r="AY596" s="148" t="s">
        <v>127</v>
      </c>
    </row>
    <row r="597" spans="2:65" s="13" customFormat="1" ht="11.25">
      <c r="B597" s="147"/>
      <c r="D597" s="141" t="s">
        <v>139</v>
      </c>
      <c r="E597" s="148" t="s">
        <v>19</v>
      </c>
      <c r="F597" s="149" t="s">
        <v>615</v>
      </c>
      <c r="H597" s="150">
        <v>55.86</v>
      </c>
      <c r="I597" s="151"/>
      <c r="L597" s="147"/>
      <c r="M597" s="152"/>
      <c r="T597" s="153"/>
      <c r="AT597" s="148" t="s">
        <v>139</v>
      </c>
      <c r="AU597" s="148" t="s">
        <v>82</v>
      </c>
      <c r="AV597" s="13" t="s">
        <v>82</v>
      </c>
      <c r="AW597" s="13" t="s">
        <v>33</v>
      </c>
      <c r="AX597" s="13" t="s">
        <v>72</v>
      </c>
      <c r="AY597" s="148" t="s">
        <v>127</v>
      </c>
    </row>
    <row r="598" spans="2:65" s="13" customFormat="1" ht="11.25">
      <c r="B598" s="147"/>
      <c r="D598" s="141" t="s">
        <v>139</v>
      </c>
      <c r="E598" s="148" t="s">
        <v>19</v>
      </c>
      <c r="F598" s="149" t="s">
        <v>616</v>
      </c>
      <c r="H598" s="150">
        <v>50.82</v>
      </c>
      <c r="I598" s="151"/>
      <c r="L598" s="147"/>
      <c r="M598" s="152"/>
      <c r="T598" s="153"/>
      <c r="AT598" s="148" t="s">
        <v>139</v>
      </c>
      <c r="AU598" s="148" t="s">
        <v>82</v>
      </c>
      <c r="AV598" s="13" t="s">
        <v>82</v>
      </c>
      <c r="AW598" s="13" t="s">
        <v>33</v>
      </c>
      <c r="AX598" s="13" t="s">
        <v>72</v>
      </c>
      <c r="AY598" s="148" t="s">
        <v>127</v>
      </c>
    </row>
    <row r="599" spans="2:65" s="13" customFormat="1" ht="11.25">
      <c r="B599" s="147"/>
      <c r="D599" s="141" t="s">
        <v>139</v>
      </c>
      <c r="E599" s="148" t="s">
        <v>19</v>
      </c>
      <c r="F599" s="149" t="s">
        <v>617</v>
      </c>
      <c r="H599" s="150">
        <v>47.88</v>
      </c>
      <c r="I599" s="151"/>
      <c r="L599" s="147"/>
      <c r="M599" s="152"/>
      <c r="T599" s="153"/>
      <c r="AT599" s="148" t="s">
        <v>139</v>
      </c>
      <c r="AU599" s="148" t="s">
        <v>82</v>
      </c>
      <c r="AV599" s="13" t="s">
        <v>82</v>
      </c>
      <c r="AW599" s="13" t="s">
        <v>33</v>
      </c>
      <c r="AX599" s="13" t="s">
        <v>72</v>
      </c>
      <c r="AY599" s="148" t="s">
        <v>127</v>
      </c>
    </row>
    <row r="600" spans="2:65" s="13" customFormat="1" ht="22.5">
      <c r="B600" s="147"/>
      <c r="D600" s="141" t="s">
        <v>139</v>
      </c>
      <c r="E600" s="148" t="s">
        <v>19</v>
      </c>
      <c r="F600" s="149" t="s">
        <v>618</v>
      </c>
      <c r="H600" s="150">
        <v>121.8</v>
      </c>
      <c r="I600" s="151"/>
      <c r="L600" s="147"/>
      <c r="M600" s="152"/>
      <c r="T600" s="153"/>
      <c r="AT600" s="148" t="s">
        <v>139</v>
      </c>
      <c r="AU600" s="148" t="s">
        <v>82</v>
      </c>
      <c r="AV600" s="13" t="s">
        <v>82</v>
      </c>
      <c r="AW600" s="13" t="s">
        <v>33</v>
      </c>
      <c r="AX600" s="13" t="s">
        <v>72</v>
      </c>
      <c r="AY600" s="148" t="s">
        <v>127</v>
      </c>
    </row>
    <row r="601" spans="2:65" s="13" customFormat="1" ht="11.25">
      <c r="B601" s="147"/>
      <c r="D601" s="141" t="s">
        <v>139</v>
      </c>
      <c r="E601" s="148" t="s">
        <v>19</v>
      </c>
      <c r="F601" s="149" t="s">
        <v>619</v>
      </c>
      <c r="H601" s="150">
        <v>64.721999999999994</v>
      </c>
      <c r="I601" s="151"/>
      <c r="L601" s="147"/>
      <c r="M601" s="152"/>
      <c r="T601" s="153"/>
      <c r="AT601" s="148" t="s">
        <v>139</v>
      </c>
      <c r="AU601" s="148" t="s">
        <v>82</v>
      </c>
      <c r="AV601" s="13" t="s">
        <v>82</v>
      </c>
      <c r="AW601" s="13" t="s">
        <v>33</v>
      </c>
      <c r="AX601" s="13" t="s">
        <v>72</v>
      </c>
      <c r="AY601" s="148" t="s">
        <v>127</v>
      </c>
    </row>
    <row r="602" spans="2:65" s="14" customFormat="1" ht="11.25">
      <c r="B602" s="154"/>
      <c r="D602" s="141" t="s">
        <v>139</v>
      </c>
      <c r="E602" s="155" t="s">
        <v>19</v>
      </c>
      <c r="F602" s="156" t="s">
        <v>145</v>
      </c>
      <c r="H602" s="157">
        <v>605.28200000000004</v>
      </c>
      <c r="I602" s="158"/>
      <c r="L602" s="154"/>
      <c r="M602" s="159"/>
      <c r="T602" s="160"/>
      <c r="AT602" s="155" t="s">
        <v>139</v>
      </c>
      <c r="AU602" s="155" t="s">
        <v>82</v>
      </c>
      <c r="AV602" s="14" t="s">
        <v>135</v>
      </c>
      <c r="AW602" s="14" t="s">
        <v>33</v>
      </c>
      <c r="AX602" s="14" t="s">
        <v>80</v>
      </c>
      <c r="AY602" s="155" t="s">
        <v>127</v>
      </c>
    </row>
    <row r="603" spans="2:65" s="1" customFormat="1" ht="16.5" customHeight="1">
      <c r="B603" s="32"/>
      <c r="C603" s="168" t="s">
        <v>620</v>
      </c>
      <c r="D603" s="168" t="s">
        <v>358</v>
      </c>
      <c r="E603" s="169" t="s">
        <v>621</v>
      </c>
      <c r="F603" s="170" t="s">
        <v>622</v>
      </c>
      <c r="G603" s="171" t="s">
        <v>478</v>
      </c>
      <c r="H603" s="172">
        <v>288.09500000000003</v>
      </c>
      <c r="I603" s="173"/>
      <c r="J603" s="174">
        <f>ROUND(I603*H603,2)</f>
        <v>0</v>
      </c>
      <c r="K603" s="170" t="s">
        <v>134</v>
      </c>
      <c r="L603" s="175"/>
      <c r="M603" s="176" t="s">
        <v>19</v>
      </c>
      <c r="N603" s="177" t="s">
        <v>43</v>
      </c>
      <c r="P603" s="132">
        <f>O603*H603</f>
        <v>0</v>
      </c>
      <c r="Q603" s="132">
        <v>9.1E-4</v>
      </c>
      <c r="R603" s="132">
        <f>Q603*H603</f>
        <v>0.26216645000000005</v>
      </c>
      <c r="S603" s="132">
        <v>0</v>
      </c>
      <c r="T603" s="133">
        <f>S603*H603</f>
        <v>0</v>
      </c>
      <c r="AR603" s="134" t="s">
        <v>439</v>
      </c>
      <c r="AT603" s="134" t="s">
        <v>358</v>
      </c>
      <c r="AU603" s="134" t="s">
        <v>82</v>
      </c>
      <c r="AY603" s="17" t="s">
        <v>127</v>
      </c>
      <c r="BE603" s="135">
        <f>IF(N603="základní",J603,0)</f>
        <v>0</v>
      </c>
      <c r="BF603" s="135">
        <f>IF(N603="snížená",J603,0)</f>
        <v>0</v>
      </c>
      <c r="BG603" s="135">
        <f>IF(N603="zákl. přenesená",J603,0)</f>
        <v>0</v>
      </c>
      <c r="BH603" s="135">
        <f>IF(N603="sníž. přenesená",J603,0)</f>
        <v>0</v>
      </c>
      <c r="BI603" s="135">
        <f>IF(N603="nulová",J603,0)</f>
        <v>0</v>
      </c>
      <c r="BJ603" s="17" t="s">
        <v>80</v>
      </c>
      <c r="BK603" s="135">
        <f>ROUND(I603*H603,2)</f>
        <v>0</v>
      </c>
      <c r="BL603" s="17" t="s">
        <v>336</v>
      </c>
      <c r="BM603" s="134" t="s">
        <v>623</v>
      </c>
    </row>
    <row r="604" spans="2:65" s="12" customFormat="1" ht="11.25">
      <c r="B604" s="140"/>
      <c r="D604" s="141" t="s">
        <v>139</v>
      </c>
      <c r="E604" s="142" t="s">
        <v>19</v>
      </c>
      <c r="F604" s="143" t="s">
        <v>140</v>
      </c>
      <c r="H604" s="142" t="s">
        <v>19</v>
      </c>
      <c r="I604" s="144"/>
      <c r="L604" s="140"/>
      <c r="M604" s="145"/>
      <c r="T604" s="146"/>
      <c r="AT604" s="142" t="s">
        <v>139</v>
      </c>
      <c r="AU604" s="142" t="s">
        <v>82</v>
      </c>
      <c r="AV604" s="12" t="s">
        <v>80</v>
      </c>
      <c r="AW604" s="12" t="s">
        <v>33</v>
      </c>
      <c r="AX604" s="12" t="s">
        <v>72</v>
      </c>
      <c r="AY604" s="142" t="s">
        <v>127</v>
      </c>
    </row>
    <row r="605" spans="2:65" s="13" customFormat="1" ht="22.5">
      <c r="B605" s="147"/>
      <c r="D605" s="141" t="s">
        <v>139</v>
      </c>
      <c r="E605" s="148" t="s">
        <v>19</v>
      </c>
      <c r="F605" s="149" t="s">
        <v>609</v>
      </c>
      <c r="H605" s="150">
        <v>44.171999999999997</v>
      </c>
      <c r="I605" s="151"/>
      <c r="L605" s="147"/>
      <c r="M605" s="152"/>
      <c r="T605" s="153"/>
      <c r="AT605" s="148" t="s">
        <v>139</v>
      </c>
      <c r="AU605" s="148" t="s">
        <v>82</v>
      </c>
      <c r="AV605" s="13" t="s">
        <v>82</v>
      </c>
      <c r="AW605" s="13" t="s">
        <v>33</v>
      </c>
      <c r="AX605" s="13" t="s">
        <v>72</v>
      </c>
      <c r="AY605" s="148" t="s">
        <v>127</v>
      </c>
    </row>
    <row r="606" spans="2:65" s="13" customFormat="1" ht="22.5">
      <c r="B606" s="147"/>
      <c r="D606" s="141" t="s">
        <v>139</v>
      </c>
      <c r="E606" s="148" t="s">
        <v>19</v>
      </c>
      <c r="F606" s="149" t="s">
        <v>610</v>
      </c>
      <c r="H606" s="150">
        <v>54.491999999999997</v>
      </c>
      <c r="I606" s="151"/>
      <c r="L606" s="147"/>
      <c r="M606" s="152"/>
      <c r="T606" s="153"/>
      <c r="AT606" s="148" t="s">
        <v>139</v>
      </c>
      <c r="AU606" s="148" t="s">
        <v>82</v>
      </c>
      <c r="AV606" s="13" t="s">
        <v>82</v>
      </c>
      <c r="AW606" s="13" t="s">
        <v>33</v>
      </c>
      <c r="AX606" s="13" t="s">
        <v>72</v>
      </c>
      <c r="AY606" s="148" t="s">
        <v>127</v>
      </c>
    </row>
    <row r="607" spans="2:65" s="13" customFormat="1" ht="22.5">
      <c r="B607" s="147"/>
      <c r="D607" s="141" t="s">
        <v>139</v>
      </c>
      <c r="E607" s="148" t="s">
        <v>19</v>
      </c>
      <c r="F607" s="149" t="s">
        <v>611</v>
      </c>
      <c r="H607" s="150">
        <v>68.775999999999996</v>
      </c>
      <c r="I607" s="151"/>
      <c r="L607" s="147"/>
      <c r="M607" s="152"/>
      <c r="T607" s="153"/>
      <c r="AT607" s="148" t="s">
        <v>139</v>
      </c>
      <c r="AU607" s="148" t="s">
        <v>82</v>
      </c>
      <c r="AV607" s="13" t="s">
        <v>82</v>
      </c>
      <c r="AW607" s="13" t="s">
        <v>33</v>
      </c>
      <c r="AX607" s="13" t="s">
        <v>72</v>
      </c>
      <c r="AY607" s="148" t="s">
        <v>127</v>
      </c>
    </row>
    <row r="608" spans="2:65" s="13" customFormat="1" ht="11.25">
      <c r="B608" s="147"/>
      <c r="D608" s="141" t="s">
        <v>139</v>
      </c>
      <c r="E608" s="148" t="s">
        <v>19</v>
      </c>
      <c r="F608" s="149" t="s">
        <v>612</v>
      </c>
      <c r="H608" s="150">
        <v>28.98</v>
      </c>
      <c r="I608" s="151"/>
      <c r="L608" s="147"/>
      <c r="M608" s="152"/>
      <c r="T608" s="153"/>
      <c r="AT608" s="148" t="s">
        <v>139</v>
      </c>
      <c r="AU608" s="148" t="s">
        <v>82</v>
      </c>
      <c r="AV608" s="13" t="s">
        <v>82</v>
      </c>
      <c r="AW608" s="13" t="s">
        <v>33</v>
      </c>
      <c r="AX608" s="13" t="s">
        <v>72</v>
      </c>
      <c r="AY608" s="148" t="s">
        <v>127</v>
      </c>
    </row>
    <row r="609" spans="2:65" s="13" customFormat="1" ht="11.25">
      <c r="B609" s="147"/>
      <c r="D609" s="141" t="s">
        <v>139</v>
      </c>
      <c r="E609" s="148" t="s">
        <v>19</v>
      </c>
      <c r="F609" s="149" t="s">
        <v>613</v>
      </c>
      <c r="H609" s="150">
        <v>30.24</v>
      </c>
      <c r="I609" s="151"/>
      <c r="L609" s="147"/>
      <c r="M609" s="152"/>
      <c r="T609" s="153"/>
      <c r="AT609" s="148" t="s">
        <v>139</v>
      </c>
      <c r="AU609" s="148" t="s">
        <v>82</v>
      </c>
      <c r="AV609" s="13" t="s">
        <v>82</v>
      </c>
      <c r="AW609" s="13" t="s">
        <v>33</v>
      </c>
      <c r="AX609" s="13" t="s">
        <v>72</v>
      </c>
      <c r="AY609" s="148" t="s">
        <v>127</v>
      </c>
    </row>
    <row r="610" spans="2:65" s="13" customFormat="1" ht="11.25">
      <c r="B610" s="147"/>
      <c r="D610" s="141" t="s">
        <v>139</v>
      </c>
      <c r="E610" s="148" t="s">
        <v>19</v>
      </c>
      <c r="F610" s="149" t="s">
        <v>614</v>
      </c>
      <c r="H610" s="150">
        <v>37.54</v>
      </c>
      <c r="I610" s="151"/>
      <c r="L610" s="147"/>
      <c r="M610" s="152"/>
      <c r="T610" s="153"/>
      <c r="AT610" s="148" t="s">
        <v>139</v>
      </c>
      <c r="AU610" s="148" t="s">
        <v>82</v>
      </c>
      <c r="AV610" s="13" t="s">
        <v>82</v>
      </c>
      <c r="AW610" s="13" t="s">
        <v>33</v>
      </c>
      <c r="AX610" s="13" t="s">
        <v>72</v>
      </c>
      <c r="AY610" s="148" t="s">
        <v>127</v>
      </c>
    </row>
    <row r="611" spans="2:65" s="13" customFormat="1" ht="11.25">
      <c r="B611" s="147"/>
      <c r="D611" s="141" t="s">
        <v>139</v>
      </c>
      <c r="E611" s="148" t="s">
        <v>19</v>
      </c>
      <c r="F611" s="149" t="s">
        <v>615</v>
      </c>
      <c r="H611" s="150">
        <v>55.86</v>
      </c>
      <c r="I611" s="151"/>
      <c r="L611" s="147"/>
      <c r="M611" s="152"/>
      <c r="T611" s="153"/>
      <c r="AT611" s="148" t="s">
        <v>139</v>
      </c>
      <c r="AU611" s="148" t="s">
        <v>82</v>
      </c>
      <c r="AV611" s="13" t="s">
        <v>82</v>
      </c>
      <c r="AW611" s="13" t="s">
        <v>33</v>
      </c>
      <c r="AX611" s="13" t="s">
        <v>72</v>
      </c>
      <c r="AY611" s="148" t="s">
        <v>127</v>
      </c>
    </row>
    <row r="612" spans="2:65" s="13" customFormat="1" ht="11.25">
      <c r="B612" s="147"/>
      <c r="D612" s="141" t="s">
        <v>139</v>
      </c>
      <c r="E612" s="148" t="s">
        <v>19</v>
      </c>
      <c r="F612" s="149" t="s">
        <v>616</v>
      </c>
      <c r="H612" s="150">
        <v>50.82</v>
      </c>
      <c r="I612" s="151"/>
      <c r="L612" s="147"/>
      <c r="M612" s="152"/>
      <c r="T612" s="153"/>
      <c r="AT612" s="148" t="s">
        <v>139</v>
      </c>
      <c r="AU612" s="148" t="s">
        <v>82</v>
      </c>
      <c r="AV612" s="13" t="s">
        <v>82</v>
      </c>
      <c r="AW612" s="13" t="s">
        <v>33</v>
      </c>
      <c r="AX612" s="13" t="s">
        <v>72</v>
      </c>
      <c r="AY612" s="148" t="s">
        <v>127</v>
      </c>
    </row>
    <row r="613" spans="2:65" s="13" customFormat="1" ht="11.25">
      <c r="B613" s="147"/>
      <c r="D613" s="141" t="s">
        <v>139</v>
      </c>
      <c r="E613" s="148" t="s">
        <v>19</v>
      </c>
      <c r="F613" s="149" t="s">
        <v>617</v>
      </c>
      <c r="H613" s="150">
        <v>47.88</v>
      </c>
      <c r="I613" s="151"/>
      <c r="L613" s="147"/>
      <c r="M613" s="152"/>
      <c r="T613" s="153"/>
      <c r="AT613" s="148" t="s">
        <v>139</v>
      </c>
      <c r="AU613" s="148" t="s">
        <v>82</v>
      </c>
      <c r="AV613" s="13" t="s">
        <v>82</v>
      </c>
      <c r="AW613" s="13" t="s">
        <v>33</v>
      </c>
      <c r="AX613" s="13" t="s">
        <v>72</v>
      </c>
      <c r="AY613" s="148" t="s">
        <v>127</v>
      </c>
    </row>
    <row r="614" spans="2:65" s="13" customFormat="1" ht="22.5">
      <c r="B614" s="147"/>
      <c r="D614" s="141" t="s">
        <v>139</v>
      </c>
      <c r="E614" s="148" t="s">
        <v>19</v>
      </c>
      <c r="F614" s="149" t="s">
        <v>618</v>
      </c>
      <c r="H614" s="150">
        <v>121.8</v>
      </c>
      <c r="I614" s="151"/>
      <c r="L614" s="147"/>
      <c r="M614" s="152"/>
      <c r="T614" s="153"/>
      <c r="AT614" s="148" t="s">
        <v>139</v>
      </c>
      <c r="AU614" s="148" t="s">
        <v>82</v>
      </c>
      <c r="AV614" s="13" t="s">
        <v>82</v>
      </c>
      <c r="AW614" s="13" t="s">
        <v>33</v>
      </c>
      <c r="AX614" s="13" t="s">
        <v>72</v>
      </c>
      <c r="AY614" s="148" t="s">
        <v>127</v>
      </c>
    </row>
    <row r="615" spans="2:65" s="13" customFormat="1" ht="11.25">
      <c r="B615" s="147"/>
      <c r="D615" s="141" t="s">
        <v>139</v>
      </c>
      <c r="E615" s="148" t="s">
        <v>19</v>
      </c>
      <c r="F615" s="149" t="s">
        <v>619</v>
      </c>
      <c r="H615" s="150">
        <v>64.721999999999994</v>
      </c>
      <c r="I615" s="151"/>
      <c r="L615" s="147"/>
      <c r="M615" s="152"/>
      <c r="T615" s="153"/>
      <c r="AT615" s="148" t="s">
        <v>139</v>
      </c>
      <c r="AU615" s="148" t="s">
        <v>82</v>
      </c>
      <c r="AV615" s="13" t="s">
        <v>82</v>
      </c>
      <c r="AW615" s="13" t="s">
        <v>33</v>
      </c>
      <c r="AX615" s="13" t="s">
        <v>72</v>
      </c>
      <c r="AY615" s="148" t="s">
        <v>127</v>
      </c>
    </row>
    <row r="616" spans="2:65" s="14" customFormat="1" ht="11.25">
      <c r="B616" s="154"/>
      <c r="D616" s="141" t="s">
        <v>139</v>
      </c>
      <c r="E616" s="155" t="s">
        <v>19</v>
      </c>
      <c r="F616" s="156" t="s">
        <v>145</v>
      </c>
      <c r="H616" s="157">
        <v>605.28200000000004</v>
      </c>
      <c r="I616" s="158"/>
      <c r="L616" s="154"/>
      <c r="M616" s="159"/>
      <c r="T616" s="160"/>
      <c r="AT616" s="155" t="s">
        <v>139</v>
      </c>
      <c r="AU616" s="155" t="s">
        <v>82</v>
      </c>
      <c r="AV616" s="14" t="s">
        <v>135</v>
      </c>
      <c r="AW616" s="14" t="s">
        <v>33</v>
      </c>
      <c r="AX616" s="14" t="s">
        <v>72</v>
      </c>
      <c r="AY616" s="155" t="s">
        <v>127</v>
      </c>
    </row>
    <row r="617" spans="2:65" s="13" customFormat="1" ht="11.25">
      <c r="B617" s="147"/>
      <c r="D617" s="141" t="s">
        <v>139</v>
      </c>
      <c r="E617" s="148" t="s">
        <v>19</v>
      </c>
      <c r="F617" s="149" t="s">
        <v>624</v>
      </c>
      <c r="H617" s="150">
        <v>288.09500000000003</v>
      </c>
      <c r="I617" s="151"/>
      <c r="L617" s="147"/>
      <c r="M617" s="152"/>
      <c r="T617" s="153"/>
      <c r="AT617" s="148" t="s">
        <v>139</v>
      </c>
      <c r="AU617" s="148" t="s">
        <v>82</v>
      </c>
      <c r="AV617" s="13" t="s">
        <v>82</v>
      </c>
      <c r="AW617" s="13" t="s">
        <v>33</v>
      </c>
      <c r="AX617" s="13" t="s">
        <v>80</v>
      </c>
      <c r="AY617" s="148" t="s">
        <v>127</v>
      </c>
    </row>
    <row r="618" spans="2:65" s="1" customFormat="1" ht="49.15" customHeight="1">
      <c r="B618" s="32"/>
      <c r="C618" s="123" t="s">
        <v>625</v>
      </c>
      <c r="D618" s="123" t="s">
        <v>130</v>
      </c>
      <c r="E618" s="124" t="s">
        <v>626</v>
      </c>
      <c r="F618" s="125" t="s">
        <v>627</v>
      </c>
      <c r="G618" s="126" t="s">
        <v>628</v>
      </c>
      <c r="H618" s="178"/>
      <c r="I618" s="128"/>
      <c r="J618" s="129">
        <f>ROUND(I618*H618,2)</f>
        <v>0</v>
      </c>
      <c r="K618" s="125" t="s">
        <v>134</v>
      </c>
      <c r="L618" s="32"/>
      <c r="M618" s="130" t="s">
        <v>19</v>
      </c>
      <c r="N618" s="131" t="s">
        <v>43</v>
      </c>
      <c r="P618" s="132">
        <f>O618*H618</f>
        <v>0</v>
      </c>
      <c r="Q618" s="132">
        <v>0</v>
      </c>
      <c r="R618" s="132">
        <f>Q618*H618</f>
        <v>0</v>
      </c>
      <c r="S618" s="132">
        <v>0</v>
      </c>
      <c r="T618" s="133">
        <f>S618*H618</f>
        <v>0</v>
      </c>
      <c r="AR618" s="134" t="s">
        <v>336</v>
      </c>
      <c r="AT618" s="134" t="s">
        <v>130</v>
      </c>
      <c r="AU618" s="134" t="s">
        <v>82</v>
      </c>
      <c r="AY618" s="17" t="s">
        <v>127</v>
      </c>
      <c r="BE618" s="135">
        <f>IF(N618="základní",J618,0)</f>
        <v>0</v>
      </c>
      <c r="BF618" s="135">
        <f>IF(N618="snížená",J618,0)</f>
        <v>0</v>
      </c>
      <c r="BG618" s="135">
        <f>IF(N618="zákl. přenesená",J618,0)</f>
        <v>0</v>
      </c>
      <c r="BH618" s="135">
        <f>IF(N618="sníž. přenesená",J618,0)</f>
        <v>0</v>
      </c>
      <c r="BI618" s="135">
        <f>IF(N618="nulová",J618,0)</f>
        <v>0</v>
      </c>
      <c r="BJ618" s="17" t="s">
        <v>80</v>
      </c>
      <c r="BK618" s="135">
        <f>ROUND(I618*H618,2)</f>
        <v>0</v>
      </c>
      <c r="BL618" s="17" t="s">
        <v>336</v>
      </c>
      <c r="BM618" s="134" t="s">
        <v>629</v>
      </c>
    </row>
    <row r="619" spans="2:65" s="1" customFormat="1" ht="11.25">
      <c r="B619" s="32"/>
      <c r="D619" s="136" t="s">
        <v>137</v>
      </c>
      <c r="F619" s="137" t="s">
        <v>630</v>
      </c>
      <c r="I619" s="138"/>
      <c r="L619" s="32"/>
      <c r="M619" s="139"/>
      <c r="T619" s="53"/>
      <c r="AT619" s="17" t="s">
        <v>137</v>
      </c>
      <c r="AU619" s="17" t="s">
        <v>82</v>
      </c>
    </row>
    <row r="620" spans="2:65" s="11" customFormat="1" ht="22.9" customHeight="1">
      <c r="B620" s="111"/>
      <c r="D620" s="112" t="s">
        <v>71</v>
      </c>
      <c r="E620" s="121" t="s">
        <v>631</v>
      </c>
      <c r="F620" s="121" t="s">
        <v>632</v>
      </c>
      <c r="I620" s="114"/>
      <c r="J620" s="122">
        <f>BK620</f>
        <v>0</v>
      </c>
      <c r="L620" s="111"/>
      <c r="M620" s="116"/>
      <c r="P620" s="117">
        <f>SUM(P621:P708)</f>
        <v>0</v>
      </c>
      <c r="R620" s="117">
        <f>SUM(R621:R708)</f>
        <v>0</v>
      </c>
      <c r="T620" s="118">
        <f>SUM(T621:T708)</f>
        <v>0</v>
      </c>
      <c r="AR620" s="112" t="s">
        <v>82</v>
      </c>
      <c r="AT620" s="119" t="s">
        <v>71</v>
      </c>
      <c r="AU620" s="119" t="s">
        <v>80</v>
      </c>
      <c r="AY620" s="112" t="s">
        <v>127</v>
      </c>
      <c r="BK620" s="120">
        <f>SUM(BK621:BK708)</f>
        <v>0</v>
      </c>
    </row>
    <row r="621" spans="2:65" s="1" customFormat="1" ht="24.2" customHeight="1">
      <c r="B621" s="32"/>
      <c r="C621" s="123" t="s">
        <v>633</v>
      </c>
      <c r="D621" s="123" t="s">
        <v>634</v>
      </c>
      <c r="E621" s="124" t="s">
        <v>635</v>
      </c>
      <c r="F621" s="125" t="s">
        <v>636</v>
      </c>
      <c r="G621" s="126" t="s">
        <v>637</v>
      </c>
      <c r="H621" s="127">
        <v>11</v>
      </c>
      <c r="I621" s="128">
        <v>0</v>
      </c>
      <c r="J621" s="129">
        <f>ROUND(I621*H621,2)</f>
        <v>0</v>
      </c>
      <c r="K621" s="125" t="s">
        <v>638</v>
      </c>
      <c r="L621" s="32"/>
      <c r="M621" s="130" t="s">
        <v>19</v>
      </c>
      <c r="N621" s="131" t="s">
        <v>43</v>
      </c>
      <c r="P621" s="132">
        <f>O621*H621</f>
        <v>0</v>
      </c>
      <c r="Q621" s="132">
        <v>0</v>
      </c>
      <c r="R621" s="132">
        <f>Q621*H621</f>
        <v>0</v>
      </c>
      <c r="S621" s="132">
        <v>0</v>
      </c>
      <c r="T621" s="133">
        <f>S621*H621</f>
        <v>0</v>
      </c>
      <c r="AR621" s="134" t="s">
        <v>336</v>
      </c>
      <c r="AT621" s="134" t="s">
        <v>130</v>
      </c>
      <c r="AU621" s="134" t="s">
        <v>82</v>
      </c>
      <c r="AY621" s="17" t="s">
        <v>127</v>
      </c>
      <c r="BE621" s="135">
        <f>IF(N621="základní",J621,0)</f>
        <v>0</v>
      </c>
      <c r="BF621" s="135">
        <f>IF(N621="snížená",J621,0)</f>
        <v>0</v>
      </c>
      <c r="BG621" s="135">
        <f>IF(N621="zákl. přenesená",J621,0)</f>
        <v>0</v>
      </c>
      <c r="BH621" s="135">
        <f>IF(N621="sníž. přenesená",J621,0)</f>
        <v>0</v>
      </c>
      <c r="BI621" s="135">
        <f>IF(N621="nulová",J621,0)</f>
        <v>0</v>
      </c>
      <c r="BJ621" s="17" t="s">
        <v>80</v>
      </c>
      <c r="BK621" s="135">
        <f>ROUND(I621*H621,2)</f>
        <v>0</v>
      </c>
      <c r="BL621" s="17" t="s">
        <v>336</v>
      </c>
      <c r="BM621" s="134" t="s">
        <v>639</v>
      </c>
    </row>
    <row r="622" spans="2:65" s="1" customFormat="1" ht="11.25">
      <c r="B622" s="32"/>
      <c r="D622" s="136" t="s">
        <v>137</v>
      </c>
      <c r="F622" s="137" t="s">
        <v>640</v>
      </c>
      <c r="I622" s="138"/>
      <c r="L622" s="32"/>
      <c r="M622" s="139"/>
      <c r="T622" s="53"/>
      <c r="AT622" s="17" t="s">
        <v>137</v>
      </c>
      <c r="AU622" s="17" t="s">
        <v>82</v>
      </c>
    </row>
    <row r="623" spans="2:65" s="12" customFormat="1" ht="11.25">
      <c r="B623" s="140"/>
      <c r="D623" s="141" t="s">
        <v>139</v>
      </c>
      <c r="E623" s="142" t="s">
        <v>19</v>
      </c>
      <c r="F623" s="143" t="s">
        <v>140</v>
      </c>
      <c r="H623" s="142" t="s">
        <v>19</v>
      </c>
      <c r="I623" s="144"/>
      <c r="L623" s="140"/>
      <c r="M623" s="145"/>
      <c r="T623" s="146"/>
      <c r="AT623" s="142" t="s">
        <v>139</v>
      </c>
      <c r="AU623" s="142" t="s">
        <v>82</v>
      </c>
      <c r="AV623" s="12" t="s">
        <v>80</v>
      </c>
      <c r="AW623" s="12" t="s">
        <v>33</v>
      </c>
      <c r="AX623" s="12" t="s">
        <v>72</v>
      </c>
      <c r="AY623" s="142" t="s">
        <v>127</v>
      </c>
    </row>
    <row r="624" spans="2:65" s="13" customFormat="1" ht="11.25">
      <c r="B624" s="147"/>
      <c r="D624" s="141" t="s">
        <v>139</v>
      </c>
      <c r="E624" s="148" t="s">
        <v>19</v>
      </c>
      <c r="F624" s="149" t="s">
        <v>641</v>
      </c>
      <c r="H624" s="150">
        <v>2</v>
      </c>
      <c r="I624" s="151"/>
      <c r="L624" s="147"/>
      <c r="M624" s="152"/>
      <c r="T624" s="153"/>
      <c r="AT624" s="148" t="s">
        <v>139</v>
      </c>
      <c r="AU624" s="148" t="s">
        <v>82</v>
      </c>
      <c r="AV624" s="13" t="s">
        <v>82</v>
      </c>
      <c r="AW624" s="13" t="s">
        <v>33</v>
      </c>
      <c r="AX624" s="13" t="s">
        <v>72</v>
      </c>
      <c r="AY624" s="148" t="s">
        <v>127</v>
      </c>
    </row>
    <row r="625" spans="2:65" s="13" customFormat="1" ht="11.25">
      <c r="B625" s="147"/>
      <c r="D625" s="141" t="s">
        <v>139</v>
      </c>
      <c r="E625" s="148" t="s">
        <v>19</v>
      </c>
      <c r="F625" s="149" t="s">
        <v>642</v>
      </c>
      <c r="H625" s="150">
        <v>1</v>
      </c>
      <c r="I625" s="151"/>
      <c r="L625" s="147"/>
      <c r="M625" s="152"/>
      <c r="T625" s="153"/>
      <c r="AT625" s="148" t="s">
        <v>139</v>
      </c>
      <c r="AU625" s="148" t="s">
        <v>82</v>
      </c>
      <c r="AV625" s="13" t="s">
        <v>82</v>
      </c>
      <c r="AW625" s="13" t="s">
        <v>33</v>
      </c>
      <c r="AX625" s="13" t="s">
        <v>72</v>
      </c>
      <c r="AY625" s="148" t="s">
        <v>127</v>
      </c>
    </row>
    <row r="626" spans="2:65" s="13" customFormat="1" ht="11.25">
      <c r="B626" s="147"/>
      <c r="D626" s="141" t="s">
        <v>139</v>
      </c>
      <c r="E626" s="148" t="s">
        <v>19</v>
      </c>
      <c r="F626" s="149" t="s">
        <v>643</v>
      </c>
      <c r="H626" s="150">
        <v>1</v>
      </c>
      <c r="I626" s="151"/>
      <c r="L626" s="147"/>
      <c r="M626" s="152"/>
      <c r="T626" s="153"/>
      <c r="AT626" s="148" t="s">
        <v>139</v>
      </c>
      <c r="AU626" s="148" t="s">
        <v>82</v>
      </c>
      <c r="AV626" s="13" t="s">
        <v>82</v>
      </c>
      <c r="AW626" s="13" t="s">
        <v>33</v>
      </c>
      <c r="AX626" s="13" t="s">
        <v>72</v>
      </c>
      <c r="AY626" s="148" t="s">
        <v>127</v>
      </c>
    </row>
    <row r="627" spans="2:65" s="13" customFormat="1" ht="11.25">
      <c r="B627" s="147"/>
      <c r="D627" s="141" t="s">
        <v>139</v>
      </c>
      <c r="E627" s="148" t="s">
        <v>19</v>
      </c>
      <c r="F627" s="149" t="s">
        <v>644</v>
      </c>
      <c r="H627" s="150">
        <v>1</v>
      </c>
      <c r="I627" s="151"/>
      <c r="L627" s="147"/>
      <c r="M627" s="152"/>
      <c r="T627" s="153"/>
      <c r="AT627" s="148" t="s">
        <v>139</v>
      </c>
      <c r="AU627" s="148" t="s">
        <v>82</v>
      </c>
      <c r="AV627" s="13" t="s">
        <v>82</v>
      </c>
      <c r="AW627" s="13" t="s">
        <v>33</v>
      </c>
      <c r="AX627" s="13" t="s">
        <v>72</v>
      </c>
      <c r="AY627" s="148" t="s">
        <v>127</v>
      </c>
    </row>
    <row r="628" spans="2:65" s="13" customFormat="1" ht="11.25">
      <c r="B628" s="147"/>
      <c r="D628" s="141" t="s">
        <v>139</v>
      </c>
      <c r="E628" s="148" t="s">
        <v>19</v>
      </c>
      <c r="F628" s="149" t="s">
        <v>645</v>
      </c>
      <c r="H628" s="150">
        <v>1</v>
      </c>
      <c r="I628" s="151"/>
      <c r="L628" s="147"/>
      <c r="M628" s="152"/>
      <c r="T628" s="153"/>
      <c r="AT628" s="148" t="s">
        <v>139</v>
      </c>
      <c r="AU628" s="148" t="s">
        <v>82</v>
      </c>
      <c r="AV628" s="13" t="s">
        <v>82</v>
      </c>
      <c r="AW628" s="13" t="s">
        <v>33</v>
      </c>
      <c r="AX628" s="13" t="s">
        <v>72</v>
      </c>
      <c r="AY628" s="148" t="s">
        <v>127</v>
      </c>
    </row>
    <row r="629" spans="2:65" s="13" customFormat="1" ht="11.25">
      <c r="B629" s="147"/>
      <c r="D629" s="141" t="s">
        <v>139</v>
      </c>
      <c r="E629" s="148" t="s">
        <v>19</v>
      </c>
      <c r="F629" s="149" t="s">
        <v>646</v>
      </c>
      <c r="H629" s="150">
        <v>1</v>
      </c>
      <c r="I629" s="151"/>
      <c r="L629" s="147"/>
      <c r="M629" s="152"/>
      <c r="T629" s="153"/>
      <c r="AT629" s="148" t="s">
        <v>139</v>
      </c>
      <c r="AU629" s="148" t="s">
        <v>82</v>
      </c>
      <c r="AV629" s="13" t="s">
        <v>82</v>
      </c>
      <c r="AW629" s="13" t="s">
        <v>33</v>
      </c>
      <c r="AX629" s="13" t="s">
        <v>72</v>
      </c>
      <c r="AY629" s="148" t="s">
        <v>127</v>
      </c>
    </row>
    <row r="630" spans="2:65" s="13" customFormat="1" ht="11.25">
      <c r="B630" s="147"/>
      <c r="D630" s="141" t="s">
        <v>139</v>
      </c>
      <c r="E630" s="148" t="s">
        <v>19</v>
      </c>
      <c r="F630" s="149" t="s">
        <v>646</v>
      </c>
      <c r="H630" s="150">
        <v>1</v>
      </c>
      <c r="I630" s="151"/>
      <c r="L630" s="147"/>
      <c r="M630" s="152"/>
      <c r="T630" s="153"/>
      <c r="AT630" s="148" t="s">
        <v>139</v>
      </c>
      <c r="AU630" s="148" t="s">
        <v>82</v>
      </c>
      <c r="AV630" s="13" t="s">
        <v>82</v>
      </c>
      <c r="AW630" s="13" t="s">
        <v>33</v>
      </c>
      <c r="AX630" s="13" t="s">
        <v>72</v>
      </c>
      <c r="AY630" s="148" t="s">
        <v>127</v>
      </c>
    </row>
    <row r="631" spans="2:65" s="13" customFormat="1" ht="11.25">
      <c r="B631" s="147"/>
      <c r="D631" s="141" t="s">
        <v>139</v>
      </c>
      <c r="E631" s="148" t="s">
        <v>19</v>
      </c>
      <c r="F631" s="149" t="s">
        <v>647</v>
      </c>
      <c r="H631" s="150">
        <v>2</v>
      </c>
      <c r="I631" s="151"/>
      <c r="L631" s="147"/>
      <c r="M631" s="152"/>
      <c r="T631" s="153"/>
      <c r="AT631" s="148" t="s">
        <v>139</v>
      </c>
      <c r="AU631" s="148" t="s">
        <v>82</v>
      </c>
      <c r="AV631" s="13" t="s">
        <v>82</v>
      </c>
      <c r="AW631" s="13" t="s">
        <v>33</v>
      </c>
      <c r="AX631" s="13" t="s">
        <v>72</v>
      </c>
      <c r="AY631" s="148" t="s">
        <v>127</v>
      </c>
    </row>
    <row r="632" spans="2:65" s="13" customFormat="1" ht="11.25">
      <c r="B632" s="147"/>
      <c r="D632" s="141" t="s">
        <v>139</v>
      </c>
      <c r="E632" s="148" t="s">
        <v>19</v>
      </c>
      <c r="F632" s="149" t="s">
        <v>648</v>
      </c>
      <c r="H632" s="150">
        <v>1</v>
      </c>
      <c r="I632" s="151"/>
      <c r="L632" s="147"/>
      <c r="M632" s="152"/>
      <c r="T632" s="153"/>
      <c r="AT632" s="148" t="s">
        <v>139</v>
      </c>
      <c r="AU632" s="148" t="s">
        <v>82</v>
      </c>
      <c r="AV632" s="13" t="s">
        <v>82</v>
      </c>
      <c r="AW632" s="13" t="s">
        <v>33</v>
      </c>
      <c r="AX632" s="13" t="s">
        <v>72</v>
      </c>
      <c r="AY632" s="148" t="s">
        <v>127</v>
      </c>
    </row>
    <row r="633" spans="2:65" s="14" customFormat="1" ht="11.25">
      <c r="B633" s="154"/>
      <c r="D633" s="141" t="s">
        <v>139</v>
      </c>
      <c r="E633" s="155" t="s">
        <v>19</v>
      </c>
      <c r="F633" s="156" t="s">
        <v>145</v>
      </c>
      <c r="H633" s="157">
        <v>11</v>
      </c>
      <c r="I633" s="158"/>
      <c r="L633" s="154"/>
      <c r="M633" s="159"/>
      <c r="T633" s="160"/>
      <c r="AT633" s="155" t="s">
        <v>139</v>
      </c>
      <c r="AU633" s="155" t="s">
        <v>82</v>
      </c>
      <c r="AV633" s="14" t="s">
        <v>135</v>
      </c>
      <c r="AW633" s="14" t="s">
        <v>33</v>
      </c>
      <c r="AX633" s="14" t="s">
        <v>80</v>
      </c>
      <c r="AY633" s="155" t="s">
        <v>127</v>
      </c>
    </row>
    <row r="634" spans="2:65" s="1" customFormat="1" ht="16.5" customHeight="1">
      <c r="B634" s="32"/>
      <c r="C634" s="123" t="s">
        <v>649</v>
      </c>
      <c r="D634" s="123" t="s">
        <v>634</v>
      </c>
      <c r="E634" s="124" t="s">
        <v>650</v>
      </c>
      <c r="F634" s="125" t="s">
        <v>651</v>
      </c>
      <c r="G634" s="126" t="s">
        <v>478</v>
      </c>
      <c r="H634" s="127">
        <v>33</v>
      </c>
      <c r="I634" s="128">
        <v>0</v>
      </c>
      <c r="J634" s="129">
        <f>ROUND(I634*H634,2)</f>
        <v>0</v>
      </c>
      <c r="K634" s="125" t="s">
        <v>638</v>
      </c>
      <c r="L634" s="32"/>
      <c r="M634" s="130" t="s">
        <v>19</v>
      </c>
      <c r="N634" s="131" t="s">
        <v>43</v>
      </c>
      <c r="P634" s="132">
        <f>O634*H634</f>
        <v>0</v>
      </c>
      <c r="Q634" s="132">
        <v>0</v>
      </c>
      <c r="R634" s="132">
        <f>Q634*H634</f>
        <v>0</v>
      </c>
      <c r="S634" s="132">
        <v>0</v>
      </c>
      <c r="T634" s="133">
        <f>S634*H634</f>
        <v>0</v>
      </c>
      <c r="AR634" s="134" t="s">
        <v>336</v>
      </c>
      <c r="AT634" s="134" t="s">
        <v>130</v>
      </c>
      <c r="AU634" s="134" t="s">
        <v>82</v>
      </c>
      <c r="AY634" s="17" t="s">
        <v>127</v>
      </c>
      <c r="BE634" s="135">
        <f>IF(N634="základní",J634,0)</f>
        <v>0</v>
      </c>
      <c r="BF634" s="135">
        <f>IF(N634="snížená",J634,0)</f>
        <v>0</v>
      </c>
      <c r="BG634" s="135">
        <f>IF(N634="zákl. přenesená",J634,0)</f>
        <v>0</v>
      </c>
      <c r="BH634" s="135">
        <f>IF(N634="sníž. přenesená",J634,0)</f>
        <v>0</v>
      </c>
      <c r="BI634" s="135">
        <f>IF(N634="nulová",J634,0)</f>
        <v>0</v>
      </c>
      <c r="BJ634" s="17" t="s">
        <v>80</v>
      </c>
      <c r="BK634" s="135">
        <f>ROUND(I634*H634,2)</f>
        <v>0</v>
      </c>
      <c r="BL634" s="17" t="s">
        <v>336</v>
      </c>
      <c r="BM634" s="134" t="s">
        <v>652</v>
      </c>
    </row>
    <row r="635" spans="2:65" s="1" customFormat="1" ht="11.25">
      <c r="B635" s="32"/>
      <c r="D635" s="136" t="s">
        <v>137</v>
      </c>
      <c r="F635" s="137" t="s">
        <v>653</v>
      </c>
      <c r="I635" s="138"/>
      <c r="L635" s="32"/>
      <c r="M635" s="139"/>
      <c r="T635" s="53"/>
      <c r="AT635" s="17" t="s">
        <v>137</v>
      </c>
      <c r="AU635" s="17" t="s">
        <v>82</v>
      </c>
    </row>
    <row r="636" spans="2:65" s="12" customFormat="1" ht="11.25">
      <c r="B636" s="140"/>
      <c r="D636" s="141" t="s">
        <v>139</v>
      </c>
      <c r="E636" s="142" t="s">
        <v>19</v>
      </c>
      <c r="F636" s="143" t="s">
        <v>140</v>
      </c>
      <c r="H636" s="142" t="s">
        <v>19</v>
      </c>
      <c r="I636" s="144"/>
      <c r="L636" s="140"/>
      <c r="M636" s="145"/>
      <c r="T636" s="146"/>
      <c r="AT636" s="142" t="s">
        <v>139</v>
      </c>
      <c r="AU636" s="142" t="s">
        <v>82</v>
      </c>
      <c r="AV636" s="12" t="s">
        <v>80</v>
      </c>
      <c r="AW636" s="12" t="s">
        <v>33</v>
      </c>
      <c r="AX636" s="12" t="s">
        <v>72</v>
      </c>
      <c r="AY636" s="142" t="s">
        <v>127</v>
      </c>
    </row>
    <row r="637" spans="2:65" s="13" customFormat="1" ht="11.25">
      <c r="B637" s="147"/>
      <c r="D637" s="141" t="s">
        <v>139</v>
      </c>
      <c r="E637" s="148" t="s">
        <v>19</v>
      </c>
      <c r="F637" s="149" t="s">
        <v>641</v>
      </c>
      <c r="H637" s="150">
        <v>2</v>
      </c>
      <c r="I637" s="151"/>
      <c r="L637" s="147"/>
      <c r="M637" s="152"/>
      <c r="T637" s="153"/>
      <c r="AT637" s="148" t="s">
        <v>139</v>
      </c>
      <c r="AU637" s="148" t="s">
        <v>82</v>
      </c>
      <c r="AV637" s="13" t="s">
        <v>82</v>
      </c>
      <c r="AW637" s="13" t="s">
        <v>33</v>
      </c>
      <c r="AX637" s="13" t="s">
        <v>72</v>
      </c>
      <c r="AY637" s="148" t="s">
        <v>127</v>
      </c>
    </row>
    <row r="638" spans="2:65" s="13" customFormat="1" ht="11.25">
      <c r="B638" s="147"/>
      <c r="D638" s="141" t="s">
        <v>139</v>
      </c>
      <c r="E638" s="148" t="s">
        <v>19</v>
      </c>
      <c r="F638" s="149" t="s">
        <v>642</v>
      </c>
      <c r="H638" s="150">
        <v>1</v>
      </c>
      <c r="I638" s="151"/>
      <c r="L638" s="147"/>
      <c r="M638" s="152"/>
      <c r="T638" s="153"/>
      <c r="AT638" s="148" t="s">
        <v>139</v>
      </c>
      <c r="AU638" s="148" t="s">
        <v>82</v>
      </c>
      <c r="AV638" s="13" t="s">
        <v>82</v>
      </c>
      <c r="AW638" s="13" t="s">
        <v>33</v>
      </c>
      <c r="AX638" s="13" t="s">
        <v>72</v>
      </c>
      <c r="AY638" s="148" t="s">
        <v>127</v>
      </c>
    </row>
    <row r="639" spans="2:65" s="13" customFormat="1" ht="11.25">
      <c r="B639" s="147"/>
      <c r="D639" s="141" t="s">
        <v>139</v>
      </c>
      <c r="E639" s="148" t="s">
        <v>19</v>
      </c>
      <c r="F639" s="149" t="s">
        <v>643</v>
      </c>
      <c r="H639" s="150">
        <v>1</v>
      </c>
      <c r="I639" s="151"/>
      <c r="L639" s="147"/>
      <c r="M639" s="152"/>
      <c r="T639" s="153"/>
      <c r="AT639" s="148" t="s">
        <v>139</v>
      </c>
      <c r="AU639" s="148" t="s">
        <v>82</v>
      </c>
      <c r="AV639" s="13" t="s">
        <v>82</v>
      </c>
      <c r="AW639" s="13" t="s">
        <v>33</v>
      </c>
      <c r="AX639" s="13" t="s">
        <v>72</v>
      </c>
      <c r="AY639" s="148" t="s">
        <v>127</v>
      </c>
    </row>
    <row r="640" spans="2:65" s="13" customFormat="1" ht="11.25">
      <c r="B640" s="147"/>
      <c r="D640" s="141" t="s">
        <v>139</v>
      </c>
      <c r="E640" s="148" t="s">
        <v>19</v>
      </c>
      <c r="F640" s="149" t="s">
        <v>644</v>
      </c>
      <c r="H640" s="150">
        <v>1</v>
      </c>
      <c r="I640" s="151"/>
      <c r="L640" s="147"/>
      <c r="M640" s="152"/>
      <c r="T640" s="153"/>
      <c r="AT640" s="148" t="s">
        <v>139</v>
      </c>
      <c r="AU640" s="148" t="s">
        <v>82</v>
      </c>
      <c r="AV640" s="13" t="s">
        <v>82</v>
      </c>
      <c r="AW640" s="13" t="s">
        <v>33</v>
      </c>
      <c r="AX640" s="13" t="s">
        <v>72</v>
      </c>
      <c r="AY640" s="148" t="s">
        <v>127</v>
      </c>
    </row>
    <row r="641" spans="2:65" s="13" customFormat="1" ht="11.25">
      <c r="B641" s="147"/>
      <c r="D641" s="141" t="s">
        <v>139</v>
      </c>
      <c r="E641" s="148" t="s">
        <v>19</v>
      </c>
      <c r="F641" s="149" t="s">
        <v>645</v>
      </c>
      <c r="H641" s="150">
        <v>1</v>
      </c>
      <c r="I641" s="151"/>
      <c r="L641" s="147"/>
      <c r="M641" s="152"/>
      <c r="T641" s="153"/>
      <c r="AT641" s="148" t="s">
        <v>139</v>
      </c>
      <c r="AU641" s="148" t="s">
        <v>82</v>
      </c>
      <c r="AV641" s="13" t="s">
        <v>82</v>
      </c>
      <c r="AW641" s="13" t="s">
        <v>33</v>
      </c>
      <c r="AX641" s="13" t="s">
        <v>72</v>
      </c>
      <c r="AY641" s="148" t="s">
        <v>127</v>
      </c>
    </row>
    <row r="642" spans="2:65" s="13" customFormat="1" ht="11.25">
      <c r="B642" s="147"/>
      <c r="D642" s="141" t="s">
        <v>139</v>
      </c>
      <c r="E642" s="148" t="s">
        <v>19</v>
      </c>
      <c r="F642" s="149" t="s">
        <v>646</v>
      </c>
      <c r="H642" s="150">
        <v>1</v>
      </c>
      <c r="I642" s="151"/>
      <c r="L642" s="147"/>
      <c r="M642" s="152"/>
      <c r="T642" s="153"/>
      <c r="AT642" s="148" t="s">
        <v>139</v>
      </c>
      <c r="AU642" s="148" t="s">
        <v>82</v>
      </c>
      <c r="AV642" s="13" t="s">
        <v>82</v>
      </c>
      <c r="AW642" s="13" t="s">
        <v>33</v>
      </c>
      <c r="AX642" s="13" t="s">
        <v>72</v>
      </c>
      <c r="AY642" s="148" t="s">
        <v>127</v>
      </c>
    </row>
    <row r="643" spans="2:65" s="13" customFormat="1" ht="11.25">
      <c r="B643" s="147"/>
      <c r="D643" s="141" t="s">
        <v>139</v>
      </c>
      <c r="E643" s="148" t="s">
        <v>19</v>
      </c>
      <c r="F643" s="149" t="s">
        <v>646</v>
      </c>
      <c r="H643" s="150">
        <v>1</v>
      </c>
      <c r="I643" s="151"/>
      <c r="L643" s="147"/>
      <c r="M643" s="152"/>
      <c r="T643" s="153"/>
      <c r="AT643" s="148" t="s">
        <v>139</v>
      </c>
      <c r="AU643" s="148" t="s">
        <v>82</v>
      </c>
      <c r="AV643" s="13" t="s">
        <v>82</v>
      </c>
      <c r="AW643" s="13" t="s">
        <v>33</v>
      </c>
      <c r="AX643" s="13" t="s">
        <v>72</v>
      </c>
      <c r="AY643" s="148" t="s">
        <v>127</v>
      </c>
    </row>
    <row r="644" spans="2:65" s="13" customFormat="1" ht="11.25">
      <c r="B644" s="147"/>
      <c r="D644" s="141" t="s">
        <v>139</v>
      </c>
      <c r="E644" s="148" t="s">
        <v>19</v>
      </c>
      <c r="F644" s="149" t="s">
        <v>647</v>
      </c>
      <c r="H644" s="150">
        <v>2</v>
      </c>
      <c r="I644" s="151"/>
      <c r="L644" s="147"/>
      <c r="M644" s="152"/>
      <c r="T644" s="153"/>
      <c r="AT644" s="148" t="s">
        <v>139</v>
      </c>
      <c r="AU644" s="148" t="s">
        <v>82</v>
      </c>
      <c r="AV644" s="13" t="s">
        <v>82</v>
      </c>
      <c r="AW644" s="13" t="s">
        <v>33</v>
      </c>
      <c r="AX644" s="13" t="s">
        <v>72</v>
      </c>
      <c r="AY644" s="148" t="s">
        <v>127</v>
      </c>
    </row>
    <row r="645" spans="2:65" s="13" customFormat="1" ht="11.25">
      <c r="B645" s="147"/>
      <c r="D645" s="141" t="s">
        <v>139</v>
      </c>
      <c r="E645" s="148" t="s">
        <v>19</v>
      </c>
      <c r="F645" s="149" t="s">
        <v>648</v>
      </c>
      <c r="H645" s="150">
        <v>1</v>
      </c>
      <c r="I645" s="151"/>
      <c r="L645" s="147"/>
      <c r="M645" s="152"/>
      <c r="T645" s="153"/>
      <c r="AT645" s="148" t="s">
        <v>139</v>
      </c>
      <c r="AU645" s="148" t="s">
        <v>82</v>
      </c>
      <c r="AV645" s="13" t="s">
        <v>82</v>
      </c>
      <c r="AW645" s="13" t="s">
        <v>33</v>
      </c>
      <c r="AX645" s="13" t="s">
        <v>72</v>
      </c>
      <c r="AY645" s="148" t="s">
        <v>127</v>
      </c>
    </row>
    <row r="646" spans="2:65" s="15" customFormat="1" ht="11.25">
      <c r="B646" s="161"/>
      <c r="D646" s="141" t="s">
        <v>139</v>
      </c>
      <c r="E646" s="162" t="s">
        <v>19</v>
      </c>
      <c r="F646" s="163" t="s">
        <v>155</v>
      </c>
      <c r="H646" s="164">
        <v>11</v>
      </c>
      <c r="I646" s="165"/>
      <c r="L646" s="161"/>
      <c r="M646" s="166"/>
      <c r="T646" s="167"/>
      <c r="AT646" s="162" t="s">
        <v>139</v>
      </c>
      <c r="AU646" s="162" t="s">
        <v>82</v>
      </c>
      <c r="AV646" s="15" t="s">
        <v>128</v>
      </c>
      <c r="AW646" s="15" t="s">
        <v>33</v>
      </c>
      <c r="AX646" s="15" t="s">
        <v>72</v>
      </c>
      <c r="AY646" s="162" t="s">
        <v>127</v>
      </c>
    </row>
    <row r="647" spans="2:65" s="13" customFormat="1" ht="11.25">
      <c r="B647" s="147"/>
      <c r="D647" s="141" t="s">
        <v>139</v>
      </c>
      <c r="E647" s="148" t="s">
        <v>19</v>
      </c>
      <c r="F647" s="149" t="s">
        <v>654</v>
      </c>
      <c r="H647" s="150">
        <v>33</v>
      </c>
      <c r="I647" s="151"/>
      <c r="L647" s="147"/>
      <c r="M647" s="152"/>
      <c r="T647" s="153"/>
      <c r="AT647" s="148" t="s">
        <v>139</v>
      </c>
      <c r="AU647" s="148" t="s">
        <v>82</v>
      </c>
      <c r="AV647" s="13" t="s">
        <v>82</v>
      </c>
      <c r="AW647" s="13" t="s">
        <v>33</v>
      </c>
      <c r="AX647" s="13" t="s">
        <v>80</v>
      </c>
      <c r="AY647" s="148" t="s">
        <v>127</v>
      </c>
    </row>
    <row r="648" spans="2:65" s="1" customFormat="1" ht="24.2" customHeight="1">
      <c r="B648" s="32"/>
      <c r="C648" s="123" t="s">
        <v>655</v>
      </c>
      <c r="D648" s="123" t="s">
        <v>634</v>
      </c>
      <c r="E648" s="124" t="s">
        <v>656</v>
      </c>
      <c r="F648" s="125" t="s">
        <v>657</v>
      </c>
      <c r="G648" s="126" t="s">
        <v>478</v>
      </c>
      <c r="H648" s="127">
        <v>518</v>
      </c>
      <c r="I648" s="128">
        <v>0</v>
      </c>
      <c r="J648" s="129">
        <f>ROUND(I648*H648,2)</f>
        <v>0</v>
      </c>
      <c r="K648" s="125" t="s">
        <v>638</v>
      </c>
      <c r="L648" s="32"/>
      <c r="M648" s="130" t="s">
        <v>19</v>
      </c>
      <c r="N648" s="131" t="s">
        <v>43</v>
      </c>
      <c r="P648" s="132">
        <f>O648*H648</f>
        <v>0</v>
      </c>
      <c r="Q648" s="132">
        <v>0</v>
      </c>
      <c r="R648" s="132">
        <f>Q648*H648</f>
        <v>0</v>
      </c>
      <c r="S648" s="132">
        <v>0</v>
      </c>
      <c r="T648" s="133">
        <f>S648*H648</f>
        <v>0</v>
      </c>
      <c r="AR648" s="134" t="s">
        <v>336</v>
      </c>
      <c r="AT648" s="134" t="s">
        <v>130</v>
      </c>
      <c r="AU648" s="134" t="s">
        <v>82</v>
      </c>
      <c r="AY648" s="17" t="s">
        <v>127</v>
      </c>
      <c r="BE648" s="135">
        <f>IF(N648="základní",J648,0)</f>
        <v>0</v>
      </c>
      <c r="BF648" s="135">
        <f>IF(N648="snížená",J648,0)</f>
        <v>0</v>
      </c>
      <c r="BG648" s="135">
        <f>IF(N648="zákl. přenesená",J648,0)</f>
        <v>0</v>
      </c>
      <c r="BH648" s="135">
        <f>IF(N648="sníž. přenesená",J648,0)</f>
        <v>0</v>
      </c>
      <c r="BI648" s="135">
        <f>IF(N648="nulová",J648,0)</f>
        <v>0</v>
      </c>
      <c r="BJ648" s="17" t="s">
        <v>80</v>
      </c>
      <c r="BK648" s="135">
        <f>ROUND(I648*H648,2)</f>
        <v>0</v>
      </c>
      <c r="BL648" s="17" t="s">
        <v>336</v>
      </c>
      <c r="BM648" s="134" t="s">
        <v>658</v>
      </c>
    </row>
    <row r="649" spans="2:65" s="1" customFormat="1" ht="11.25">
      <c r="B649" s="32"/>
      <c r="D649" s="136" t="s">
        <v>137</v>
      </c>
      <c r="F649" s="137" t="s">
        <v>659</v>
      </c>
      <c r="I649" s="138"/>
      <c r="L649" s="32"/>
      <c r="M649" s="139"/>
      <c r="T649" s="53"/>
      <c r="AT649" s="17" t="s">
        <v>137</v>
      </c>
      <c r="AU649" s="17" t="s">
        <v>82</v>
      </c>
    </row>
    <row r="650" spans="2:65" s="12" customFormat="1" ht="11.25">
      <c r="B650" s="140"/>
      <c r="D650" s="141" t="s">
        <v>139</v>
      </c>
      <c r="E650" s="142" t="s">
        <v>19</v>
      </c>
      <c r="F650" s="143" t="s">
        <v>140</v>
      </c>
      <c r="H650" s="142" t="s">
        <v>19</v>
      </c>
      <c r="I650" s="144"/>
      <c r="L650" s="140"/>
      <c r="M650" s="145"/>
      <c r="T650" s="146"/>
      <c r="AT650" s="142" t="s">
        <v>139</v>
      </c>
      <c r="AU650" s="142" t="s">
        <v>82</v>
      </c>
      <c r="AV650" s="12" t="s">
        <v>80</v>
      </c>
      <c r="AW650" s="12" t="s">
        <v>33</v>
      </c>
      <c r="AX650" s="12" t="s">
        <v>72</v>
      </c>
      <c r="AY650" s="142" t="s">
        <v>127</v>
      </c>
    </row>
    <row r="651" spans="2:65" s="13" customFormat="1" ht="11.25">
      <c r="B651" s="147"/>
      <c r="D651" s="141" t="s">
        <v>139</v>
      </c>
      <c r="E651" s="148" t="s">
        <v>19</v>
      </c>
      <c r="F651" s="149" t="s">
        <v>660</v>
      </c>
      <c r="H651" s="150">
        <v>20</v>
      </c>
      <c r="I651" s="151"/>
      <c r="L651" s="147"/>
      <c r="M651" s="152"/>
      <c r="T651" s="153"/>
      <c r="AT651" s="148" t="s">
        <v>139</v>
      </c>
      <c r="AU651" s="148" t="s">
        <v>82</v>
      </c>
      <c r="AV651" s="13" t="s">
        <v>82</v>
      </c>
      <c r="AW651" s="13" t="s">
        <v>33</v>
      </c>
      <c r="AX651" s="13" t="s">
        <v>72</v>
      </c>
      <c r="AY651" s="148" t="s">
        <v>127</v>
      </c>
    </row>
    <row r="652" spans="2:65" s="13" customFormat="1" ht="11.25">
      <c r="B652" s="147"/>
      <c r="D652" s="141" t="s">
        <v>139</v>
      </c>
      <c r="E652" s="148" t="s">
        <v>19</v>
      </c>
      <c r="F652" s="149" t="s">
        <v>661</v>
      </c>
      <c r="H652" s="150">
        <v>28</v>
      </c>
      <c r="I652" s="151"/>
      <c r="L652" s="147"/>
      <c r="M652" s="152"/>
      <c r="T652" s="153"/>
      <c r="AT652" s="148" t="s">
        <v>139</v>
      </c>
      <c r="AU652" s="148" t="s">
        <v>82</v>
      </c>
      <c r="AV652" s="13" t="s">
        <v>82</v>
      </c>
      <c r="AW652" s="13" t="s">
        <v>33</v>
      </c>
      <c r="AX652" s="13" t="s">
        <v>72</v>
      </c>
      <c r="AY652" s="148" t="s">
        <v>127</v>
      </c>
    </row>
    <row r="653" spans="2:65" s="13" customFormat="1" ht="11.25">
      <c r="B653" s="147"/>
      <c r="D653" s="141" t="s">
        <v>139</v>
      </c>
      <c r="E653" s="148" t="s">
        <v>19</v>
      </c>
      <c r="F653" s="149" t="s">
        <v>662</v>
      </c>
      <c r="H653" s="150">
        <v>30.87</v>
      </c>
      <c r="I653" s="151"/>
      <c r="L653" s="147"/>
      <c r="M653" s="152"/>
      <c r="T653" s="153"/>
      <c r="AT653" s="148" t="s">
        <v>139</v>
      </c>
      <c r="AU653" s="148" t="s">
        <v>82</v>
      </c>
      <c r="AV653" s="13" t="s">
        <v>82</v>
      </c>
      <c r="AW653" s="13" t="s">
        <v>33</v>
      </c>
      <c r="AX653" s="13" t="s">
        <v>72</v>
      </c>
      <c r="AY653" s="148" t="s">
        <v>127</v>
      </c>
    </row>
    <row r="654" spans="2:65" s="13" customFormat="1" ht="11.25">
      <c r="B654" s="147"/>
      <c r="D654" s="141" t="s">
        <v>139</v>
      </c>
      <c r="E654" s="148" t="s">
        <v>19</v>
      </c>
      <c r="F654" s="149" t="s">
        <v>663</v>
      </c>
      <c r="H654" s="150">
        <v>11.5</v>
      </c>
      <c r="I654" s="151"/>
      <c r="L654" s="147"/>
      <c r="M654" s="152"/>
      <c r="T654" s="153"/>
      <c r="AT654" s="148" t="s">
        <v>139</v>
      </c>
      <c r="AU654" s="148" t="s">
        <v>82</v>
      </c>
      <c r="AV654" s="13" t="s">
        <v>82</v>
      </c>
      <c r="AW654" s="13" t="s">
        <v>33</v>
      </c>
      <c r="AX654" s="13" t="s">
        <v>72</v>
      </c>
      <c r="AY654" s="148" t="s">
        <v>127</v>
      </c>
    </row>
    <row r="655" spans="2:65" s="13" customFormat="1" ht="11.25">
      <c r="B655" s="147"/>
      <c r="D655" s="141" t="s">
        <v>139</v>
      </c>
      <c r="E655" s="148" t="s">
        <v>19</v>
      </c>
      <c r="F655" s="149" t="s">
        <v>664</v>
      </c>
      <c r="H655" s="150">
        <v>14</v>
      </c>
      <c r="I655" s="151"/>
      <c r="L655" s="147"/>
      <c r="M655" s="152"/>
      <c r="T655" s="153"/>
      <c r="AT655" s="148" t="s">
        <v>139</v>
      </c>
      <c r="AU655" s="148" t="s">
        <v>82</v>
      </c>
      <c r="AV655" s="13" t="s">
        <v>82</v>
      </c>
      <c r="AW655" s="13" t="s">
        <v>33</v>
      </c>
      <c r="AX655" s="13" t="s">
        <v>72</v>
      </c>
      <c r="AY655" s="148" t="s">
        <v>127</v>
      </c>
    </row>
    <row r="656" spans="2:65" s="13" customFormat="1" ht="11.25">
      <c r="B656" s="147"/>
      <c r="D656" s="141" t="s">
        <v>139</v>
      </c>
      <c r="E656" s="148" t="s">
        <v>19</v>
      </c>
      <c r="F656" s="149" t="s">
        <v>665</v>
      </c>
      <c r="H656" s="150">
        <v>29.8</v>
      </c>
      <c r="I656" s="151"/>
      <c r="L656" s="147"/>
      <c r="M656" s="152"/>
      <c r="T656" s="153"/>
      <c r="AT656" s="148" t="s">
        <v>139</v>
      </c>
      <c r="AU656" s="148" t="s">
        <v>82</v>
      </c>
      <c r="AV656" s="13" t="s">
        <v>82</v>
      </c>
      <c r="AW656" s="13" t="s">
        <v>33</v>
      </c>
      <c r="AX656" s="13" t="s">
        <v>72</v>
      </c>
      <c r="AY656" s="148" t="s">
        <v>127</v>
      </c>
    </row>
    <row r="657" spans="2:65" s="13" customFormat="1" ht="11.25">
      <c r="B657" s="147"/>
      <c r="D657" s="141" t="s">
        <v>139</v>
      </c>
      <c r="E657" s="148" t="s">
        <v>19</v>
      </c>
      <c r="F657" s="149" t="s">
        <v>666</v>
      </c>
      <c r="H657" s="150">
        <v>19</v>
      </c>
      <c r="I657" s="151"/>
      <c r="L657" s="147"/>
      <c r="M657" s="152"/>
      <c r="T657" s="153"/>
      <c r="AT657" s="148" t="s">
        <v>139</v>
      </c>
      <c r="AU657" s="148" t="s">
        <v>82</v>
      </c>
      <c r="AV657" s="13" t="s">
        <v>82</v>
      </c>
      <c r="AW657" s="13" t="s">
        <v>33</v>
      </c>
      <c r="AX657" s="13" t="s">
        <v>72</v>
      </c>
      <c r="AY657" s="148" t="s">
        <v>127</v>
      </c>
    </row>
    <row r="658" spans="2:65" s="13" customFormat="1" ht="11.25">
      <c r="B658" s="147"/>
      <c r="D658" s="141" t="s">
        <v>139</v>
      </c>
      <c r="E658" s="148" t="s">
        <v>19</v>
      </c>
      <c r="F658" s="149" t="s">
        <v>667</v>
      </c>
      <c r="H658" s="150">
        <v>34.1</v>
      </c>
      <c r="I658" s="151"/>
      <c r="L658" s="147"/>
      <c r="M658" s="152"/>
      <c r="T658" s="153"/>
      <c r="AT658" s="148" t="s">
        <v>139</v>
      </c>
      <c r="AU658" s="148" t="s">
        <v>82</v>
      </c>
      <c r="AV658" s="13" t="s">
        <v>82</v>
      </c>
      <c r="AW658" s="13" t="s">
        <v>33</v>
      </c>
      <c r="AX658" s="13" t="s">
        <v>72</v>
      </c>
      <c r="AY658" s="148" t="s">
        <v>127</v>
      </c>
    </row>
    <row r="659" spans="2:65" s="13" customFormat="1" ht="11.25">
      <c r="B659" s="147"/>
      <c r="D659" s="141" t="s">
        <v>139</v>
      </c>
      <c r="E659" s="148" t="s">
        <v>19</v>
      </c>
      <c r="F659" s="149" t="s">
        <v>668</v>
      </c>
      <c r="H659" s="150">
        <v>22.8</v>
      </c>
      <c r="I659" s="151"/>
      <c r="L659" s="147"/>
      <c r="M659" s="152"/>
      <c r="T659" s="153"/>
      <c r="AT659" s="148" t="s">
        <v>139</v>
      </c>
      <c r="AU659" s="148" t="s">
        <v>82</v>
      </c>
      <c r="AV659" s="13" t="s">
        <v>82</v>
      </c>
      <c r="AW659" s="13" t="s">
        <v>33</v>
      </c>
      <c r="AX659" s="13" t="s">
        <v>72</v>
      </c>
      <c r="AY659" s="148" t="s">
        <v>127</v>
      </c>
    </row>
    <row r="660" spans="2:65" s="13" customFormat="1" ht="11.25">
      <c r="B660" s="147"/>
      <c r="D660" s="141" t="s">
        <v>139</v>
      </c>
      <c r="E660" s="148" t="s">
        <v>19</v>
      </c>
      <c r="F660" s="149" t="s">
        <v>669</v>
      </c>
      <c r="H660" s="150">
        <v>25.8</v>
      </c>
      <c r="I660" s="151"/>
      <c r="L660" s="147"/>
      <c r="M660" s="152"/>
      <c r="T660" s="153"/>
      <c r="AT660" s="148" t="s">
        <v>139</v>
      </c>
      <c r="AU660" s="148" t="s">
        <v>82</v>
      </c>
      <c r="AV660" s="13" t="s">
        <v>82</v>
      </c>
      <c r="AW660" s="13" t="s">
        <v>33</v>
      </c>
      <c r="AX660" s="13" t="s">
        <v>72</v>
      </c>
      <c r="AY660" s="148" t="s">
        <v>127</v>
      </c>
    </row>
    <row r="661" spans="2:65" s="13" customFormat="1" ht="11.25">
      <c r="B661" s="147"/>
      <c r="D661" s="141" t="s">
        <v>139</v>
      </c>
      <c r="E661" s="148" t="s">
        <v>19</v>
      </c>
      <c r="F661" s="149" t="s">
        <v>670</v>
      </c>
      <c r="H661" s="150">
        <v>45</v>
      </c>
      <c r="I661" s="151"/>
      <c r="L661" s="147"/>
      <c r="M661" s="152"/>
      <c r="T661" s="153"/>
      <c r="AT661" s="148" t="s">
        <v>139</v>
      </c>
      <c r="AU661" s="148" t="s">
        <v>82</v>
      </c>
      <c r="AV661" s="13" t="s">
        <v>82</v>
      </c>
      <c r="AW661" s="13" t="s">
        <v>33</v>
      </c>
      <c r="AX661" s="13" t="s">
        <v>72</v>
      </c>
      <c r="AY661" s="148" t="s">
        <v>127</v>
      </c>
    </row>
    <row r="662" spans="2:65" s="13" customFormat="1" ht="11.25">
      <c r="B662" s="147"/>
      <c r="D662" s="141" t="s">
        <v>139</v>
      </c>
      <c r="E662" s="148" t="s">
        <v>19</v>
      </c>
      <c r="F662" s="149" t="s">
        <v>671</v>
      </c>
      <c r="H662" s="150">
        <v>33.799999999999997</v>
      </c>
      <c r="I662" s="151"/>
      <c r="L662" s="147"/>
      <c r="M662" s="152"/>
      <c r="T662" s="153"/>
      <c r="AT662" s="148" t="s">
        <v>139</v>
      </c>
      <c r="AU662" s="148" t="s">
        <v>82</v>
      </c>
      <c r="AV662" s="13" t="s">
        <v>82</v>
      </c>
      <c r="AW662" s="13" t="s">
        <v>33</v>
      </c>
      <c r="AX662" s="13" t="s">
        <v>72</v>
      </c>
      <c r="AY662" s="148" t="s">
        <v>127</v>
      </c>
    </row>
    <row r="663" spans="2:65" s="13" customFormat="1" ht="11.25">
      <c r="B663" s="147"/>
      <c r="D663" s="141" t="s">
        <v>139</v>
      </c>
      <c r="E663" s="148" t="s">
        <v>19</v>
      </c>
      <c r="F663" s="149" t="s">
        <v>672</v>
      </c>
      <c r="H663" s="150">
        <v>203.33</v>
      </c>
      <c r="I663" s="151"/>
      <c r="L663" s="147"/>
      <c r="M663" s="152"/>
      <c r="T663" s="153"/>
      <c r="AT663" s="148" t="s">
        <v>139</v>
      </c>
      <c r="AU663" s="148" t="s">
        <v>82</v>
      </c>
      <c r="AV663" s="13" t="s">
        <v>82</v>
      </c>
      <c r="AW663" s="13" t="s">
        <v>33</v>
      </c>
      <c r="AX663" s="13" t="s">
        <v>72</v>
      </c>
      <c r="AY663" s="148" t="s">
        <v>127</v>
      </c>
    </row>
    <row r="664" spans="2:65" s="14" customFormat="1" ht="11.25">
      <c r="B664" s="154"/>
      <c r="D664" s="141" t="s">
        <v>139</v>
      </c>
      <c r="E664" s="155" t="s">
        <v>19</v>
      </c>
      <c r="F664" s="156" t="s">
        <v>145</v>
      </c>
      <c r="H664" s="157">
        <v>518</v>
      </c>
      <c r="I664" s="158"/>
      <c r="L664" s="154"/>
      <c r="M664" s="159"/>
      <c r="T664" s="160"/>
      <c r="AT664" s="155" t="s">
        <v>139</v>
      </c>
      <c r="AU664" s="155" t="s">
        <v>82</v>
      </c>
      <c r="AV664" s="14" t="s">
        <v>135</v>
      </c>
      <c r="AW664" s="14" t="s">
        <v>33</v>
      </c>
      <c r="AX664" s="14" t="s">
        <v>80</v>
      </c>
      <c r="AY664" s="155" t="s">
        <v>127</v>
      </c>
    </row>
    <row r="665" spans="2:65" s="1" customFormat="1" ht="24.2" customHeight="1">
      <c r="B665" s="32"/>
      <c r="C665" s="123" t="s">
        <v>673</v>
      </c>
      <c r="D665" s="123" t="s">
        <v>634</v>
      </c>
      <c r="E665" s="124" t="s">
        <v>674</v>
      </c>
      <c r="F665" s="125" t="s">
        <v>675</v>
      </c>
      <c r="G665" s="126" t="s">
        <v>478</v>
      </c>
      <c r="H665" s="127">
        <v>518</v>
      </c>
      <c r="I665" s="128">
        <v>0</v>
      </c>
      <c r="J665" s="129">
        <f>ROUND(I665*H665,2)</f>
        <v>0</v>
      </c>
      <c r="K665" s="125" t="s">
        <v>638</v>
      </c>
      <c r="L665" s="32"/>
      <c r="M665" s="130" t="s">
        <v>19</v>
      </c>
      <c r="N665" s="131" t="s">
        <v>43</v>
      </c>
      <c r="P665" s="132">
        <f>O665*H665</f>
        <v>0</v>
      </c>
      <c r="Q665" s="132">
        <v>0</v>
      </c>
      <c r="R665" s="132">
        <f>Q665*H665</f>
        <v>0</v>
      </c>
      <c r="S665" s="132">
        <v>0</v>
      </c>
      <c r="T665" s="133">
        <f>S665*H665</f>
        <v>0</v>
      </c>
      <c r="AR665" s="134" t="s">
        <v>336</v>
      </c>
      <c r="AT665" s="134" t="s">
        <v>130</v>
      </c>
      <c r="AU665" s="134" t="s">
        <v>82</v>
      </c>
      <c r="AY665" s="17" t="s">
        <v>127</v>
      </c>
      <c r="BE665" s="135">
        <f>IF(N665="základní",J665,0)</f>
        <v>0</v>
      </c>
      <c r="BF665" s="135">
        <f>IF(N665="snížená",J665,0)</f>
        <v>0</v>
      </c>
      <c r="BG665" s="135">
        <f>IF(N665="zákl. přenesená",J665,0)</f>
        <v>0</v>
      </c>
      <c r="BH665" s="135">
        <f>IF(N665="sníž. přenesená",J665,0)</f>
        <v>0</v>
      </c>
      <c r="BI665" s="135">
        <f>IF(N665="nulová",J665,0)</f>
        <v>0</v>
      </c>
      <c r="BJ665" s="17" t="s">
        <v>80</v>
      </c>
      <c r="BK665" s="135">
        <f>ROUND(I665*H665,2)</f>
        <v>0</v>
      </c>
      <c r="BL665" s="17" t="s">
        <v>336</v>
      </c>
      <c r="BM665" s="134" t="s">
        <v>676</v>
      </c>
    </row>
    <row r="666" spans="2:65" s="1" customFormat="1" ht="11.25">
      <c r="B666" s="32"/>
      <c r="D666" s="136" t="s">
        <v>137</v>
      </c>
      <c r="F666" s="137" t="s">
        <v>677</v>
      </c>
      <c r="I666" s="138"/>
      <c r="L666" s="32"/>
      <c r="M666" s="139"/>
      <c r="T666" s="53"/>
      <c r="AT666" s="17" t="s">
        <v>137</v>
      </c>
      <c r="AU666" s="17" t="s">
        <v>82</v>
      </c>
    </row>
    <row r="667" spans="2:65" s="1" customFormat="1" ht="24.2" customHeight="1">
      <c r="B667" s="32"/>
      <c r="C667" s="123" t="s">
        <v>678</v>
      </c>
      <c r="D667" s="123" t="s">
        <v>634</v>
      </c>
      <c r="E667" s="124" t="s">
        <v>679</v>
      </c>
      <c r="F667" s="125" t="s">
        <v>680</v>
      </c>
      <c r="G667" s="126" t="s">
        <v>637</v>
      </c>
      <c r="H667" s="127">
        <v>22</v>
      </c>
      <c r="I667" s="128">
        <v>0</v>
      </c>
      <c r="J667" s="129">
        <f>ROUND(I667*H667,2)</f>
        <v>0</v>
      </c>
      <c r="K667" s="125" t="s">
        <v>638</v>
      </c>
      <c r="L667" s="32"/>
      <c r="M667" s="130" t="s">
        <v>19</v>
      </c>
      <c r="N667" s="131" t="s">
        <v>43</v>
      </c>
      <c r="P667" s="132">
        <f>O667*H667</f>
        <v>0</v>
      </c>
      <c r="Q667" s="132">
        <v>0</v>
      </c>
      <c r="R667" s="132">
        <f>Q667*H667</f>
        <v>0</v>
      </c>
      <c r="S667" s="132">
        <v>0</v>
      </c>
      <c r="T667" s="133">
        <f>S667*H667</f>
        <v>0</v>
      </c>
      <c r="AR667" s="134" t="s">
        <v>336</v>
      </c>
      <c r="AT667" s="134" t="s">
        <v>130</v>
      </c>
      <c r="AU667" s="134" t="s">
        <v>82</v>
      </c>
      <c r="AY667" s="17" t="s">
        <v>127</v>
      </c>
      <c r="BE667" s="135">
        <f>IF(N667="základní",J667,0)</f>
        <v>0</v>
      </c>
      <c r="BF667" s="135">
        <f>IF(N667="snížená",J667,0)</f>
        <v>0</v>
      </c>
      <c r="BG667" s="135">
        <f>IF(N667="zákl. přenesená",J667,0)</f>
        <v>0</v>
      </c>
      <c r="BH667" s="135">
        <f>IF(N667="sníž. přenesená",J667,0)</f>
        <v>0</v>
      </c>
      <c r="BI667" s="135">
        <f>IF(N667="nulová",J667,0)</f>
        <v>0</v>
      </c>
      <c r="BJ667" s="17" t="s">
        <v>80</v>
      </c>
      <c r="BK667" s="135">
        <f>ROUND(I667*H667,2)</f>
        <v>0</v>
      </c>
      <c r="BL667" s="17" t="s">
        <v>336</v>
      </c>
      <c r="BM667" s="134" t="s">
        <v>681</v>
      </c>
    </row>
    <row r="668" spans="2:65" s="1" customFormat="1" ht="11.25">
      <c r="B668" s="32"/>
      <c r="D668" s="136" t="s">
        <v>137</v>
      </c>
      <c r="F668" s="137" t="s">
        <v>682</v>
      </c>
      <c r="I668" s="138"/>
      <c r="L668" s="32"/>
      <c r="M668" s="139"/>
      <c r="T668" s="53"/>
      <c r="AT668" s="17" t="s">
        <v>137</v>
      </c>
      <c r="AU668" s="17" t="s">
        <v>82</v>
      </c>
    </row>
    <row r="669" spans="2:65" s="12" customFormat="1" ht="11.25">
      <c r="B669" s="140"/>
      <c r="D669" s="141" t="s">
        <v>139</v>
      </c>
      <c r="E669" s="142" t="s">
        <v>19</v>
      </c>
      <c r="F669" s="143" t="s">
        <v>140</v>
      </c>
      <c r="H669" s="142" t="s">
        <v>19</v>
      </c>
      <c r="I669" s="144"/>
      <c r="L669" s="140"/>
      <c r="M669" s="145"/>
      <c r="T669" s="146"/>
      <c r="AT669" s="142" t="s">
        <v>139</v>
      </c>
      <c r="AU669" s="142" t="s">
        <v>82</v>
      </c>
      <c r="AV669" s="12" t="s">
        <v>80</v>
      </c>
      <c r="AW669" s="12" t="s">
        <v>33</v>
      </c>
      <c r="AX669" s="12" t="s">
        <v>72</v>
      </c>
      <c r="AY669" s="142" t="s">
        <v>127</v>
      </c>
    </row>
    <row r="670" spans="2:65" s="13" customFormat="1" ht="11.25">
      <c r="B670" s="147"/>
      <c r="D670" s="141" t="s">
        <v>139</v>
      </c>
      <c r="E670" s="148" t="s">
        <v>19</v>
      </c>
      <c r="F670" s="149" t="s">
        <v>683</v>
      </c>
      <c r="H670" s="150">
        <v>5</v>
      </c>
      <c r="I670" s="151"/>
      <c r="L670" s="147"/>
      <c r="M670" s="152"/>
      <c r="T670" s="153"/>
      <c r="AT670" s="148" t="s">
        <v>139</v>
      </c>
      <c r="AU670" s="148" t="s">
        <v>82</v>
      </c>
      <c r="AV670" s="13" t="s">
        <v>82</v>
      </c>
      <c r="AW670" s="13" t="s">
        <v>33</v>
      </c>
      <c r="AX670" s="13" t="s">
        <v>72</v>
      </c>
      <c r="AY670" s="148" t="s">
        <v>127</v>
      </c>
    </row>
    <row r="671" spans="2:65" s="13" customFormat="1" ht="11.25">
      <c r="B671" s="147"/>
      <c r="D671" s="141" t="s">
        <v>139</v>
      </c>
      <c r="E671" s="148" t="s">
        <v>19</v>
      </c>
      <c r="F671" s="149" t="s">
        <v>684</v>
      </c>
      <c r="H671" s="150">
        <v>2</v>
      </c>
      <c r="I671" s="151"/>
      <c r="L671" s="147"/>
      <c r="M671" s="152"/>
      <c r="T671" s="153"/>
      <c r="AT671" s="148" t="s">
        <v>139</v>
      </c>
      <c r="AU671" s="148" t="s">
        <v>82</v>
      </c>
      <c r="AV671" s="13" t="s">
        <v>82</v>
      </c>
      <c r="AW671" s="13" t="s">
        <v>33</v>
      </c>
      <c r="AX671" s="13" t="s">
        <v>72</v>
      </c>
      <c r="AY671" s="148" t="s">
        <v>127</v>
      </c>
    </row>
    <row r="672" spans="2:65" s="13" customFormat="1" ht="11.25">
      <c r="B672" s="147"/>
      <c r="D672" s="141" t="s">
        <v>139</v>
      </c>
      <c r="E672" s="148" t="s">
        <v>19</v>
      </c>
      <c r="F672" s="149" t="s">
        <v>643</v>
      </c>
      <c r="H672" s="150">
        <v>1</v>
      </c>
      <c r="I672" s="151"/>
      <c r="L672" s="147"/>
      <c r="M672" s="152"/>
      <c r="T672" s="153"/>
      <c r="AT672" s="148" t="s">
        <v>139</v>
      </c>
      <c r="AU672" s="148" t="s">
        <v>82</v>
      </c>
      <c r="AV672" s="13" t="s">
        <v>82</v>
      </c>
      <c r="AW672" s="13" t="s">
        <v>33</v>
      </c>
      <c r="AX672" s="13" t="s">
        <v>72</v>
      </c>
      <c r="AY672" s="148" t="s">
        <v>127</v>
      </c>
    </row>
    <row r="673" spans="2:65" s="13" customFormat="1" ht="11.25">
      <c r="B673" s="147"/>
      <c r="D673" s="141" t="s">
        <v>139</v>
      </c>
      <c r="E673" s="148" t="s">
        <v>19</v>
      </c>
      <c r="F673" s="149" t="s">
        <v>644</v>
      </c>
      <c r="H673" s="150">
        <v>1</v>
      </c>
      <c r="I673" s="151"/>
      <c r="L673" s="147"/>
      <c r="M673" s="152"/>
      <c r="T673" s="153"/>
      <c r="AT673" s="148" t="s">
        <v>139</v>
      </c>
      <c r="AU673" s="148" t="s">
        <v>82</v>
      </c>
      <c r="AV673" s="13" t="s">
        <v>82</v>
      </c>
      <c r="AW673" s="13" t="s">
        <v>33</v>
      </c>
      <c r="AX673" s="13" t="s">
        <v>72</v>
      </c>
      <c r="AY673" s="148" t="s">
        <v>127</v>
      </c>
    </row>
    <row r="674" spans="2:65" s="13" customFormat="1" ht="11.25">
      <c r="B674" s="147"/>
      <c r="D674" s="141" t="s">
        <v>139</v>
      </c>
      <c r="E674" s="148" t="s">
        <v>19</v>
      </c>
      <c r="F674" s="149" t="s">
        <v>685</v>
      </c>
      <c r="H674" s="150">
        <v>2</v>
      </c>
      <c r="I674" s="151"/>
      <c r="L674" s="147"/>
      <c r="M674" s="152"/>
      <c r="T674" s="153"/>
      <c r="AT674" s="148" t="s">
        <v>139</v>
      </c>
      <c r="AU674" s="148" t="s">
        <v>82</v>
      </c>
      <c r="AV674" s="13" t="s">
        <v>82</v>
      </c>
      <c r="AW674" s="13" t="s">
        <v>33</v>
      </c>
      <c r="AX674" s="13" t="s">
        <v>72</v>
      </c>
      <c r="AY674" s="148" t="s">
        <v>127</v>
      </c>
    </row>
    <row r="675" spans="2:65" s="13" customFormat="1" ht="11.25">
      <c r="B675" s="147"/>
      <c r="D675" s="141" t="s">
        <v>139</v>
      </c>
      <c r="E675" s="148" t="s">
        <v>19</v>
      </c>
      <c r="F675" s="149" t="s">
        <v>686</v>
      </c>
      <c r="H675" s="150">
        <v>3</v>
      </c>
      <c r="I675" s="151"/>
      <c r="L675" s="147"/>
      <c r="M675" s="152"/>
      <c r="T675" s="153"/>
      <c r="AT675" s="148" t="s">
        <v>139</v>
      </c>
      <c r="AU675" s="148" t="s">
        <v>82</v>
      </c>
      <c r="AV675" s="13" t="s">
        <v>82</v>
      </c>
      <c r="AW675" s="13" t="s">
        <v>33</v>
      </c>
      <c r="AX675" s="13" t="s">
        <v>72</v>
      </c>
      <c r="AY675" s="148" t="s">
        <v>127</v>
      </c>
    </row>
    <row r="676" spans="2:65" s="13" customFormat="1" ht="11.25">
      <c r="B676" s="147"/>
      <c r="D676" s="141" t="s">
        <v>139</v>
      </c>
      <c r="E676" s="148" t="s">
        <v>19</v>
      </c>
      <c r="F676" s="149" t="s">
        <v>646</v>
      </c>
      <c r="H676" s="150">
        <v>1</v>
      </c>
      <c r="I676" s="151"/>
      <c r="L676" s="147"/>
      <c r="M676" s="152"/>
      <c r="T676" s="153"/>
      <c r="AT676" s="148" t="s">
        <v>139</v>
      </c>
      <c r="AU676" s="148" t="s">
        <v>82</v>
      </c>
      <c r="AV676" s="13" t="s">
        <v>82</v>
      </c>
      <c r="AW676" s="13" t="s">
        <v>33</v>
      </c>
      <c r="AX676" s="13" t="s">
        <v>72</v>
      </c>
      <c r="AY676" s="148" t="s">
        <v>127</v>
      </c>
    </row>
    <row r="677" spans="2:65" s="13" customFormat="1" ht="11.25">
      <c r="B677" s="147"/>
      <c r="D677" s="141" t="s">
        <v>139</v>
      </c>
      <c r="E677" s="148" t="s">
        <v>19</v>
      </c>
      <c r="F677" s="149" t="s">
        <v>687</v>
      </c>
      <c r="H677" s="150">
        <v>5</v>
      </c>
      <c r="I677" s="151"/>
      <c r="L677" s="147"/>
      <c r="M677" s="152"/>
      <c r="T677" s="153"/>
      <c r="AT677" s="148" t="s">
        <v>139</v>
      </c>
      <c r="AU677" s="148" t="s">
        <v>82</v>
      </c>
      <c r="AV677" s="13" t="s">
        <v>82</v>
      </c>
      <c r="AW677" s="13" t="s">
        <v>33</v>
      </c>
      <c r="AX677" s="13" t="s">
        <v>72</v>
      </c>
      <c r="AY677" s="148" t="s">
        <v>127</v>
      </c>
    </row>
    <row r="678" spans="2:65" s="13" customFormat="1" ht="11.25">
      <c r="B678" s="147"/>
      <c r="D678" s="141" t="s">
        <v>139</v>
      </c>
      <c r="E678" s="148" t="s">
        <v>19</v>
      </c>
      <c r="F678" s="149" t="s">
        <v>688</v>
      </c>
      <c r="H678" s="150">
        <v>2</v>
      </c>
      <c r="I678" s="151"/>
      <c r="L678" s="147"/>
      <c r="M678" s="152"/>
      <c r="T678" s="153"/>
      <c r="AT678" s="148" t="s">
        <v>139</v>
      </c>
      <c r="AU678" s="148" t="s">
        <v>82</v>
      </c>
      <c r="AV678" s="13" t="s">
        <v>82</v>
      </c>
      <c r="AW678" s="13" t="s">
        <v>33</v>
      </c>
      <c r="AX678" s="13" t="s">
        <v>72</v>
      </c>
      <c r="AY678" s="148" t="s">
        <v>127</v>
      </c>
    </row>
    <row r="679" spans="2:65" s="14" customFormat="1" ht="11.25">
      <c r="B679" s="154"/>
      <c r="D679" s="141" t="s">
        <v>139</v>
      </c>
      <c r="E679" s="155" t="s">
        <v>19</v>
      </c>
      <c r="F679" s="156" t="s">
        <v>145</v>
      </c>
      <c r="H679" s="157">
        <v>22</v>
      </c>
      <c r="I679" s="158"/>
      <c r="L679" s="154"/>
      <c r="M679" s="159"/>
      <c r="T679" s="160"/>
      <c r="AT679" s="155" t="s">
        <v>139</v>
      </c>
      <c r="AU679" s="155" t="s">
        <v>82</v>
      </c>
      <c r="AV679" s="14" t="s">
        <v>135</v>
      </c>
      <c r="AW679" s="14" t="s">
        <v>33</v>
      </c>
      <c r="AX679" s="14" t="s">
        <v>80</v>
      </c>
      <c r="AY679" s="155" t="s">
        <v>127</v>
      </c>
    </row>
    <row r="680" spans="2:65" s="1" customFormat="1" ht="24.2" customHeight="1">
      <c r="B680" s="32"/>
      <c r="C680" s="123" t="s">
        <v>689</v>
      </c>
      <c r="D680" s="123" t="s">
        <v>634</v>
      </c>
      <c r="E680" s="124" t="s">
        <v>690</v>
      </c>
      <c r="F680" s="125" t="s">
        <v>691</v>
      </c>
      <c r="G680" s="126" t="s">
        <v>637</v>
      </c>
      <c r="H680" s="127">
        <v>18</v>
      </c>
      <c r="I680" s="128">
        <v>0</v>
      </c>
      <c r="J680" s="129">
        <f>ROUND(I680*H680,2)</f>
        <v>0</v>
      </c>
      <c r="K680" s="125" t="s">
        <v>638</v>
      </c>
      <c r="L680" s="32"/>
      <c r="M680" s="130" t="s">
        <v>19</v>
      </c>
      <c r="N680" s="131" t="s">
        <v>43</v>
      </c>
      <c r="P680" s="132">
        <f>O680*H680</f>
        <v>0</v>
      </c>
      <c r="Q680" s="132">
        <v>0</v>
      </c>
      <c r="R680" s="132">
        <f>Q680*H680</f>
        <v>0</v>
      </c>
      <c r="S680" s="132">
        <v>0</v>
      </c>
      <c r="T680" s="133">
        <f>S680*H680</f>
        <v>0</v>
      </c>
      <c r="AR680" s="134" t="s">
        <v>336</v>
      </c>
      <c r="AT680" s="134" t="s">
        <v>130</v>
      </c>
      <c r="AU680" s="134" t="s">
        <v>82</v>
      </c>
      <c r="AY680" s="17" t="s">
        <v>127</v>
      </c>
      <c r="BE680" s="135">
        <f>IF(N680="základní",J680,0)</f>
        <v>0</v>
      </c>
      <c r="BF680" s="135">
        <f>IF(N680="snížená",J680,0)</f>
        <v>0</v>
      </c>
      <c r="BG680" s="135">
        <f>IF(N680="zákl. přenesená",J680,0)</f>
        <v>0</v>
      </c>
      <c r="BH680" s="135">
        <f>IF(N680="sníž. přenesená",J680,0)</f>
        <v>0</v>
      </c>
      <c r="BI680" s="135">
        <f>IF(N680="nulová",J680,0)</f>
        <v>0</v>
      </c>
      <c r="BJ680" s="17" t="s">
        <v>80</v>
      </c>
      <c r="BK680" s="135">
        <f>ROUND(I680*H680,2)</f>
        <v>0</v>
      </c>
      <c r="BL680" s="17" t="s">
        <v>336</v>
      </c>
      <c r="BM680" s="134" t="s">
        <v>692</v>
      </c>
    </row>
    <row r="681" spans="2:65" s="1" customFormat="1" ht="11.25">
      <c r="B681" s="32"/>
      <c r="D681" s="136" t="s">
        <v>137</v>
      </c>
      <c r="F681" s="137" t="s">
        <v>693</v>
      </c>
      <c r="I681" s="138"/>
      <c r="L681" s="32"/>
      <c r="M681" s="139"/>
      <c r="T681" s="53"/>
      <c r="AT681" s="17" t="s">
        <v>137</v>
      </c>
      <c r="AU681" s="17" t="s">
        <v>82</v>
      </c>
    </row>
    <row r="682" spans="2:65" s="12" customFormat="1" ht="11.25">
      <c r="B682" s="140"/>
      <c r="D682" s="141" t="s">
        <v>139</v>
      </c>
      <c r="E682" s="142" t="s">
        <v>19</v>
      </c>
      <c r="F682" s="143" t="s">
        <v>140</v>
      </c>
      <c r="H682" s="142" t="s">
        <v>19</v>
      </c>
      <c r="I682" s="144"/>
      <c r="L682" s="140"/>
      <c r="M682" s="145"/>
      <c r="T682" s="146"/>
      <c r="AT682" s="142" t="s">
        <v>139</v>
      </c>
      <c r="AU682" s="142" t="s">
        <v>82</v>
      </c>
      <c r="AV682" s="12" t="s">
        <v>80</v>
      </c>
      <c r="AW682" s="12" t="s">
        <v>33</v>
      </c>
      <c r="AX682" s="12" t="s">
        <v>72</v>
      </c>
      <c r="AY682" s="142" t="s">
        <v>127</v>
      </c>
    </row>
    <row r="683" spans="2:65" s="13" customFormat="1" ht="11.25">
      <c r="B683" s="147"/>
      <c r="D683" s="141" t="s">
        <v>139</v>
      </c>
      <c r="E683" s="148" t="s">
        <v>19</v>
      </c>
      <c r="F683" s="149" t="s">
        <v>694</v>
      </c>
      <c r="H683" s="150">
        <v>3</v>
      </c>
      <c r="I683" s="151"/>
      <c r="L683" s="147"/>
      <c r="M683" s="152"/>
      <c r="T683" s="153"/>
      <c r="AT683" s="148" t="s">
        <v>139</v>
      </c>
      <c r="AU683" s="148" t="s">
        <v>82</v>
      </c>
      <c r="AV683" s="13" t="s">
        <v>82</v>
      </c>
      <c r="AW683" s="13" t="s">
        <v>33</v>
      </c>
      <c r="AX683" s="13" t="s">
        <v>72</v>
      </c>
      <c r="AY683" s="148" t="s">
        <v>127</v>
      </c>
    </row>
    <row r="684" spans="2:65" s="13" customFormat="1" ht="11.25">
      <c r="B684" s="147"/>
      <c r="D684" s="141" t="s">
        <v>139</v>
      </c>
      <c r="E684" s="148" t="s">
        <v>19</v>
      </c>
      <c r="F684" s="149" t="s">
        <v>684</v>
      </c>
      <c r="H684" s="150">
        <v>2</v>
      </c>
      <c r="I684" s="151"/>
      <c r="L684" s="147"/>
      <c r="M684" s="152"/>
      <c r="T684" s="153"/>
      <c r="AT684" s="148" t="s">
        <v>139</v>
      </c>
      <c r="AU684" s="148" t="s">
        <v>82</v>
      </c>
      <c r="AV684" s="13" t="s">
        <v>82</v>
      </c>
      <c r="AW684" s="13" t="s">
        <v>33</v>
      </c>
      <c r="AX684" s="13" t="s">
        <v>72</v>
      </c>
      <c r="AY684" s="148" t="s">
        <v>127</v>
      </c>
    </row>
    <row r="685" spans="2:65" s="13" customFormat="1" ht="11.25">
      <c r="B685" s="147"/>
      <c r="D685" s="141" t="s">
        <v>139</v>
      </c>
      <c r="E685" s="148" t="s">
        <v>19</v>
      </c>
      <c r="F685" s="149" t="s">
        <v>643</v>
      </c>
      <c r="H685" s="150">
        <v>1</v>
      </c>
      <c r="I685" s="151"/>
      <c r="L685" s="147"/>
      <c r="M685" s="152"/>
      <c r="T685" s="153"/>
      <c r="AT685" s="148" t="s">
        <v>139</v>
      </c>
      <c r="AU685" s="148" t="s">
        <v>82</v>
      </c>
      <c r="AV685" s="13" t="s">
        <v>82</v>
      </c>
      <c r="AW685" s="13" t="s">
        <v>33</v>
      </c>
      <c r="AX685" s="13" t="s">
        <v>72</v>
      </c>
      <c r="AY685" s="148" t="s">
        <v>127</v>
      </c>
    </row>
    <row r="686" spans="2:65" s="13" customFormat="1" ht="11.25">
      <c r="B686" s="147"/>
      <c r="D686" s="141" t="s">
        <v>139</v>
      </c>
      <c r="E686" s="148" t="s">
        <v>19</v>
      </c>
      <c r="F686" s="149" t="s">
        <v>644</v>
      </c>
      <c r="H686" s="150">
        <v>1</v>
      </c>
      <c r="I686" s="151"/>
      <c r="L686" s="147"/>
      <c r="M686" s="152"/>
      <c r="T686" s="153"/>
      <c r="AT686" s="148" t="s">
        <v>139</v>
      </c>
      <c r="AU686" s="148" t="s">
        <v>82</v>
      </c>
      <c r="AV686" s="13" t="s">
        <v>82</v>
      </c>
      <c r="AW686" s="13" t="s">
        <v>33</v>
      </c>
      <c r="AX686" s="13" t="s">
        <v>72</v>
      </c>
      <c r="AY686" s="148" t="s">
        <v>127</v>
      </c>
    </row>
    <row r="687" spans="2:65" s="13" customFormat="1" ht="11.25">
      <c r="B687" s="147"/>
      <c r="D687" s="141" t="s">
        <v>139</v>
      </c>
      <c r="E687" s="148" t="s">
        <v>19</v>
      </c>
      <c r="F687" s="149" t="s">
        <v>685</v>
      </c>
      <c r="H687" s="150">
        <v>2</v>
      </c>
      <c r="I687" s="151"/>
      <c r="L687" s="147"/>
      <c r="M687" s="152"/>
      <c r="T687" s="153"/>
      <c r="AT687" s="148" t="s">
        <v>139</v>
      </c>
      <c r="AU687" s="148" t="s">
        <v>82</v>
      </c>
      <c r="AV687" s="13" t="s">
        <v>82</v>
      </c>
      <c r="AW687" s="13" t="s">
        <v>33</v>
      </c>
      <c r="AX687" s="13" t="s">
        <v>72</v>
      </c>
      <c r="AY687" s="148" t="s">
        <v>127</v>
      </c>
    </row>
    <row r="688" spans="2:65" s="13" customFormat="1" ht="11.25">
      <c r="B688" s="147"/>
      <c r="D688" s="141" t="s">
        <v>139</v>
      </c>
      <c r="E688" s="148" t="s">
        <v>19</v>
      </c>
      <c r="F688" s="149" t="s">
        <v>695</v>
      </c>
      <c r="H688" s="150">
        <v>2</v>
      </c>
      <c r="I688" s="151"/>
      <c r="L688" s="147"/>
      <c r="M688" s="152"/>
      <c r="T688" s="153"/>
      <c r="AT688" s="148" t="s">
        <v>139</v>
      </c>
      <c r="AU688" s="148" t="s">
        <v>82</v>
      </c>
      <c r="AV688" s="13" t="s">
        <v>82</v>
      </c>
      <c r="AW688" s="13" t="s">
        <v>33</v>
      </c>
      <c r="AX688" s="13" t="s">
        <v>72</v>
      </c>
      <c r="AY688" s="148" t="s">
        <v>127</v>
      </c>
    </row>
    <row r="689" spans="2:65" s="13" customFormat="1" ht="11.25">
      <c r="B689" s="147"/>
      <c r="D689" s="141" t="s">
        <v>139</v>
      </c>
      <c r="E689" s="148" t="s">
        <v>19</v>
      </c>
      <c r="F689" s="149" t="s">
        <v>695</v>
      </c>
      <c r="H689" s="150">
        <v>2</v>
      </c>
      <c r="I689" s="151"/>
      <c r="L689" s="147"/>
      <c r="M689" s="152"/>
      <c r="T689" s="153"/>
      <c r="AT689" s="148" t="s">
        <v>139</v>
      </c>
      <c r="AU689" s="148" t="s">
        <v>82</v>
      </c>
      <c r="AV689" s="13" t="s">
        <v>82</v>
      </c>
      <c r="AW689" s="13" t="s">
        <v>33</v>
      </c>
      <c r="AX689" s="13" t="s">
        <v>72</v>
      </c>
      <c r="AY689" s="148" t="s">
        <v>127</v>
      </c>
    </row>
    <row r="690" spans="2:65" s="13" customFormat="1" ht="11.25">
      <c r="B690" s="147"/>
      <c r="D690" s="141" t="s">
        <v>139</v>
      </c>
      <c r="E690" s="148" t="s">
        <v>19</v>
      </c>
      <c r="F690" s="149" t="s">
        <v>696</v>
      </c>
      <c r="H690" s="150">
        <v>3</v>
      </c>
      <c r="I690" s="151"/>
      <c r="L690" s="147"/>
      <c r="M690" s="152"/>
      <c r="T690" s="153"/>
      <c r="AT690" s="148" t="s">
        <v>139</v>
      </c>
      <c r="AU690" s="148" t="s">
        <v>82</v>
      </c>
      <c r="AV690" s="13" t="s">
        <v>82</v>
      </c>
      <c r="AW690" s="13" t="s">
        <v>33</v>
      </c>
      <c r="AX690" s="13" t="s">
        <v>72</v>
      </c>
      <c r="AY690" s="148" t="s">
        <v>127</v>
      </c>
    </row>
    <row r="691" spans="2:65" s="13" customFormat="1" ht="11.25">
      <c r="B691" s="147"/>
      <c r="D691" s="141" t="s">
        <v>139</v>
      </c>
      <c r="E691" s="148" t="s">
        <v>19</v>
      </c>
      <c r="F691" s="149" t="s">
        <v>688</v>
      </c>
      <c r="H691" s="150">
        <v>2</v>
      </c>
      <c r="I691" s="151"/>
      <c r="L691" s="147"/>
      <c r="M691" s="152"/>
      <c r="T691" s="153"/>
      <c r="AT691" s="148" t="s">
        <v>139</v>
      </c>
      <c r="AU691" s="148" t="s">
        <v>82</v>
      </c>
      <c r="AV691" s="13" t="s">
        <v>82</v>
      </c>
      <c r="AW691" s="13" t="s">
        <v>33</v>
      </c>
      <c r="AX691" s="13" t="s">
        <v>72</v>
      </c>
      <c r="AY691" s="148" t="s">
        <v>127</v>
      </c>
    </row>
    <row r="692" spans="2:65" s="14" customFormat="1" ht="11.25">
      <c r="B692" s="154"/>
      <c r="D692" s="141" t="s">
        <v>139</v>
      </c>
      <c r="E692" s="155" t="s">
        <v>19</v>
      </c>
      <c r="F692" s="156" t="s">
        <v>145</v>
      </c>
      <c r="H692" s="157">
        <v>18</v>
      </c>
      <c r="I692" s="158"/>
      <c r="L692" s="154"/>
      <c r="M692" s="159"/>
      <c r="T692" s="160"/>
      <c r="AT692" s="155" t="s">
        <v>139</v>
      </c>
      <c r="AU692" s="155" t="s">
        <v>82</v>
      </c>
      <c r="AV692" s="14" t="s">
        <v>135</v>
      </c>
      <c r="AW692" s="14" t="s">
        <v>33</v>
      </c>
      <c r="AX692" s="14" t="s">
        <v>80</v>
      </c>
      <c r="AY692" s="155" t="s">
        <v>127</v>
      </c>
    </row>
    <row r="693" spans="2:65" s="1" customFormat="1" ht="24.2" customHeight="1">
      <c r="B693" s="32"/>
      <c r="C693" s="123" t="s">
        <v>697</v>
      </c>
      <c r="D693" s="123" t="s">
        <v>634</v>
      </c>
      <c r="E693" s="124" t="s">
        <v>698</v>
      </c>
      <c r="F693" s="125" t="s">
        <v>699</v>
      </c>
      <c r="G693" s="126" t="s">
        <v>637</v>
      </c>
      <c r="H693" s="127">
        <v>31</v>
      </c>
      <c r="I693" s="128">
        <v>0</v>
      </c>
      <c r="J693" s="129">
        <f>ROUND(I693*H693,2)</f>
        <v>0</v>
      </c>
      <c r="K693" s="125" t="s">
        <v>638</v>
      </c>
      <c r="L693" s="32"/>
      <c r="M693" s="130" t="s">
        <v>19</v>
      </c>
      <c r="N693" s="131" t="s">
        <v>43</v>
      </c>
      <c r="P693" s="132">
        <f>O693*H693</f>
        <v>0</v>
      </c>
      <c r="Q693" s="132">
        <v>0</v>
      </c>
      <c r="R693" s="132">
        <f>Q693*H693</f>
        <v>0</v>
      </c>
      <c r="S693" s="132">
        <v>0</v>
      </c>
      <c r="T693" s="133">
        <f>S693*H693</f>
        <v>0</v>
      </c>
      <c r="AR693" s="134" t="s">
        <v>336</v>
      </c>
      <c r="AT693" s="134" t="s">
        <v>130</v>
      </c>
      <c r="AU693" s="134" t="s">
        <v>82</v>
      </c>
      <c r="AY693" s="17" t="s">
        <v>127</v>
      </c>
      <c r="BE693" s="135">
        <f>IF(N693="základní",J693,0)</f>
        <v>0</v>
      </c>
      <c r="BF693" s="135">
        <f>IF(N693="snížená",J693,0)</f>
        <v>0</v>
      </c>
      <c r="BG693" s="135">
        <f>IF(N693="zákl. přenesená",J693,0)</f>
        <v>0</v>
      </c>
      <c r="BH693" s="135">
        <f>IF(N693="sníž. přenesená",J693,0)</f>
        <v>0</v>
      </c>
      <c r="BI693" s="135">
        <f>IF(N693="nulová",J693,0)</f>
        <v>0</v>
      </c>
      <c r="BJ693" s="17" t="s">
        <v>80</v>
      </c>
      <c r="BK693" s="135">
        <f>ROUND(I693*H693,2)</f>
        <v>0</v>
      </c>
      <c r="BL693" s="17" t="s">
        <v>336</v>
      </c>
      <c r="BM693" s="134" t="s">
        <v>700</v>
      </c>
    </row>
    <row r="694" spans="2:65" s="1" customFormat="1" ht="11.25">
      <c r="B694" s="32"/>
      <c r="D694" s="136" t="s">
        <v>137</v>
      </c>
      <c r="F694" s="137" t="s">
        <v>701</v>
      </c>
      <c r="I694" s="138"/>
      <c r="L694" s="32"/>
      <c r="M694" s="139"/>
      <c r="T694" s="53"/>
      <c r="AT694" s="17" t="s">
        <v>137</v>
      </c>
      <c r="AU694" s="17" t="s">
        <v>82</v>
      </c>
    </row>
    <row r="695" spans="2:65" s="12" customFormat="1" ht="11.25">
      <c r="B695" s="140"/>
      <c r="D695" s="141" t="s">
        <v>139</v>
      </c>
      <c r="E695" s="142" t="s">
        <v>19</v>
      </c>
      <c r="F695" s="143" t="s">
        <v>140</v>
      </c>
      <c r="H695" s="142" t="s">
        <v>19</v>
      </c>
      <c r="I695" s="144"/>
      <c r="L695" s="140"/>
      <c r="M695" s="145"/>
      <c r="T695" s="146"/>
      <c r="AT695" s="142" t="s">
        <v>139</v>
      </c>
      <c r="AU695" s="142" t="s">
        <v>82</v>
      </c>
      <c r="AV695" s="12" t="s">
        <v>80</v>
      </c>
      <c r="AW695" s="12" t="s">
        <v>33</v>
      </c>
      <c r="AX695" s="12" t="s">
        <v>72</v>
      </c>
      <c r="AY695" s="142" t="s">
        <v>127</v>
      </c>
    </row>
    <row r="696" spans="2:65" s="13" customFormat="1" ht="11.25">
      <c r="B696" s="147"/>
      <c r="D696" s="141" t="s">
        <v>139</v>
      </c>
      <c r="E696" s="148" t="s">
        <v>19</v>
      </c>
      <c r="F696" s="149" t="s">
        <v>683</v>
      </c>
      <c r="H696" s="150">
        <v>5</v>
      </c>
      <c r="I696" s="151"/>
      <c r="L696" s="147"/>
      <c r="M696" s="152"/>
      <c r="T696" s="153"/>
      <c r="AT696" s="148" t="s">
        <v>139</v>
      </c>
      <c r="AU696" s="148" t="s">
        <v>82</v>
      </c>
      <c r="AV696" s="13" t="s">
        <v>82</v>
      </c>
      <c r="AW696" s="13" t="s">
        <v>33</v>
      </c>
      <c r="AX696" s="13" t="s">
        <v>72</v>
      </c>
      <c r="AY696" s="148" t="s">
        <v>127</v>
      </c>
    </row>
    <row r="697" spans="2:65" s="13" customFormat="1" ht="11.25">
      <c r="B697" s="147"/>
      <c r="D697" s="141" t="s">
        <v>139</v>
      </c>
      <c r="E697" s="148" t="s">
        <v>19</v>
      </c>
      <c r="F697" s="149" t="s">
        <v>702</v>
      </c>
      <c r="H697" s="150">
        <v>3</v>
      </c>
      <c r="I697" s="151"/>
      <c r="L697" s="147"/>
      <c r="M697" s="152"/>
      <c r="T697" s="153"/>
      <c r="AT697" s="148" t="s">
        <v>139</v>
      </c>
      <c r="AU697" s="148" t="s">
        <v>82</v>
      </c>
      <c r="AV697" s="13" t="s">
        <v>82</v>
      </c>
      <c r="AW697" s="13" t="s">
        <v>33</v>
      </c>
      <c r="AX697" s="13" t="s">
        <v>72</v>
      </c>
      <c r="AY697" s="148" t="s">
        <v>127</v>
      </c>
    </row>
    <row r="698" spans="2:65" s="13" customFormat="1" ht="11.25">
      <c r="B698" s="147"/>
      <c r="D698" s="141" t="s">
        <v>139</v>
      </c>
      <c r="E698" s="148" t="s">
        <v>19</v>
      </c>
      <c r="F698" s="149" t="s">
        <v>703</v>
      </c>
      <c r="H698" s="150">
        <v>2</v>
      </c>
      <c r="I698" s="151"/>
      <c r="L698" s="147"/>
      <c r="M698" s="152"/>
      <c r="T698" s="153"/>
      <c r="AT698" s="148" t="s">
        <v>139</v>
      </c>
      <c r="AU698" s="148" t="s">
        <v>82</v>
      </c>
      <c r="AV698" s="13" t="s">
        <v>82</v>
      </c>
      <c r="AW698" s="13" t="s">
        <v>33</v>
      </c>
      <c r="AX698" s="13" t="s">
        <v>72</v>
      </c>
      <c r="AY698" s="148" t="s">
        <v>127</v>
      </c>
    </row>
    <row r="699" spans="2:65" s="13" customFormat="1" ht="11.25">
      <c r="B699" s="147"/>
      <c r="D699" s="141" t="s">
        <v>139</v>
      </c>
      <c r="E699" s="148" t="s">
        <v>19</v>
      </c>
      <c r="F699" s="149" t="s">
        <v>704</v>
      </c>
      <c r="H699" s="150">
        <v>2</v>
      </c>
      <c r="I699" s="151"/>
      <c r="L699" s="147"/>
      <c r="M699" s="152"/>
      <c r="T699" s="153"/>
      <c r="AT699" s="148" t="s">
        <v>139</v>
      </c>
      <c r="AU699" s="148" t="s">
        <v>82</v>
      </c>
      <c r="AV699" s="13" t="s">
        <v>82</v>
      </c>
      <c r="AW699" s="13" t="s">
        <v>33</v>
      </c>
      <c r="AX699" s="13" t="s">
        <v>72</v>
      </c>
      <c r="AY699" s="148" t="s">
        <v>127</v>
      </c>
    </row>
    <row r="700" spans="2:65" s="13" customFormat="1" ht="11.25">
      <c r="B700" s="147"/>
      <c r="D700" s="141" t="s">
        <v>139</v>
      </c>
      <c r="E700" s="148" t="s">
        <v>19</v>
      </c>
      <c r="F700" s="149" t="s">
        <v>685</v>
      </c>
      <c r="H700" s="150">
        <v>2</v>
      </c>
      <c r="I700" s="151"/>
      <c r="L700" s="147"/>
      <c r="M700" s="152"/>
      <c r="T700" s="153"/>
      <c r="AT700" s="148" t="s">
        <v>139</v>
      </c>
      <c r="AU700" s="148" t="s">
        <v>82</v>
      </c>
      <c r="AV700" s="13" t="s">
        <v>82</v>
      </c>
      <c r="AW700" s="13" t="s">
        <v>33</v>
      </c>
      <c r="AX700" s="13" t="s">
        <v>72</v>
      </c>
      <c r="AY700" s="148" t="s">
        <v>127</v>
      </c>
    </row>
    <row r="701" spans="2:65" s="13" customFormat="1" ht="11.25">
      <c r="B701" s="147"/>
      <c r="D701" s="141" t="s">
        <v>139</v>
      </c>
      <c r="E701" s="148" t="s">
        <v>19</v>
      </c>
      <c r="F701" s="149" t="s">
        <v>686</v>
      </c>
      <c r="H701" s="150">
        <v>3</v>
      </c>
      <c r="I701" s="151"/>
      <c r="L701" s="147"/>
      <c r="M701" s="152"/>
      <c r="T701" s="153"/>
      <c r="AT701" s="148" t="s">
        <v>139</v>
      </c>
      <c r="AU701" s="148" t="s">
        <v>82</v>
      </c>
      <c r="AV701" s="13" t="s">
        <v>82</v>
      </c>
      <c r="AW701" s="13" t="s">
        <v>33</v>
      </c>
      <c r="AX701" s="13" t="s">
        <v>72</v>
      </c>
      <c r="AY701" s="148" t="s">
        <v>127</v>
      </c>
    </row>
    <row r="702" spans="2:65" s="13" customFormat="1" ht="11.25">
      <c r="B702" s="147"/>
      <c r="D702" s="141" t="s">
        <v>139</v>
      </c>
      <c r="E702" s="148" t="s">
        <v>19</v>
      </c>
      <c r="F702" s="149" t="s">
        <v>695</v>
      </c>
      <c r="H702" s="150">
        <v>2</v>
      </c>
      <c r="I702" s="151"/>
      <c r="L702" s="147"/>
      <c r="M702" s="152"/>
      <c r="T702" s="153"/>
      <c r="AT702" s="148" t="s">
        <v>139</v>
      </c>
      <c r="AU702" s="148" t="s">
        <v>82</v>
      </c>
      <c r="AV702" s="13" t="s">
        <v>82</v>
      </c>
      <c r="AW702" s="13" t="s">
        <v>33</v>
      </c>
      <c r="AX702" s="13" t="s">
        <v>72</v>
      </c>
      <c r="AY702" s="148" t="s">
        <v>127</v>
      </c>
    </row>
    <row r="703" spans="2:65" s="13" customFormat="1" ht="11.25">
      <c r="B703" s="147"/>
      <c r="D703" s="141" t="s">
        <v>139</v>
      </c>
      <c r="E703" s="148" t="s">
        <v>19</v>
      </c>
      <c r="F703" s="149" t="s">
        <v>705</v>
      </c>
      <c r="H703" s="150">
        <v>8</v>
      </c>
      <c r="I703" s="151"/>
      <c r="L703" s="147"/>
      <c r="M703" s="152"/>
      <c r="T703" s="153"/>
      <c r="AT703" s="148" t="s">
        <v>139</v>
      </c>
      <c r="AU703" s="148" t="s">
        <v>82</v>
      </c>
      <c r="AV703" s="13" t="s">
        <v>82</v>
      </c>
      <c r="AW703" s="13" t="s">
        <v>33</v>
      </c>
      <c r="AX703" s="13" t="s">
        <v>72</v>
      </c>
      <c r="AY703" s="148" t="s">
        <v>127</v>
      </c>
    </row>
    <row r="704" spans="2:65" s="13" customFormat="1" ht="11.25">
      <c r="B704" s="147"/>
      <c r="D704" s="141" t="s">
        <v>139</v>
      </c>
      <c r="E704" s="148" t="s">
        <v>19</v>
      </c>
      <c r="F704" s="149" t="s">
        <v>706</v>
      </c>
      <c r="H704" s="150">
        <v>4</v>
      </c>
      <c r="I704" s="151"/>
      <c r="L704" s="147"/>
      <c r="M704" s="152"/>
      <c r="T704" s="153"/>
      <c r="AT704" s="148" t="s">
        <v>139</v>
      </c>
      <c r="AU704" s="148" t="s">
        <v>82</v>
      </c>
      <c r="AV704" s="13" t="s">
        <v>82</v>
      </c>
      <c r="AW704" s="13" t="s">
        <v>33</v>
      </c>
      <c r="AX704" s="13" t="s">
        <v>72</v>
      </c>
      <c r="AY704" s="148" t="s">
        <v>127</v>
      </c>
    </row>
    <row r="705" spans="2:65" s="14" customFormat="1" ht="11.25">
      <c r="B705" s="154"/>
      <c r="D705" s="141" t="s">
        <v>139</v>
      </c>
      <c r="E705" s="155" t="s">
        <v>19</v>
      </c>
      <c r="F705" s="156" t="s">
        <v>145</v>
      </c>
      <c r="H705" s="157">
        <v>31</v>
      </c>
      <c r="I705" s="158"/>
      <c r="L705" s="154"/>
      <c r="M705" s="159"/>
      <c r="T705" s="160"/>
      <c r="AT705" s="155" t="s">
        <v>139</v>
      </c>
      <c r="AU705" s="155" t="s">
        <v>82</v>
      </c>
      <c r="AV705" s="14" t="s">
        <v>135</v>
      </c>
      <c r="AW705" s="14" t="s">
        <v>33</v>
      </c>
      <c r="AX705" s="14" t="s">
        <v>80</v>
      </c>
      <c r="AY705" s="155" t="s">
        <v>127</v>
      </c>
    </row>
    <row r="706" spans="2:65" s="1" customFormat="1" ht="24.2" customHeight="1">
      <c r="B706" s="32"/>
      <c r="C706" s="123" t="s">
        <v>707</v>
      </c>
      <c r="D706" s="123" t="s">
        <v>634</v>
      </c>
      <c r="E706" s="124" t="s">
        <v>708</v>
      </c>
      <c r="F706" s="125" t="s">
        <v>709</v>
      </c>
      <c r="G706" s="126" t="s">
        <v>637</v>
      </c>
      <c r="H706" s="127">
        <v>1</v>
      </c>
      <c r="I706" s="128">
        <v>0</v>
      </c>
      <c r="J706" s="129">
        <f>ROUND(I706*H706,2)</f>
        <v>0</v>
      </c>
      <c r="K706" s="125" t="s">
        <v>638</v>
      </c>
      <c r="L706" s="32"/>
      <c r="M706" s="130" t="s">
        <v>19</v>
      </c>
      <c r="N706" s="131" t="s">
        <v>43</v>
      </c>
      <c r="P706" s="132">
        <f>O706*H706</f>
        <v>0</v>
      </c>
      <c r="Q706" s="132">
        <v>0</v>
      </c>
      <c r="R706" s="132">
        <f>Q706*H706</f>
        <v>0</v>
      </c>
      <c r="S706" s="132">
        <v>0</v>
      </c>
      <c r="T706" s="133">
        <f>S706*H706</f>
        <v>0</v>
      </c>
      <c r="AR706" s="134" t="s">
        <v>336</v>
      </c>
      <c r="AT706" s="134" t="s">
        <v>130</v>
      </c>
      <c r="AU706" s="134" t="s">
        <v>82</v>
      </c>
      <c r="AY706" s="17" t="s">
        <v>127</v>
      </c>
      <c r="BE706" s="135">
        <f>IF(N706="základní",J706,0)</f>
        <v>0</v>
      </c>
      <c r="BF706" s="135">
        <f>IF(N706="snížená",J706,0)</f>
        <v>0</v>
      </c>
      <c r="BG706" s="135">
        <f>IF(N706="zákl. přenesená",J706,0)</f>
        <v>0</v>
      </c>
      <c r="BH706" s="135">
        <f>IF(N706="sníž. přenesená",J706,0)</f>
        <v>0</v>
      </c>
      <c r="BI706" s="135">
        <f>IF(N706="nulová",J706,0)</f>
        <v>0</v>
      </c>
      <c r="BJ706" s="17" t="s">
        <v>80</v>
      </c>
      <c r="BK706" s="135">
        <f>ROUND(I706*H706,2)</f>
        <v>0</v>
      </c>
      <c r="BL706" s="17" t="s">
        <v>336</v>
      </c>
      <c r="BM706" s="134" t="s">
        <v>710</v>
      </c>
    </row>
    <row r="707" spans="2:65" s="1" customFormat="1" ht="11.25">
      <c r="B707" s="32"/>
      <c r="D707" s="136" t="s">
        <v>137</v>
      </c>
      <c r="F707" s="137" t="s">
        <v>711</v>
      </c>
      <c r="I707" s="138"/>
      <c r="L707" s="32"/>
      <c r="M707" s="139"/>
      <c r="T707" s="53"/>
      <c r="AT707" s="17" t="s">
        <v>137</v>
      </c>
      <c r="AU707" s="17" t="s">
        <v>82</v>
      </c>
    </row>
    <row r="708" spans="2:65" s="13" customFormat="1" ht="11.25">
      <c r="B708" s="147"/>
      <c r="D708" s="141" t="s">
        <v>139</v>
      </c>
      <c r="E708" s="148" t="s">
        <v>19</v>
      </c>
      <c r="F708" s="149" t="s">
        <v>644</v>
      </c>
      <c r="H708" s="150">
        <v>1</v>
      </c>
      <c r="I708" s="151"/>
      <c r="L708" s="147"/>
      <c r="M708" s="152"/>
      <c r="T708" s="153"/>
      <c r="AT708" s="148" t="s">
        <v>139</v>
      </c>
      <c r="AU708" s="148" t="s">
        <v>82</v>
      </c>
      <c r="AV708" s="13" t="s">
        <v>82</v>
      </c>
      <c r="AW708" s="13" t="s">
        <v>33</v>
      </c>
      <c r="AX708" s="13" t="s">
        <v>80</v>
      </c>
      <c r="AY708" s="148" t="s">
        <v>127</v>
      </c>
    </row>
    <row r="709" spans="2:65" s="11" customFormat="1" ht="22.9" customHeight="1">
      <c r="B709" s="111"/>
      <c r="D709" s="112" t="s">
        <v>71</v>
      </c>
      <c r="E709" s="121" t="s">
        <v>712</v>
      </c>
      <c r="F709" s="121" t="s">
        <v>713</v>
      </c>
      <c r="I709" s="114"/>
      <c r="J709" s="122">
        <f>BK709</f>
        <v>0</v>
      </c>
      <c r="L709" s="111"/>
      <c r="M709" s="116"/>
      <c r="P709" s="117">
        <f>SUM(P710:P729)</f>
        <v>0</v>
      </c>
      <c r="R709" s="117">
        <f>SUM(R710:R729)</f>
        <v>0</v>
      </c>
      <c r="T709" s="118">
        <f>SUM(T710:T729)</f>
        <v>0</v>
      </c>
      <c r="AR709" s="112" t="s">
        <v>82</v>
      </c>
      <c r="AT709" s="119" t="s">
        <v>71</v>
      </c>
      <c r="AU709" s="119" t="s">
        <v>80</v>
      </c>
      <c r="AY709" s="112" t="s">
        <v>127</v>
      </c>
      <c r="BK709" s="120">
        <f>SUM(BK710:BK729)</f>
        <v>0</v>
      </c>
    </row>
    <row r="710" spans="2:65" s="1" customFormat="1" ht="33" customHeight="1">
      <c r="B710" s="32"/>
      <c r="C710" s="123" t="s">
        <v>714</v>
      </c>
      <c r="D710" s="123" t="s">
        <v>634</v>
      </c>
      <c r="E710" s="124" t="s">
        <v>715</v>
      </c>
      <c r="F710" s="125" t="s">
        <v>716</v>
      </c>
      <c r="G710" s="126" t="s">
        <v>717</v>
      </c>
      <c r="H710" s="127">
        <v>32</v>
      </c>
      <c r="I710" s="128">
        <v>0</v>
      </c>
      <c r="J710" s="129">
        <f>ROUND(I710*H710,2)</f>
        <v>0</v>
      </c>
      <c r="K710" s="125" t="s">
        <v>638</v>
      </c>
      <c r="L710" s="32"/>
      <c r="M710" s="130" t="s">
        <v>19</v>
      </c>
      <c r="N710" s="131" t="s">
        <v>43</v>
      </c>
      <c r="P710" s="132">
        <f>O710*H710</f>
        <v>0</v>
      </c>
      <c r="Q710" s="132">
        <v>0</v>
      </c>
      <c r="R710" s="132">
        <f>Q710*H710</f>
        <v>0</v>
      </c>
      <c r="S710" s="132">
        <v>0</v>
      </c>
      <c r="T710" s="133">
        <f>S710*H710</f>
        <v>0</v>
      </c>
      <c r="AR710" s="134" t="s">
        <v>336</v>
      </c>
      <c r="AT710" s="134" t="s">
        <v>130</v>
      </c>
      <c r="AU710" s="134" t="s">
        <v>82</v>
      </c>
      <c r="AY710" s="17" t="s">
        <v>127</v>
      </c>
      <c r="BE710" s="135">
        <f>IF(N710="základní",J710,0)</f>
        <v>0</v>
      </c>
      <c r="BF710" s="135">
        <f>IF(N710="snížená",J710,0)</f>
        <v>0</v>
      </c>
      <c r="BG710" s="135">
        <f>IF(N710="zákl. přenesená",J710,0)</f>
        <v>0</v>
      </c>
      <c r="BH710" s="135">
        <f>IF(N710="sníž. přenesená",J710,0)</f>
        <v>0</v>
      </c>
      <c r="BI710" s="135">
        <f>IF(N710="nulová",J710,0)</f>
        <v>0</v>
      </c>
      <c r="BJ710" s="17" t="s">
        <v>80</v>
      </c>
      <c r="BK710" s="135">
        <f>ROUND(I710*H710,2)</f>
        <v>0</v>
      </c>
      <c r="BL710" s="17" t="s">
        <v>336</v>
      </c>
      <c r="BM710" s="134" t="s">
        <v>718</v>
      </c>
    </row>
    <row r="711" spans="2:65" s="1" customFormat="1" ht="11.25">
      <c r="B711" s="32"/>
      <c r="D711" s="136" t="s">
        <v>137</v>
      </c>
      <c r="F711" s="137" t="s">
        <v>719</v>
      </c>
      <c r="I711" s="138"/>
      <c r="L711" s="32"/>
      <c r="M711" s="139"/>
      <c r="T711" s="53"/>
      <c r="AT711" s="17" t="s">
        <v>137</v>
      </c>
      <c r="AU711" s="17" t="s">
        <v>82</v>
      </c>
    </row>
    <row r="712" spans="2:65" s="12" customFormat="1" ht="11.25">
      <c r="B712" s="140"/>
      <c r="D712" s="141" t="s">
        <v>139</v>
      </c>
      <c r="E712" s="142" t="s">
        <v>19</v>
      </c>
      <c r="F712" s="143" t="s">
        <v>140</v>
      </c>
      <c r="H712" s="142" t="s">
        <v>19</v>
      </c>
      <c r="I712" s="144"/>
      <c r="L712" s="140"/>
      <c r="M712" s="145"/>
      <c r="T712" s="146"/>
      <c r="AT712" s="142" t="s">
        <v>139</v>
      </c>
      <c r="AU712" s="142" t="s">
        <v>82</v>
      </c>
      <c r="AV712" s="12" t="s">
        <v>80</v>
      </c>
      <c r="AW712" s="12" t="s">
        <v>33</v>
      </c>
      <c r="AX712" s="12" t="s">
        <v>72</v>
      </c>
      <c r="AY712" s="142" t="s">
        <v>127</v>
      </c>
    </row>
    <row r="713" spans="2:65" s="13" customFormat="1" ht="11.25">
      <c r="B713" s="147"/>
      <c r="D713" s="141" t="s">
        <v>139</v>
      </c>
      <c r="E713" s="148" t="s">
        <v>19</v>
      </c>
      <c r="F713" s="149" t="s">
        <v>720</v>
      </c>
      <c r="H713" s="150">
        <v>6</v>
      </c>
      <c r="I713" s="151"/>
      <c r="L713" s="147"/>
      <c r="M713" s="152"/>
      <c r="T713" s="153"/>
      <c r="AT713" s="148" t="s">
        <v>139</v>
      </c>
      <c r="AU713" s="148" t="s">
        <v>82</v>
      </c>
      <c r="AV713" s="13" t="s">
        <v>82</v>
      </c>
      <c r="AW713" s="13" t="s">
        <v>33</v>
      </c>
      <c r="AX713" s="13" t="s">
        <v>72</v>
      </c>
      <c r="AY713" s="148" t="s">
        <v>127</v>
      </c>
    </row>
    <row r="714" spans="2:65" s="13" customFormat="1" ht="11.25">
      <c r="B714" s="147"/>
      <c r="D714" s="141" t="s">
        <v>139</v>
      </c>
      <c r="E714" s="148" t="s">
        <v>19</v>
      </c>
      <c r="F714" s="149" t="s">
        <v>702</v>
      </c>
      <c r="H714" s="150">
        <v>3</v>
      </c>
      <c r="I714" s="151"/>
      <c r="L714" s="147"/>
      <c r="M714" s="152"/>
      <c r="T714" s="153"/>
      <c r="AT714" s="148" t="s">
        <v>139</v>
      </c>
      <c r="AU714" s="148" t="s">
        <v>82</v>
      </c>
      <c r="AV714" s="13" t="s">
        <v>82</v>
      </c>
      <c r="AW714" s="13" t="s">
        <v>33</v>
      </c>
      <c r="AX714" s="13" t="s">
        <v>72</v>
      </c>
      <c r="AY714" s="148" t="s">
        <v>127</v>
      </c>
    </row>
    <row r="715" spans="2:65" s="13" customFormat="1" ht="11.25">
      <c r="B715" s="147"/>
      <c r="D715" s="141" t="s">
        <v>139</v>
      </c>
      <c r="E715" s="148" t="s">
        <v>19</v>
      </c>
      <c r="F715" s="149" t="s">
        <v>721</v>
      </c>
      <c r="H715" s="150">
        <v>4</v>
      </c>
      <c r="I715" s="151"/>
      <c r="L715" s="147"/>
      <c r="M715" s="152"/>
      <c r="T715" s="153"/>
      <c r="AT715" s="148" t="s">
        <v>139</v>
      </c>
      <c r="AU715" s="148" t="s">
        <v>82</v>
      </c>
      <c r="AV715" s="13" t="s">
        <v>82</v>
      </c>
      <c r="AW715" s="13" t="s">
        <v>33</v>
      </c>
      <c r="AX715" s="13" t="s">
        <v>72</v>
      </c>
      <c r="AY715" s="148" t="s">
        <v>127</v>
      </c>
    </row>
    <row r="716" spans="2:65" s="13" customFormat="1" ht="11.25">
      <c r="B716" s="147"/>
      <c r="D716" s="141" t="s">
        <v>139</v>
      </c>
      <c r="E716" s="148" t="s">
        <v>19</v>
      </c>
      <c r="F716" s="149" t="s">
        <v>722</v>
      </c>
      <c r="H716" s="150">
        <v>3</v>
      </c>
      <c r="I716" s="151"/>
      <c r="L716" s="147"/>
      <c r="M716" s="152"/>
      <c r="T716" s="153"/>
      <c r="AT716" s="148" t="s">
        <v>139</v>
      </c>
      <c r="AU716" s="148" t="s">
        <v>82</v>
      </c>
      <c r="AV716" s="13" t="s">
        <v>82</v>
      </c>
      <c r="AW716" s="13" t="s">
        <v>33</v>
      </c>
      <c r="AX716" s="13" t="s">
        <v>72</v>
      </c>
      <c r="AY716" s="148" t="s">
        <v>127</v>
      </c>
    </row>
    <row r="717" spans="2:65" s="13" customFormat="1" ht="11.25">
      <c r="B717" s="147"/>
      <c r="D717" s="141" t="s">
        <v>139</v>
      </c>
      <c r="E717" s="148" t="s">
        <v>19</v>
      </c>
      <c r="F717" s="149" t="s">
        <v>645</v>
      </c>
      <c r="H717" s="150">
        <v>1</v>
      </c>
      <c r="I717" s="151"/>
      <c r="L717" s="147"/>
      <c r="M717" s="152"/>
      <c r="T717" s="153"/>
      <c r="AT717" s="148" t="s">
        <v>139</v>
      </c>
      <c r="AU717" s="148" t="s">
        <v>82</v>
      </c>
      <c r="AV717" s="13" t="s">
        <v>82</v>
      </c>
      <c r="AW717" s="13" t="s">
        <v>33</v>
      </c>
      <c r="AX717" s="13" t="s">
        <v>72</v>
      </c>
      <c r="AY717" s="148" t="s">
        <v>127</v>
      </c>
    </row>
    <row r="718" spans="2:65" s="13" customFormat="1" ht="11.25">
      <c r="B718" s="147"/>
      <c r="D718" s="141" t="s">
        <v>139</v>
      </c>
      <c r="E718" s="148" t="s">
        <v>19</v>
      </c>
      <c r="F718" s="149" t="s">
        <v>646</v>
      </c>
      <c r="H718" s="150">
        <v>1</v>
      </c>
      <c r="I718" s="151"/>
      <c r="L718" s="147"/>
      <c r="M718" s="152"/>
      <c r="T718" s="153"/>
      <c r="AT718" s="148" t="s">
        <v>139</v>
      </c>
      <c r="AU718" s="148" t="s">
        <v>82</v>
      </c>
      <c r="AV718" s="13" t="s">
        <v>82</v>
      </c>
      <c r="AW718" s="13" t="s">
        <v>33</v>
      </c>
      <c r="AX718" s="13" t="s">
        <v>72</v>
      </c>
      <c r="AY718" s="148" t="s">
        <v>127</v>
      </c>
    </row>
    <row r="719" spans="2:65" s="13" customFormat="1" ht="11.25">
      <c r="B719" s="147"/>
      <c r="D719" s="141" t="s">
        <v>139</v>
      </c>
      <c r="E719" s="148" t="s">
        <v>19</v>
      </c>
      <c r="F719" s="149" t="s">
        <v>686</v>
      </c>
      <c r="H719" s="150">
        <v>3</v>
      </c>
      <c r="I719" s="151"/>
      <c r="L719" s="147"/>
      <c r="M719" s="152"/>
      <c r="T719" s="153"/>
      <c r="AT719" s="148" t="s">
        <v>139</v>
      </c>
      <c r="AU719" s="148" t="s">
        <v>82</v>
      </c>
      <c r="AV719" s="13" t="s">
        <v>82</v>
      </c>
      <c r="AW719" s="13" t="s">
        <v>33</v>
      </c>
      <c r="AX719" s="13" t="s">
        <v>72</v>
      </c>
      <c r="AY719" s="148" t="s">
        <v>127</v>
      </c>
    </row>
    <row r="720" spans="2:65" s="13" customFormat="1" ht="11.25">
      <c r="B720" s="147"/>
      <c r="D720" s="141" t="s">
        <v>139</v>
      </c>
      <c r="E720" s="148" t="s">
        <v>19</v>
      </c>
      <c r="F720" s="149" t="s">
        <v>723</v>
      </c>
      <c r="H720" s="150">
        <v>7</v>
      </c>
      <c r="I720" s="151"/>
      <c r="L720" s="147"/>
      <c r="M720" s="152"/>
      <c r="T720" s="153"/>
      <c r="AT720" s="148" t="s">
        <v>139</v>
      </c>
      <c r="AU720" s="148" t="s">
        <v>82</v>
      </c>
      <c r="AV720" s="13" t="s">
        <v>82</v>
      </c>
      <c r="AW720" s="13" t="s">
        <v>33</v>
      </c>
      <c r="AX720" s="13" t="s">
        <v>72</v>
      </c>
      <c r="AY720" s="148" t="s">
        <v>127</v>
      </c>
    </row>
    <row r="721" spans="2:65" s="13" customFormat="1" ht="11.25">
      <c r="B721" s="147"/>
      <c r="D721" s="141" t="s">
        <v>139</v>
      </c>
      <c r="E721" s="148" t="s">
        <v>19</v>
      </c>
      <c r="F721" s="149" t="s">
        <v>706</v>
      </c>
      <c r="H721" s="150">
        <v>4</v>
      </c>
      <c r="I721" s="151"/>
      <c r="L721" s="147"/>
      <c r="M721" s="152"/>
      <c r="T721" s="153"/>
      <c r="AT721" s="148" t="s">
        <v>139</v>
      </c>
      <c r="AU721" s="148" t="s">
        <v>82</v>
      </c>
      <c r="AV721" s="13" t="s">
        <v>82</v>
      </c>
      <c r="AW721" s="13" t="s">
        <v>33</v>
      </c>
      <c r="AX721" s="13" t="s">
        <v>72</v>
      </c>
      <c r="AY721" s="148" t="s">
        <v>127</v>
      </c>
    </row>
    <row r="722" spans="2:65" s="14" customFormat="1" ht="11.25">
      <c r="B722" s="154"/>
      <c r="D722" s="141" t="s">
        <v>139</v>
      </c>
      <c r="E722" s="155" t="s">
        <v>19</v>
      </c>
      <c r="F722" s="156" t="s">
        <v>145</v>
      </c>
      <c r="H722" s="157">
        <v>32</v>
      </c>
      <c r="I722" s="158"/>
      <c r="L722" s="154"/>
      <c r="M722" s="159"/>
      <c r="T722" s="160"/>
      <c r="AT722" s="155" t="s">
        <v>139</v>
      </c>
      <c r="AU722" s="155" t="s">
        <v>82</v>
      </c>
      <c r="AV722" s="14" t="s">
        <v>135</v>
      </c>
      <c r="AW722" s="14" t="s">
        <v>33</v>
      </c>
      <c r="AX722" s="14" t="s">
        <v>80</v>
      </c>
      <c r="AY722" s="155" t="s">
        <v>127</v>
      </c>
    </row>
    <row r="723" spans="2:65" s="1" customFormat="1" ht="33" customHeight="1">
      <c r="B723" s="32"/>
      <c r="C723" s="123" t="s">
        <v>724</v>
      </c>
      <c r="D723" s="123" t="s">
        <v>634</v>
      </c>
      <c r="E723" s="124" t="s">
        <v>725</v>
      </c>
      <c r="F723" s="125" t="s">
        <v>726</v>
      </c>
      <c r="G723" s="126" t="s">
        <v>717</v>
      </c>
      <c r="H723" s="127">
        <v>8</v>
      </c>
      <c r="I723" s="128">
        <v>0</v>
      </c>
      <c r="J723" s="129">
        <f>ROUND(I723*H723,2)</f>
        <v>0</v>
      </c>
      <c r="K723" s="125" t="s">
        <v>638</v>
      </c>
      <c r="L723" s="32"/>
      <c r="M723" s="130" t="s">
        <v>19</v>
      </c>
      <c r="N723" s="131" t="s">
        <v>43</v>
      </c>
      <c r="P723" s="132">
        <f>O723*H723</f>
        <v>0</v>
      </c>
      <c r="Q723" s="132">
        <v>0</v>
      </c>
      <c r="R723" s="132">
        <f>Q723*H723</f>
        <v>0</v>
      </c>
      <c r="S723" s="132">
        <v>0</v>
      </c>
      <c r="T723" s="133">
        <f>S723*H723</f>
        <v>0</v>
      </c>
      <c r="AR723" s="134" t="s">
        <v>336</v>
      </c>
      <c r="AT723" s="134" t="s">
        <v>130</v>
      </c>
      <c r="AU723" s="134" t="s">
        <v>82</v>
      </c>
      <c r="AY723" s="17" t="s">
        <v>127</v>
      </c>
      <c r="BE723" s="135">
        <f>IF(N723="základní",J723,0)</f>
        <v>0</v>
      </c>
      <c r="BF723" s="135">
        <f>IF(N723="snížená",J723,0)</f>
        <v>0</v>
      </c>
      <c r="BG723" s="135">
        <f>IF(N723="zákl. přenesená",J723,0)</f>
        <v>0</v>
      </c>
      <c r="BH723" s="135">
        <f>IF(N723="sníž. přenesená",J723,0)</f>
        <v>0</v>
      </c>
      <c r="BI723" s="135">
        <f>IF(N723="nulová",J723,0)</f>
        <v>0</v>
      </c>
      <c r="BJ723" s="17" t="s">
        <v>80</v>
      </c>
      <c r="BK723" s="135">
        <f>ROUND(I723*H723,2)</f>
        <v>0</v>
      </c>
      <c r="BL723" s="17" t="s">
        <v>336</v>
      </c>
      <c r="BM723" s="134" t="s">
        <v>727</v>
      </c>
    </row>
    <row r="724" spans="2:65" s="1" customFormat="1" ht="11.25">
      <c r="B724" s="32"/>
      <c r="D724" s="136" t="s">
        <v>137</v>
      </c>
      <c r="F724" s="137" t="s">
        <v>728</v>
      </c>
      <c r="I724" s="138"/>
      <c r="L724" s="32"/>
      <c r="M724" s="139"/>
      <c r="T724" s="53"/>
      <c r="AT724" s="17" t="s">
        <v>137</v>
      </c>
      <c r="AU724" s="17" t="s">
        <v>82</v>
      </c>
    </row>
    <row r="725" spans="2:65" s="12" customFormat="1" ht="11.25">
      <c r="B725" s="140"/>
      <c r="D725" s="141" t="s">
        <v>139</v>
      </c>
      <c r="E725" s="142" t="s">
        <v>19</v>
      </c>
      <c r="F725" s="143" t="s">
        <v>140</v>
      </c>
      <c r="H725" s="142" t="s">
        <v>19</v>
      </c>
      <c r="I725" s="144"/>
      <c r="L725" s="140"/>
      <c r="M725" s="145"/>
      <c r="T725" s="146"/>
      <c r="AT725" s="142" t="s">
        <v>139</v>
      </c>
      <c r="AU725" s="142" t="s">
        <v>82</v>
      </c>
      <c r="AV725" s="12" t="s">
        <v>80</v>
      </c>
      <c r="AW725" s="12" t="s">
        <v>33</v>
      </c>
      <c r="AX725" s="12" t="s">
        <v>72</v>
      </c>
      <c r="AY725" s="142" t="s">
        <v>127</v>
      </c>
    </row>
    <row r="726" spans="2:65" s="13" customFormat="1" ht="11.25">
      <c r="B726" s="147"/>
      <c r="D726" s="141" t="s">
        <v>139</v>
      </c>
      <c r="E726" s="148" t="s">
        <v>19</v>
      </c>
      <c r="F726" s="149" t="s">
        <v>684</v>
      </c>
      <c r="H726" s="150">
        <v>2</v>
      </c>
      <c r="I726" s="151"/>
      <c r="L726" s="147"/>
      <c r="M726" s="152"/>
      <c r="T726" s="153"/>
      <c r="AT726" s="148" t="s">
        <v>139</v>
      </c>
      <c r="AU726" s="148" t="s">
        <v>82</v>
      </c>
      <c r="AV726" s="13" t="s">
        <v>82</v>
      </c>
      <c r="AW726" s="13" t="s">
        <v>33</v>
      </c>
      <c r="AX726" s="13" t="s">
        <v>72</v>
      </c>
      <c r="AY726" s="148" t="s">
        <v>127</v>
      </c>
    </row>
    <row r="727" spans="2:65" s="13" customFormat="1" ht="11.25">
      <c r="B727" s="147"/>
      <c r="D727" s="141" t="s">
        <v>139</v>
      </c>
      <c r="E727" s="148" t="s">
        <v>19</v>
      </c>
      <c r="F727" s="149" t="s">
        <v>729</v>
      </c>
      <c r="H727" s="150">
        <v>3</v>
      </c>
      <c r="I727" s="151"/>
      <c r="L727" s="147"/>
      <c r="M727" s="152"/>
      <c r="T727" s="153"/>
      <c r="AT727" s="148" t="s">
        <v>139</v>
      </c>
      <c r="AU727" s="148" t="s">
        <v>82</v>
      </c>
      <c r="AV727" s="13" t="s">
        <v>82</v>
      </c>
      <c r="AW727" s="13" t="s">
        <v>33</v>
      </c>
      <c r="AX727" s="13" t="s">
        <v>72</v>
      </c>
      <c r="AY727" s="148" t="s">
        <v>127</v>
      </c>
    </row>
    <row r="728" spans="2:65" s="13" customFormat="1" ht="11.25">
      <c r="B728" s="147"/>
      <c r="D728" s="141" t="s">
        <v>139</v>
      </c>
      <c r="E728" s="148" t="s">
        <v>19</v>
      </c>
      <c r="F728" s="149" t="s">
        <v>686</v>
      </c>
      <c r="H728" s="150">
        <v>3</v>
      </c>
      <c r="I728" s="151"/>
      <c r="L728" s="147"/>
      <c r="M728" s="152"/>
      <c r="T728" s="153"/>
      <c r="AT728" s="148" t="s">
        <v>139</v>
      </c>
      <c r="AU728" s="148" t="s">
        <v>82</v>
      </c>
      <c r="AV728" s="13" t="s">
        <v>82</v>
      </c>
      <c r="AW728" s="13" t="s">
        <v>33</v>
      </c>
      <c r="AX728" s="13" t="s">
        <v>72</v>
      </c>
      <c r="AY728" s="148" t="s">
        <v>127</v>
      </c>
    </row>
    <row r="729" spans="2:65" s="14" customFormat="1" ht="11.25">
      <c r="B729" s="154"/>
      <c r="D729" s="141" t="s">
        <v>139</v>
      </c>
      <c r="E729" s="155" t="s">
        <v>19</v>
      </c>
      <c r="F729" s="156" t="s">
        <v>145</v>
      </c>
      <c r="H729" s="157">
        <v>8</v>
      </c>
      <c r="I729" s="158"/>
      <c r="L729" s="154"/>
      <c r="M729" s="159"/>
      <c r="T729" s="160"/>
      <c r="AT729" s="155" t="s">
        <v>139</v>
      </c>
      <c r="AU729" s="155" t="s">
        <v>82</v>
      </c>
      <c r="AV729" s="14" t="s">
        <v>135</v>
      </c>
      <c r="AW729" s="14" t="s">
        <v>33</v>
      </c>
      <c r="AX729" s="14" t="s">
        <v>80</v>
      </c>
      <c r="AY729" s="155" t="s">
        <v>127</v>
      </c>
    </row>
    <row r="730" spans="2:65" s="11" customFormat="1" ht="22.9" customHeight="1">
      <c r="B730" s="111"/>
      <c r="D730" s="112" t="s">
        <v>71</v>
      </c>
      <c r="E730" s="121" t="s">
        <v>730</v>
      </c>
      <c r="F730" s="121" t="s">
        <v>731</v>
      </c>
      <c r="I730" s="114"/>
      <c r="J730" s="122">
        <f>BK730</f>
        <v>0</v>
      </c>
      <c r="L730" s="111"/>
      <c r="M730" s="116"/>
      <c r="P730" s="117">
        <f>SUM(P731:P774)</f>
        <v>0</v>
      </c>
      <c r="R730" s="117">
        <f>SUM(R731:R774)</f>
        <v>0</v>
      </c>
      <c r="T730" s="118">
        <f>SUM(T731:T774)</f>
        <v>0</v>
      </c>
      <c r="AR730" s="112" t="s">
        <v>82</v>
      </c>
      <c r="AT730" s="119" t="s">
        <v>71</v>
      </c>
      <c r="AU730" s="119" t="s">
        <v>80</v>
      </c>
      <c r="AY730" s="112" t="s">
        <v>127</v>
      </c>
      <c r="BK730" s="120">
        <f>SUM(BK731:BK774)</f>
        <v>0</v>
      </c>
    </row>
    <row r="731" spans="2:65" s="1" customFormat="1" ht="24.2" customHeight="1">
      <c r="B731" s="32"/>
      <c r="C731" s="123" t="s">
        <v>732</v>
      </c>
      <c r="D731" s="123" t="s">
        <v>634</v>
      </c>
      <c r="E731" s="124" t="s">
        <v>733</v>
      </c>
      <c r="F731" s="125" t="s">
        <v>734</v>
      </c>
      <c r="G731" s="126" t="s">
        <v>717</v>
      </c>
      <c r="H731" s="127">
        <v>27</v>
      </c>
      <c r="I731" s="128">
        <v>0</v>
      </c>
      <c r="J731" s="129">
        <f>ROUND(I731*H731,2)</f>
        <v>0</v>
      </c>
      <c r="K731" s="125" t="s">
        <v>638</v>
      </c>
      <c r="L731" s="32"/>
      <c r="M731" s="130" t="s">
        <v>19</v>
      </c>
      <c r="N731" s="131" t="s">
        <v>43</v>
      </c>
      <c r="P731" s="132">
        <f>O731*H731</f>
        <v>0</v>
      </c>
      <c r="Q731" s="132">
        <v>0</v>
      </c>
      <c r="R731" s="132">
        <f>Q731*H731</f>
        <v>0</v>
      </c>
      <c r="S731" s="132">
        <v>0</v>
      </c>
      <c r="T731" s="133">
        <f>S731*H731</f>
        <v>0</v>
      </c>
      <c r="AR731" s="134" t="s">
        <v>336</v>
      </c>
      <c r="AT731" s="134" t="s">
        <v>130</v>
      </c>
      <c r="AU731" s="134" t="s">
        <v>82</v>
      </c>
      <c r="AY731" s="17" t="s">
        <v>127</v>
      </c>
      <c r="BE731" s="135">
        <f>IF(N731="základní",J731,0)</f>
        <v>0</v>
      </c>
      <c r="BF731" s="135">
        <f>IF(N731="snížená",J731,0)</f>
        <v>0</v>
      </c>
      <c r="BG731" s="135">
        <f>IF(N731="zákl. přenesená",J731,0)</f>
        <v>0</v>
      </c>
      <c r="BH731" s="135">
        <f>IF(N731="sníž. přenesená",J731,0)</f>
        <v>0</v>
      </c>
      <c r="BI731" s="135">
        <f>IF(N731="nulová",J731,0)</f>
        <v>0</v>
      </c>
      <c r="BJ731" s="17" t="s">
        <v>80</v>
      </c>
      <c r="BK731" s="135">
        <f>ROUND(I731*H731,2)</f>
        <v>0</v>
      </c>
      <c r="BL731" s="17" t="s">
        <v>336</v>
      </c>
      <c r="BM731" s="134" t="s">
        <v>735</v>
      </c>
    </row>
    <row r="732" spans="2:65" s="1" customFormat="1" ht="11.25">
      <c r="B732" s="32"/>
      <c r="D732" s="136" t="s">
        <v>137</v>
      </c>
      <c r="F732" s="137" t="s">
        <v>736</v>
      </c>
      <c r="I732" s="138"/>
      <c r="L732" s="32"/>
      <c r="M732" s="139"/>
      <c r="T732" s="53"/>
      <c r="AT732" s="17" t="s">
        <v>137</v>
      </c>
      <c r="AU732" s="17" t="s">
        <v>82</v>
      </c>
    </row>
    <row r="733" spans="2:65" s="12" customFormat="1" ht="11.25">
      <c r="B733" s="140"/>
      <c r="D733" s="141" t="s">
        <v>139</v>
      </c>
      <c r="E733" s="142" t="s">
        <v>19</v>
      </c>
      <c r="F733" s="143" t="s">
        <v>140</v>
      </c>
      <c r="H733" s="142" t="s">
        <v>19</v>
      </c>
      <c r="I733" s="144"/>
      <c r="L733" s="140"/>
      <c r="M733" s="145"/>
      <c r="T733" s="146"/>
      <c r="AT733" s="142" t="s">
        <v>139</v>
      </c>
      <c r="AU733" s="142" t="s">
        <v>82</v>
      </c>
      <c r="AV733" s="12" t="s">
        <v>80</v>
      </c>
      <c r="AW733" s="12" t="s">
        <v>33</v>
      </c>
      <c r="AX733" s="12" t="s">
        <v>72</v>
      </c>
      <c r="AY733" s="142" t="s">
        <v>127</v>
      </c>
    </row>
    <row r="734" spans="2:65" s="13" customFormat="1" ht="11.25">
      <c r="B734" s="147"/>
      <c r="D734" s="141" t="s">
        <v>139</v>
      </c>
      <c r="E734" s="148" t="s">
        <v>19</v>
      </c>
      <c r="F734" s="149" t="s">
        <v>737</v>
      </c>
      <c r="H734" s="150">
        <v>4</v>
      </c>
      <c r="I734" s="151"/>
      <c r="L734" s="147"/>
      <c r="M734" s="152"/>
      <c r="T734" s="153"/>
      <c r="AT734" s="148" t="s">
        <v>139</v>
      </c>
      <c r="AU734" s="148" t="s">
        <v>82</v>
      </c>
      <c r="AV734" s="13" t="s">
        <v>82</v>
      </c>
      <c r="AW734" s="13" t="s">
        <v>33</v>
      </c>
      <c r="AX734" s="13" t="s">
        <v>72</v>
      </c>
      <c r="AY734" s="148" t="s">
        <v>127</v>
      </c>
    </row>
    <row r="735" spans="2:65" s="13" customFormat="1" ht="11.25">
      <c r="B735" s="147"/>
      <c r="D735" s="141" t="s">
        <v>139</v>
      </c>
      <c r="E735" s="148" t="s">
        <v>19</v>
      </c>
      <c r="F735" s="149" t="s">
        <v>738</v>
      </c>
      <c r="H735" s="150">
        <v>4</v>
      </c>
      <c r="I735" s="151"/>
      <c r="L735" s="147"/>
      <c r="M735" s="152"/>
      <c r="T735" s="153"/>
      <c r="AT735" s="148" t="s">
        <v>139</v>
      </c>
      <c r="AU735" s="148" t="s">
        <v>82</v>
      </c>
      <c r="AV735" s="13" t="s">
        <v>82</v>
      </c>
      <c r="AW735" s="13" t="s">
        <v>33</v>
      </c>
      <c r="AX735" s="13" t="s">
        <v>72</v>
      </c>
      <c r="AY735" s="148" t="s">
        <v>127</v>
      </c>
    </row>
    <row r="736" spans="2:65" s="13" customFormat="1" ht="11.25">
      <c r="B736" s="147"/>
      <c r="D736" s="141" t="s">
        <v>139</v>
      </c>
      <c r="E736" s="148" t="s">
        <v>19</v>
      </c>
      <c r="F736" s="149" t="s">
        <v>703</v>
      </c>
      <c r="H736" s="150">
        <v>2</v>
      </c>
      <c r="I736" s="151"/>
      <c r="L736" s="147"/>
      <c r="M736" s="152"/>
      <c r="T736" s="153"/>
      <c r="AT736" s="148" t="s">
        <v>139</v>
      </c>
      <c r="AU736" s="148" t="s">
        <v>82</v>
      </c>
      <c r="AV736" s="13" t="s">
        <v>82</v>
      </c>
      <c r="AW736" s="13" t="s">
        <v>33</v>
      </c>
      <c r="AX736" s="13" t="s">
        <v>72</v>
      </c>
      <c r="AY736" s="148" t="s">
        <v>127</v>
      </c>
    </row>
    <row r="737" spans="2:65" s="13" customFormat="1" ht="11.25">
      <c r="B737" s="147"/>
      <c r="D737" s="141" t="s">
        <v>139</v>
      </c>
      <c r="E737" s="148" t="s">
        <v>19</v>
      </c>
      <c r="F737" s="149" t="s">
        <v>722</v>
      </c>
      <c r="H737" s="150">
        <v>3</v>
      </c>
      <c r="I737" s="151"/>
      <c r="L737" s="147"/>
      <c r="M737" s="152"/>
      <c r="T737" s="153"/>
      <c r="AT737" s="148" t="s">
        <v>139</v>
      </c>
      <c r="AU737" s="148" t="s">
        <v>82</v>
      </c>
      <c r="AV737" s="13" t="s">
        <v>82</v>
      </c>
      <c r="AW737" s="13" t="s">
        <v>33</v>
      </c>
      <c r="AX737" s="13" t="s">
        <v>72</v>
      </c>
      <c r="AY737" s="148" t="s">
        <v>127</v>
      </c>
    </row>
    <row r="738" spans="2:65" s="13" customFormat="1" ht="11.25">
      <c r="B738" s="147"/>
      <c r="D738" s="141" t="s">
        <v>139</v>
      </c>
      <c r="E738" s="148" t="s">
        <v>19</v>
      </c>
      <c r="F738" s="149" t="s">
        <v>685</v>
      </c>
      <c r="H738" s="150">
        <v>2</v>
      </c>
      <c r="I738" s="151"/>
      <c r="L738" s="147"/>
      <c r="M738" s="152"/>
      <c r="T738" s="153"/>
      <c r="AT738" s="148" t="s">
        <v>139</v>
      </c>
      <c r="AU738" s="148" t="s">
        <v>82</v>
      </c>
      <c r="AV738" s="13" t="s">
        <v>82</v>
      </c>
      <c r="AW738" s="13" t="s">
        <v>33</v>
      </c>
      <c r="AX738" s="13" t="s">
        <v>72</v>
      </c>
      <c r="AY738" s="148" t="s">
        <v>127</v>
      </c>
    </row>
    <row r="739" spans="2:65" s="13" customFormat="1" ht="11.25">
      <c r="B739" s="147"/>
      <c r="D739" s="141" t="s">
        <v>139</v>
      </c>
      <c r="E739" s="148" t="s">
        <v>19</v>
      </c>
      <c r="F739" s="149" t="s">
        <v>686</v>
      </c>
      <c r="H739" s="150">
        <v>3</v>
      </c>
      <c r="I739" s="151"/>
      <c r="L739" s="147"/>
      <c r="M739" s="152"/>
      <c r="T739" s="153"/>
      <c r="AT739" s="148" t="s">
        <v>139</v>
      </c>
      <c r="AU739" s="148" t="s">
        <v>82</v>
      </c>
      <c r="AV739" s="13" t="s">
        <v>82</v>
      </c>
      <c r="AW739" s="13" t="s">
        <v>33</v>
      </c>
      <c r="AX739" s="13" t="s">
        <v>72</v>
      </c>
      <c r="AY739" s="148" t="s">
        <v>127</v>
      </c>
    </row>
    <row r="740" spans="2:65" s="13" customFormat="1" ht="11.25">
      <c r="B740" s="147"/>
      <c r="D740" s="141" t="s">
        <v>139</v>
      </c>
      <c r="E740" s="148" t="s">
        <v>19</v>
      </c>
      <c r="F740" s="149" t="s">
        <v>695</v>
      </c>
      <c r="H740" s="150">
        <v>2</v>
      </c>
      <c r="I740" s="151"/>
      <c r="L740" s="147"/>
      <c r="M740" s="152"/>
      <c r="T740" s="153"/>
      <c r="AT740" s="148" t="s">
        <v>139</v>
      </c>
      <c r="AU740" s="148" t="s">
        <v>82</v>
      </c>
      <c r="AV740" s="13" t="s">
        <v>82</v>
      </c>
      <c r="AW740" s="13" t="s">
        <v>33</v>
      </c>
      <c r="AX740" s="13" t="s">
        <v>72</v>
      </c>
      <c r="AY740" s="148" t="s">
        <v>127</v>
      </c>
    </row>
    <row r="741" spans="2:65" s="13" customFormat="1" ht="11.25">
      <c r="B741" s="147"/>
      <c r="D741" s="141" t="s">
        <v>139</v>
      </c>
      <c r="E741" s="148" t="s">
        <v>19</v>
      </c>
      <c r="F741" s="149" t="s">
        <v>687</v>
      </c>
      <c r="H741" s="150">
        <v>5</v>
      </c>
      <c r="I741" s="151"/>
      <c r="L741" s="147"/>
      <c r="M741" s="152"/>
      <c r="T741" s="153"/>
      <c r="AT741" s="148" t="s">
        <v>139</v>
      </c>
      <c r="AU741" s="148" t="s">
        <v>82</v>
      </c>
      <c r="AV741" s="13" t="s">
        <v>82</v>
      </c>
      <c r="AW741" s="13" t="s">
        <v>33</v>
      </c>
      <c r="AX741" s="13" t="s">
        <v>72</v>
      </c>
      <c r="AY741" s="148" t="s">
        <v>127</v>
      </c>
    </row>
    <row r="742" spans="2:65" s="13" customFormat="1" ht="11.25">
      <c r="B742" s="147"/>
      <c r="D742" s="141" t="s">
        <v>139</v>
      </c>
      <c r="E742" s="148" t="s">
        <v>19</v>
      </c>
      <c r="F742" s="149" t="s">
        <v>688</v>
      </c>
      <c r="H742" s="150">
        <v>2</v>
      </c>
      <c r="I742" s="151"/>
      <c r="L742" s="147"/>
      <c r="M742" s="152"/>
      <c r="T742" s="153"/>
      <c r="AT742" s="148" t="s">
        <v>139</v>
      </c>
      <c r="AU742" s="148" t="s">
        <v>82</v>
      </c>
      <c r="AV742" s="13" t="s">
        <v>82</v>
      </c>
      <c r="AW742" s="13" t="s">
        <v>33</v>
      </c>
      <c r="AX742" s="13" t="s">
        <v>72</v>
      </c>
      <c r="AY742" s="148" t="s">
        <v>127</v>
      </c>
    </row>
    <row r="743" spans="2:65" s="14" customFormat="1" ht="11.25">
      <c r="B743" s="154"/>
      <c r="D743" s="141" t="s">
        <v>139</v>
      </c>
      <c r="E743" s="155" t="s">
        <v>19</v>
      </c>
      <c r="F743" s="156" t="s">
        <v>145</v>
      </c>
      <c r="H743" s="157">
        <v>27</v>
      </c>
      <c r="I743" s="158"/>
      <c r="L743" s="154"/>
      <c r="M743" s="159"/>
      <c r="T743" s="160"/>
      <c r="AT743" s="155" t="s">
        <v>139</v>
      </c>
      <c r="AU743" s="155" t="s">
        <v>82</v>
      </c>
      <c r="AV743" s="14" t="s">
        <v>135</v>
      </c>
      <c r="AW743" s="14" t="s">
        <v>33</v>
      </c>
      <c r="AX743" s="14" t="s">
        <v>80</v>
      </c>
      <c r="AY743" s="155" t="s">
        <v>127</v>
      </c>
    </row>
    <row r="744" spans="2:65" s="1" customFormat="1" ht="24.2" customHeight="1">
      <c r="B744" s="32"/>
      <c r="C744" s="123" t="s">
        <v>739</v>
      </c>
      <c r="D744" s="123" t="s">
        <v>634</v>
      </c>
      <c r="E744" s="124" t="s">
        <v>740</v>
      </c>
      <c r="F744" s="125" t="s">
        <v>741</v>
      </c>
      <c r="G744" s="126" t="s">
        <v>717</v>
      </c>
      <c r="H744" s="127">
        <v>10</v>
      </c>
      <c r="I744" s="128">
        <v>0</v>
      </c>
      <c r="J744" s="129">
        <f>ROUND(I744*H744,2)</f>
        <v>0</v>
      </c>
      <c r="K744" s="125" t="s">
        <v>638</v>
      </c>
      <c r="L744" s="32"/>
      <c r="M744" s="130" t="s">
        <v>19</v>
      </c>
      <c r="N744" s="131" t="s">
        <v>43</v>
      </c>
      <c r="P744" s="132">
        <f>O744*H744</f>
        <v>0</v>
      </c>
      <c r="Q744" s="132">
        <v>0</v>
      </c>
      <c r="R744" s="132">
        <f>Q744*H744</f>
        <v>0</v>
      </c>
      <c r="S744" s="132">
        <v>0</v>
      </c>
      <c r="T744" s="133">
        <f>S744*H744</f>
        <v>0</v>
      </c>
      <c r="AR744" s="134" t="s">
        <v>336</v>
      </c>
      <c r="AT744" s="134" t="s">
        <v>130</v>
      </c>
      <c r="AU744" s="134" t="s">
        <v>82</v>
      </c>
      <c r="AY744" s="17" t="s">
        <v>127</v>
      </c>
      <c r="BE744" s="135">
        <f>IF(N744="základní",J744,0)</f>
        <v>0</v>
      </c>
      <c r="BF744" s="135">
        <f>IF(N744="snížená",J744,0)</f>
        <v>0</v>
      </c>
      <c r="BG744" s="135">
        <f>IF(N744="zákl. přenesená",J744,0)</f>
        <v>0</v>
      </c>
      <c r="BH744" s="135">
        <f>IF(N744="sníž. přenesená",J744,0)</f>
        <v>0</v>
      </c>
      <c r="BI744" s="135">
        <f>IF(N744="nulová",J744,0)</f>
        <v>0</v>
      </c>
      <c r="BJ744" s="17" t="s">
        <v>80</v>
      </c>
      <c r="BK744" s="135">
        <f>ROUND(I744*H744,2)</f>
        <v>0</v>
      </c>
      <c r="BL744" s="17" t="s">
        <v>336</v>
      </c>
      <c r="BM744" s="134" t="s">
        <v>742</v>
      </c>
    </row>
    <row r="745" spans="2:65" s="1" customFormat="1" ht="11.25">
      <c r="B745" s="32"/>
      <c r="D745" s="136" t="s">
        <v>137</v>
      </c>
      <c r="F745" s="137" t="s">
        <v>743</v>
      </c>
      <c r="I745" s="138"/>
      <c r="L745" s="32"/>
      <c r="M745" s="139"/>
      <c r="T745" s="53"/>
      <c r="AT745" s="17" t="s">
        <v>137</v>
      </c>
      <c r="AU745" s="17" t="s">
        <v>82</v>
      </c>
    </row>
    <row r="746" spans="2:65" s="1" customFormat="1" ht="24.2" customHeight="1">
      <c r="B746" s="32"/>
      <c r="C746" s="123" t="s">
        <v>744</v>
      </c>
      <c r="D746" s="123" t="s">
        <v>634</v>
      </c>
      <c r="E746" s="124" t="s">
        <v>745</v>
      </c>
      <c r="F746" s="125" t="s">
        <v>746</v>
      </c>
      <c r="G746" s="126" t="s">
        <v>717</v>
      </c>
      <c r="H746" s="127">
        <v>13</v>
      </c>
      <c r="I746" s="128">
        <v>0</v>
      </c>
      <c r="J746" s="129">
        <f>ROUND(I746*H746,2)</f>
        <v>0</v>
      </c>
      <c r="K746" s="125" t="s">
        <v>638</v>
      </c>
      <c r="L746" s="32"/>
      <c r="M746" s="130" t="s">
        <v>19</v>
      </c>
      <c r="N746" s="131" t="s">
        <v>43</v>
      </c>
      <c r="P746" s="132">
        <f>O746*H746</f>
        <v>0</v>
      </c>
      <c r="Q746" s="132">
        <v>0</v>
      </c>
      <c r="R746" s="132">
        <f>Q746*H746</f>
        <v>0</v>
      </c>
      <c r="S746" s="132">
        <v>0</v>
      </c>
      <c r="T746" s="133">
        <f>S746*H746</f>
        <v>0</v>
      </c>
      <c r="AR746" s="134" t="s">
        <v>336</v>
      </c>
      <c r="AT746" s="134" t="s">
        <v>130</v>
      </c>
      <c r="AU746" s="134" t="s">
        <v>82</v>
      </c>
      <c r="AY746" s="17" t="s">
        <v>127</v>
      </c>
      <c r="BE746" s="135">
        <f>IF(N746="základní",J746,0)</f>
        <v>0</v>
      </c>
      <c r="BF746" s="135">
        <f>IF(N746="snížená",J746,0)</f>
        <v>0</v>
      </c>
      <c r="BG746" s="135">
        <f>IF(N746="zákl. přenesená",J746,0)</f>
        <v>0</v>
      </c>
      <c r="BH746" s="135">
        <f>IF(N746="sníž. přenesená",J746,0)</f>
        <v>0</v>
      </c>
      <c r="BI746" s="135">
        <f>IF(N746="nulová",J746,0)</f>
        <v>0</v>
      </c>
      <c r="BJ746" s="17" t="s">
        <v>80</v>
      </c>
      <c r="BK746" s="135">
        <f>ROUND(I746*H746,2)</f>
        <v>0</v>
      </c>
      <c r="BL746" s="17" t="s">
        <v>336</v>
      </c>
      <c r="BM746" s="134" t="s">
        <v>747</v>
      </c>
    </row>
    <row r="747" spans="2:65" s="1" customFormat="1" ht="11.25">
      <c r="B747" s="32"/>
      <c r="D747" s="136" t="s">
        <v>137</v>
      </c>
      <c r="F747" s="137" t="s">
        <v>748</v>
      </c>
      <c r="I747" s="138"/>
      <c r="L747" s="32"/>
      <c r="M747" s="139"/>
      <c r="T747" s="53"/>
      <c r="AT747" s="17" t="s">
        <v>137</v>
      </c>
      <c r="AU747" s="17" t="s">
        <v>82</v>
      </c>
    </row>
    <row r="748" spans="2:65" s="12" customFormat="1" ht="11.25">
      <c r="B748" s="140"/>
      <c r="D748" s="141" t="s">
        <v>139</v>
      </c>
      <c r="E748" s="142" t="s">
        <v>19</v>
      </c>
      <c r="F748" s="143" t="s">
        <v>140</v>
      </c>
      <c r="H748" s="142" t="s">
        <v>19</v>
      </c>
      <c r="I748" s="144"/>
      <c r="L748" s="140"/>
      <c r="M748" s="145"/>
      <c r="T748" s="146"/>
      <c r="AT748" s="142" t="s">
        <v>139</v>
      </c>
      <c r="AU748" s="142" t="s">
        <v>82</v>
      </c>
      <c r="AV748" s="12" t="s">
        <v>80</v>
      </c>
      <c r="AW748" s="12" t="s">
        <v>33</v>
      </c>
      <c r="AX748" s="12" t="s">
        <v>72</v>
      </c>
      <c r="AY748" s="142" t="s">
        <v>127</v>
      </c>
    </row>
    <row r="749" spans="2:65" s="13" customFormat="1" ht="11.25">
      <c r="B749" s="147"/>
      <c r="D749" s="141" t="s">
        <v>139</v>
      </c>
      <c r="E749" s="148" t="s">
        <v>19</v>
      </c>
      <c r="F749" s="149" t="s">
        <v>694</v>
      </c>
      <c r="H749" s="150">
        <v>3</v>
      </c>
      <c r="I749" s="151"/>
      <c r="L749" s="147"/>
      <c r="M749" s="152"/>
      <c r="T749" s="153"/>
      <c r="AT749" s="148" t="s">
        <v>139</v>
      </c>
      <c r="AU749" s="148" t="s">
        <v>82</v>
      </c>
      <c r="AV749" s="13" t="s">
        <v>82</v>
      </c>
      <c r="AW749" s="13" t="s">
        <v>33</v>
      </c>
      <c r="AX749" s="13" t="s">
        <v>72</v>
      </c>
      <c r="AY749" s="148" t="s">
        <v>127</v>
      </c>
    </row>
    <row r="750" spans="2:65" s="13" customFormat="1" ht="11.25">
      <c r="B750" s="147"/>
      <c r="D750" s="141" t="s">
        <v>139</v>
      </c>
      <c r="E750" s="148" t="s">
        <v>19</v>
      </c>
      <c r="F750" s="149" t="s">
        <v>684</v>
      </c>
      <c r="H750" s="150">
        <v>2</v>
      </c>
      <c r="I750" s="151"/>
      <c r="L750" s="147"/>
      <c r="M750" s="152"/>
      <c r="T750" s="153"/>
      <c r="AT750" s="148" t="s">
        <v>139</v>
      </c>
      <c r="AU750" s="148" t="s">
        <v>82</v>
      </c>
      <c r="AV750" s="13" t="s">
        <v>82</v>
      </c>
      <c r="AW750" s="13" t="s">
        <v>33</v>
      </c>
      <c r="AX750" s="13" t="s">
        <v>72</v>
      </c>
      <c r="AY750" s="148" t="s">
        <v>127</v>
      </c>
    </row>
    <row r="751" spans="2:65" s="13" customFormat="1" ht="11.25">
      <c r="B751" s="147"/>
      <c r="D751" s="141" t="s">
        <v>139</v>
      </c>
      <c r="E751" s="148" t="s">
        <v>19</v>
      </c>
      <c r="F751" s="149" t="s">
        <v>643</v>
      </c>
      <c r="H751" s="150">
        <v>1</v>
      </c>
      <c r="I751" s="151"/>
      <c r="L751" s="147"/>
      <c r="M751" s="152"/>
      <c r="T751" s="153"/>
      <c r="AT751" s="148" t="s">
        <v>139</v>
      </c>
      <c r="AU751" s="148" t="s">
        <v>82</v>
      </c>
      <c r="AV751" s="13" t="s">
        <v>82</v>
      </c>
      <c r="AW751" s="13" t="s">
        <v>33</v>
      </c>
      <c r="AX751" s="13" t="s">
        <v>72</v>
      </c>
      <c r="AY751" s="148" t="s">
        <v>127</v>
      </c>
    </row>
    <row r="752" spans="2:65" s="13" customFormat="1" ht="11.25">
      <c r="B752" s="147"/>
      <c r="D752" s="141" t="s">
        <v>139</v>
      </c>
      <c r="E752" s="148" t="s">
        <v>19</v>
      </c>
      <c r="F752" s="149" t="s">
        <v>644</v>
      </c>
      <c r="H752" s="150">
        <v>1</v>
      </c>
      <c r="I752" s="151"/>
      <c r="L752" s="147"/>
      <c r="M752" s="152"/>
      <c r="T752" s="153"/>
      <c r="AT752" s="148" t="s">
        <v>139</v>
      </c>
      <c r="AU752" s="148" t="s">
        <v>82</v>
      </c>
      <c r="AV752" s="13" t="s">
        <v>82</v>
      </c>
      <c r="AW752" s="13" t="s">
        <v>33</v>
      </c>
      <c r="AX752" s="13" t="s">
        <v>72</v>
      </c>
      <c r="AY752" s="148" t="s">
        <v>127</v>
      </c>
    </row>
    <row r="753" spans="2:65" s="13" customFormat="1" ht="11.25">
      <c r="B753" s="147"/>
      <c r="D753" s="141" t="s">
        <v>139</v>
      </c>
      <c r="E753" s="148" t="s">
        <v>19</v>
      </c>
      <c r="F753" s="149" t="s">
        <v>645</v>
      </c>
      <c r="H753" s="150">
        <v>1</v>
      </c>
      <c r="I753" s="151"/>
      <c r="L753" s="147"/>
      <c r="M753" s="152"/>
      <c r="T753" s="153"/>
      <c r="AT753" s="148" t="s">
        <v>139</v>
      </c>
      <c r="AU753" s="148" t="s">
        <v>82</v>
      </c>
      <c r="AV753" s="13" t="s">
        <v>82</v>
      </c>
      <c r="AW753" s="13" t="s">
        <v>33</v>
      </c>
      <c r="AX753" s="13" t="s">
        <v>72</v>
      </c>
      <c r="AY753" s="148" t="s">
        <v>127</v>
      </c>
    </row>
    <row r="754" spans="2:65" s="13" customFormat="1" ht="11.25">
      <c r="B754" s="147"/>
      <c r="D754" s="141" t="s">
        <v>139</v>
      </c>
      <c r="E754" s="148" t="s">
        <v>19</v>
      </c>
      <c r="F754" s="149" t="s">
        <v>646</v>
      </c>
      <c r="H754" s="150">
        <v>1</v>
      </c>
      <c r="I754" s="151"/>
      <c r="L754" s="147"/>
      <c r="M754" s="152"/>
      <c r="T754" s="153"/>
      <c r="AT754" s="148" t="s">
        <v>139</v>
      </c>
      <c r="AU754" s="148" t="s">
        <v>82</v>
      </c>
      <c r="AV754" s="13" t="s">
        <v>82</v>
      </c>
      <c r="AW754" s="13" t="s">
        <v>33</v>
      </c>
      <c r="AX754" s="13" t="s">
        <v>72</v>
      </c>
      <c r="AY754" s="148" t="s">
        <v>127</v>
      </c>
    </row>
    <row r="755" spans="2:65" s="13" customFormat="1" ht="11.25">
      <c r="B755" s="147"/>
      <c r="D755" s="141" t="s">
        <v>139</v>
      </c>
      <c r="E755" s="148" t="s">
        <v>19</v>
      </c>
      <c r="F755" s="149" t="s">
        <v>646</v>
      </c>
      <c r="H755" s="150">
        <v>1</v>
      </c>
      <c r="I755" s="151"/>
      <c r="L755" s="147"/>
      <c r="M755" s="152"/>
      <c r="T755" s="153"/>
      <c r="AT755" s="148" t="s">
        <v>139</v>
      </c>
      <c r="AU755" s="148" t="s">
        <v>82</v>
      </c>
      <c r="AV755" s="13" t="s">
        <v>82</v>
      </c>
      <c r="AW755" s="13" t="s">
        <v>33</v>
      </c>
      <c r="AX755" s="13" t="s">
        <v>72</v>
      </c>
      <c r="AY755" s="148" t="s">
        <v>127</v>
      </c>
    </row>
    <row r="756" spans="2:65" s="13" customFormat="1" ht="11.25">
      <c r="B756" s="147"/>
      <c r="D756" s="141" t="s">
        <v>139</v>
      </c>
      <c r="E756" s="148" t="s">
        <v>19</v>
      </c>
      <c r="F756" s="149" t="s">
        <v>749</v>
      </c>
      <c r="H756" s="150">
        <v>1</v>
      </c>
      <c r="I756" s="151"/>
      <c r="L756" s="147"/>
      <c r="M756" s="152"/>
      <c r="T756" s="153"/>
      <c r="AT756" s="148" t="s">
        <v>139</v>
      </c>
      <c r="AU756" s="148" t="s">
        <v>82</v>
      </c>
      <c r="AV756" s="13" t="s">
        <v>82</v>
      </c>
      <c r="AW756" s="13" t="s">
        <v>33</v>
      </c>
      <c r="AX756" s="13" t="s">
        <v>72</v>
      </c>
      <c r="AY756" s="148" t="s">
        <v>127</v>
      </c>
    </row>
    <row r="757" spans="2:65" s="13" customFormat="1" ht="11.25">
      <c r="B757" s="147"/>
      <c r="D757" s="141" t="s">
        <v>139</v>
      </c>
      <c r="E757" s="148" t="s">
        <v>19</v>
      </c>
      <c r="F757" s="149" t="s">
        <v>688</v>
      </c>
      <c r="H757" s="150">
        <v>2</v>
      </c>
      <c r="I757" s="151"/>
      <c r="L757" s="147"/>
      <c r="M757" s="152"/>
      <c r="T757" s="153"/>
      <c r="AT757" s="148" t="s">
        <v>139</v>
      </c>
      <c r="AU757" s="148" t="s">
        <v>82</v>
      </c>
      <c r="AV757" s="13" t="s">
        <v>82</v>
      </c>
      <c r="AW757" s="13" t="s">
        <v>33</v>
      </c>
      <c r="AX757" s="13" t="s">
        <v>72</v>
      </c>
      <c r="AY757" s="148" t="s">
        <v>127</v>
      </c>
    </row>
    <row r="758" spans="2:65" s="14" customFormat="1" ht="11.25">
      <c r="B758" s="154"/>
      <c r="D758" s="141" t="s">
        <v>139</v>
      </c>
      <c r="E758" s="155" t="s">
        <v>19</v>
      </c>
      <c r="F758" s="156" t="s">
        <v>145</v>
      </c>
      <c r="H758" s="157">
        <v>13</v>
      </c>
      <c r="I758" s="158"/>
      <c r="L758" s="154"/>
      <c r="M758" s="159"/>
      <c r="T758" s="160"/>
      <c r="AT758" s="155" t="s">
        <v>139</v>
      </c>
      <c r="AU758" s="155" t="s">
        <v>82</v>
      </c>
      <c r="AV758" s="14" t="s">
        <v>135</v>
      </c>
      <c r="AW758" s="14" t="s">
        <v>33</v>
      </c>
      <c r="AX758" s="14" t="s">
        <v>80</v>
      </c>
      <c r="AY758" s="155" t="s">
        <v>127</v>
      </c>
    </row>
    <row r="759" spans="2:65" s="1" customFormat="1" ht="24.2" customHeight="1">
      <c r="B759" s="32"/>
      <c r="C759" s="123" t="s">
        <v>750</v>
      </c>
      <c r="D759" s="123" t="s">
        <v>634</v>
      </c>
      <c r="E759" s="124" t="s">
        <v>751</v>
      </c>
      <c r="F759" s="125" t="s">
        <v>752</v>
      </c>
      <c r="G759" s="126" t="s">
        <v>717</v>
      </c>
      <c r="H759" s="127">
        <v>8</v>
      </c>
      <c r="I759" s="128">
        <v>0</v>
      </c>
      <c r="J759" s="129">
        <f>ROUND(I759*H759,2)</f>
        <v>0</v>
      </c>
      <c r="K759" s="125" t="s">
        <v>638</v>
      </c>
      <c r="L759" s="32"/>
      <c r="M759" s="130" t="s">
        <v>19</v>
      </c>
      <c r="N759" s="131" t="s">
        <v>43</v>
      </c>
      <c r="P759" s="132">
        <f>O759*H759</f>
        <v>0</v>
      </c>
      <c r="Q759" s="132">
        <v>0</v>
      </c>
      <c r="R759" s="132">
        <f>Q759*H759</f>
        <v>0</v>
      </c>
      <c r="S759" s="132">
        <v>0</v>
      </c>
      <c r="T759" s="133">
        <f>S759*H759</f>
        <v>0</v>
      </c>
      <c r="AR759" s="134" t="s">
        <v>336</v>
      </c>
      <c r="AT759" s="134" t="s">
        <v>130</v>
      </c>
      <c r="AU759" s="134" t="s">
        <v>82</v>
      </c>
      <c r="AY759" s="17" t="s">
        <v>127</v>
      </c>
      <c r="BE759" s="135">
        <f>IF(N759="základní",J759,0)</f>
        <v>0</v>
      </c>
      <c r="BF759" s="135">
        <f>IF(N759="snížená",J759,0)</f>
        <v>0</v>
      </c>
      <c r="BG759" s="135">
        <f>IF(N759="zákl. přenesená",J759,0)</f>
        <v>0</v>
      </c>
      <c r="BH759" s="135">
        <f>IF(N759="sníž. přenesená",J759,0)</f>
        <v>0</v>
      </c>
      <c r="BI759" s="135">
        <f>IF(N759="nulová",J759,0)</f>
        <v>0</v>
      </c>
      <c r="BJ759" s="17" t="s">
        <v>80</v>
      </c>
      <c r="BK759" s="135">
        <f>ROUND(I759*H759,2)</f>
        <v>0</v>
      </c>
      <c r="BL759" s="17" t="s">
        <v>336</v>
      </c>
      <c r="BM759" s="134" t="s">
        <v>753</v>
      </c>
    </row>
    <row r="760" spans="2:65" s="1" customFormat="1" ht="11.25">
      <c r="B760" s="32"/>
      <c r="D760" s="136" t="s">
        <v>137</v>
      </c>
      <c r="F760" s="137" t="s">
        <v>754</v>
      </c>
      <c r="I760" s="138"/>
      <c r="L760" s="32"/>
      <c r="M760" s="139"/>
      <c r="T760" s="53"/>
      <c r="AT760" s="17" t="s">
        <v>137</v>
      </c>
      <c r="AU760" s="17" t="s">
        <v>82</v>
      </c>
    </row>
    <row r="761" spans="2:65" s="13" customFormat="1" ht="11.25">
      <c r="B761" s="147"/>
      <c r="D761" s="141" t="s">
        <v>139</v>
      </c>
      <c r="E761" s="148" t="s">
        <v>19</v>
      </c>
      <c r="F761" s="149" t="s">
        <v>755</v>
      </c>
      <c r="H761" s="150">
        <v>8</v>
      </c>
      <c r="I761" s="151"/>
      <c r="L761" s="147"/>
      <c r="M761" s="152"/>
      <c r="T761" s="153"/>
      <c r="AT761" s="148" t="s">
        <v>139</v>
      </c>
      <c r="AU761" s="148" t="s">
        <v>82</v>
      </c>
      <c r="AV761" s="13" t="s">
        <v>82</v>
      </c>
      <c r="AW761" s="13" t="s">
        <v>33</v>
      </c>
      <c r="AX761" s="13" t="s">
        <v>80</v>
      </c>
      <c r="AY761" s="148" t="s">
        <v>127</v>
      </c>
    </row>
    <row r="762" spans="2:65" s="1" customFormat="1" ht="37.9" customHeight="1">
      <c r="B762" s="32"/>
      <c r="C762" s="123" t="s">
        <v>756</v>
      </c>
      <c r="D762" s="123" t="s">
        <v>634</v>
      </c>
      <c r="E762" s="124" t="s">
        <v>757</v>
      </c>
      <c r="F762" s="125" t="s">
        <v>758</v>
      </c>
      <c r="G762" s="126" t="s">
        <v>717</v>
      </c>
      <c r="H762" s="127">
        <v>23</v>
      </c>
      <c r="I762" s="128">
        <v>0</v>
      </c>
      <c r="J762" s="129">
        <f>ROUND(I762*H762,2)</f>
        <v>0</v>
      </c>
      <c r="K762" s="125" t="s">
        <v>638</v>
      </c>
      <c r="L762" s="32"/>
      <c r="M762" s="130" t="s">
        <v>19</v>
      </c>
      <c r="N762" s="131" t="s">
        <v>43</v>
      </c>
      <c r="P762" s="132">
        <f>O762*H762</f>
        <v>0</v>
      </c>
      <c r="Q762" s="132">
        <v>0</v>
      </c>
      <c r="R762" s="132">
        <f>Q762*H762</f>
        <v>0</v>
      </c>
      <c r="S762" s="132">
        <v>0</v>
      </c>
      <c r="T762" s="133">
        <f>S762*H762</f>
        <v>0</v>
      </c>
      <c r="AR762" s="134" t="s">
        <v>336</v>
      </c>
      <c r="AT762" s="134" t="s">
        <v>130</v>
      </c>
      <c r="AU762" s="134" t="s">
        <v>82</v>
      </c>
      <c r="AY762" s="17" t="s">
        <v>127</v>
      </c>
      <c r="BE762" s="135">
        <f>IF(N762="základní",J762,0)</f>
        <v>0</v>
      </c>
      <c r="BF762" s="135">
        <f>IF(N762="snížená",J762,0)</f>
        <v>0</v>
      </c>
      <c r="BG762" s="135">
        <f>IF(N762="zákl. přenesená",J762,0)</f>
        <v>0</v>
      </c>
      <c r="BH762" s="135">
        <f>IF(N762="sníž. přenesená",J762,0)</f>
        <v>0</v>
      </c>
      <c r="BI762" s="135">
        <f>IF(N762="nulová",J762,0)</f>
        <v>0</v>
      </c>
      <c r="BJ762" s="17" t="s">
        <v>80</v>
      </c>
      <c r="BK762" s="135">
        <f>ROUND(I762*H762,2)</f>
        <v>0</v>
      </c>
      <c r="BL762" s="17" t="s">
        <v>336</v>
      </c>
      <c r="BM762" s="134" t="s">
        <v>759</v>
      </c>
    </row>
    <row r="763" spans="2:65" s="1" customFormat="1" ht="11.25">
      <c r="B763" s="32"/>
      <c r="D763" s="136" t="s">
        <v>137</v>
      </c>
      <c r="F763" s="137" t="s">
        <v>760</v>
      </c>
      <c r="I763" s="138"/>
      <c r="L763" s="32"/>
      <c r="M763" s="139"/>
      <c r="T763" s="53"/>
      <c r="AT763" s="17" t="s">
        <v>137</v>
      </c>
      <c r="AU763" s="17" t="s">
        <v>82</v>
      </c>
    </row>
    <row r="764" spans="2:65" s="12" customFormat="1" ht="11.25">
      <c r="B764" s="140"/>
      <c r="D764" s="141" t="s">
        <v>139</v>
      </c>
      <c r="E764" s="142" t="s">
        <v>19</v>
      </c>
      <c r="F764" s="143" t="s">
        <v>140</v>
      </c>
      <c r="H764" s="142" t="s">
        <v>19</v>
      </c>
      <c r="I764" s="144"/>
      <c r="L764" s="140"/>
      <c r="M764" s="145"/>
      <c r="T764" s="146"/>
      <c r="AT764" s="142" t="s">
        <v>139</v>
      </c>
      <c r="AU764" s="142" t="s">
        <v>82</v>
      </c>
      <c r="AV764" s="12" t="s">
        <v>80</v>
      </c>
      <c r="AW764" s="12" t="s">
        <v>33</v>
      </c>
      <c r="AX764" s="12" t="s">
        <v>72</v>
      </c>
      <c r="AY764" s="142" t="s">
        <v>127</v>
      </c>
    </row>
    <row r="765" spans="2:65" s="13" customFormat="1" ht="11.25">
      <c r="B765" s="147"/>
      <c r="D765" s="141" t="s">
        <v>139</v>
      </c>
      <c r="E765" s="148" t="s">
        <v>19</v>
      </c>
      <c r="F765" s="149" t="s">
        <v>720</v>
      </c>
      <c r="H765" s="150">
        <v>6</v>
      </c>
      <c r="I765" s="151"/>
      <c r="L765" s="147"/>
      <c r="M765" s="152"/>
      <c r="T765" s="153"/>
      <c r="AT765" s="148" t="s">
        <v>139</v>
      </c>
      <c r="AU765" s="148" t="s">
        <v>82</v>
      </c>
      <c r="AV765" s="13" t="s">
        <v>82</v>
      </c>
      <c r="AW765" s="13" t="s">
        <v>33</v>
      </c>
      <c r="AX765" s="13" t="s">
        <v>72</v>
      </c>
      <c r="AY765" s="148" t="s">
        <v>127</v>
      </c>
    </row>
    <row r="766" spans="2:65" s="13" customFormat="1" ht="11.25">
      <c r="B766" s="147"/>
      <c r="D766" s="141" t="s">
        <v>139</v>
      </c>
      <c r="E766" s="148" t="s">
        <v>19</v>
      </c>
      <c r="F766" s="149" t="s">
        <v>702</v>
      </c>
      <c r="H766" s="150">
        <v>3</v>
      </c>
      <c r="I766" s="151"/>
      <c r="L766" s="147"/>
      <c r="M766" s="152"/>
      <c r="T766" s="153"/>
      <c r="AT766" s="148" t="s">
        <v>139</v>
      </c>
      <c r="AU766" s="148" t="s">
        <v>82</v>
      </c>
      <c r="AV766" s="13" t="s">
        <v>82</v>
      </c>
      <c r="AW766" s="13" t="s">
        <v>33</v>
      </c>
      <c r="AX766" s="13" t="s">
        <v>72</v>
      </c>
      <c r="AY766" s="148" t="s">
        <v>127</v>
      </c>
    </row>
    <row r="767" spans="2:65" s="13" customFormat="1" ht="11.25">
      <c r="B767" s="147"/>
      <c r="D767" s="141" t="s">
        <v>139</v>
      </c>
      <c r="E767" s="148" t="s">
        <v>19</v>
      </c>
      <c r="F767" s="149" t="s">
        <v>703</v>
      </c>
      <c r="H767" s="150">
        <v>2</v>
      </c>
      <c r="I767" s="151"/>
      <c r="L767" s="147"/>
      <c r="M767" s="152"/>
      <c r="T767" s="153"/>
      <c r="AT767" s="148" t="s">
        <v>139</v>
      </c>
      <c r="AU767" s="148" t="s">
        <v>82</v>
      </c>
      <c r="AV767" s="13" t="s">
        <v>82</v>
      </c>
      <c r="AW767" s="13" t="s">
        <v>33</v>
      </c>
      <c r="AX767" s="13" t="s">
        <v>72</v>
      </c>
      <c r="AY767" s="148" t="s">
        <v>127</v>
      </c>
    </row>
    <row r="768" spans="2:65" s="13" customFormat="1" ht="11.25">
      <c r="B768" s="147"/>
      <c r="D768" s="141" t="s">
        <v>139</v>
      </c>
      <c r="E768" s="148" t="s">
        <v>19</v>
      </c>
      <c r="F768" s="149" t="s">
        <v>704</v>
      </c>
      <c r="H768" s="150">
        <v>2</v>
      </c>
      <c r="I768" s="151"/>
      <c r="L768" s="147"/>
      <c r="M768" s="152"/>
      <c r="T768" s="153"/>
      <c r="AT768" s="148" t="s">
        <v>139</v>
      </c>
      <c r="AU768" s="148" t="s">
        <v>82</v>
      </c>
      <c r="AV768" s="13" t="s">
        <v>82</v>
      </c>
      <c r="AW768" s="13" t="s">
        <v>33</v>
      </c>
      <c r="AX768" s="13" t="s">
        <v>72</v>
      </c>
      <c r="AY768" s="148" t="s">
        <v>127</v>
      </c>
    </row>
    <row r="769" spans="2:65" s="13" customFormat="1" ht="11.25">
      <c r="B769" s="147"/>
      <c r="D769" s="141" t="s">
        <v>139</v>
      </c>
      <c r="E769" s="148" t="s">
        <v>19</v>
      </c>
      <c r="F769" s="149" t="s">
        <v>685</v>
      </c>
      <c r="H769" s="150">
        <v>2</v>
      </c>
      <c r="I769" s="151"/>
      <c r="L769" s="147"/>
      <c r="M769" s="152"/>
      <c r="T769" s="153"/>
      <c r="AT769" s="148" t="s">
        <v>139</v>
      </c>
      <c r="AU769" s="148" t="s">
        <v>82</v>
      </c>
      <c r="AV769" s="13" t="s">
        <v>82</v>
      </c>
      <c r="AW769" s="13" t="s">
        <v>33</v>
      </c>
      <c r="AX769" s="13" t="s">
        <v>72</v>
      </c>
      <c r="AY769" s="148" t="s">
        <v>127</v>
      </c>
    </row>
    <row r="770" spans="2:65" s="13" customFormat="1" ht="11.25">
      <c r="B770" s="147"/>
      <c r="D770" s="141" t="s">
        <v>139</v>
      </c>
      <c r="E770" s="148" t="s">
        <v>19</v>
      </c>
      <c r="F770" s="149" t="s">
        <v>695</v>
      </c>
      <c r="H770" s="150">
        <v>2</v>
      </c>
      <c r="I770" s="151"/>
      <c r="L770" s="147"/>
      <c r="M770" s="152"/>
      <c r="T770" s="153"/>
      <c r="AT770" s="148" t="s">
        <v>139</v>
      </c>
      <c r="AU770" s="148" t="s">
        <v>82</v>
      </c>
      <c r="AV770" s="13" t="s">
        <v>82</v>
      </c>
      <c r="AW770" s="13" t="s">
        <v>33</v>
      </c>
      <c r="AX770" s="13" t="s">
        <v>72</v>
      </c>
      <c r="AY770" s="148" t="s">
        <v>127</v>
      </c>
    </row>
    <row r="771" spans="2:65" s="13" customFormat="1" ht="11.25">
      <c r="B771" s="147"/>
      <c r="D771" s="141" t="s">
        <v>139</v>
      </c>
      <c r="E771" s="148" t="s">
        <v>19</v>
      </c>
      <c r="F771" s="149" t="s">
        <v>646</v>
      </c>
      <c r="H771" s="150">
        <v>1</v>
      </c>
      <c r="I771" s="151"/>
      <c r="L771" s="147"/>
      <c r="M771" s="152"/>
      <c r="T771" s="153"/>
      <c r="AT771" s="148" t="s">
        <v>139</v>
      </c>
      <c r="AU771" s="148" t="s">
        <v>82</v>
      </c>
      <c r="AV771" s="13" t="s">
        <v>82</v>
      </c>
      <c r="AW771" s="13" t="s">
        <v>33</v>
      </c>
      <c r="AX771" s="13" t="s">
        <v>72</v>
      </c>
      <c r="AY771" s="148" t="s">
        <v>127</v>
      </c>
    </row>
    <row r="772" spans="2:65" s="13" customFormat="1" ht="11.25">
      <c r="B772" s="147"/>
      <c r="D772" s="141" t="s">
        <v>139</v>
      </c>
      <c r="E772" s="148" t="s">
        <v>19</v>
      </c>
      <c r="F772" s="149" t="s">
        <v>696</v>
      </c>
      <c r="H772" s="150">
        <v>3</v>
      </c>
      <c r="I772" s="151"/>
      <c r="L772" s="147"/>
      <c r="M772" s="152"/>
      <c r="T772" s="153"/>
      <c r="AT772" s="148" t="s">
        <v>139</v>
      </c>
      <c r="AU772" s="148" t="s">
        <v>82</v>
      </c>
      <c r="AV772" s="13" t="s">
        <v>82</v>
      </c>
      <c r="AW772" s="13" t="s">
        <v>33</v>
      </c>
      <c r="AX772" s="13" t="s">
        <v>72</v>
      </c>
      <c r="AY772" s="148" t="s">
        <v>127</v>
      </c>
    </row>
    <row r="773" spans="2:65" s="13" customFormat="1" ht="11.25">
      <c r="B773" s="147"/>
      <c r="D773" s="141" t="s">
        <v>139</v>
      </c>
      <c r="E773" s="148" t="s">
        <v>19</v>
      </c>
      <c r="F773" s="149" t="s">
        <v>688</v>
      </c>
      <c r="H773" s="150">
        <v>2</v>
      </c>
      <c r="I773" s="151"/>
      <c r="L773" s="147"/>
      <c r="M773" s="152"/>
      <c r="T773" s="153"/>
      <c r="AT773" s="148" t="s">
        <v>139</v>
      </c>
      <c r="AU773" s="148" t="s">
        <v>82</v>
      </c>
      <c r="AV773" s="13" t="s">
        <v>82</v>
      </c>
      <c r="AW773" s="13" t="s">
        <v>33</v>
      </c>
      <c r="AX773" s="13" t="s">
        <v>72</v>
      </c>
      <c r="AY773" s="148" t="s">
        <v>127</v>
      </c>
    </row>
    <row r="774" spans="2:65" s="14" customFormat="1" ht="11.25">
      <c r="B774" s="154"/>
      <c r="D774" s="141" t="s">
        <v>139</v>
      </c>
      <c r="E774" s="155" t="s">
        <v>19</v>
      </c>
      <c r="F774" s="156" t="s">
        <v>145</v>
      </c>
      <c r="H774" s="157">
        <v>23</v>
      </c>
      <c r="I774" s="158"/>
      <c r="L774" s="154"/>
      <c r="M774" s="159"/>
      <c r="T774" s="160"/>
      <c r="AT774" s="155" t="s">
        <v>139</v>
      </c>
      <c r="AU774" s="155" t="s">
        <v>82</v>
      </c>
      <c r="AV774" s="14" t="s">
        <v>135</v>
      </c>
      <c r="AW774" s="14" t="s">
        <v>33</v>
      </c>
      <c r="AX774" s="14" t="s">
        <v>80</v>
      </c>
      <c r="AY774" s="155" t="s">
        <v>127</v>
      </c>
    </row>
    <row r="775" spans="2:65" s="11" customFormat="1" ht="22.9" customHeight="1">
      <c r="B775" s="111"/>
      <c r="D775" s="112" t="s">
        <v>71</v>
      </c>
      <c r="E775" s="121" t="s">
        <v>761</v>
      </c>
      <c r="F775" s="121" t="s">
        <v>762</v>
      </c>
      <c r="I775" s="114"/>
      <c r="J775" s="122">
        <f>BK775</f>
        <v>0</v>
      </c>
      <c r="L775" s="111"/>
      <c r="M775" s="116"/>
      <c r="P775" s="117">
        <f>SUM(P776:P800)</f>
        <v>0</v>
      </c>
      <c r="R775" s="117">
        <f>SUM(R776:R800)</f>
        <v>0</v>
      </c>
      <c r="T775" s="118">
        <f>SUM(T776:T800)</f>
        <v>0</v>
      </c>
      <c r="AR775" s="112" t="s">
        <v>82</v>
      </c>
      <c r="AT775" s="119" t="s">
        <v>71</v>
      </c>
      <c r="AU775" s="119" t="s">
        <v>80</v>
      </c>
      <c r="AY775" s="112" t="s">
        <v>127</v>
      </c>
      <c r="BK775" s="120">
        <f>SUM(BK776:BK800)</f>
        <v>0</v>
      </c>
    </row>
    <row r="776" spans="2:65" s="1" customFormat="1" ht="24.2" customHeight="1">
      <c r="B776" s="32"/>
      <c r="C776" s="123" t="s">
        <v>763</v>
      </c>
      <c r="D776" s="123" t="s">
        <v>634</v>
      </c>
      <c r="E776" s="124" t="s">
        <v>764</v>
      </c>
      <c r="F776" s="125" t="s">
        <v>765</v>
      </c>
      <c r="G776" s="126" t="s">
        <v>717</v>
      </c>
      <c r="H776" s="127">
        <v>16</v>
      </c>
      <c r="I776" s="128">
        <v>0</v>
      </c>
      <c r="J776" s="129">
        <f>ROUND(I776*H776,2)</f>
        <v>0</v>
      </c>
      <c r="K776" s="125" t="s">
        <v>638</v>
      </c>
      <c r="L776" s="32"/>
      <c r="M776" s="130" t="s">
        <v>19</v>
      </c>
      <c r="N776" s="131" t="s">
        <v>43</v>
      </c>
      <c r="P776" s="132">
        <f>O776*H776</f>
        <v>0</v>
      </c>
      <c r="Q776" s="132">
        <v>0</v>
      </c>
      <c r="R776" s="132">
        <f>Q776*H776</f>
        <v>0</v>
      </c>
      <c r="S776" s="132">
        <v>0</v>
      </c>
      <c r="T776" s="133">
        <f>S776*H776</f>
        <v>0</v>
      </c>
      <c r="AR776" s="134" t="s">
        <v>336</v>
      </c>
      <c r="AT776" s="134" t="s">
        <v>130</v>
      </c>
      <c r="AU776" s="134" t="s">
        <v>82</v>
      </c>
      <c r="AY776" s="17" t="s">
        <v>127</v>
      </c>
      <c r="BE776" s="135">
        <f>IF(N776="základní",J776,0)</f>
        <v>0</v>
      </c>
      <c r="BF776" s="135">
        <f>IF(N776="snížená",J776,0)</f>
        <v>0</v>
      </c>
      <c r="BG776" s="135">
        <f>IF(N776="zákl. přenesená",J776,0)</f>
        <v>0</v>
      </c>
      <c r="BH776" s="135">
        <f>IF(N776="sníž. přenesená",J776,0)</f>
        <v>0</v>
      </c>
      <c r="BI776" s="135">
        <f>IF(N776="nulová",J776,0)</f>
        <v>0</v>
      </c>
      <c r="BJ776" s="17" t="s">
        <v>80</v>
      </c>
      <c r="BK776" s="135">
        <f>ROUND(I776*H776,2)</f>
        <v>0</v>
      </c>
      <c r="BL776" s="17" t="s">
        <v>336</v>
      </c>
      <c r="BM776" s="134" t="s">
        <v>766</v>
      </c>
    </row>
    <row r="777" spans="2:65" s="1" customFormat="1" ht="11.25">
      <c r="B777" s="32"/>
      <c r="D777" s="136" t="s">
        <v>137</v>
      </c>
      <c r="F777" s="137" t="s">
        <v>767</v>
      </c>
      <c r="I777" s="138"/>
      <c r="L777" s="32"/>
      <c r="M777" s="139"/>
      <c r="T777" s="53"/>
      <c r="AT777" s="17" t="s">
        <v>137</v>
      </c>
      <c r="AU777" s="17" t="s">
        <v>82</v>
      </c>
    </row>
    <row r="778" spans="2:65" s="12" customFormat="1" ht="11.25">
      <c r="B778" s="140"/>
      <c r="D778" s="141" t="s">
        <v>139</v>
      </c>
      <c r="E778" s="142" t="s">
        <v>19</v>
      </c>
      <c r="F778" s="143" t="s">
        <v>140</v>
      </c>
      <c r="H778" s="142" t="s">
        <v>19</v>
      </c>
      <c r="I778" s="144"/>
      <c r="L778" s="140"/>
      <c r="M778" s="145"/>
      <c r="T778" s="146"/>
      <c r="AT778" s="142" t="s">
        <v>139</v>
      </c>
      <c r="AU778" s="142" t="s">
        <v>82</v>
      </c>
      <c r="AV778" s="12" t="s">
        <v>80</v>
      </c>
      <c r="AW778" s="12" t="s">
        <v>33</v>
      </c>
      <c r="AX778" s="12" t="s">
        <v>72</v>
      </c>
      <c r="AY778" s="142" t="s">
        <v>127</v>
      </c>
    </row>
    <row r="779" spans="2:65" s="13" customFormat="1" ht="11.25">
      <c r="B779" s="147"/>
      <c r="D779" s="141" t="s">
        <v>139</v>
      </c>
      <c r="E779" s="148" t="s">
        <v>19</v>
      </c>
      <c r="F779" s="149" t="s">
        <v>768</v>
      </c>
      <c r="H779" s="150">
        <v>2</v>
      </c>
      <c r="I779" s="151"/>
      <c r="L779" s="147"/>
      <c r="M779" s="152"/>
      <c r="T779" s="153"/>
      <c r="AT779" s="148" t="s">
        <v>139</v>
      </c>
      <c r="AU779" s="148" t="s">
        <v>82</v>
      </c>
      <c r="AV779" s="13" t="s">
        <v>82</v>
      </c>
      <c r="AW779" s="13" t="s">
        <v>33</v>
      </c>
      <c r="AX779" s="13" t="s">
        <v>72</v>
      </c>
      <c r="AY779" s="148" t="s">
        <v>127</v>
      </c>
    </row>
    <row r="780" spans="2:65" s="13" customFormat="1" ht="11.25">
      <c r="B780" s="147"/>
      <c r="D780" s="141" t="s">
        <v>139</v>
      </c>
      <c r="E780" s="148" t="s">
        <v>19</v>
      </c>
      <c r="F780" s="149" t="s">
        <v>684</v>
      </c>
      <c r="H780" s="150">
        <v>2</v>
      </c>
      <c r="I780" s="151"/>
      <c r="L780" s="147"/>
      <c r="M780" s="152"/>
      <c r="T780" s="153"/>
      <c r="AT780" s="148" t="s">
        <v>139</v>
      </c>
      <c r="AU780" s="148" t="s">
        <v>82</v>
      </c>
      <c r="AV780" s="13" t="s">
        <v>82</v>
      </c>
      <c r="AW780" s="13" t="s">
        <v>33</v>
      </c>
      <c r="AX780" s="13" t="s">
        <v>72</v>
      </c>
      <c r="AY780" s="148" t="s">
        <v>127</v>
      </c>
    </row>
    <row r="781" spans="2:65" s="13" customFormat="1" ht="11.25">
      <c r="B781" s="147"/>
      <c r="D781" s="141" t="s">
        <v>139</v>
      </c>
      <c r="E781" s="148" t="s">
        <v>19</v>
      </c>
      <c r="F781" s="149" t="s">
        <v>643</v>
      </c>
      <c r="H781" s="150">
        <v>1</v>
      </c>
      <c r="I781" s="151"/>
      <c r="L781" s="147"/>
      <c r="M781" s="152"/>
      <c r="T781" s="153"/>
      <c r="AT781" s="148" t="s">
        <v>139</v>
      </c>
      <c r="AU781" s="148" t="s">
        <v>82</v>
      </c>
      <c r="AV781" s="13" t="s">
        <v>82</v>
      </c>
      <c r="AW781" s="13" t="s">
        <v>33</v>
      </c>
      <c r="AX781" s="13" t="s">
        <v>72</v>
      </c>
      <c r="AY781" s="148" t="s">
        <v>127</v>
      </c>
    </row>
    <row r="782" spans="2:65" s="13" customFormat="1" ht="11.25">
      <c r="B782" s="147"/>
      <c r="D782" s="141" t="s">
        <v>139</v>
      </c>
      <c r="E782" s="148" t="s">
        <v>19</v>
      </c>
      <c r="F782" s="149" t="s">
        <v>644</v>
      </c>
      <c r="H782" s="150">
        <v>1</v>
      </c>
      <c r="I782" s="151"/>
      <c r="L782" s="147"/>
      <c r="M782" s="152"/>
      <c r="T782" s="153"/>
      <c r="AT782" s="148" t="s">
        <v>139</v>
      </c>
      <c r="AU782" s="148" t="s">
        <v>82</v>
      </c>
      <c r="AV782" s="13" t="s">
        <v>82</v>
      </c>
      <c r="AW782" s="13" t="s">
        <v>33</v>
      </c>
      <c r="AX782" s="13" t="s">
        <v>72</v>
      </c>
      <c r="AY782" s="148" t="s">
        <v>127</v>
      </c>
    </row>
    <row r="783" spans="2:65" s="13" customFormat="1" ht="11.25">
      <c r="B783" s="147"/>
      <c r="D783" s="141" t="s">
        <v>139</v>
      </c>
      <c r="E783" s="148" t="s">
        <v>19</v>
      </c>
      <c r="F783" s="149" t="s">
        <v>645</v>
      </c>
      <c r="H783" s="150">
        <v>1</v>
      </c>
      <c r="I783" s="151"/>
      <c r="L783" s="147"/>
      <c r="M783" s="152"/>
      <c r="T783" s="153"/>
      <c r="AT783" s="148" t="s">
        <v>139</v>
      </c>
      <c r="AU783" s="148" t="s">
        <v>82</v>
      </c>
      <c r="AV783" s="13" t="s">
        <v>82</v>
      </c>
      <c r="AW783" s="13" t="s">
        <v>33</v>
      </c>
      <c r="AX783" s="13" t="s">
        <v>72</v>
      </c>
      <c r="AY783" s="148" t="s">
        <v>127</v>
      </c>
    </row>
    <row r="784" spans="2:65" s="13" customFormat="1" ht="11.25">
      <c r="B784" s="147"/>
      <c r="D784" s="141" t="s">
        <v>139</v>
      </c>
      <c r="E784" s="148" t="s">
        <v>19</v>
      </c>
      <c r="F784" s="149" t="s">
        <v>646</v>
      </c>
      <c r="H784" s="150">
        <v>1</v>
      </c>
      <c r="I784" s="151"/>
      <c r="L784" s="147"/>
      <c r="M784" s="152"/>
      <c r="T784" s="153"/>
      <c r="AT784" s="148" t="s">
        <v>139</v>
      </c>
      <c r="AU784" s="148" t="s">
        <v>82</v>
      </c>
      <c r="AV784" s="13" t="s">
        <v>82</v>
      </c>
      <c r="AW784" s="13" t="s">
        <v>33</v>
      </c>
      <c r="AX784" s="13" t="s">
        <v>72</v>
      </c>
      <c r="AY784" s="148" t="s">
        <v>127</v>
      </c>
    </row>
    <row r="785" spans="2:65" s="13" customFormat="1" ht="11.25">
      <c r="B785" s="147"/>
      <c r="D785" s="141" t="s">
        <v>139</v>
      </c>
      <c r="E785" s="148" t="s">
        <v>19</v>
      </c>
      <c r="F785" s="149" t="s">
        <v>695</v>
      </c>
      <c r="H785" s="150">
        <v>2</v>
      </c>
      <c r="I785" s="151"/>
      <c r="L785" s="147"/>
      <c r="M785" s="152"/>
      <c r="T785" s="153"/>
      <c r="AT785" s="148" t="s">
        <v>139</v>
      </c>
      <c r="AU785" s="148" t="s">
        <v>82</v>
      </c>
      <c r="AV785" s="13" t="s">
        <v>82</v>
      </c>
      <c r="AW785" s="13" t="s">
        <v>33</v>
      </c>
      <c r="AX785" s="13" t="s">
        <v>72</v>
      </c>
      <c r="AY785" s="148" t="s">
        <v>127</v>
      </c>
    </row>
    <row r="786" spans="2:65" s="13" customFormat="1" ht="11.25">
      <c r="B786" s="147"/>
      <c r="D786" s="141" t="s">
        <v>139</v>
      </c>
      <c r="E786" s="148" t="s">
        <v>19</v>
      </c>
      <c r="F786" s="149" t="s">
        <v>769</v>
      </c>
      <c r="H786" s="150">
        <v>4</v>
      </c>
      <c r="I786" s="151"/>
      <c r="L786" s="147"/>
      <c r="M786" s="152"/>
      <c r="T786" s="153"/>
      <c r="AT786" s="148" t="s">
        <v>139</v>
      </c>
      <c r="AU786" s="148" t="s">
        <v>82</v>
      </c>
      <c r="AV786" s="13" t="s">
        <v>82</v>
      </c>
      <c r="AW786" s="13" t="s">
        <v>33</v>
      </c>
      <c r="AX786" s="13" t="s">
        <v>72</v>
      </c>
      <c r="AY786" s="148" t="s">
        <v>127</v>
      </c>
    </row>
    <row r="787" spans="2:65" s="13" customFormat="1" ht="11.25">
      <c r="B787" s="147"/>
      <c r="D787" s="141" t="s">
        <v>139</v>
      </c>
      <c r="E787" s="148" t="s">
        <v>19</v>
      </c>
      <c r="F787" s="149" t="s">
        <v>688</v>
      </c>
      <c r="H787" s="150">
        <v>2</v>
      </c>
      <c r="I787" s="151"/>
      <c r="L787" s="147"/>
      <c r="M787" s="152"/>
      <c r="T787" s="153"/>
      <c r="AT787" s="148" t="s">
        <v>139</v>
      </c>
      <c r="AU787" s="148" t="s">
        <v>82</v>
      </c>
      <c r="AV787" s="13" t="s">
        <v>82</v>
      </c>
      <c r="AW787" s="13" t="s">
        <v>33</v>
      </c>
      <c r="AX787" s="13" t="s">
        <v>72</v>
      </c>
      <c r="AY787" s="148" t="s">
        <v>127</v>
      </c>
    </row>
    <row r="788" spans="2:65" s="14" customFormat="1" ht="11.25">
      <c r="B788" s="154"/>
      <c r="D788" s="141" t="s">
        <v>139</v>
      </c>
      <c r="E788" s="155" t="s">
        <v>19</v>
      </c>
      <c r="F788" s="156" t="s">
        <v>145</v>
      </c>
      <c r="H788" s="157">
        <v>16</v>
      </c>
      <c r="I788" s="158"/>
      <c r="L788" s="154"/>
      <c r="M788" s="159"/>
      <c r="T788" s="160"/>
      <c r="AT788" s="155" t="s">
        <v>139</v>
      </c>
      <c r="AU788" s="155" t="s">
        <v>82</v>
      </c>
      <c r="AV788" s="14" t="s">
        <v>135</v>
      </c>
      <c r="AW788" s="14" t="s">
        <v>33</v>
      </c>
      <c r="AX788" s="14" t="s">
        <v>80</v>
      </c>
      <c r="AY788" s="155" t="s">
        <v>127</v>
      </c>
    </row>
    <row r="789" spans="2:65" s="1" customFormat="1" ht="24.2" customHeight="1">
      <c r="B789" s="32"/>
      <c r="C789" s="123" t="s">
        <v>770</v>
      </c>
      <c r="D789" s="123" t="s">
        <v>634</v>
      </c>
      <c r="E789" s="124" t="s">
        <v>771</v>
      </c>
      <c r="F789" s="125" t="s">
        <v>772</v>
      </c>
      <c r="G789" s="126" t="s">
        <v>717</v>
      </c>
      <c r="H789" s="127">
        <v>9</v>
      </c>
      <c r="I789" s="128">
        <v>0</v>
      </c>
      <c r="J789" s="129">
        <f>ROUND(I789*H789,2)</f>
        <v>0</v>
      </c>
      <c r="K789" s="125" t="s">
        <v>638</v>
      </c>
      <c r="L789" s="32"/>
      <c r="M789" s="130" t="s">
        <v>19</v>
      </c>
      <c r="N789" s="131" t="s">
        <v>43</v>
      </c>
      <c r="P789" s="132">
        <f>O789*H789</f>
        <v>0</v>
      </c>
      <c r="Q789" s="132">
        <v>0</v>
      </c>
      <c r="R789" s="132">
        <f>Q789*H789</f>
        <v>0</v>
      </c>
      <c r="S789" s="132">
        <v>0</v>
      </c>
      <c r="T789" s="133">
        <f>S789*H789</f>
        <v>0</v>
      </c>
      <c r="AR789" s="134" t="s">
        <v>336</v>
      </c>
      <c r="AT789" s="134" t="s">
        <v>130</v>
      </c>
      <c r="AU789" s="134" t="s">
        <v>82</v>
      </c>
      <c r="AY789" s="17" t="s">
        <v>127</v>
      </c>
      <c r="BE789" s="135">
        <f>IF(N789="základní",J789,0)</f>
        <v>0</v>
      </c>
      <c r="BF789" s="135">
        <f>IF(N789="snížená",J789,0)</f>
        <v>0</v>
      </c>
      <c r="BG789" s="135">
        <f>IF(N789="zákl. přenesená",J789,0)</f>
        <v>0</v>
      </c>
      <c r="BH789" s="135">
        <f>IF(N789="sníž. přenesená",J789,0)</f>
        <v>0</v>
      </c>
      <c r="BI789" s="135">
        <f>IF(N789="nulová",J789,0)</f>
        <v>0</v>
      </c>
      <c r="BJ789" s="17" t="s">
        <v>80</v>
      </c>
      <c r="BK789" s="135">
        <f>ROUND(I789*H789,2)</f>
        <v>0</v>
      </c>
      <c r="BL789" s="17" t="s">
        <v>336</v>
      </c>
      <c r="BM789" s="134" t="s">
        <v>773</v>
      </c>
    </row>
    <row r="790" spans="2:65" s="1" customFormat="1" ht="11.25">
      <c r="B790" s="32"/>
      <c r="D790" s="136" t="s">
        <v>137</v>
      </c>
      <c r="F790" s="137" t="s">
        <v>774</v>
      </c>
      <c r="I790" s="138"/>
      <c r="L790" s="32"/>
      <c r="M790" s="139"/>
      <c r="T790" s="53"/>
      <c r="AT790" s="17" t="s">
        <v>137</v>
      </c>
      <c r="AU790" s="17" t="s">
        <v>82</v>
      </c>
    </row>
    <row r="791" spans="2:65" s="12" customFormat="1" ht="11.25">
      <c r="B791" s="140"/>
      <c r="D791" s="141" t="s">
        <v>139</v>
      </c>
      <c r="E791" s="142" t="s">
        <v>19</v>
      </c>
      <c r="F791" s="143" t="s">
        <v>140</v>
      </c>
      <c r="H791" s="142" t="s">
        <v>19</v>
      </c>
      <c r="I791" s="144"/>
      <c r="L791" s="140"/>
      <c r="M791" s="145"/>
      <c r="T791" s="146"/>
      <c r="AT791" s="142" t="s">
        <v>139</v>
      </c>
      <c r="AU791" s="142" t="s">
        <v>82</v>
      </c>
      <c r="AV791" s="12" t="s">
        <v>80</v>
      </c>
      <c r="AW791" s="12" t="s">
        <v>33</v>
      </c>
      <c r="AX791" s="12" t="s">
        <v>72</v>
      </c>
      <c r="AY791" s="142" t="s">
        <v>127</v>
      </c>
    </row>
    <row r="792" spans="2:65" s="13" customFormat="1" ht="11.25">
      <c r="B792" s="147"/>
      <c r="D792" s="141" t="s">
        <v>139</v>
      </c>
      <c r="E792" s="148" t="s">
        <v>19</v>
      </c>
      <c r="F792" s="149" t="s">
        <v>775</v>
      </c>
      <c r="H792" s="150">
        <v>1</v>
      </c>
      <c r="I792" s="151"/>
      <c r="L792" s="147"/>
      <c r="M792" s="152"/>
      <c r="T792" s="153"/>
      <c r="AT792" s="148" t="s">
        <v>139</v>
      </c>
      <c r="AU792" s="148" t="s">
        <v>82</v>
      </c>
      <c r="AV792" s="13" t="s">
        <v>82</v>
      </c>
      <c r="AW792" s="13" t="s">
        <v>33</v>
      </c>
      <c r="AX792" s="13" t="s">
        <v>72</v>
      </c>
      <c r="AY792" s="148" t="s">
        <v>127</v>
      </c>
    </row>
    <row r="793" spans="2:65" s="13" customFormat="1" ht="11.25">
      <c r="B793" s="147"/>
      <c r="D793" s="141" t="s">
        <v>139</v>
      </c>
      <c r="E793" s="148" t="s">
        <v>19</v>
      </c>
      <c r="F793" s="149" t="s">
        <v>643</v>
      </c>
      <c r="H793" s="150">
        <v>1</v>
      </c>
      <c r="I793" s="151"/>
      <c r="L793" s="147"/>
      <c r="M793" s="152"/>
      <c r="T793" s="153"/>
      <c r="AT793" s="148" t="s">
        <v>139</v>
      </c>
      <c r="AU793" s="148" t="s">
        <v>82</v>
      </c>
      <c r="AV793" s="13" t="s">
        <v>82</v>
      </c>
      <c r="AW793" s="13" t="s">
        <v>33</v>
      </c>
      <c r="AX793" s="13" t="s">
        <v>72</v>
      </c>
      <c r="AY793" s="148" t="s">
        <v>127</v>
      </c>
    </row>
    <row r="794" spans="2:65" s="13" customFormat="1" ht="11.25">
      <c r="B794" s="147"/>
      <c r="D794" s="141" t="s">
        <v>139</v>
      </c>
      <c r="E794" s="148" t="s">
        <v>19</v>
      </c>
      <c r="F794" s="149" t="s">
        <v>644</v>
      </c>
      <c r="H794" s="150">
        <v>1</v>
      </c>
      <c r="I794" s="151"/>
      <c r="L794" s="147"/>
      <c r="M794" s="152"/>
      <c r="T794" s="153"/>
      <c r="AT794" s="148" t="s">
        <v>139</v>
      </c>
      <c r="AU794" s="148" t="s">
        <v>82</v>
      </c>
      <c r="AV794" s="13" t="s">
        <v>82</v>
      </c>
      <c r="AW794" s="13" t="s">
        <v>33</v>
      </c>
      <c r="AX794" s="13" t="s">
        <v>72</v>
      </c>
      <c r="AY794" s="148" t="s">
        <v>127</v>
      </c>
    </row>
    <row r="795" spans="2:65" s="13" customFormat="1" ht="11.25">
      <c r="B795" s="147"/>
      <c r="D795" s="141" t="s">
        <v>139</v>
      </c>
      <c r="E795" s="148" t="s">
        <v>19</v>
      </c>
      <c r="F795" s="149" t="s">
        <v>645</v>
      </c>
      <c r="H795" s="150">
        <v>1</v>
      </c>
      <c r="I795" s="151"/>
      <c r="L795" s="147"/>
      <c r="M795" s="152"/>
      <c r="T795" s="153"/>
      <c r="AT795" s="148" t="s">
        <v>139</v>
      </c>
      <c r="AU795" s="148" t="s">
        <v>82</v>
      </c>
      <c r="AV795" s="13" t="s">
        <v>82</v>
      </c>
      <c r="AW795" s="13" t="s">
        <v>33</v>
      </c>
      <c r="AX795" s="13" t="s">
        <v>72</v>
      </c>
      <c r="AY795" s="148" t="s">
        <v>127</v>
      </c>
    </row>
    <row r="796" spans="2:65" s="13" customFormat="1" ht="11.25">
      <c r="B796" s="147"/>
      <c r="D796" s="141" t="s">
        <v>139</v>
      </c>
      <c r="E796" s="148" t="s">
        <v>19</v>
      </c>
      <c r="F796" s="149" t="s">
        <v>646</v>
      </c>
      <c r="H796" s="150">
        <v>1</v>
      </c>
      <c r="I796" s="151"/>
      <c r="L796" s="147"/>
      <c r="M796" s="152"/>
      <c r="T796" s="153"/>
      <c r="AT796" s="148" t="s">
        <v>139</v>
      </c>
      <c r="AU796" s="148" t="s">
        <v>82</v>
      </c>
      <c r="AV796" s="13" t="s">
        <v>82</v>
      </c>
      <c r="AW796" s="13" t="s">
        <v>33</v>
      </c>
      <c r="AX796" s="13" t="s">
        <v>72</v>
      </c>
      <c r="AY796" s="148" t="s">
        <v>127</v>
      </c>
    </row>
    <row r="797" spans="2:65" s="13" customFormat="1" ht="11.25">
      <c r="B797" s="147"/>
      <c r="D797" s="141" t="s">
        <v>139</v>
      </c>
      <c r="E797" s="148" t="s">
        <v>19</v>
      </c>
      <c r="F797" s="149" t="s">
        <v>646</v>
      </c>
      <c r="H797" s="150">
        <v>1</v>
      </c>
      <c r="I797" s="151"/>
      <c r="L797" s="147"/>
      <c r="M797" s="152"/>
      <c r="T797" s="153"/>
      <c r="AT797" s="148" t="s">
        <v>139</v>
      </c>
      <c r="AU797" s="148" t="s">
        <v>82</v>
      </c>
      <c r="AV797" s="13" t="s">
        <v>82</v>
      </c>
      <c r="AW797" s="13" t="s">
        <v>33</v>
      </c>
      <c r="AX797" s="13" t="s">
        <v>72</v>
      </c>
      <c r="AY797" s="148" t="s">
        <v>127</v>
      </c>
    </row>
    <row r="798" spans="2:65" s="13" customFormat="1" ht="11.25">
      <c r="B798" s="147"/>
      <c r="D798" s="141" t="s">
        <v>139</v>
      </c>
      <c r="E798" s="148" t="s">
        <v>19</v>
      </c>
      <c r="F798" s="149" t="s">
        <v>749</v>
      </c>
      <c r="H798" s="150">
        <v>1</v>
      </c>
      <c r="I798" s="151"/>
      <c r="L798" s="147"/>
      <c r="M798" s="152"/>
      <c r="T798" s="153"/>
      <c r="AT798" s="148" t="s">
        <v>139</v>
      </c>
      <c r="AU798" s="148" t="s">
        <v>82</v>
      </c>
      <c r="AV798" s="13" t="s">
        <v>82</v>
      </c>
      <c r="AW798" s="13" t="s">
        <v>33</v>
      </c>
      <c r="AX798" s="13" t="s">
        <v>72</v>
      </c>
      <c r="AY798" s="148" t="s">
        <v>127</v>
      </c>
    </row>
    <row r="799" spans="2:65" s="13" customFormat="1" ht="11.25">
      <c r="B799" s="147"/>
      <c r="D799" s="141" t="s">
        <v>139</v>
      </c>
      <c r="E799" s="148" t="s">
        <v>19</v>
      </c>
      <c r="F799" s="149" t="s">
        <v>688</v>
      </c>
      <c r="H799" s="150">
        <v>2</v>
      </c>
      <c r="I799" s="151"/>
      <c r="L799" s="147"/>
      <c r="M799" s="152"/>
      <c r="T799" s="153"/>
      <c r="AT799" s="148" t="s">
        <v>139</v>
      </c>
      <c r="AU799" s="148" t="s">
        <v>82</v>
      </c>
      <c r="AV799" s="13" t="s">
        <v>82</v>
      </c>
      <c r="AW799" s="13" t="s">
        <v>33</v>
      </c>
      <c r="AX799" s="13" t="s">
        <v>72</v>
      </c>
      <c r="AY799" s="148" t="s">
        <v>127</v>
      </c>
    </row>
    <row r="800" spans="2:65" s="14" customFormat="1" ht="11.25">
      <c r="B800" s="154"/>
      <c r="D800" s="141" t="s">
        <v>139</v>
      </c>
      <c r="E800" s="155" t="s">
        <v>19</v>
      </c>
      <c r="F800" s="156" t="s">
        <v>145</v>
      </c>
      <c r="H800" s="157">
        <v>9</v>
      </c>
      <c r="I800" s="158"/>
      <c r="L800" s="154"/>
      <c r="M800" s="159"/>
      <c r="T800" s="160"/>
      <c r="AT800" s="155" t="s">
        <v>139</v>
      </c>
      <c r="AU800" s="155" t="s">
        <v>82</v>
      </c>
      <c r="AV800" s="14" t="s">
        <v>135</v>
      </c>
      <c r="AW800" s="14" t="s">
        <v>33</v>
      </c>
      <c r="AX800" s="14" t="s">
        <v>80</v>
      </c>
      <c r="AY800" s="155" t="s">
        <v>127</v>
      </c>
    </row>
    <row r="801" spans="2:65" s="11" customFormat="1" ht="22.9" customHeight="1">
      <c r="B801" s="111"/>
      <c r="D801" s="112" t="s">
        <v>71</v>
      </c>
      <c r="E801" s="121" t="s">
        <v>776</v>
      </c>
      <c r="F801" s="121" t="s">
        <v>777</v>
      </c>
      <c r="I801" s="114"/>
      <c r="J801" s="122">
        <f>BK801</f>
        <v>0</v>
      </c>
      <c r="L801" s="111"/>
      <c r="M801" s="116"/>
      <c r="P801" s="117">
        <f>SUM(P802:P850)</f>
        <v>0</v>
      </c>
      <c r="R801" s="117">
        <f>SUM(R802:R850)</f>
        <v>4.2337271999999997</v>
      </c>
      <c r="T801" s="118">
        <f>SUM(T802:T850)</f>
        <v>2.0037479999999999</v>
      </c>
      <c r="AR801" s="112" t="s">
        <v>82</v>
      </c>
      <c r="AT801" s="119" t="s">
        <v>71</v>
      </c>
      <c r="AU801" s="119" t="s">
        <v>80</v>
      </c>
      <c r="AY801" s="112" t="s">
        <v>127</v>
      </c>
      <c r="BK801" s="120">
        <f>SUM(BK802:BK850)</f>
        <v>0</v>
      </c>
    </row>
    <row r="802" spans="2:65" s="1" customFormat="1" ht="24.2" customHeight="1">
      <c r="B802" s="32"/>
      <c r="C802" s="123" t="s">
        <v>778</v>
      </c>
      <c r="D802" s="123" t="s">
        <v>130</v>
      </c>
      <c r="E802" s="124" t="s">
        <v>779</v>
      </c>
      <c r="F802" s="125" t="s">
        <v>780</v>
      </c>
      <c r="G802" s="126" t="s">
        <v>170</v>
      </c>
      <c r="H802" s="127">
        <v>37.799999999999997</v>
      </c>
      <c r="I802" s="128"/>
      <c r="J802" s="129">
        <f>ROUND(I802*H802,2)</f>
        <v>0</v>
      </c>
      <c r="K802" s="125" t="s">
        <v>134</v>
      </c>
      <c r="L802" s="32"/>
      <c r="M802" s="130" t="s">
        <v>19</v>
      </c>
      <c r="N802" s="131" t="s">
        <v>43</v>
      </c>
      <c r="P802" s="132">
        <f>O802*H802</f>
        <v>0</v>
      </c>
      <c r="Q802" s="132">
        <v>0</v>
      </c>
      <c r="R802" s="132">
        <f>Q802*H802</f>
        <v>0</v>
      </c>
      <c r="S802" s="132">
        <v>2.75E-2</v>
      </c>
      <c r="T802" s="133">
        <f>S802*H802</f>
        <v>1.0394999999999999</v>
      </c>
      <c r="AR802" s="134" t="s">
        <v>336</v>
      </c>
      <c r="AT802" s="134" t="s">
        <v>130</v>
      </c>
      <c r="AU802" s="134" t="s">
        <v>82</v>
      </c>
      <c r="AY802" s="17" t="s">
        <v>127</v>
      </c>
      <c r="BE802" s="135">
        <f>IF(N802="základní",J802,0)</f>
        <v>0</v>
      </c>
      <c r="BF802" s="135">
        <f>IF(N802="snížená",J802,0)</f>
        <v>0</v>
      </c>
      <c r="BG802" s="135">
        <f>IF(N802="zákl. přenesená",J802,0)</f>
        <v>0</v>
      </c>
      <c r="BH802" s="135">
        <f>IF(N802="sníž. přenesená",J802,0)</f>
        <v>0</v>
      </c>
      <c r="BI802" s="135">
        <f>IF(N802="nulová",J802,0)</f>
        <v>0</v>
      </c>
      <c r="BJ802" s="17" t="s">
        <v>80</v>
      </c>
      <c r="BK802" s="135">
        <f>ROUND(I802*H802,2)</f>
        <v>0</v>
      </c>
      <c r="BL802" s="17" t="s">
        <v>336</v>
      </c>
      <c r="BM802" s="134" t="s">
        <v>781</v>
      </c>
    </row>
    <row r="803" spans="2:65" s="1" customFormat="1" ht="11.25">
      <c r="B803" s="32"/>
      <c r="D803" s="136" t="s">
        <v>137</v>
      </c>
      <c r="F803" s="137" t="s">
        <v>782</v>
      </c>
      <c r="I803" s="138"/>
      <c r="L803" s="32"/>
      <c r="M803" s="139"/>
      <c r="T803" s="53"/>
      <c r="AT803" s="17" t="s">
        <v>137</v>
      </c>
      <c r="AU803" s="17" t="s">
        <v>82</v>
      </c>
    </row>
    <row r="804" spans="2:65" s="12" customFormat="1" ht="11.25">
      <c r="B804" s="140"/>
      <c r="D804" s="141" t="s">
        <v>139</v>
      </c>
      <c r="E804" s="142" t="s">
        <v>19</v>
      </c>
      <c r="F804" s="143" t="s">
        <v>783</v>
      </c>
      <c r="H804" s="142" t="s">
        <v>19</v>
      </c>
      <c r="I804" s="144"/>
      <c r="L804" s="140"/>
      <c r="M804" s="145"/>
      <c r="T804" s="146"/>
      <c r="AT804" s="142" t="s">
        <v>139</v>
      </c>
      <c r="AU804" s="142" t="s">
        <v>82</v>
      </c>
      <c r="AV804" s="12" t="s">
        <v>80</v>
      </c>
      <c r="AW804" s="12" t="s">
        <v>33</v>
      </c>
      <c r="AX804" s="12" t="s">
        <v>72</v>
      </c>
      <c r="AY804" s="142" t="s">
        <v>127</v>
      </c>
    </row>
    <row r="805" spans="2:65" s="13" customFormat="1" ht="11.25">
      <c r="B805" s="147"/>
      <c r="D805" s="141" t="s">
        <v>139</v>
      </c>
      <c r="E805" s="148" t="s">
        <v>19</v>
      </c>
      <c r="F805" s="149" t="s">
        <v>784</v>
      </c>
      <c r="H805" s="150">
        <v>18.48</v>
      </c>
      <c r="I805" s="151"/>
      <c r="L805" s="147"/>
      <c r="M805" s="152"/>
      <c r="T805" s="153"/>
      <c r="AT805" s="148" t="s">
        <v>139</v>
      </c>
      <c r="AU805" s="148" t="s">
        <v>82</v>
      </c>
      <c r="AV805" s="13" t="s">
        <v>82</v>
      </c>
      <c r="AW805" s="13" t="s">
        <v>33</v>
      </c>
      <c r="AX805" s="13" t="s">
        <v>72</v>
      </c>
      <c r="AY805" s="148" t="s">
        <v>127</v>
      </c>
    </row>
    <row r="806" spans="2:65" s="13" customFormat="1" ht="11.25">
      <c r="B806" s="147"/>
      <c r="D806" s="141" t="s">
        <v>139</v>
      </c>
      <c r="E806" s="148" t="s">
        <v>19</v>
      </c>
      <c r="F806" s="149" t="s">
        <v>785</v>
      </c>
      <c r="H806" s="150">
        <v>7.98</v>
      </c>
      <c r="I806" s="151"/>
      <c r="L806" s="147"/>
      <c r="M806" s="152"/>
      <c r="T806" s="153"/>
      <c r="AT806" s="148" t="s">
        <v>139</v>
      </c>
      <c r="AU806" s="148" t="s">
        <v>82</v>
      </c>
      <c r="AV806" s="13" t="s">
        <v>82</v>
      </c>
      <c r="AW806" s="13" t="s">
        <v>33</v>
      </c>
      <c r="AX806" s="13" t="s">
        <v>72</v>
      </c>
      <c r="AY806" s="148" t="s">
        <v>127</v>
      </c>
    </row>
    <row r="807" spans="2:65" s="13" customFormat="1" ht="11.25">
      <c r="B807" s="147"/>
      <c r="D807" s="141" t="s">
        <v>139</v>
      </c>
      <c r="E807" s="148" t="s">
        <v>19</v>
      </c>
      <c r="F807" s="149" t="s">
        <v>786</v>
      </c>
      <c r="H807" s="150">
        <v>11.34</v>
      </c>
      <c r="I807" s="151"/>
      <c r="L807" s="147"/>
      <c r="M807" s="152"/>
      <c r="T807" s="153"/>
      <c r="AT807" s="148" t="s">
        <v>139</v>
      </c>
      <c r="AU807" s="148" t="s">
        <v>82</v>
      </c>
      <c r="AV807" s="13" t="s">
        <v>82</v>
      </c>
      <c r="AW807" s="13" t="s">
        <v>33</v>
      </c>
      <c r="AX807" s="13" t="s">
        <v>72</v>
      </c>
      <c r="AY807" s="148" t="s">
        <v>127</v>
      </c>
    </row>
    <row r="808" spans="2:65" s="14" customFormat="1" ht="11.25">
      <c r="B808" s="154"/>
      <c r="D808" s="141" t="s">
        <v>139</v>
      </c>
      <c r="E808" s="155" t="s">
        <v>19</v>
      </c>
      <c r="F808" s="156" t="s">
        <v>145</v>
      </c>
      <c r="H808" s="157">
        <v>37.799999999999997</v>
      </c>
      <c r="I808" s="158"/>
      <c r="L808" s="154"/>
      <c r="M808" s="159"/>
      <c r="T808" s="160"/>
      <c r="AT808" s="155" t="s">
        <v>139</v>
      </c>
      <c r="AU808" s="155" t="s">
        <v>82</v>
      </c>
      <c r="AV808" s="14" t="s">
        <v>135</v>
      </c>
      <c r="AW808" s="14" t="s">
        <v>33</v>
      </c>
      <c r="AX808" s="14" t="s">
        <v>80</v>
      </c>
      <c r="AY808" s="155" t="s">
        <v>127</v>
      </c>
    </row>
    <row r="809" spans="2:65" s="1" customFormat="1" ht="24.2" customHeight="1">
      <c r="B809" s="32"/>
      <c r="C809" s="123" t="s">
        <v>787</v>
      </c>
      <c r="D809" s="123" t="s">
        <v>130</v>
      </c>
      <c r="E809" s="124" t="s">
        <v>788</v>
      </c>
      <c r="F809" s="125" t="s">
        <v>789</v>
      </c>
      <c r="G809" s="126" t="s">
        <v>351</v>
      </c>
      <c r="H809" s="127">
        <v>6</v>
      </c>
      <c r="I809" s="128"/>
      <c r="J809" s="129">
        <f>ROUND(I809*H809,2)</f>
        <v>0</v>
      </c>
      <c r="K809" s="125" t="s">
        <v>134</v>
      </c>
      <c r="L809" s="32"/>
      <c r="M809" s="130" t="s">
        <v>19</v>
      </c>
      <c r="N809" s="131" t="s">
        <v>43</v>
      </c>
      <c r="P809" s="132">
        <f>O809*H809</f>
        <v>0</v>
      </c>
      <c r="Q809" s="132">
        <v>0</v>
      </c>
      <c r="R809" s="132">
        <f>Q809*H809</f>
        <v>0</v>
      </c>
      <c r="S809" s="132">
        <v>4.2099999999999999E-2</v>
      </c>
      <c r="T809" s="133">
        <f>S809*H809</f>
        <v>0.25259999999999999</v>
      </c>
      <c r="AR809" s="134" t="s">
        <v>336</v>
      </c>
      <c r="AT809" s="134" t="s">
        <v>130</v>
      </c>
      <c r="AU809" s="134" t="s">
        <v>82</v>
      </c>
      <c r="AY809" s="17" t="s">
        <v>127</v>
      </c>
      <c r="BE809" s="135">
        <f>IF(N809="základní",J809,0)</f>
        <v>0</v>
      </c>
      <c r="BF809" s="135">
        <f>IF(N809="snížená",J809,0)</f>
        <v>0</v>
      </c>
      <c r="BG809" s="135">
        <f>IF(N809="zákl. přenesená",J809,0)</f>
        <v>0</v>
      </c>
      <c r="BH809" s="135">
        <f>IF(N809="sníž. přenesená",J809,0)</f>
        <v>0</v>
      </c>
      <c r="BI809" s="135">
        <f>IF(N809="nulová",J809,0)</f>
        <v>0</v>
      </c>
      <c r="BJ809" s="17" t="s">
        <v>80</v>
      </c>
      <c r="BK809" s="135">
        <f>ROUND(I809*H809,2)</f>
        <v>0</v>
      </c>
      <c r="BL809" s="17" t="s">
        <v>336</v>
      </c>
      <c r="BM809" s="134" t="s">
        <v>790</v>
      </c>
    </row>
    <row r="810" spans="2:65" s="1" customFormat="1" ht="11.25">
      <c r="B810" s="32"/>
      <c r="D810" s="136" t="s">
        <v>137</v>
      </c>
      <c r="F810" s="137" t="s">
        <v>791</v>
      </c>
      <c r="I810" s="138"/>
      <c r="L810" s="32"/>
      <c r="M810" s="139"/>
      <c r="T810" s="53"/>
      <c r="AT810" s="17" t="s">
        <v>137</v>
      </c>
      <c r="AU810" s="17" t="s">
        <v>82</v>
      </c>
    </row>
    <row r="811" spans="2:65" s="13" customFormat="1" ht="11.25">
      <c r="B811" s="147"/>
      <c r="D811" s="141" t="s">
        <v>139</v>
      </c>
      <c r="E811" s="148" t="s">
        <v>19</v>
      </c>
      <c r="F811" s="149" t="s">
        <v>792</v>
      </c>
      <c r="H811" s="150">
        <v>6</v>
      </c>
      <c r="I811" s="151"/>
      <c r="L811" s="147"/>
      <c r="M811" s="152"/>
      <c r="T811" s="153"/>
      <c r="AT811" s="148" t="s">
        <v>139</v>
      </c>
      <c r="AU811" s="148" t="s">
        <v>82</v>
      </c>
      <c r="AV811" s="13" t="s">
        <v>82</v>
      </c>
      <c r="AW811" s="13" t="s">
        <v>33</v>
      </c>
      <c r="AX811" s="13" t="s">
        <v>80</v>
      </c>
      <c r="AY811" s="148" t="s">
        <v>127</v>
      </c>
    </row>
    <row r="812" spans="2:65" s="1" customFormat="1" ht="44.25" customHeight="1">
      <c r="B812" s="32"/>
      <c r="C812" s="123" t="s">
        <v>793</v>
      </c>
      <c r="D812" s="123" t="s">
        <v>130</v>
      </c>
      <c r="E812" s="124" t="s">
        <v>794</v>
      </c>
      <c r="F812" s="125" t="s">
        <v>795</v>
      </c>
      <c r="G812" s="126" t="s">
        <v>170</v>
      </c>
      <c r="H812" s="127">
        <v>338.88</v>
      </c>
      <c r="I812" s="128"/>
      <c r="J812" s="129">
        <f>ROUND(I812*H812,2)</f>
        <v>0</v>
      </c>
      <c r="K812" s="125" t="s">
        <v>19</v>
      </c>
      <c r="L812" s="32"/>
      <c r="M812" s="130" t="s">
        <v>19</v>
      </c>
      <c r="N812" s="131" t="s">
        <v>43</v>
      </c>
      <c r="P812" s="132">
        <f>O812*H812</f>
        <v>0</v>
      </c>
      <c r="Q812" s="132">
        <v>7.0499999999999998E-3</v>
      </c>
      <c r="R812" s="132">
        <f>Q812*H812</f>
        <v>2.3891040000000001</v>
      </c>
      <c r="S812" s="132">
        <v>0</v>
      </c>
      <c r="T812" s="133">
        <f>S812*H812</f>
        <v>0</v>
      </c>
      <c r="AR812" s="134" t="s">
        <v>336</v>
      </c>
      <c r="AT812" s="134" t="s">
        <v>130</v>
      </c>
      <c r="AU812" s="134" t="s">
        <v>82</v>
      </c>
      <c r="AY812" s="17" t="s">
        <v>127</v>
      </c>
      <c r="BE812" s="135">
        <f>IF(N812="základní",J812,0)</f>
        <v>0</v>
      </c>
      <c r="BF812" s="135">
        <f>IF(N812="snížená",J812,0)</f>
        <v>0</v>
      </c>
      <c r="BG812" s="135">
        <f>IF(N812="zákl. přenesená",J812,0)</f>
        <v>0</v>
      </c>
      <c r="BH812" s="135">
        <f>IF(N812="sníž. přenesená",J812,0)</f>
        <v>0</v>
      </c>
      <c r="BI812" s="135">
        <f>IF(N812="nulová",J812,0)</f>
        <v>0</v>
      </c>
      <c r="BJ812" s="17" t="s">
        <v>80</v>
      </c>
      <c r="BK812" s="135">
        <f>ROUND(I812*H812,2)</f>
        <v>0</v>
      </c>
      <c r="BL812" s="17" t="s">
        <v>336</v>
      </c>
      <c r="BM812" s="134" t="s">
        <v>796</v>
      </c>
    </row>
    <row r="813" spans="2:65" s="12" customFormat="1" ht="11.25">
      <c r="B813" s="140"/>
      <c r="D813" s="141" t="s">
        <v>139</v>
      </c>
      <c r="E813" s="142" t="s">
        <v>19</v>
      </c>
      <c r="F813" s="143" t="s">
        <v>140</v>
      </c>
      <c r="H813" s="142" t="s">
        <v>19</v>
      </c>
      <c r="I813" s="144"/>
      <c r="L813" s="140"/>
      <c r="M813" s="145"/>
      <c r="T813" s="146"/>
      <c r="AT813" s="142" t="s">
        <v>139</v>
      </c>
      <c r="AU813" s="142" t="s">
        <v>82</v>
      </c>
      <c r="AV813" s="12" t="s">
        <v>80</v>
      </c>
      <c r="AW813" s="12" t="s">
        <v>33</v>
      </c>
      <c r="AX813" s="12" t="s">
        <v>72</v>
      </c>
      <c r="AY813" s="142" t="s">
        <v>127</v>
      </c>
    </row>
    <row r="814" spans="2:65" s="13" customFormat="1" ht="11.25">
      <c r="B814" s="147"/>
      <c r="D814" s="141" t="s">
        <v>139</v>
      </c>
      <c r="E814" s="148" t="s">
        <v>19</v>
      </c>
      <c r="F814" s="149" t="s">
        <v>452</v>
      </c>
      <c r="H814" s="150">
        <v>38.76</v>
      </c>
      <c r="I814" s="151"/>
      <c r="L814" s="147"/>
      <c r="M814" s="152"/>
      <c r="T814" s="153"/>
      <c r="AT814" s="148" t="s">
        <v>139</v>
      </c>
      <c r="AU814" s="148" t="s">
        <v>82</v>
      </c>
      <c r="AV814" s="13" t="s">
        <v>82</v>
      </c>
      <c r="AW814" s="13" t="s">
        <v>33</v>
      </c>
      <c r="AX814" s="13" t="s">
        <v>72</v>
      </c>
      <c r="AY814" s="148" t="s">
        <v>127</v>
      </c>
    </row>
    <row r="815" spans="2:65" s="13" customFormat="1" ht="11.25">
      <c r="B815" s="147"/>
      <c r="D815" s="141" t="s">
        <v>139</v>
      </c>
      <c r="E815" s="148" t="s">
        <v>19</v>
      </c>
      <c r="F815" s="149" t="s">
        <v>453</v>
      </c>
      <c r="H815" s="150">
        <v>102.58</v>
      </c>
      <c r="I815" s="151"/>
      <c r="L815" s="147"/>
      <c r="M815" s="152"/>
      <c r="T815" s="153"/>
      <c r="AT815" s="148" t="s">
        <v>139</v>
      </c>
      <c r="AU815" s="148" t="s">
        <v>82</v>
      </c>
      <c r="AV815" s="13" t="s">
        <v>82</v>
      </c>
      <c r="AW815" s="13" t="s">
        <v>33</v>
      </c>
      <c r="AX815" s="13" t="s">
        <v>72</v>
      </c>
      <c r="AY815" s="148" t="s">
        <v>127</v>
      </c>
    </row>
    <row r="816" spans="2:65" s="13" customFormat="1" ht="11.25">
      <c r="B816" s="147"/>
      <c r="D816" s="141" t="s">
        <v>139</v>
      </c>
      <c r="E816" s="148" t="s">
        <v>19</v>
      </c>
      <c r="F816" s="149" t="s">
        <v>454</v>
      </c>
      <c r="H816" s="150">
        <v>75.900000000000006</v>
      </c>
      <c r="I816" s="151"/>
      <c r="L816" s="147"/>
      <c r="M816" s="152"/>
      <c r="T816" s="153"/>
      <c r="AT816" s="148" t="s">
        <v>139</v>
      </c>
      <c r="AU816" s="148" t="s">
        <v>82</v>
      </c>
      <c r="AV816" s="13" t="s">
        <v>82</v>
      </c>
      <c r="AW816" s="13" t="s">
        <v>33</v>
      </c>
      <c r="AX816" s="13" t="s">
        <v>72</v>
      </c>
      <c r="AY816" s="148" t="s">
        <v>127</v>
      </c>
    </row>
    <row r="817" spans="2:65" s="13" customFormat="1" ht="11.25">
      <c r="B817" s="147"/>
      <c r="D817" s="141" t="s">
        <v>139</v>
      </c>
      <c r="E817" s="148" t="s">
        <v>19</v>
      </c>
      <c r="F817" s="149" t="s">
        <v>455</v>
      </c>
      <c r="H817" s="150">
        <v>29.44</v>
      </c>
      <c r="I817" s="151"/>
      <c r="L817" s="147"/>
      <c r="M817" s="152"/>
      <c r="T817" s="153"/>
      <c r="AT817" s="148" t="s">
        <v>139</v>
      </c>
      <c r="AU817" s="148" t="s">
        <v>82</v>
      </c>
      <c r="AV817" s="13" t="s">
        <v>82</v>
      </c>
      <c r="AW817" s="13" t="s">
        <v>33</v>
      </c>
      <c r="AX817" s="13" t="s">
        <v>72</v>
      </c>
      <c r="AY817" s="148" t="s">
        <v>127</v>
      </c>
    </row>
    <row r="818" spans="2:65" s="13" customFormat="1" ht="11.25">
      <c r="B818" s="147"/>
      <c r="D818" s="141" t="s">
        <v>139</v>
      </c>
      <c r="E818" s="148" t="s">
        <v>19</v>
      </c>
      <c r="F818" s="149" t="s">
        <v>456</v>
      </c>
      <c r="H818" s="150">
        <v>38.020000000000003</v>
      </c>
      <c r="I818" s="151"/>
      <c r="L818" s="147"/>
      <c r="M818" s="152"/>
      <c r="T818" s="153"/>
      <c r="AT818" s="148" t="s">
        <v>139</v>
      </c>
      <c r="AU818" s="148" t="s">
        <v>82</v>
      </c>
      <c r="AV818" s="13" t="s">
        <v>82</v>
      </c>
      <c r="AW818" s="13" t="s">
        <v>33</v>
      </c>
      <c r="AX818" s="13" t="s">
        <v>72</v>
      </c>
      <c r="AY818" s="148" t="s">
        <v>127</v>
      </c>
    </row>
    <row r="819" spans="2:65" s="13" customFormat="1" ht="11.25">
      <c r="B819" s="147"/>
      <c r="D819" s="141" t="s">
        <v>139</v>
      </c>
      <c r="E819" s="148" t="s">
        <v>19</v>
      </c>
      <c r="F819" s="149" t="s">
        <v>457</v>
      </c>
      <c r="H819" s="150">
        <v>22.68</v>
      </c>
      <c r="I819" s="151"/>
      <c r="L819" s="147"/>
      <c r="M819" s="152"/>
      <c r="T819" s="153"/>
      <c r="AT819" s="148" t="s">
        <v>139</v>
      </c>
      <c r="AU819" s="148" t="s">
        <v>82</v>
      </c>
      <c r="AV819" s="13" t="s">
        <v>82</v>
      </c>
      <c r="AW819" s="13" t="s">
        <v>33</v>
      </c>
      <c r="AX819" s="13" t="s">
        <v>72</v>
      </c>
      <c r="AY819" s="148" t="s">
        <v>127</v>
      </c>
    </row>
    <row r="820" spans="2:65" s="13" customFormat="1" ht="11.25">
      <c r="B820" s="147"/>
      <c r="D820" s="141" t="s">
        <v>139</v>
      </c>
      <c r="E820" s="148" t="s">
        <v>19</v>
      </c>
      <c r="F820" s="149" t="s">
        <v>458</v>
      </c>
      <c r="H820" s="150">
        <v>31.5</v>
      </c>
      <c r="I820" s="151"/>
      <c r="L820" s="147"/>
      <c r="M820" s="152"/>
      <c r="T820" s="153"/>
      <c r="AT820" s="148" t="s">
        <v>139</v>
      </c>
      <c r="AU820" s="148" t="s">
        <v>82</v>
      </c>
      <c r="AV820" s="13" t="s">
        <v>82</v>
      </c>
      <c r="AW820" s="13" t="s">
        <v>33</v>
      </c>
      <c r="AX820" s="13" t="s">
        <v>72</v>
      </c>
      <c r="AY820" s="148" t="s">
        <v>127</v>
      </c>
    </row>
    <row r="821" spans="2:65" s="14" customFormat="1" ht="11.25">
      <c r="B821" s="154"/>
      <c r="D821" s="141" t="s">
        <v>139</v>
      </c>
      <c r="E821" s="155" t="s">
        <v>19</v>
      </c>
      <c r="F821" s="156" t="s">
        <v>145</v>
      </c>
      <c r="H821" s="157">
        <v>338.88</v>
      </c>
      <c r="I821" s="158"/>
      <c r="L821" s="154"/>
      <c r="M821" s="159"/>
      <c r="T821" s="160"/>
      <c r="AT821" s="155" t="s">
        <v>139</v>
      </c>
      <c r="AU821" s="155" t="s">
        <v>82</v>
      </c>
      <c r="AV821" s="14" t="s">
        <v>135</v>
      </c>
      <c r="AW821" s="14" t="s">
        <v>33</v>
      </c>
      <c r="AX821" s="14" t="s">
        <v>80</v>
      </c>
      <c r="AY821" s="155" t="s">
        <v>127</v>
      </c>
    </row>
    <row r="822" spans="2:65" s="1" customFormat="1" ht="33" customHeight="1">
      <c r="B822" s="32"/>
      <c r="C822" s="168" t="s">
        <v>797</v>
      </c>
      <c r="D822" s="168" t="s">
        <v>358</v>
      </c>
      <c r="E822" s="169" t="s">
        <v>798</v>
      </c>
      <c r="F822" s="170" t="s">
        <v>799</v>
      </c>
      <c r="G822" s="171" t="s">
        <v>170</v>
      </c>
      <c r="H822" s="172">
        <v>389.71199999999999</v>
      </c>
      <c r="I822" s="173"/>
      <c r="J822" s="174">
        <f>ROUND(I822*H822,2)</f>
        <v>0</v>
      </c>
      <c r="K822" s="170" t="s">
        <v>134</v>
      </c>
      <c r="L822" s="175"/>
      <c r="M822" s="176" t="s">
        <v>19</v>
      </c>
      <c r="N822" s="177" t="s">
        <v>43</v>
      </c>
      <c r="P822" s="132">
        <f>O822*H822</f>
        <v>0</v>
      </c>
      <c r="Q822" s="132">
        <v>4.4999999999999997E-3</v>
      </c>
      <c r="R822" s="132">
        <f>Q822*H822</f>
        <v>1.7537039999999997</v>
      </c>
      <c r="S822" s="132">
        <v>0</v>
      </c>
      <c r="T822" s="133">
        <f>S822*H822</f>
        <v>0</v>
      </c>
      <c r="AR822" s="134" t="s">
        <v>439</v>
      </c>
      <c r="AT822" s="134" t="s">
        <v>358</v>
      </c>
      <c r="AU822" s="134" t="s">
        <v>82</v>
      </c>
      <c r="AY822" s="17" t="s">
        <v>127</v>
      </c>
      <c r="BE822" s="135">
        <f>IF(N822="základní",J822,0)</f>
        <v>0</v>
      </c>
      <c r="BF822" s="135">
        <f>IF(N822="snížená",J822,0)</f>
        <v>0</v>
      </c>
      <c r="BG822" s="135">
        <f>IF(N822="zákl. přenesená",J822,0)</f>
        <v>0</v>
      </c>
      <c r="BH822" s="135">
        <f>IF(N822="sníž. přenesená",J822,0)</f>
        <v>0</v>
      </c>
      <c r="BI822" s="135">
        <f>IF(N822="nulová",J822,0)</f>
        <v>0</v>
      </c>
      <c r="BJ822" s="17" t="s">
        <v>80</v>
      </c>
      <c r="BK822" s="135">
        <f>ROUND(I822*H822,2)</f>
        <v>0</v>
      </c>
      <c r="BL822" s="17" t="s">
        <v>336</v>
      </c>
      <c r="BM822" s="134" t="s">
        <v>800</v>
      </c>
    </row>
    <row r="823" spans="2:65" s="13" customFormat="1" ht="11.25">
      <c r="B823" s="147"/>
      <c r="D823" s="141" t="s">
        <v>139</v>
      </c>
      <c r="F823" s="149" t="s">
        <v>801</v>
      </c>
      <c r="H823" s="150">
        <v>389.71199999999999</v>
      </c>
      <c r="I823" s="151"/>
      <c r="L823" s="147"/>
      <c r="M823" s="152"/>
      <c r="T823" s="153"/>
      <c r="AT823" s="148" t="s">
        <v>139</v>
      </c>
      <c r="AU823" s="148" t="s">
        <v>82</v>
      </c>
      <c r="AV823" s="13" t="s">
        <v>82</v>
      </c>
      <c r="AW823" s="13" t="s">
        <v>4</v>
      </c>
      <c r="AX823" s="13" t="s">
        <v>80</v>
      </c>
      <c r="AY823" s="148" t="s">
        <v>127</v>
      </c>
    </row>
    <row r="824" spans="2:65" s="1" customFormat="1" ht="49.15" customHeight="1">
      <c r="B824" s="32"/>
      <c r="C824" s="123" t="s">
        <v>802</v>
      </c>
      <c r="D824" s="123" t="s">
        <v>130</v>
      </c>
      <c r="E824" s="124" t="s">
        <v>803</v>
      </c>
      <c r="F824" s="125" t="s">
        <v>804</v>
      </c>
      <c r="G824" s="126" t="s">
        <v>170</v>
      </c>
      <c r="H824" s="127">
        <v>338.88</v>
      </c>
      <c r="I824" s="128"/>
      <c r="J824" s="129">
        <f>ROUND(I824*H824,2)</f>
        <v>0</v>
      </c>
      <c r="K824" s="125" t="s">
        <v>134</v>
      </c>
      <c r="L824" s="32"/>
      <c r="M824" s="130" t="s">
        <v>19</v>
      </c>
      <c r="N824" s="131" t="s">
        <v>43</v>
      </c>
      <c r="P824" s="132">
        <f>O824*H824</f>
        <v>0</v>
      </c>
      <c r="Q824" s="132">
        <v>9.0000000000000006E-5</v>
      </c>
      <c r="R824" s="132">
        <f>Q824*H824</f>
        <v>3.0499200000000001E-2</v>
      </c>
      <c r="S824" s="132">
        <v>0</v>
      </c>
      <c r="T824" s="133">
        <f>S824*H824</f>
        <v>0</v>
      </c>
      <c r="AR824" s="134" t="s">
        <v>336</v>
      </c>
      <c r="AT824" s="134" t="s">
        <v>130</v>
      </c>
      <c r="AU824" s="134" t="s">
        <v>82</v>
      </c>
      <c r="AY824" s="17" t="s">
        <v>127</v>
      </c>
      <c r="BE824" s="135">
        <f>IF(N824="základní",J824,0)</f>
        <v>0</v>
      </c>
      <c r="BF824" s="135">
        <f>IF(N824="snížená",J824,0)</f>
        <v>0</v>
      </c>
      <c r="BG824" s="135">
        <f>IF(N824="zákl. přenesená",J824,0)</f>
        <v>0</v>
      </c>
      <c r="BH824" s="135">
        <f>IF(N824="sníž. přenesená",J824,0)</f>
        <v>0</v>
      </c>
      <c r="BI824" s="135">
        <f>IF(N824="nulová",J824,0)</f>
        <v>0</v>
      </c>
      <c r="BJ824" s="17" t="s">
        <v>80</v>
      </c>
      <c r="BK824" s="135">
        <f>ROUND(I824*H824,2)</f>
        <v>0</v>
      </c>
      <c r="BL824" s="17" t="s">
        <v>336</v>
      </c>
      <c r="BM824" s="134" t="s">
        <v>805</v>
      </c>
    </row>
    <row r="825" spans="2:65" s="1" customFormat="1" ht="11.25">
      <c r="B825" s="32"/>
      <c r="D825" s="136" t="s">
        <v>137</v>
      </c>
      <c r="F825" s="137" t="s">
        <v>806</v>
      </c>
      <c r="I825" s="138"/>
      <c r="L825" s="32"/>
      <c r="M825" s="139"/>
      <c r="T825" s="53"/>
      <c r="AT825" s="17" t="s">
        <v>137</v>
      </c>
      <c r="AU825" s="17" t="s">
        <v>82</v>
      </c>
    </row>
    <row r="826" spans="2:65" s="1" customFormat="1" ht="24.2" customHeight="1">
      <c r="B826" s="32"/>
      <c r="C826" s="123" t="s">
        <v>807</v>
      </c>
      <c r="D826" s="123" t="s">
        <v>130</v>
      </c>
      <c r="E826" s="124" t="s">
        <v>808</v>
      </c>
      <c r="F826" s="125" t="s">
        <v>809</v>
      </c>
      <c r="G826" s="126" t="s">
        <v>478</v>
      </c>
      <c r="H826" s="127">
        <v>302.10000000000002</v>
      </c>
      <c r="I826" s="128"/>
      <c r="J826" s="129">
        <f>ROUND(I826*H826,2)</f>
        <v>0</v>
      </c>
      <c r="K826" s="125" t="s">
        <v>134</v>
      </c>
      <c r="L826" s="32"/>
      <c r="M826" s="130" t="s">
        <v>19</v>
      </c>
      <c r="N826" s="131" t="s">
        <v>43</v>
      </c>
      <c r="P826" s="132">
        <f>O826*H826</f>
        <v>0</v>
      </c>
      <c r="Q826" s="132">
        <v>2.0000000000000001E-4</v>
      </c>
      <c r="R826" s="132">
        <f>Q826*H826</f>
        <v>6.0420000000000008E-2</v>
      </c>
      <c r="S826" s="132">
        <v>0</v>
      </c>
      <c r="T826" s="133">
        <f>S826*H826</f>
        <v>0</v>
      </c>
      <c r="AR826" s="134" t="s">
        <v>336</v>
      </c>
      <c r="AT826" s="134" t="s">
        <v>130</v>
      </c>
      <c r="AU826" s="134" t="s">
        <v>82</v>
      </c>
      <c r="AY826" s="17" t="s">
        <v>127</v>
      </c>
      <c r="BE826" s="135">
        <f>IF(N826="základní",J826,0)</f>
        <v>0</v>
      </c>
      <c r="BF826" s="135">
        <f>IF(N826="snížená",J826,0)</f>
        <v>0</v>
      </c>
      <c r="BG826" s="135">
        <f>IF(N826="zákl. přenesená",J826,0)</f>
        <v>0</v>
      </c>
      <c r="BH826" s="135">
        <f>IF(N826="sníž. přenesená",J826,0)</f>
        <v>0</v>
      </c>
      <c r="BI826" s="135">
        <f>IF(N826="nulová",J826,0)</f>
        <v>0</v>
      </c>
      <c r="BJ826" s="17" t="s">
        <v>80</v>
      </c>
      <c r="BK826" s="135">
        <f>ROUND(I826*H826,2)</f>
        <v>0</v>
      </c>
      <c r="BL826" s="17" t="s">
        <v>336</v>
      </c>
      <c r="BM826" s="134" t="s">
        <v>810</v>
      </c>
    </row>
    <row r="827" spans="2:65" s="1" customFormat="1" ht="11.25">
      <c r="B827" s="32"/>
      <c r="D827" s="136" t="s">
        <v>137</v>
      </c>
      <c r="F827" s="137" t="s">
        <v>811</v>
      </c>
      <c r="I827" s="138"/>
      <c r="L827" s="32"/>
      <c r="M827" s="139"/>
      <c r="T827" s="53"/>
      <c r="AT827" s="17" t="s">
        <v>137</v>
      </c>
      <c r="AU827" s="17" t="s">
        <v>82</v>
      </c>
    </row>
    <row r="828" spans="2:65" s="12" customFormat="1" ht="11.25">
      <c r="B828" s="140"/>
      <c r="D828" s="141" t="s">
        <v>139</v>
      </c>
      <c r="E828" s="142" t="s">
        <v>19</v>
      </c>
      <c r="F828" s="143" t="s">
        <v>140</v>
      </c>
      <c r="H828" s="142" t="s">
        <v>19</v>
      </c>
      <c r="I828" s="144"/>
      <c r="L828" s="140"/>
      <c r="M828" s="145"/>
      <c r="T828" s="146"/>
      <c r="AT828" s="142" t="s">
        <v>139</v>
      </c>
      <c r="AU828" s="142" t="s">
        <v>82</v>
      </c>
      <c r="AV828" s="12" t="s">
        <v>80</v>
      </c>
      <c r="AW828" s="12" t="s">
        <v>33</v>
      </c>
      <c r="AX828" s="12" t="s">
        <v>72</v>
      </c>
      <c r="AY828" s="142" t="s">
        <v>127</v>
      </c>
    </row>
    <row r="829" spans="2:65" s="13" customFormat="1" ht="11.25">
      <c r="B829" s="147"/>
      <c r="D829" s="141" t="s">
        <v>139</v>
      </c>
      <c r="E829" s="148" t="s">
        <v>19</v>
      </c>
      <c r="F829" s="149" t="s">
        <v>812</v>
      </c>
      <c r="H829" s="150">
        <v>29.6</v>
      </c>
      <c r="I829" s="151"/>
      <c r="L829" s="147"/>
      <c r="M829" s="152"/>
      <c r="T829" s="153"/>
      <c r="AT829" s="148" t="s">
        <v>139</v>
      </c>
      <c r="AU829" s="148" t="s">
        <v>82</v>
      </c>
      <c r="AV829" s="13" t="s">
        <v>82</v>
      </c>
      <c r="AW829" s="13" t="s">
        <v>33</v>
      </c>
      <c r="AX829" s="13" t="s">
        <v>72</v>
      </c>
      <c r="AY829" s="148" t="s">
        <v>127</v>
      </c>
    </row>
    <row r="830" spans="2:65" s="13" customFormat="1" ht="11.25">
      <c r="B830" s="147"/>
      <c r="D830" s="141" t="s">
        <v>139</v>
      </c>
      <c r="E830" s="148" t="s">
        <v>19</v>
      </c>
      <c r="F830" s="149" t="s">
        <v>813</v>
      </c>
      <c r="H830" s="150">
        <v>8.4</v>
      </c>
      <c r="I830" s="151"/>
      <c r="L830" s="147"/>
      <c r="M830" s="152"/>
      <c r="T830" s="153"/>
      <c r="AT830" s="148" t="s">
        <v>139</v>
      </c>
      <c r="AU830" s="148" t="s">
        <v>82</v>
      </c>
      <c r="AV830" s="13" t="s">
        <v>82</v>
      </c>
      <c r="AW830" s="13" t="s">
        <v>33</v>
      </c>
      <c r="AX830" s="13" t="s">
        <v>72</v>
      </c>
      <c r="AY830" s="148" t="s">
        <v>127</v>
      </c>
    </row>
    <row r="831" spans="2:65" s="13" customFormat="1" ht="11.25">
      <c r="B831" s="147"/>
      <c r="D831" s="141" t="s">
        <v>139</v>
      </c>
      <c r="E831" s="148" t="s">
        <v>19</v>
      </c>
      <c r="F831" s="149" t="s">
        <v>271</v>
      </c>
      <c r="H831" s="150">
        <v>89.2</v>
      </c>
      <c r="I831" s="151"/>
      <c r="L831" s="147"/>
      <c r="M831" s="152"/>
      <c r="T831" s="153"/>
      <c r="AT831" s="148" t="s">
        <v>139</v>
      </c>
      <c r="AU831" s="148" t="s">
        <v>82</v>
      </c>
      <c r="AV831" s="13" t="s">
        <v>82</v>
      </c>
      <c r="AW831" s="13" t="s">
        <v>33</v>
      </c>
      <c r="AX831" s="13" t="s">
        <v>72</v>
      </c>
      <c r="AY831" s="148" t="s">
        <v>127</v>
      </c>
    </row>
    <row r="832" spans="2:65" s="13" customFormat="1" ht="11.25">
      <c r="B832" s="147"/>
      <c r="D832" s="141" t="s">
        <v>139</v>
      </c>
      <c r="E832" s="148" t="s">
        <v>19</v>
      </c>
      <c r="F832" s="149" t="s">
        <v>272</v>
      </c>
      <c r="H832" s="150">
        <v>66</v>
      </c>
      <c r="I832" s="151"/>
      <c r="L832" s="147"/>
      <c r="M832" s="152"/>
      <c r="T832" s="153"/>
      <c r="AT832" s="148" t="s">
        <v>139</v>
      </c>
      <c r="AU832" s="148" t="s">
        <v>82</v>
      </c>
      <c r="AV832" s="13" t="s">
        <v>82</v>
      </c>
      <c r="AW832" s="13" t="s">
        <v>33</v>
      </c>
      <c r="AX832" s="13" t="s">
        <v>72</v>
      </c>
      <c r="AY832" s="148" t="s">
        <v>127</v>
      </c>
    </row>
    <row r="833" spans="2:65" s="13" customFormat="1" ht="11.25">
      <c r="B833" s="147"/>
      <c r="D833" s="141" t="s">
        <v>139</v>
      </c>
      <c r="E833" s="148" t="s">
        <v>19</v>
      </c>
      <c r="F833" s="149" t="s">
        <v>273</v>
      </c>
      <c r="H833" s="150">
        <v>25.6</v>
      </c>
      <c r="I833" s="151"/>
      <c r="L833" s="147"/>
      <c r="M833" s="152"/>
      <c r="T833" s="153"/>
      <c r="AT833" s="148" t="s">
        <v>139</v>
      </c>
      <c r="AU833" s="148" t="s">
        <v>82</v>
      </c>
      <c r="AV833" s="13" t="s">
        <v>82</v>
      </c>
      <c r="AW833" s="13" t="s">
        <v>33</v>
      </c>
      <c r="AX833" s="13" t="s">
        <v>72</v>
      </c>
      <c r="AY833" s="148" t="s">
        <v>127</v>
      </c>
    </row>
    <row r="834" spans="2:65" s="13" customFormat="1" ht="11.25">
      <c r="B834" s="147"/>
      <c r="D834" s="141" t="s">
        <v>139</v>
      </c>
      <c r="E834" s="148" t="s">
        <v>19</v>
      </c>
      <c r="F834" s="149" t="s">
        <v>814</v>
      </c>
      <c r="H834" s="150">
        <v>30.4</v>
      </c>
      <c r="I834" s="151"/>
      <c r="L834" s="147"/>
      <c r="M834" s="152"/>
      <c r="T834" s="153"/>
      <c r="AT834" s="148" t="s">
        <v>139</v>
      </c>
      <c r="AU834" s="148" t="s">
        <v>82</v>
      </c>
      <c r="AV834" s="13" t="s">
        <v>82</v>
      </c>
      <c r="AW834" s="13" t="s">
        <v>33</v>
      </c>
      <c r="AX834" s="13" t="s">
        <v>72</v>
      </c>
      <c r="AY834" s="148" t="s">
        <v>127</v>
      </c>
    </row>
    <row r="835" spans="2:65" s="13" customFormat="1" ht="11.25">
      <c r="B835" s="147"/>
      <c r="D835" s="141" t="s">
        <v>139</v>
      </c>
      <c r="E835" s="148" t="s">
        <v>19</v>
      </c>
      <c r="F835" s="149" t="s">
        <v>815</v>
      </c>
      <c r="H835" s="150">
        <v>17.899999999999999</v>
      </c>
      <c r="I835" s="151"/>
      <c r="L835" s="147"/>
      <c r="M835" s="152"/>
      <c r="T835" s="153"/>
      <c r="AT835" s="148" t="s">
        <v>139</v>
      </c>
      <c r="AU835" s="148" t="s">
        <v>82</v>
      </c>
      <c r="AV835" s="13" t="s">
        <v>82</v>
      </c>
      <c r="AW835" s="13" t="s">
        <v>33</v>
      </c>
      <c r="AX835" s="13" t="s">
        <v>72</v>
      </c>
      <c r="AY835" s="148" t="s">
        <v>127</v>
      </c>
    </row>
    <row r="836" spans="2:65" s="13" customFormat="1" ht="11.25">
      <c r="B836" s="147"/>
      <c r="D836" s="141" t="s">
        <v>139</v>
      </c>
      <c r="E836" s="148" t="s">
        <v>19</v>
      </c>
      <c r="F836" s="149" t="s">
        <v>816</v>
      </c>
      <c r="H836" s="150">
        <v>35</v>
      </c>
      <c r="I836" s="151"/>
      <c r="L836" s="147"/>
      <c r="M836" s="152"/>
      <c r="T836" s="153"/>
      <c r="AT836" s="148" t="s">
        <v>139</v>
      </c>
      <c r="AU836" s="148" t="s">
        <v>82</v>
      </c>
      <c r="AV836" s="13" t="s">
        <v>82</v>
      </c>
      <c r="AW836" s="13" t="s">
        <v>33</v>
      </c>
      <c r="AX836" s="13" t="s">
        <v>72</v>
      </c>
      <c r="AY836" s="148" t="s">
        <v>127</v>
      </c>
    </row>
    <row r="837" spans="2:65" s="14" customFormat="1" ht="11.25">
      <c r="B837" s="154"/>
      <c r="D837" s="141" t="s">
        <v>139</v>
      </c>
      <c r="E837" s="155" t="s">
        <v>19</v>
      </c>
      <c r="F837" s="156" t="s">
        <v>145</v>
      </c>
      <c r="H837" s="157">
        <v>302.10000000000002</v>
      </c>
      <c r="I837" s="158"/>
      <c r="L837" s="154"/>
      <c r="M837" s="159"/>
      <c r="T837" s="160"/>
      <c r="AT837" s="155" t="s">
        <v>139</v>
      </c>
      <c r="AU837" s="155" t="s">
        <v>82</v>
      </c>
      <c r="AV837" s="14" t="s">
        <v>135</v>
      </c>
      <c r="AW837" s="14" t="s">
        <v>33</v>
      </c>
      <c r="AX837" s="14" t="s">
        <v>80</v>
      </c>
      <c r="AY837" s="155" t="s">
        <v>127</v>
      </c>
    </row>
    <row r="838" spans="2:65" s="1" customFormat="1" ht="24.2" customHeight="1">
      <c r="B838" s="32"/>
      <c r="C838" s="123" t="s">
        <v>817</v>
      </c>
      <c r="D838" s="123" t="s">
        <v>130</v>
      </c>
      <c r="E838" s="124" t="s">
        <v>818</v>
      </c>
      <c r="F838" s="125" t="s">
        <v>819</v>
      </c>
      <c r="G838" s="126" t="s">
        <v>170</v>
      </c>
      <c r="H838" s="127">
        <v>338.88</v>
      </c>
      <c r="I838" s="128"/>
      <c r="J838" s="129">
        <f>ROUND(I838*H838,2)</f>
        <v>0</v>
      </c>
      <c r="K838" s="125" t="s">
        <v>134</v>
      </c>
      <c r="L838" s="32"/>
      <c r="M838" s="130" t="s">
        <v>19</v>
      </c>
      <c r="N838" s="131" t="s">
        <v>43</v>
      </c>
      <c r="P838" s="132">
        <f>O838*H838</f>
        <v>0</v>
      </c>
      <c r="Q838" s="132">
        <v>0</v>
      </c>
      <c r="R838" s="132">
        <f>Q838*H838</f>
        <v>0</v>
      </c>
      <c r="S838" s="132">
        <v>2.0999999999999999E-3</v>
      </c>
      <c r="T838" s="133">
        <f>S838*H838</f>
        <v>0.71164799999999995</v>
      </c>
      <c r="AR838" s="134" t="s">
        <v>336</v>
      </c>
      <c r="AT838" s="134" t="s">
        <v>130</v>
      </c>
      <c r="AU838" s="134" t="s">
        <v>82</v>
      </c>
      <c r="AY838" s="17" t="s">
        <v>127</v>
      </c>
      <c r="BE838" s="135">
        <f>IF(N838="základní",J838,0)</f>
        <v>0</v>
      </c>
      <c r="BF838" s="135">
        <f>IF(N838="snížená",J838,0)</f>
        <v>0</v>
      </c>
      <c r="BG838" s="135">
        <f>IF(N838="zákl. přenesená",J838,0)</f>
        <v>0</v>
      </c>
      <c r="BH838" s="135">
        <f>IF(N838="sníž. přenesená",J838,0)</f>
        <v>0</v>
      </c>
      <c r="BI838" s="135">
        <f>IF(N838="nulová",J838,0)</f>
        <v>0</v>
      </c>
      <c r="BJ838" s="17" t="s">
        <v>80</v>
      </c>
      <c r="BK838" s="135">
        <f>ROUND(I838*H838,2)</f>
        <v>0</v>
      </c>
      <c r="BL838" s="17" t="s">
        <v>336</v>
      </c>
      <c r="BM838" s="134" t="s">
        <v>820</v>
      </c>
    </row>
    <row r="839" spans="2:65" s="1" customFormat="1" ht="11.25">
      <c r="B839" s="32"/>
      <c r="D839" s="136" t="s">
        <v>137</v>
      </c>
      <c r="F839" s="137" t="s">
        <v>821</v>
      </c>
      <c r="I839" s="138"/>
      <c r="L839" s="32"/>
      <c r="M839" s="139"/>
      <c r="T839" s="53"/>
      <c r="AT839" s="17" t="s">
        <v>137</v>
      </c>
      <c r="AU839" s="17" t="s">
        <v>82</v>
      </c>
    </row>
    <row r="840" spans="2:65" s="12" customFormat="1" ht="11.25">
      <c r="B840" s="140"/>
      <c r="D840" s="141" t="s">
        <v>139</v>
      </c>
      <c r="E840" s="142" t="s">
        <v>19</v>
      </c>
      <c r="F840" s="143" t="s">
        <v>140</v>
      </c>
      <c r="H840" s="142" t="s">
        <v>19</v>
      </c>
      <c r="I840" s="144"/>
      <c r="L840" s="140"/>
      <c r="M840" s="145"/>
      <c r="T840" s="146"/>
      <c r="AT840" s="142" t="s">
        <v>139</v>
      </c>
      <c r="AU840" s="142" t="s">
        <v>82</v>
      </c>
      <c r="AV840" s="12" t="s">
        <v>80</v>
      </c>
      <c r="AW840" s="12" t="s">
        <v>33</v>
      </c>
      <c r="AX840" s="12" t="s">
        <v>72</v>
      </c>
      <c r="AY840" s="142" t="s">
        <v>127</v>
      </c>
    </row>
    <row r="841" spans="2:65" s="13" customFormat="1" ht="11.25">
      <c r="B841" s="147"/>
      <c r="D841" s="141" t="s">
        <v>139</v>
      </c>
      <c r="E841" s="148" t="s">
        <v>19</v>
      </c>
      <c r="F841" s="149" t="s">
        <v>452</v>
      </c>
      <c r="H841" s="150">
        <v>38.76</v>
      </c>
      <c r="I841" s="151"/>
      <c r="L841" s="147"/>
      <c r="M841" s="152"/>
      <c r="T841" s="153"/>
      <c r="AT841" s="148" t="s">
        <v>139</v>
      </c>
      <c r="AU841" s="148" t="s">
        <v>82</v>
      </c>
      <c r="AV841" s="13" t="s">
        <v>82</v>
      </c>
      <c r="AW841" s="13" t="s">
        <v>33</v>
      </c>
      <c r="AX841" s="13" t="s">
        <v>72</v>
      </c>
      <c r="AY841" s="148" t="s">
        <v>127</v>
      </c>
    </row>
    <row r="842" spans="2:65" s="13" customFormat="1" ht="11.25">
      <c r="B842" s="147"/>
      <c r="D842" s="141" t="s">
        <v>139</v>
      </c>
      <c r="E842" s="148" t="s">
        <v>19</v>
      </c>
      <c r="F842" s="149" t="s">
        <v>453</v>
      </c>
      <c r="H842" s="150">
        <v>102.58</v>
      </c>
      <c r="I842" s="151"/>
      <c r="L842" s="147"/>
      <c r="M842" s="152"/>
      <c r="T842" s="153"/>
      <c r="AT842" s="148" t="s">
        <v>139</v>
      </c>
      <c r="AU842" s="148" t="s">
        <v>82</v>
      </c>
      <c r="AV842" s="13" t="s">
        <v>82</v>
      </c>
      <c r="AW842" s="13" t="s">
        <v>33</v>
      </c>
      <c r="AX842" s="13" t="s">
        <v>72</v>
      </c>
      <c r="AY842" s="148" t="s">
        <v>127</v>
      </c>
    </row>
    <row r="843" spans="2:65" s="13" customFormat="1" ht="11.25">
      <c r="B843" s="147"/>
      <c r="D843" s="141" t="s">
        <v>139</v>
      </c>
      <c r="E843" s="148" t="s">
        <v>19</v>
      </c>
      <c r="F843" s="149" t="s">
        <v>454</v>
      </c>
      <c r="H843" s="150">
        <v>75.900000000000006</v>
      </c>
      <c r="I843" s="151"/>
      <c r="L843" s="147"/>
      <c r="M843" s="152"/>
      <c r="T843" s="153"/>
      <c r="AT843" s="148" t="s">
        <v>139</v>
      </c>
      <c r="AU843" s="148" t="s">
        <v>82</v>
      </c>
      <c r="AV843" s="13" t="s">
        <v>82</v>
      </c>
      <c r="AW843" s="13" t="s">
        <v>33</v>
      </c>
      <c r="AX843" s="13" t="s">
        <v>72</v>
      </c>
      <c r="AY843" s="148" t="s">
        <v>127</v>
      </c>
    </row>
    <row r="844" spans="2:65" s="13" customFormat="1" ht="11.25">
      <c r="B844" s="147"/>
      <c r="D844" s="141" t="s">
        <v>139</v>
      </c>
      <c r="E844" s="148" t="s">
        <v>19</v>
      </c>
      <c r="F844" s="149" t="s">
        <v>455</v>
      </c>
      <c r="H844" s="150">
        <v>29.44</v>
      </c>
      <c r="I844" s="151"/>
      <c r="L844" s="147"/>
      <c r="M844" s="152"/>
      <c r="T844" s="153"/>
      <c r="AT844" s="148" t="s">
        <v>139</v>
      </c>
      <c r="AU844" s="148" t="s">
        <v>82</v>
      </c>
      <c r="AV844" s="13" t="s">
        <v>82</v>
      </c>
      <c r="AW844" s="13" t="s">
        <v>33</v>
      </c>
      <c r="AX844" s="13" t="s">
        <v>72</v>
      </c>
      <c r="AY844" s="148" t="s">
        <v>127</v>
      </c>
    </row>
    <row r="845" spans="2:65" s="13" customFormat="1" ht="11.25">
      <c r="B845" s="147"/>
      <c r="D845" s="141" t="s">
        <v>139</v>
      </c>
      <c r="E845" s="148" t="s">
        <v>19</v>
      </c>
      <c r="F845" s="149" t="s">
        <v>456</v>
      </c>
      <c r="H845" s="150">
        <v>38.020000000000003</v>
      </c>
      <c r="I845" s="151"/>
      <c r="L845" s="147"/>
      <c r="M845" s="152"/>
      <c r="T845" s="153"/>
      <c r="AT845" s="148" t="s">
        <v>139</v>
      </c>
      <c r="AU845" s="148" t="s">
        <v>82</v>
      </c>
      <c r="AV845" s="13" t="s">
        <v>82</v>
      </c>
      <c r="AW845" s="13" t="s">
        <v>33</v>
      </c>
      <c r="AX845" s="13" t="s">
        <v>72</v>
      </c>
      <c r="AY845" s="148" t="s">
        <v>127</v>
      </c>
    </row>
    <row r="846" spans="2:65" s="13" customFormat="1" ht="11.25">
      <c r="B846" s="147"/>
      <c r="D846" s="141" t="s">
        <v>139</v>
      </c>
      <c r="E846" s="148" t="s">
        <v>19</v>
      </c>
      <c r="F846" s="149" t="s">
        <v>457</v>
      </c>
      <c r="H846" s="150">
        <v>22.68</v>
      </c>
      <c r="I846" s="151"/>
      <c r="L846" s="147"/>
      <c r="M846" s="152"/>
      <c r="T846" s="153"/>
      <c r="AT846" s="148" t="s">
        <v>139</v>
      </c>
      <c r="AU846" s="148" t="s">
        <v>82</v>
      </c>
      <c r="AV846" s="13" t="s">
        <v>82</v>
      </c>
      <c r="AW846" s="13" t="s">
        <v>33</v>
      </c>
      <c r="AX846" s="13" t="s">
        <v>72</v>
      </c>
      <c r="AY846" s="148" t="s">
        <v>127</v>
      </c>
    </row>
    <row r="847" spans="2:65" s="13" customFormat="1" ht="11.25">
      <c r="B847" s="147"/>
      <c r="D847" s="141" t="s">
        <v>139</v>
      </c>
      <c r="E847" s="148" t="s">
        <v>19</v>
      </c>
      <c r="F847" s="149" t="s">
        <v>458</v>
      </c>
      <c r="H847" s="150">
        <v>31.5</v>
      </c>
      <c r="I847" s="151"/>
      <c r="L847" s="147"/>
      <c r="M847" s="152"/>
      <c r="T847" s="153"/>
      <c r="AT847" s="148" t="s">
        <v>139</v>
      </c>
      <c r="AU847" s="148" t="s">
        <v>82</v>
      </c>
      <c r="AV847" s="13" t="s">
        <v>82</v>
      </c>
      <c r="AW847" s="13" t="s">
        <v>33</v>
      </c>
      <c r="AX847" s="13" t="s">
        <v>72</v>
      </c>
      <c r="AY847" s="148" t="s">
        <v>127</v>
      </c>
    </row>
    <row r="848" spans="2:65" s="14" customFormat="1" ht="11.25">
      <c r="B848" s="154"/>
      <c r="D848" s="141" t="s">
        <v>139</v>
      </c>
      <c r="E848" s="155" t="s">
        <v>19</v>
      </c>
      <c r="F848" s="156" t="s">
        <v>145</v>
      </c>
      <c r="H848" s="157">
        <v>338.88</v>
      </c>
      <c r="I848" s="158"/>
      <c r="L848" s="154"/>
      <c r="M848" s="159"/>
      <c r="T848" s="160"/>
      <c r="AT848" s="155" t="s">
        <v>139</v>
      </c>
      <c r="AU848" s="155" t="s">
        <v>82</v>
      </c>
      <c r="AV848" s="14" t="s">
        <v>135</v>
      </c>
      <c r="AW848" s="14" t="s">
        <v>33</v>
      </c>
      <c r="AX848" s="14" t="s">
        <v>80</v>
      </c>
      <c r="AY848" s="155" t="s">
        <v>127</v>
      </c>
    </row>
    <row r="849" spans="2:65" s="1" customFormat="1" ht="66.75" customHeight="1">
      <c r="B849" s="32"/>
      <c r="C849" s="123" t="s">
        <v>822</v>
      </c>
      <c r="D849" s="123" t="s">
        <v>130</v>
      </c>
      <c r="E849" s="124" t="s">
        <v>823</v>
      </c>
      <c r="F849" s="125" t="s">
        <v>824</v>
      </c>
      <c r="G849" s="126" t="s">
        <v>628</v>
      </c>
      <c r="H849" s="178"/>
      <c r="I849" s="128"/>
      <c r="J849" s="129">
        <f>ROUND(I849*H849,2)</f>
        <v>0</v>
      </c>
      <c r="K849" s="125" t="s">
        <v>134</v>
      </c>
      <c r="L849" s="32"/>
      <c r="M849" s="130" t="s">
        <v>19</v>
      </c>
      <c r="N849" s="131" t="s">
        <v>43</v>
      </c>
      <c r="P849" s="132">
        <f>O849*H849</f>
        <v>0</v>
      </c>
      <c r="Q849" s="132">
        <v>0</v>
      </c>
      <c r="R849" s="132">
        <f>Q849*H849</f>
        <v>0</v>
      </c>
      <c r="S849" s="132">
        <v>0</v>
      </c>
      <c r="T849" s="133">
        <f>S849*H849</f>
        <v>0</v>
      </c>
      <c r="AR849" s="134" t="s">
        <v>336</v>
      </c>
      <c r="AT849" s="134" t="s">
        <v>130</v>
      </c>
      <c r="AU849" s="134" t="s">
        <v>82</v>
      </c>
      <c r="AY849" s="17" t="s">
        <v>127</v>
      </c>
      <c r="BE849" s="135">
        <f>IF(N849="základní",J849,0)</f>
        <v>0</v>
      </c>
      <c r="BF849" s="135">
        <f>IF(N849="snížená",J849,0)</f>
        <v>0</v>
      </c>
      <c r="BG849" s="135">
        <f>IF(N849="zákl. přenesená",J849,0)</f>
        <v>0</v>
      </c>
      <c r="BH849" s="135">
        <f>IF(N849="sníž. přenesená",J849,0)</f>
        <v>0</v>
      </c>
      <c r="BI849" s="135">
        <f>IF(N849="nulová",J849,0)</f>
        <v>0</v>
      </c>
      <c r="BJ849" s="17" t="s">
        <v>80</v>
      </c>
      <c r="BK849" s="135">
        <f>ROUND(I849*H849,2)</f>
        <v>0</v>
      </c>
      <c r="BL849" s="17" t="s">
        <v>336</v>
      </c>
      <c r="BM849" s="134" t="s">
        <v>825</v>
      </c>
    </row>
    <row r="850" spans="2:65" s="1" customFormat="1" ht="11.25">
      <c r="B850" s="32"/>
      <c r="D850" s="136" t="s">
        <v>137</v>
      </c>
      <c r="F850" s="137" t="s">
        <v>826</v>
      </c>
      <c r="I850" s="138"/>
      <c r="L850" s="32"/>
      <c r="M850" s="139"/>
      <c r="T850" s="53"/>
      <c r="AT850" s="17" t="s">
        <v>137</v>
      </c>
      <c r="AU850" s="17" t="s">
        <v>82</v>
      </c>
    </row>
    <row r="851" spans="2:65" s="11" customFormat="1" ht="22.9" customHeight="1">
      <c r="B851" s="111"/>
      <c r="D851" s="112" t="s">
        <v>71</v>
      </c>
      <c r="E851" s="121" t="s">
        <v>827</v>
      </c>
      <c r="F851" s="121" t="s">
        <v>828</v>
      </c>
      <c r="I851" s="114"/>
      <c r="J851" s="122">
        <f>BK851</f>
        <v>0</v>
      </c>
      <c r="L851" s="111"/>
      <c r="M851" s="116"/>
      <c r="P851" s="117">
        <f>SUM(P852:P927)</f>
        <v>0</v>
      </c>
      <c r="R851" s="117">
        <f>SUM(R852:R927)</f>
        <v>2.3242000000000003</v>
      </c>
      <c r="T851" s="118">
        <f>SUM(T852:T927)</f>
        <v>1.5960000000000001</v>
      </c>
      <c r="AR851" s="112" t="s">
        <v>82</v>
      </c>
      <c r="AT851" s="119" t="s">
        <v>71</v>
      </c>
      <c r="AU851" s="119" t="s">
        <v>80</v>
      </c>
      <c r="AY851" s="112" t="s">
        <v>127</v>
      </c>
      <c r="BK851" s="120">
        <f>SUM(BK852:BK927)</f>
        <v>0</v>
      </c>
    </row>
    <row r="852" spans="2:65" s="1" customFormat="1" ht="37.9" customHeight="1">
      <c r="B852" s="32"/>
      <c r="C852" s="123" t="s">
        <v>829</v>
      </c>
      <c r="D852" s="123" t="s">
        <v>130</v>
      </c>
      <c r="E852" s="124" t="s">
        <v>830</v>
      </c>
      <c r="F852" s="125" t="s">
        <v>831</v>
      </c>
      <c r="G852" s="126" t="s">
        <v>351</v>
      </c>
      <c r="H852" s="127">
        <v>68</v>
      </c>
      <c r="I852" s="128"/>
      <c r="J852" s="129">
        <f>ROUND(I852*H852,2)</f>
        <v>0</v>
      </c>
      <c r="K852" s="125" t="s">
        <v>134</v>
      </c>
      <c r="L852" s="32"/>
      <c r="M852" s="130" t="s">
        <v>19</v>
      </c>
      <c r="N852" s="131" t="s">
        <v>43</v>
      </c>
      <c r="P852" s="132">
        <f>O852*H852</f>
        <v>0</v>
      </c>
      <c r="Q852" s="132">
        <v>0</v>
      </c>
      <c r="R852" s="132">
        <f>Q852*H852</f>
        <v>0</v>
      </c>
      <c r="S852" s="132">
        <v>0</v>
      </c>
      <c r="T852" s="133">
        <f>S852*H852</f>
        <v>0</v>
      </c>
      <c r="AR852" s="134" t="s">
        <v>336</v>
      </c>
      <c r="AT852" s="134" t="s">
        <v>130</v>
      </c>
      <c r="AU852" s="134" t="s">
        <v>82</v>
      </c>
      <c r="AY852" s="17" t="s">
        <v>127</v>
      </c>
      <c r="BE852" s="135">
        <f>IF(N852="základní",J852,0)</f>
        <v>0</v>
      </c>
      <c r="BF852" s="135">
        <f>IF(N852="snížená",J852,0)</f>
        <v>0</v>
      </c>
      <c r="BG852" s="135">
        <f>IF(N852="zákl. přenesená",J852,0)</f>
        <v>0</v>
      </c>
      <c r="BH852" s="135">
        <f>IF(N852="sníž. přenesená",J852,0)</f>
        <v>0</v>
      </c>
      <c r="BI852" s="135">
        <f>IF(N852="nulová",J852,0)</f>
        <v>0</v>
      </c>
      <c r="BJ852" s="17" t="s">
        <v>80</v>
      </c>
      <c r="BK852" s="135">
        <f>ROUND(I852*H852,2)</f>
        <v>0</v>
      </c>
      <c r="BL852" s="17" t="s">
        <v>336</v>
      </c>
      <c r="BM852" s="134" t="s">
        <v>832</v>
      </c>
    </row>
    <row r="853" spans="2:65" s="1" customFormat="1" ht="11.25">
      <c r="B853" s="32"/>
      <c r="D853" s="136" t="s">
        <v>137</v>
      </c>
      <c r="F853" s="137" t="s">
        <v>833</v>
      </c>
      <c r="I853" s="138"/>
      <c r="L853" s="32"/>
      <c r="M853" s="139"/>
      <c r="T853" s="53"/>
      <c r="AT853" s="17" t="s">
        <v>137</v>
      </c>
      <c r="AU853" s="17" t="s">
        <v>82</v>
      </c>
    </row>
    <row r="854" spans="2:65" s="12" customFormat="1" ht="11.25">
      <c r="B854" s="140"/>
      <c r="D854" s="141" t="s">
        <v>139</v>
      </c>
      <c r="E854" s="142" t="s">
        <v>19</v>
      </c>
      <c r="F854" s="143" t="s">
        <v>140</v>
      </c>
      <c r="H854" s="142" t="s">
        <v>19</v>
      </c>
      <c r="I854" s="144"/>
      <c r="L854" s="140"/>
      <c r="M854" s="145"/>
      <c r="T854" s="146"/>
      <c r="AT854" s="142" t="s">
        <v>139</v>
      </c>
      <c r="AU854" s="142" t="s">
        <v>82</v>
      </c>
      <c r="AV854" s="12" t="s">
        <v>80</v>
      </c>
      <c r="AW854" s="12" t="s">
        <v>33</v>
      </c>
      <c r="AX854" s="12" t="s">
        <v>72</v>
      </c>
      <c r="AY854" s="142" t="s">
        <v>127</v>
      </c>
    </row>
    <row r="855" spans="2:65" s="13" customFormat="1" ht="11.25">
      <c r="B855" s="147"/>
      <c r="D855" s="141" t="s">
        <v>139</v>
      </c>
      <c r="E855" s="148" t="s">
        <v>19</v>
      </c>
      <c r="F855" s="149" t="s">
        <v>834</v>
      </c>
      <c r="H855" s="150">
        <v>10</v>
      </c>
      <c r="I855" s="151"/>
      <c r="L855" s="147"/>
      <c r="M855" s="152"/>
      <c r="T855" s="153"/>
      <c r="AT855" s="148" t="s">
        <v>139</v>
      </c>
      <c r="AU855" s="148" t="s">
        <v>82</v>
      </c>
      <c r="AV855" s="13" t="s">
        <v>82</v>
      </c>
      <c r="AW855" s="13" t="s">
        <v>33</v>
      </c>
      <c r="AX855" s="13" t="s">
        <v>72</v>
      </c>
      <c r="AY855" s="148" t="s">
        <v>127</v>
      </c>
    </row>
    <row r="856" spans="2:65" s="13" customFormat="1" ht="11.25">
      <c r="B856" s="147"/>
      <c r="D856" s="141" t="s">
        <v>139</v>
      </c>
      <c r="E856" s="148" t="s">
        <v>19</v>
      </c>
      <c r="F856" s="149" t="s">
        <v>835</v>
      </c>
      <c r="H856" s="150">
        <v>9</v>
      </c>
      <c r="I856" s="151"/>
      <c r="L856" s="147"/>
      <c r="M856" s="152"/>
      <c r="T856" s="153"/>
      <c r="AT856" s="148" t="s">
        <v>139</v>
      </c>
      <c r="AU856" s="148" t="s">
        <v>82</v>
      </c>
      <c r="AV856" s="13" t="s">
        <v>82</v>
      </c>
      <c r="AW856" s="13" t="s">
        <v>33</v>
      </c>
      <c r="AX856" s="13" t="s">
        <v>72</v>
      </c>
      <c r="AY856" s="148" t="s">
        <v>127</v>
      </c>
    </row>
    <row r="857" spans="2:65" s="13" customFormat="1" ht="11.25">
      <c r="B857" s="147"/>
      <c r="D857" s="141" t="s">
        <v>139</v>
      </c>
      <c r="E857" s="148" t="s">
        <v>19</v>
      </c>
      <c r="F857" s="149" t="s">
        <v>836</v>
      </c>
      <c r="H857" s="150">
        <v>31</v>
      </c>
      <c r="I857" s="151"/>
      <c r="L857" s="147"/>
      <c r="M857" s="152"/>
      <c r="T857" s="153"/>
      <c r="AT857" s="148" t="s">
        <v>139</v>
      </c>
      <c r="AU857" s="148" t="s">
        <v>82</v>
      </c>
      <c r="AV857" s="13" t="s">
        <v>82</v>
      </c>
      <c r="AW857" s="13" t="s">
        <v>33</v>
      </c>
      <c r="AX857" s="13" t="s">
        <v>72</v>
      </c>
      <c r="AY857" s="148" t="s">
        <v>127</v>
      </c>
    </row>
    <row r="858" spans="2:65" s="13" customFormat="1" ht="11.25">
      <c r="B858" s="147"/>
      <c r="D858" s="141" t="s">
        <v>139</v>
      </c>
      <c r="E858" s="148" t="s">
        <v>19</v>
      </c>
      <c r="F858" s="149" t="s">
        <v>837</v>
      </c>
      <c r="H858" s="150">
        <v>18</v>
      </c>
      <c r="I858" s="151"/>
      <c r="L858" s="147"/>
      <c r="M858" s="152"/>
      <c r="T858" s="153"/>
      <c r="AT858" s="148" t="s">
        <v>139</v>
      </c>
      <c r="AU858" s="148" t="s">
        <v>82</v>
      </c>
      <c r="AV858" s="13" t="s">
        <v>82</v>
      </c>
      <c r="AW858" s="13" t="s">
        <v>33</v>
      </c>
      <c r="AX858" s="13" t="s">
        <v>72</v>
      </c>
      <c r="AY858" s="148" t="s">
        <v>127</v>
      </c>
    </row>
    <row r="859" spans="2:65" s="14" customFormat="1" ht="11.25">
      <c r="B859" s="154"/>
      <c r="D859" s="141" t="s">
        <v>139</v>
      </c>
      <c r="E859" s="155" t="s">
        <v>19</v>
      </c>
      <c r="F859" s="156" t="s">
        <v>145</v>
      </c>
      <c r="H859" s="157">
        <v>68</v>
      </c>
      <c r="I859" s="158"/>
      <c r="L859" s="154"/>
      <c r="M859" s="159"/>
      <c r="T859" s="160"/>
      <c r="AT859" s="155" t="s">
        <v>139</v>
      </c>
      <c r="AU859" s="155" t="s">
        <v>82</v>
      </c>
      <c r="AV859" s="14" t="s">
        <v>135</v>
      </c>
      <c r="AW859" s="14" t="s">
        <v>33</v>
      </c>
      <c r="AX859" s="14" t="s">
        <v>80</v>
      </c>
      <c r="AY859" s="155" t="s">
        <v>127</v>
      </c>
    </row>
    <row r="860" spans="2:65" s="1" customFormat="1" ht="24.2" customHeight="1">
      <c r="B860" s="32"/>
      <c r="C860" s="168" t="s">
        <v>838</v>
      </c>
      <c r="D860" s="168" t="s">
        <v>358</v>
      </c>
      <c r="E860" s="169" t="s">
        <v>839</v>
      </c>
      <c r="F860" s="170" t="s">
        <v>840</v>
      </c>
      <c r="G860" s="171" t="s">
        <v>351</v>
      </c>
      <c r="H860" s="172">
        <v>10</v>
      </c>
      <c r="I860" s="173"/>
      <c r="J860" s="174">
        <f>ROUND(I860*H860,2)</f>
        <v>0</v>
      </c>
      <c r="K860" s="170" t="s">
        <v>19</v>
      </c>
      <c r="L860" s="175"/>
      <c r="M860" s="176" t="s">
        <v>19</v>
      </c>
      <c r="N860" s="177" t="s">
        <v>43</v>
      </c>
      <c r="P860" s="132">
        <f>O860*H860</f>
        <v>0</v>
      </c>
      <c r="Q860" s="132">
        <v>1.6E-2</v>
      </c>
      <c r="R860" s="132">
        <f>Q860*H860</f>
        <v>0.16</v>
      </c>
      <c r="S860" s="132">
        <v>0</v>
      </c>
      <c r="T860" s="133">
        <f>S860*H860</f>
        <v>0</v>
      </c>
      <c r="AR860" s="134" t="s">
        <v>439</v>
      </c>
      <c r="AT860" s="134" t="s">
        <v>358</v>
      </c>
      <c r="AU860" s="134" t="s">
        <v>82</v>
      </c>
      <c r="AY860" s="17" t="s">
        <v>127</v>
      </c>
      <c r="BE860" s="135">
        <f>IF(N860="základní",J860,0)</f>
        <v>0</v>
      </c>
      <c r="BF860" s="135">
        <f>IF(N860="snížená",J860,0)</f>
        <v>0</v>
      </c>
      <c r="BG860" s="135">
        <f>IF(N860="zákl. přenesená",J860,0)</f>
        <v>0</v>
      </c>
      <c r="BH860" s="135">
        <f>IF(N860="sníž. přenesená",J860,0)</f>
        <v>0</v>
      </c>
      <c r="BI860" s="135">
        <f>IF(N860="nulová",J860,0)</f>
        <v>0</v>
      </c>
      <c r="BJ860" s="17" t="s">
        <v>80</v>
      </c>
      <c r="BK860" s="135">
        <f>ROUND(I860*H860,2)</f>
        <v>0</v>
      </c>
      <c r="BL860" s="17" t="s">
        <v>336</v>
      </c>
      <c r="BM860" s="134" t="s">
        <v>841</v>
      </c>
    </row>
    <row r="861" spans="2:65" s="13" customFormat="1" ht="11.25">
      <c r="B861" s="147"/>
      <c r="D861" s="141" t="s">
        <v>139</v>
      </c>
      <c r="E861" s="148" t="s">
        <v>19</v>
      </c>
      <c r="F861" s="149" t="s">
        <v>834</v>
      </c>
      <c r="H861" s="150">
        <v>10</v>
      </c>
      <c r="I861" s="151"/>
      <c r="L861" s="147"/>
      <c r="M861" s="152"/>
      <c r="T861" s="153"/>
      <c r="AT861" s="148" t="s">
        <v>139</v>
      </c>
      <c r="AU861" s="148" t="s">
        <v>82</v>
      </c>
      <c r="AV861" s="13" t="s">
        <v>82</v>
      </c>
      <c r="AW861" s="13" t="s">
        <v>33</v>
      </c>
      <c r="AX861" s="13" t="s">
        <v>80</v>
      </c>
      <c r="AY861" s="148" t="s">
        <v>127</v>
      </c>
    </row>
    <row r="862" spans="2:65" s="1" customFormat="1" ht="24.2" customHeight="1">
      <c r="B862" s="32"/>
      <c r="C862" s="168" t="s">
        <v>842</v>
      </c>
      <c r="D862" s="168" t="s">
        <v>358</v>
      </c>
      <c r="E862" s="169" t="s">
        <v>843</v>
      </c>
      <c r="F862" s="170" t="s">
        <v>844</v>
      </c>
      <c r="G862" s="171" t="s">
        <v>351</v>
      </c>
      <c r="H862" s="172">
        <v>9</v>
      </c>
      <c r="I862" s="173"/>
      <c r="J862" s="174">
        <f>ROUND(I862*H862,2)</f>
        <v>0</v>
      </c>
      <c r="K862" s="170" t="s">
        <v>19</v>
      </c>
      <c r="L862" s="175"/>
      <c r="M862" s="176" t="s">
        <v>19</v>
      </c>
      <c r="N862" s="177" t="s">
        <v>43</v>
      </c>
      <c r="P862" s="132">
        <f>O862*H862</f>
        <v>0</v>
      </c>
      <c r="Q862" s="132">
        <v>1.7500000000000002E-2</v>
      </c>
      <c r="R862" s="132">
        <f>Q862*H862</f>
        <v>0.15750000000000003</v>
      </c>
      <c r="S862" s="132">
        <v>0</v>
      </c>
      <c r="T862" s="133">
        <f>S862*H862</f>
        <v>0</v>
      </c>
      <c r="AR862" s="134" t="s">
        <v>439</v>
      </c>
      <c r="AT862" s="134" t="s">
        <v>358</v>
      </c>
      <c r="AU862" s="134" t="s">
        <v>82</v>
      </c>
      <c r="AY862" s="17" t="s">
        <v>127</v>
      </c>
      <c r="BE862" s="135">
        <f>IF(N862="základní",J862,0)</f>
        <v>0</v>
      </c>
      <c r="BF862" s="135">
        <f>IF(N862="snížená",J862,0)</f>
        <v>0</v>
      </c>
      <c r="BG862" s="135">
        <f>IF(N862="zákl. přenesená",J862,0)</f>
        <v>0</v>
      </c>
      <c r="BH862" s="135">
        <f>IF(N862="sníž. přenesená",J862,0)</f>
        <v>0</v>
      </c>
      <c r="BI862" s="135">
        <f>IF(N862="nulová",J862,0)</f>
        <v>0</v>
      </c>
      <c r="BJ862" s="17" t="s">
        <v>80</v>
      </c>
      <c r="BK862" s="135">
        <f>ROUND(I862*H862,2)</f>
        <v>0</v>
      </c>
      <c r="BL862" s="17" t="s">
        <v>336</v>
      </c>
      <c r="BM862" s="134" t="s">
        <v>845</v>
      </c>
    </row>
    <row r="863" spans="2:65" s="13" customFormat="1" ht="11.25">
      <c r="B863" s="147"/>
      <c r="D863" s="141" t="s">
        <v>139</v>
      </c>
      <c r="E863" s="148" t="s">
        <v>19</v>
      </c>
      <c r="F863" s="149" t="s">
        <v>835</v>
      </c>
      <c r="H863" s="150">
        <v>9</v>
      </c>
      <c r="I863" s="151"/>
      <c r="L863" s="147"/>
      <c r="M863" s="152"/>
      <c r="T863" s="153"/>
      <c r="AT863" s="148" t="s">
        <v>139</v>
      </c>
      <c r="AU863" s="148" t="s">
        <v>82</v>
      </c>
      <c r="AV863" s="13" t="s">
        <v>82</v>
      </c>
      <c r="AW863" s="13" t="s">
        <v>33</v>
      </c>
      <c r="AX863" s="13" t="s">
        <v>80</v>
      </c>
      <c r="AY863" s="148" t="s">
        <v>127</v>
      </c>
    </row>
    <row r="864" spans="2:65" s="1" customFormat="1" ht="24.2" customHeight="1">
      <c r="B864" s="32"/>
      <c r="C864" s="168" t="s">
        <v>846</v>
      </c>
      <c r="D864" s="168" t="s">
        <v>358</v>
      </c>
      <c r="E864" s="169" t="s">
        <v>847</v>
      </c>
      <c r="F864" s="170" t="s">
        <v>848</v>
      </c>
      <c r="G864" s="171" t="s">
        <v>351</v>
      </c>
      <c r="H864" s="172">
        <v>49</v>
      </c>
      <c r="I864" s="173"/>
      <c r="J864" s="174">
        <f>ROUND(I864*H864,2)</f>
        <v>0</v>
      </c>
      <c r="K864" s="170" t="s">
        <v>19</v>
      </c>
      <c r="L864" s="175"/>
      <c r="M864" s="176" t="s">
        <v>19</v>
      </c>
      <c r="N864" s="177" t="s">
        <v>43</v>
      </c>
      <c r="P864" s="132">
        <f>O864*H864</f>
        <v>0</v>
      </c>
      <c r="Q864" s="132">
        <v>1.95E-2</v>
      </c>
      <c r="R864" s="132">
        <f>Q864*H864</f>
        <v>0.95550000000000002</v>
      </c>
      <c r="S864" s="132">
        <v>0</v>
      </c>
      <c r="T864" s="133">
        <f>S864*H864</f>
        <v>0</v>
      </c>
      <c r="AR864" s="134" t="s">
        <v>439</v>
      </c>
      <c r="AT864" s="134" t="s">
        <v>358</v>
      </c>
      <c r="AU864" s="134" t="s">
        <v>82</v>
      </c>
      <c r="AY864" s="17" t="s">
        <v>127</v>
      </c>
      <c r="BE864" s="135">
        <f>IF(N864="základní",J864,0)</f>
        <v>0</v>
      </c>
      <c r="BF864" s="135">
        <f>IF(N864="snížená",J864,0)</f>
        <v>0</v>
      </c>
      <c r="BG864" s="135">
        <f>IF(N864="zákl. přenesená",J864,0)</f>
        <v>0</v>
      </c>
      <c r="BH864" s="135">
        <f>IF(N864="sníž. přenesená",J864,0)</f>
        <v>0</v>
      </c>
      <c r="BI864" s="135">
        <f>IF(N864="nulová",J864,0)</f>
        <v>0</v>
      </c>
      <c r="BJ864" s="17" t="s">
        <v>80</v>
      </c>
      <c r="BK864" s="135">
        <f>ROUND(I864*H864,2)</f>
        <v>0</v>
      </c>
      <c r="BL864" s="17" t="s">
        <v>336</v>
      </c>
      <c r="BM864" s="134" t="s">
        <v>849</v>
      </c>
    </row>
    <row r="865" spans="2:65" s="13" customFormat="1" ht="11.25">
      <c r="B865" s="147"/>
      <c r="D865" s="141" t="s">
        <v>139</v>
      </c>
      <c r="E865" s="148" t="s">
        <v>19</v>
      </c>
      <c r="F865" s="149" t="s">
        <v>836</v>
      </c>
      <c r="H865" s="150">
        <v>31</v>
      </c>
      <c r="I865" s="151"/>
      <c r="L865" s="147"/>
      <c r="M865" s="152"/>
      <c r="T865" s="153"/>
      <c r="AT865" s="148" t="s">
        <v>139</v>
      </c>
      <c r="AU865" s="148" t="s">
        <v>82</v>
      </c>
      <c r="AV865" s="13" t="s">
        <v>82</v>
      </c>
      <c r="AW865" s="13" t="s">
        <v>33</v>
      </c>
      <c r="AX865" s="13" t="s">
        <v>72</v>
      </c>
      <c r="AY865" s="148" t="s">
        <v>127</v>
      </c>
    </row>
    <row r="866" spans="2:65" s="13" customFormat="1" ht="11.25">
      <c r="B866" s="147"/>
      <c r="D866" s="141" t="s">
        <v>139</v>
      </c>
      <c r="E866" s="148" t="s">
        <v>19</v>
      </c>
      <c r="F866" s="149" t="s">
        <v>837</v>
      </c>
      <c r="H866" s="150">
        <v>18</v>
      </c>
      <c r="I866" s="151"/>
      <c r="L866" s="147"/>
      <c r="M866" s="152"/>
      <c r="T866" s="153"/>
      <c r="AT866" s="148" t="s">
        <v>139</v>
      </c>
      <c r="AU866" s="148" t="s">
        <v>82</v>
      </c>
      <c r="AV866" s="13" t="s">
        <v>82</v>
      </c>
      <c r="AW866" s="13" t="s">
        <v>33</v>
      </c>
      <c r="AX866" s="13" t="s">
        <v>72</v>
      </c>
      <c r="AY866" s="148" t="s">
        <v>127</v>
      </c>
    </row>
    <row r="867" spans="2:65" s="14" customFormat="1" ht="11.25">
      <c r="B867" s="154"/>
      <c r="D867" s="141" t="s">
        <v>139</v>
      </c>
      <c r="E867" s="155" t="s">
        <v>19</v>
      </c>
      <c r="F867" s="156" t="s">
        <v>145</v>
      </c>
      <c r="H867" s="157">
        <v>49</v>
      </c>
      <c r="I867" s="158"/>
      <c r="L867" s="154"/>
      <c r="M867" s="159"/>
      <c r="T867" s="160"/>
      <c r="AT867" s="155" t="s">
        <v>139</v>
      </c>
      <c r="AU867" s="155" t="s">
        <v>82</v>
      </c>
      <c r="AV867" s="14" t="s">
        <v>135</v>
      </c>
      <c r="AW867" s="14" t="s">
        <v>33</v>
      </c>
      <c r="AX867" s="14" t="s">
        <v>80</v>
      </c>
      <c r="AY867" s="155" t="s">
        <v>127</v>
      </c>
    </row>
    <row r="868" spans="2:65" s="1" customFormat="1" ht="37.9" customHeight="1">
      <c r="B868" s="32"/>
      <c r="C868" s="123" t="s">
        <v>850</v>
      </c>
      <c r="D868" s="123" t="s">
        <v>130</v>
      </c>
      <c r="E868" s="124" t="s">
        <v>851</v>
      </c>
      <c r="F868" s="125" t="s">
        <v>852</v>
      </c>
      <c r="G868" s="126" t="s">
        <v>351</v>
      </c>
      <c r="H868" s="127">
        <v>25</v>
      </c>
      <c r="I868" s="128"/>
      <c r="J868" s="129">
        <f>ROUND(I868*H868,2)</f>
        <v>0</v>
      </c>
      <c r="K868" s="125" t="s">
        <v>134</v>
      </c>
      <c r="L868" s="32"/>
      <c r="M868" s="130" t="s">
        <v>19</v>
      </c>
      <c r="N868" s="131" t="s">
        <v>43</v>
      </c>
      <c r="P868" s="132">
        <f>O868*H868</f>
        <v>0</v>
      </c>
      <c r="Q868" s="132">
        <v>0</v>
      </c>
      <c r="R868" s="132">
        <f>Q868*H868</f>
        <v>0</v>
      </c>
      <c r="S868" s="132">
        <v>0</v>
      </c>
      <c r="T868" s="133">
        <f>S868*H868</f>
        <v>0</v>
      </c>
      <c r="AR868" s="134" t="s">
        <v>336</v>
      </c>
      <c r="AT868" s="134" t="s">
        <v>130</v>
      </c>
      <c r="AU868" s="134" t="s">
        <v>82</v>
      </c>
      <c r="AY868" s="17" t="s">
        <v>127</v>
      </c>
      <c r="BE868" s="135">
        <f>IF(N868="základní",J868,0)</f>
        <v>0</v>
      </c>
      <c r="BF868" s="135">
        <f>IF(N868="snížená",J868,0)</f>
        <v>0</v>
      </c>
      <c r="BG868" s="135">
        <f>IF(N868="zákl. přenesená",J868,0)</f>
        <v>0</v>
      </c>
      <c r="BH868" s="135">
        <f>IF(N868="sníž. přenesená",J868,0)</f>
        <v>0</v>
      </c>
      <c r="BI868" s="135">
        <f>IF(N868="nulová",J868,0)</f>
        <v>0</v>
      </c>
      <c r="BJ868" s="17" t="s">
        <v>80</v>
      </c>
      <c r="BK868" s="135">
        <f>ROUND(I868*H868,2)</f>
        <v>0</v>
      </c>
      <c r="BL868" s="17" t="s">
        <v>336</v>
      </c>
      <c r="BM868" s="134" t="s">
        <v>853</v>
      </c>
    </row>
    <row r="869" spans="2:65" s="1" customFormat="1" ht="11.25">
      <c r="B869" s="32"/>
      <c r="D869" s="136" t="s">
        <v>137</v>
      </c>
      <c r="F869" s="137" t="s">
        <v>854</v>
      </c>
      <c r="I869" s="138"/>
      <c r="L869" s="32"/>
      <c r="M869" s="139"/>
      <c r="T869" s="53"/>
      <c r="AT869" s="17" t="s">
        <v>137</v>
      </c>
      <c r="AU869" s="17" t="s">
        <v>82</v>
      </c>
    </row>
    <row r="870" spans="2:65" s="13" customFormat="1" ht="11.25">
      <c r="B870" s="147"/>
      <c r="D870" s="141" t="s">
        <v>139</v>
      </c>
      <c r="E870" s="148" t="s">
        <v>19</v>
      </c>
      <c r="F870" s="149" t="s">
        <v>855</v>
      </c>
      <c r="H870" s="150">
        <v>17</v>
      </c>
      <c r="I870" s="151"/>
      <c r="L870" s="147"/>
      <c r="M870" s="152"/>
      <c r="T870" s="153"/>
      <c r="AT870" s="148" t="s">
        <v>139</v>
      </c>
      <c r="AU870" s="148" t="s">
        <v>82</v>
      </c>
      <c r="AV870" s="13" t="s">
        <v>82</v>
      </c>
      <c r="AW870" s="13" t="s">
        <v>33</v>
      </c>
      <c r="AX870" s="13" t="s">
        <v>72</v>
      </c>
      <c r="AY870" s="148" t="s">
        <v>127</v>
      </c>
    </row>
    <row r="871" spans="2:65" s="13" customFormat="1" ht="11.25">
      <c r="B871" s="147"/>
      <c r="D871" s="141" t="s">
        <v>139</v>
      </c>
      <c r="E871" s="148" t="s">
        <v>19</v>
      </c>
      <c r="F871" s="149" t="s">
        <v>856</v>
      </c>
      <c r="H871" s="150">
        <v>7</v>
      </c>
      <c r="I871" s="151"/>
      <c r="L871" s="147"/>
      <c r="M871" s="152"/>
      <c r="T871" s="153"/>
      <c r="AT871" s="148" t="s">
        <v>139</v>
      </c>
      <c r="AU871" s="148" t="s">
        <v>82</v>
      </c>
      <c r="AV871" s="13" t="s">
        <v>82</v>
      </c>
      <c r="AW871" s="13" t="s">
        <v>33</v>
      </c>
      <c r="AX871" s="13" t="s">
        <v>72</v>
      </c>
      <c r="AY871" s="148" t="s">
        <v>127</v>
      </c>
    </row>
    <row r="872" spans="2:65" s="13" customFormat="1" ht="11.25">
      <c r="B872" s="147"/>
      <c r="D872" s="141" t="s">
        <v>139</v>
      </c>
      <c r="E872" s="148" t="s">
        <v>19</v>
      </c>
      <c r="F872" s="149" t="s">
        <v>857</v>
      </c>
      <c r="H872" s="150">
        <v>1</v>
      </c>
      <c r="I872" s="151"/>
      <c r="L872" s="147"/>
      <c r="M872" s="152"/>
      <c r="T872" s="153"/>
      <c r="AT872" s="148" t="s">
        <v>139</v>
      </c>
      <c r="AU872" s="148" t="s">
        <v>82</v>
      </c>
      <c r="AV872" s="13" t="s">
        <v>82</v>
      </c>
      <c r="AW872" s="13" t="s">
        <v>33</v>
      </c>
      <c r="AX872" s="13" t="s">
        <v>72</v>
      </c>
      <c r="AY872" s="148" t="s">
        <v>127</v>
      </c>
    </row>
    <row r="873" spans="2:65" s="14" customFormat="1" ht="11.25">
      <c r="B873" s="154"/>
      <c r="D873" s="141" t="s">
        <v>139</v>
      </c>
      <c r="E873" s="155" t="s">
        <v>19</v>
      </c>
      <c r="F873" s="156" t="s">
        <v>145</v>
      </c>
      <c r="H873" s="157">
        <v>25</v>
      </c>
      <c r="I873" s="158"/>
      <c r="L873" s="154"/>
      <c r="M873" s="159"/>
      <c r="T873" s="160"/>
      <c r="AT873" s="155" t="s">
        <v>139</v>
      </c>
      <c r="AU873" s="155" t="s">
        <v>82</v>
      </c>
      <c r="AV873" s="14" t="s">
        <v>135</v>
      </c>
      <c r="AW873" s="14" t="s">
        <v>33</v>
      </c>
      <c r="AX873" s="14" t="s">
        <v>80</v>
      </c>
      <c r="AY873" s="155" t="s">
        <v>127</v>
      </c>
    </row>
    <row r="874" spans="2:65" s="1" customFormat="1" ht="24.2" customHeight="1">
      <c r="B874" s="32"/>
      <c r="C874" s="168" t="s">
        <v>858</v>
      </c>
      <c r="D874" s="168" t="s">
        <v>358</v>
      </c>
      <c r="E874" s="169" t="s">
        <v>859</v>
      </c>
      <c r="F874" s="170" t="s">
        <v>860</v>
      </c>
      <c r="G874" s="171" t="s">
        <v>351</v>
      </c>
      <c r="H874" s="172">
        <v>24</v>
      </c>
      <c r="I874" s="173"/>
      <c r="J874" s="174">
        <f>ROUND(I874*H874,2)</f>
        <v>0</v>
      </c>
      <c r="K874" s="170" t="s">
        <v>19</v>
      </c>
      <c r="L874" s="175"/>
      <c r="M874" s="176" t="s">
        <v>19</v>
      </c>
      <c r="N874" s="177" t="s">
        <v>43</v>
      </c>
      <c r="P874" s="132">
        <f>O874*H874</f>
        <v>0</v>
      </c>
      <c r="Q874" s="132">
        <v>2.0500000000000001E-2</v>
      </c>
      <c r="R874" s="132">
        <f>Q874*H874</f>
        <v>0.49199999999999999</v>
      </c>
      <c r="S874" s="132">
        <v>0</v>
      </c>
      <c r="T874" s="133">
        <f>S874*H874</f>
        <v>0</v>
      </c>
      <c r="AR874" s="134" t="s">
        <v>439</v>
      </c>
      <c r="AT874" s="134" t="s">
        <v>358</v>
      </c>
      <c r="AU874" s="134" t="s">
        <v>82</v>
      </c>
      <c r="AY874" s="17" t="s">
        <v>127</v>
      </c>
      <c r="BE874" s="135">
        <f>IF(N874="základní",J874,0)</f>
        <v>0</v>
      </c>
      <c r="BF874" s="135">
        <f>IF(N874="snížená",J874,0)</f>
        <v>0</v>
      </c>
      <c r="BG874" s="135">
        <f>IF(N874="zákl. přenesená",J874,0)</f>
        <v>0</v>
      </c>
      <c r="BH874" s="135">
        <f>IF(N874="sníž. přenesená",J874,0)</f>
        <v>0</v>
      </c>
      <c r="BI874" s="135">
        <f>IF(N874="nulová",J874,0)</f>
        <v>0</v>
      </c>
      <c r="BJ874" s="17" t="s">
        <v>80</v>
      </c>
      <c r="BK874" s="135">
        <f>ROUND(I874*H874,2)</f>
        <v>0</v>
      </c>
      <c r="BL874" s="17" t="s">
        <v>336</v>
      </c>
      <c r="BM874" s="134" t="s">
        <v>861</v>
      </c>
    </row>
    <row r="875" spans="2:65" s="13" customFormat="1" ht="11.25">
      <c r="B875" s="147"/>
      <c r="D875" s="141" t="s">
        <v>139</v>
      </c>
      <c r="E875" s="148" t="s">
        <v>19</v>
      </c>
      <c r="F875" s="149" t="s">
        <v>855</v>
      </c>
      <c r="H875" s="150">
        <v>17</v>
      </c>
      <c r="I875" s="151"/>
      <c r="L875" s="147"/>
      <c r="M875" s="152"/>
      <c r="T875" s="153"/>
      <c r="AT875" s="148" t="s">
        <v>139</v>
      </c>
      <c r="AU875" s="148" t="s">
        <v>82</v>
      </c>
      <c r="AV875" s="13" t="s">
        <v>82</v>
      </c>
      <c r="AW875" s="13" t="s">
        <v>33</v>
      </c>
      <c r="AX875" s="13" t="s">
        <v>72</v>
      </c>
      <c r="AY875" s="148" t="s">
        <v>127</v>
      </c>
    </row>
    <row r="876" spans="2:65" s="13" customFormat="1" ht="11.25">
      <c r="B876" s="147"/>
      <c r="D876" s="141" t="s">
        <v>139</v>
      </c>
      <c r="E876" s="148" t="s">
        <v>19</v>
      </c>
      <c r="F876" s="149" t="s">
        <v>856</v>
      </c>
      <c r="H876" s="150">
        <v>7</v>
      </c>
      <c r="I876" s="151"/>
      <c r="L876" s="147"/>
      <c r="M876" s="152"/>
      <c r="T876" s="153"/>
      <c r="AT876" s="148" t="s">
        <v>139</v>
      </c>
      <c r="AU876" s="148" t="s">
        <v>82</v>
      </c>
      <c r="AV876" s="13" t="s">
        <v>82</v>
      </c>
      <c r="AW876" s="13" t="s">
        <v>33</v>
      </c>
      <c r="AX876" s="13" t="s">
        <v>72</v>
      </c>
      <c r="AY876" s="148" t="s">
        <v>127</v>
      </c>
    </row>
    <row r="877" spans="2:65" s="14" customFormat="1" ht="11.25">
      <c r="B877" s="154"/>
      <c r="D877" s="141" t="s">
        <v>139</v>
      </c>
      <c r="E877" s="155" t="s">
        <v>19</v>
      </c>
      <c r="F877" s="156" t="s">
        <v>145</v>
      </c>
      <c r="H877" s="157">
        <v>24</v>
      </c>
      <c r="I877" s="158"/>
      <c r="L877" s="154"/>
      <c r="M877" s="159"/>
      <c r="T877" s="160"/>
      <c r="AT877" s="155" t="s">
        <v>139</v>
      </c>
      <c r="AU877" s="155" t="s">
        <v>82</v>
      </c>
      <c r="AV877" s="14" t="s">
        <v>135</v>
      </c>
      <c r="AW877" s="14" t="s">
        <v>33</v>
      </c>
      <c r="AX877" s="14" t="s">
        <v>80</v>
      </c>
      <c r="AY877" s="155" t="s">
        <v>127</v>
      </c>
    </row>
    <row r="878" spans="2:65" s="1" customFormat="1" ht="24.2" customHeight="1">
      <c r="B878" s="32"/>
      <c r="C878" s="168" t="s">
        <v>862</v>
      </c>
      <c r="D878" s="168" t="s">
        <v>358</v>
      </c>
      <c r="E878" s="169" t="s">
        <v>863</v>
      </c>
      <c r="F878" s="170" t="s">
        <v>864</v>
      </c>
      <c r="G878" s="171" t="s">
        <v>351</v>
      </c>
      <c r="H878" s="172">
        <v>1</v>
      </c>
      <c r="I878" s="173"/>
      <c r="J878" s="174">
        <f>ROUND(I878*H878,2)</f>
        <v>0</v>
      </c>
      <c r="K878" s="170" t="s">
        <v>19</v>
      </c>
      <c r="L878" s="175"/>
      <c r="M878" s="176" t="s">
        <v>19</v>
      </c>
      <c r="N878" s="177" t="s">
        <v>43</v>
      </c>
      <c r="P878" s="132">
        <f>O878*H878</f>
        <v>0</v>
      </c>
      <c r="Q878" s="132">
        <v>2.1499999999999998E-2</v>
      </c>
      <c r="R878" s="132">
        <f>Q878*H878</f>
        <v>2.1499999999999998E-2</v>
      </c>
      <c r="S878" s="132">
        <v>0</v>
      </c>
      <c r="T878" s="133">
        <f>S878*H878</f>
        <v>0</v>
      </c>
      <c r="AR878" s="134" t="s">
        <v>439</v>
      </c>
      <c r="AT878" s="134" t="s">
        <v>358</v>
      </c>
      <c r="AU878" s="134" t="s">
        <v>82</v>
      </c>
      <c r="AY878" s="17" t="s">
        <v>127</v>
      </c>
      <c r="BE878" s="135">
        <f>IF(N878="základní",J878,0)</f>
        <v>0</v>
      </c>
      <c r="BF878" s="135">
        <f>IF(N878="snížená",J878,0)</f>
        <v>0</v>
      </c>
      <c r="BG878" s="135">
        <f>IF(N878="zákl. přenesená",J878,0)</f>
        <v>0</v>
      </c>
      <c r="BH878" s="135">
        <f>IF(N878="sníž. přenesená",J878,0)</f>
        <v>0</v>
      </c>
      <c r="BI878" s="135">
        <f>IF(N878="nulová",J878,0)</f>
        <v>0</v>
      </c>
      <c r="BJ878" s="17" t="s">
        <v>80</v>
      </c>
      <c r="BK878" s="135">
        <f>ROUND(I878*H878,2)</f>
        <v>0</v>
      </c>
      <c r="BL878" s="17" t="s">
        <v>336</v>
      </c>
      <c r="BM878" s="134" t="s">
        <v>865</v>
      </c>
    </row>
    <row r="879" spans="2:65" s="13" customFormat="1" ht="11.25">
      <c r="B879" s="147"/>
      <c r="D879" s="141" t="s">
        <v>139</v>
      </c>
      <c r="E879" s="148" t="s">
        <v>19</v>
      </c>
      <c r="F879" s="149" t="s">
        <v>857</v>
      </c>
      <c r="H879" s="150">
        <v>1</v>
      </c>
      <c r="I879" s="151"/>
      <c r="L879" s="147"/>
      <c r="M879" s="152"/>
      <c r="T879" s="153"/>
      <c r="AT879" s="148" t="s">
        <v>139</v>
      </c>
      <c r="AU879" s="148" t="s">
        <v>82</v>
      </c>
      <c r="AV879" s="13" t="s">
        <v>82</v>
      </c>
      <c r="AW879" s="13" t="s">
        <v>33</v>
      </c>
      <c r="AX879" s="13" t="s">
        <v>80</v>
      </c>
      <c r="AY879" s="148" t="s">
        <v>127</v>
      </c>
    </row>
    <row r="880" spans="2:65" s="1" customFormat="1" ht="37.9" customHeight="1">
      <c r="B880" s="32"/>
      <c r="C880" s="123" t="s">
        <v>866</v>
      </c>
      <c r="D880" s="123" t="s">
        <v>130</v>
      </c>
      <c r="E880" s="124" t="s">
        <v>867</v>
      </c>
      <c r="F880" s="125" t="s">
        <v>868</v>
      </c>
      <c r="G880" s="126" t="s">
        <v>351</v>
      </c>
      <c r="H880" s="127">
        <v>8</v>
      </c>
      <c r="I880" s="128"/>
      <c r="J880" s="129">
        <f>ROUND(I880*H880,2)</f>
        <v>0</v>
      </c>
      <c r="K880" s="125" t="s">
        <v>134</v>
      </c>
      <c r="L880" s="32"/>
      <c r="M880" s="130" t="s">
        <v>19</v>
      </c>
      <c r="N880" s="131" t="s">
        <v>43</v>
      </c>
      <c r="P880" s="132">
        <f>O880*H880</f>
        <v>0</v>
      </c>
      <c r="Q880" s="132">
        <v>0</v>
      </c>
      <c r="R880" s="132">
        <f>Q880*H880</f>
        <v>0</v>
      </c>
      <c r="S880" s="132">
        <v>0</v>
      </c>
      <c r="T880" s="133">
        <f>S880*H880</f>
        <v>0</v>
      </c>
      <c r="AR880" s="134" t="s">
        <v>336</v>
      </c>
      <c r="AT880" s="134" t="s">
        <v>130</v>
      </c>
      <c r="AU880" s="134" t="s">
        <v>82</v>
      </c>
      <c r="AY880" s="17" t="s">
        <v>127</v>
      </c>
      <c r="BE880" s="135">
        <f>IF(N880="základní",J880,0)</f>
        <v>0</v>
      </c>
      <c r="BF880" s="135">
        <f>IF(N880="snížená",J880,0)</f>
        <v>0</v>
      </c>
      <c r="BG880" s="135">
        <f>IF(N880="zákl. přenesená",J880,0)</f>
        <v>0</v>
      </c>
      <c r="BH880" s="135">
        <f>IF(N880="sníž. přenesená",J880,0)</f>
        <v>0</v>
      </c>
      <c r="BI880" s="135">
        <f>IF(N880="nulová",J880,0)</f>
        <v>0</v>
      </c>
      <c r="BJ880" s="17" t="s">
        <v>80</v>
      </c>
      <c r="BK880" s="135">
        <f>ROUND(I880*H880,2)</f>
        <v>0</v>
      </c>
      <c r="BL880" s="17" t="s">
        <v>336</v>
      </c>
      <c r="BM880" s="134" t="s">
        <v>869</v>
      </c>
    </row>
    <row r="881" spans="2:65" s="1" customFormat="1" ht="11.25">
      <c r="B881" s="32"/>
      <c r="D881" s="136" t="s">
        <v>137</v>
      </c>
      <c r="F881" s="137" t="s">
        <v>870</v>
      </c>
      <c r="I881" s="138"/>
      <c r="L881" s="32"/>
      <c r="M881" s="139"/>
      <c r="T881" s="53"/>
      <c r="AT881" s="17" t="s">
        <v>137</v>
      </c>
      <c r="AU881" s="17" t="s">
        <v>82</v>
      </c>
    </row>
    <row r="882" spans="2:65" s="12" customFormat="1" ht="11.25">
      <c r="B882" s="140"/>
      <c r="D882" s="141" t="s">
        <v>139</v>
      </c>
      <c r="E882" s="142" t="s">
        <v>19</v>
      </c>
      <c r="F882" s="143" t="s">
        <v>871</v>
      </c>
      <c r="H882" s="142" t="s">
        <v>19</v>
      </c>
      <c r="I882" s="144"/>
      <c r="L882" s="140"/>
      <c r="M882" s="145"/>
      <c r="T882" s="146"/>
      <c r="AT882" s="142" t="s">
        <v>139</v>
      </c>
      <c r="AU882" s="142" t="s">
        <v>82</v>
      </c>
      <c r="AV882" s="12" t="s">
        <v>80</v>
      </c>
      <c r="AW882" s="12" t="s">
        <v>33</v>
      </c>
      <c r="AX882" s="12" t="s">
        <v>72</v>
      </c>
      <c r="AY882" s="142" t="s">
        <v>127</v>
      </c>
    </row>
    <row r="883" spans="2:65" s="13" customFormat="1" ht="11.25">
      <c r="B883" s="147"/>
      <c r="D883" s="141" t="s">
        <v>139</v>
      </c>
      <c r="E883" s="148" t="s">
        <v>19</v>
      </c>
      <c r="F883" s="149" t="s">
        <v>872</v>
      </c>
      <c r="H883" s="150">
        <v>2</v>
      </c>
      <c r="I883" s="151"/>
      <c r="L883" s="147"/>
      <c r="M883" s="152"/>
      <c r="T883" s="153"/>
      <c r="AT883" s="148" t="s">
        <v>139</v>
      </c>
      <c r="AU883" s="148" t="s">
        <v>82</v>
      </c>
      <c r="AV883" s="13" t="s">
        <v>82</v>
      </c>
      <c r="AW883" s="13" t="s">
        <v>33</v>
      </c>
      <c r="AX883" s="13" t="s">
        <v>72</v>
      </c>
      <c r="AY883" s="148" t="s">
        <v>127</v>
      </c>
    </row>
    <row r="884" spans="2:65" s="13" customFormat="1" ht="11.25">
      <c r="B884" s="147"/>
      <c r="D884" s="141" t="s">
        <v>139</v>
      </c>
      <c r="E884" s="148" t="s">
        <v>19</v>
      </c>
      <c r="F884" s="149" t="s">
        <v>873</v>
      </c>
      <c r="H884" s="150">
        <v>6</v>
      </c>
      <c r="I884" s="151"/>
      <c r="L884" s="147"/>
      <c r="M884" s="152"/>
      <c r="T884" s="153"/>
      <c r="AT884" s="148" t="s">
        <v>139</v>
      </c>
      <c r="AU884" s="148" t="s">
        <v>82</v>
      </c>
      <c r="AV884" s="13" t="s">
        <v>82</v>
      </c>
      <c r="AW884" s="13" t="s">
        <v>33</v>
      </c>
      <c r="AX884" s="13" t="s">
        <v>72</v>
      </c>
      <c r="AY884" s="148" t="s">
        <v>127</v>
      </c>
    </row>
    <row r="885" spans="2:65" s="14" customFormat="1" ht="11.25">
      <c r="B885" s="154"/>
      <c r="D885" s="141" t="s">
        <v>139</v>
      </c>
      <c r="E885" s="155" t="s">
        <v>19</v>
      </c>
      <c r="F885" s="156" t="s">
        <v>145</v>
      </c>
      <c r="H885" s="157">
        <v>8</v>
      </c>
      <c r="I885" s="158"/>
      <c r="L885" s="154"/>
      <c r="M885" s="159"/>
      <c r="T885" s="160"/>
      <c r="AT885" s="155" t="s">
        <v>139</v>
      </c>
      <c r="AU885" s="155" t="s">
        <v>82</v>
      </c>
      <c r="AV885" s="14" t="s">
        <v>135</v>
      </c>
      <c r="AW885" s="14" t="s">
        <v>33</v>
      </c>
      <c r="AX885" s="14" t="s">
        <v>80</v>
      </c>
      <c r="AY885" s="155" t="s">
        <v>127</v>
      </c>
    </row>
    <row r="886" spans="2:65" s="1" customFormat="1" ht="24.2" customHeight="1">
      <c r="B886" s="32"/>
      <c r="C886" s="168" t="s">
        <v>874</v>
      </c>
      <c r="D886" s="168" t="s">
        <v>358</v>
      </c>
      <c r="E886" s="169" t="s">
        <v>875</v>
      </c>
      <c r="F886" s="170" t="s">
        <v>876</v>
      </c>
      <c r="G886" s="171" t="s">
        <v>351</v>
      </c>
      <c r="H886" s="172">
        <v>2</v>
      </c>
      <c r="I886" s="173"/>
      <c r="J886" s="174">
        <f>ROUND(I886*H886,2)</f>
        <v>0</v>
      </c>
      <c r="K886" s="170" t="s">
        <v>19</v>
      </c>
      <c r="L886" s="175"/>
      <c r="M886" s="176" t="s">
        <v>19</v>
      </c>
      <c r="N886" s="177" t="s">
        <v>43</v>
      </c>
      <c r="P886" s="132">
        <f>O886*H886</f>
        <v>0</v>
      </c>
      <c r="Q886" s="132">
        <v>3.2000000000000001E-2</v>
      </c>
      <c r="R886" s="132">
        <f>Q886*H886</f>
        <v>6.4000000000000001E-2</v>
      </c>
      <c r="S886" s="132">
        <v>0</v>
      </c>
      <c r="T886" s="133">
        <f>S886*H886</f>
        <v>0</v>
      </c>
      <c r="AR886" s="134" t="s">
        <v>439</v>
      </c>
      <c r="AT886" s="134" t="s">
        <v>358</v>
      </c>
      <c r="AU886" s="134" t="s">
        <v>82</v>
      </c>
      <c r="AY886" s="17" t="s">
        <v>127</v>
      </c>
      <c r="BE886" s="135">
        <f>IF(N886="základní",J886,0)</f>
        <v>0</v>
      </c>
      <c r="BF886" s="135">
        <f>IF(N886="snížená",J886,0)</f>
        <v>0</v>
      </c>
      <c r="BG886" s="135">
        <f>IF(N886="zákl. přenesená",J886,0)</f>
        <v>0</v>
      </c>
      <c r="BH886" s="135">
        <f>IF(N886="sníž. přenesená",J886,0)</f>
        <v>0</v>
      </c>
      <c r="BI886" s="135">
        <f>IF(N886="nulová",J886,0)</f>
        <v>0</v>
      </c>
      <c r="BJ886" s="17" t="s">
        <v>80</v>
      </c>
      <c r="BK886" s="135">
        <f>ROUND(I886*H886,2)</f>
        <v>0</v>
      </c>
      <c r="BL886" s="17" t="s">
        <v>336</v>
      </c>
      <c r="BM886" s="134" t="s">
        <v>877</v>
      </c>
    </row>
    <row r="887" spans="2:65" s="13" customFormat="1" ht="11.25">
      <c r="B887" s="147"/>
      <c r="D887" s="141" t="s">
        <v>139</v>
      </c>
      <c r="E887" s="148" t="s">
        <v>19</v>
      </c>
      <c r="F887" s="149" t="s">
        <v>878</v>
      </c>
      <c r="H887" s="150">
        <v>2</v>
      </c>
      <c r="I887" s="151"/>
      <c r="L887" s="147"/>
      <c r="M887" s="152"/>
      <c r="T887" s="153"/>
      <c r="AT887" s="148" t="s">
        <v>139</v>
      </c>
      <c r="AU887" s="148" t="s">
        <v>82</v>
      </c>
      <c r="AV887" s="13" t="s">
        <v>82</v>
      </c>
      <c r="AW887" s="13" t="s">
        <v>33</v>
      </c>
      <c r="AX887" s="13" t="s">
        <v>80</v>
      </c>
      <c r="AY887" s="148" t="s">
        <v>127</v>
      </c>
    </row>
    <row r="888" spans="2:65" s="1" customFormat="1" ht="24.2" customHeight="1">
      <c r="B888" s="32"/>
      <c r="C888" s="168" t="s">
        <v>879</v>
      </c>
      <c r="D888" s="168" t="s">
        <v>358</v>
      </c>
      <c r="E888" s="169" t="s">
        <v>880</v>
      </c>
      <c r="F888" s="170" t="s">
        <v>881</v>
      </c>
      <c r="G888" s="171" t="s">
        <v>351</v>
      </c>
      <c r="H888" s="172">
        <v>6</v>
      </c>
      <c r="I888" s="173"/>
      <c r="J888" s="174">
        <f>ROUND(I888*H888,2)</f>
        <v>0</v>
      </c>
      <c r="K888" s="170" t="s">
        <v>19</v>
      </c>
      <c r="L888" s="175"/>
      <c r="M888" s="176" t="s">
        <v>19</v>
      </c>
      <c r="N888" s="177" t="s">
        <v>43</v>
      </c>
      <c r="P888" s="132">
        <f>O888*H888</f>
        <v>0</v>
      </c>
      <c r="Q888" s="132">
        <v>3.5999999999999997E-2</v>
      </c>
      <c r="R888" s="132">
        <f>Q888*H888</f>
        <v>0.21599999999999997</v>
      </c>
      <c r="S888" s="132">
        <v>0</v>
      </c>
      <c r="T888" s="133">
        <f>S888*H888</f>
        <v>0</v>
      </c>
      <c r="AR888" s="134" t="s">
        <v>439</v>
      </c>
      <c r="AT888" s="134" t="s">
        <v>358</v>
      </c>
      <c r="AU888" s="134" t="s">
        <v>82</v>
      </c>
      <c r="AY888" s="17" t="s">
        <v>127</v>
      </c>
      <c r="BE888" s="135">
        <f>IF(N888="základní",J888,0)</f>
        <v>0</v>
      </c>
      <c r="BF888" s="135">
        <f>IF(N888="snížená",J888,0)</f>
        <v>0</v>
      </c>
      <c r="BG888" s="135">
        <f>IF(N888="zákl. přenesená",J888,0)</f>
        <v>0</v>
      </c>
      <c r="BH888" s="135">
        <f>IF(N888="sníž. přenesená",J888,0)</f>
        <v>0</v>
      </c>
      <c r="BI888" s="135">
        <f>IF(N888="nulová",J888,0)</f>
        <v>0</v>
      </c>
      <c r="BJ888" s="17" t="s">
        <v>80</v>
      </c>
      <c r="BK888" s="135">
        <f>ROUND(I888*H888,2)</f>
        <v>0</v>
      </c>
      <c r="BL888" s="17" t="s">
        <v>336</v>
      </c>
      <c r="BM888" s="134" t="s">
        <v>882</v>
      </c>
    </row>
    <row r="889" spans="2:65" s="13" customFormat="1" ht="11.25">
      <c r="B889" s="147"/>
      <c r="D889" s="141" t="s">
        <v>139</v>
      </c>
      <c r="E889" s="148" t="s">
        <v>19</v>
      </c>
      <c r="F889" s="149" t="s">
        <v>873</v>
      </c>
      <c r="H889" s="150">
        <v>6</v>
      </c>
      <c r="I889" s="151"/>
      <c r="L889" s="147"/>
      <c r="M889" s="152"/>
      <c r="T889" s="153"/>
      <c r="AT889" s="148" t="s">
        <v>139</v>
      </c>
      <c r="AU889" s="148" t="s">
        <v>82</v>
      </c>
      <c r="AV889" s="13" t="s">
        <v>82</v>
      </c>
      <c r="AW889" s="13" t="s">
        <v>33</v>
      </c>
      <c r="AX889" s="13" t="s">
        <v>80</v>
      </c>
      <c r="AY889" s="148" t="s">
        <v>127</v>
      </c>
    </row>
    <row r="890" spans="2:65" s="1" customFormat="1" ht="37.9" customHeight="1">
      <c r="B890" s="32"/>
      <c r="C890" s="123" t="s">
        <v>883</v>
      </c>
      <c r="D890" s="123" t="s">
        <v>130</v>
      </c>
      <c r="E890" s="124" t="s">
        <v>884</v>
      </c>
      <c r="F890" s="125" t="s">
        <v>885</v>
      </c>
      <c r="G890" s="126" t="s">
        <v>351</v>
      </c>
      <c r="H890" s="127">
        <v>1</v>
      </c>
      <c r="I890" s="128"/>
      <c r="J890" s="129">
        <f>ROUND(I890*H890,2)</f>
        <v>0</v>
      </c>
      <c r="K890" s="125" t="s">
        <v>134</v>
      </c>
      <c r="L890" s="32"/>
      <c r="M890" s="130" t="s">
        <v>19</v>
      </c>
      <c r="N890" s="131" t="s">
        <v>43</v>
      </c>
      <c r="P890" s="132">
        <f>O890*H890</f>
        <v>0</v>
      </c>
      <c r="Q890" s="132">
        <v>0</v>
      </c>
      <c r="R890" s="132">
        <f>Q890*H890</f>
        <v>0</v>
      </c>
      <c r="S890" s="132">
        <v>0</v>
      </c>
      <c r="T890" s="133">
        <f>S890*H890</f>
        <v>0</v>
      </c>
      <c r="AR890" s="134" t="s">
        <v>336</v>
      </c>
      <c r="AT890" s="134" t="s">
        <v>130</v>
      </c>
      <c r="AU890" s="134" t="s">
        <v>82</v>
      </c>
      <c r="AY890" s="17" t="s">
        <v>127</v>
      </c>
      <c r="BE890" s="135">
        <f>IF(N890="základní",J890,0)</f>
        <v>0</v>
      </c>
      <c r="BF890" s="135">
        <f>IF(N890="snížená",J890,0)</f>
        <v>0</v>
      </c>
      <c r="BG890" s="135">
        <f>IF(N890="zákl. přenesená",J890,0)</f>
        <v>0</v>
      </c>
      <c r="BH890" s="135">
        <f>IF(N890="sníž. přenesená",J890,0)</f>
        <v>0</v>
      </c>
      <c r="BI890" s="135">
        <f>IF(N890="nulová",J890,0)</f>
        <v>0</v>
      </c>
      <c r="BJ890" s="17" t="s">
        <v>80</v>
      </c>
      <c r="BK890" s="135">
        <f>ROUND(I890*H890,2)</f>
        <v>0</v>
      </c>
      <c r="BL890" s="17" t="s">
        <v>336</v>
      </c>
      <c r="BM890" s="134" t="s">
        <v>886</v>
      </c>
    </row>
    <row r="891" spans="2:65" s="1" customFormat="1" ht="11.25">
      <c r="B891" s="32"/>
      <c r="D891" s="136" t="s">
        <v>137</v>
      </c>
      <c r="F891" s="137" t="s">
        <v>887</v>
      </c>
      <c r="I891" s="138"/>
      <c r="L891" s="32"/>
      <c r="M891" s="139"/>
      <c r="T891" s="53"/>
      <c r="AT891" s="17" t="s">
        <v>137</v>
      </c>
      <c r="AU891" s="17" t="s">
        <v>82</v>
      </c>
    </row>
    <row r="892" spans="2:65" s="13" customFormat="1" ht="11.25">
      <c r="B892" s="147"/>
      <c r="D892" s="141" t="s">
        <v>139</v>
      </c>
      <c r="E892" s="148" t="s">
        <v>19</v>
      </c>
      <c r="F892" s="149" t="s">
        <v>888</v>
      </c>
      <c r="H892" s="150">
        <v>1</v>
      </c>
      <c r="I892" s="151"/>
      <c r="L892" s="147"/>
      <c r="M892" s="152"/>
      <c r="T892" s="153"/>
      <c r="AT892" s="148" t="s">
        <v>139</v>
      </c>
      <c r="AU892" s="148" t="s">
        <v>82</v>
      </c>
      <c r="AV892" s="13" t="s">
        <v>82</v>
      </c>
      <c r="AW892" s="13" t="s">
        <v>33</v>
      </c>
      <c r="AX892" s="13" t="s">
        <v>80</v>
      </c>
      <c r="AY892" s="148" t="s">
        <v>127</v>
      </c>
    </row>
    <row r="893" spans="2:65" s="1" customFormat="1" ht="24.2" customHeight="1">
      <c r="B893" s="32"/>
      <c r="C893" s="168" t="s">
        <v>889</v>
      </c>
      <c r="D893" s="168" t="s">
        <v>358</v>
      </c>
      <c r="E893" s="169" t="s">
        <v>890</v>
      </c>
      <c r="F893" s="170" t="s">
        <v>891</v>
      </c>
      <c r="G893" s="171" t="s">
        <v>351</v>
      </c>
      <c r="H893" s="172">
        <v>1</v>
      </c>
      <c r="I893" s="173"/>
      <c r="J893" s="174">
        <f>ROUND(I893*H893,2)</f>
        <v>0</v>
      </c>
      <c r="K893" s="170" t="s">
        <v>19</v>
      </c>
      <c r="L893" s="175"/>
      <c r="M893" s="176" t="s">
        <v>19</v>
      </c>
      <c r="N893" s="177" t="s">
        <v>43</v>
      </c>
      <c r="P893" s="132">
        <f>O893*H893</f>
        <v>0</v>
      </c>
      <c r="Q893" s="132">
        <v>4.3999999999999997E-2</v>
      </c>
      <c r="R893" s="132">
        <f>Q893*H893</f>
        <v>4.3999999999999997E-2</v>
      </c>
      <c r="S893" s="132">
        <v>0</v>
      </c>
      <c r="T893" s="133">
        <f>S893*H893</f>
        <v>0</v>
      </c>
      <c r="AR893" s="134" t="s">
        <v>439</v>
      </c>
      <c r="AT893" s="134" t="s">
        <v>358</v>
      </c>
      <c r="AU893" s="134" t="s">
        <v>82</v>
      </c>
      <c r="AY893" s="17" t="s">
        <v>127</v>
      </c>
      <c r="BE893" s="135">
        <f>IF(N893="základní",J893,0)</f>
        <v>0</v>
      </c>
      <c r="BF893" s="135">
        <f>IF(N893="snížená",J893,0)</f>
        <v>0</v>
      </c>
      <c r="BG893" s="135">
        <f>IF(N893="zákl. přenesená",J893,0)</f>
        <v>0</v>
      </c>
      <c r="BH893" s="135">
        <f>IF(N893="sníž. přenesená",J893,0)</f>
        <v>0</v>
      </c>
      <c r="BI893" s="135">
        <f>IF(N893="nulová",J893,0)</f>
        <v>0</v>
      </c>
      <c r="BJ893" s="17" t="s">
        <v>80</v>
      </c>
      <c r="BK893" s="135">
        <f>ROUND(I893*H893,2)</f>
        <v>0</v>
      </c>
      <c r="BL893" s="17" t="s">
        <v>336</v>
      </c>
      <c r="BM893" s="134" t="s">
        <v>892</v>
      </c>
    </row>
    <row r="894" spans="2:65" s="1" customFormat="1" ht="37.9" customHeight="1">
      <c r="B894" s="32"/>
      <c r="C894" s="123" t="s">
        <v>893</v>
      </c>
      <c r="D894" s="123" t="s">
        <v>130</v>
      </c>
      <c r="E894" s="124" t="s">
        <v>894</v>
      </c>
      <c r="F894" s="125" t="s">
        <v>895</v>
      </c>
      <c r="G894" s="126" t="s">
        <v>351</v>
      </c>
      <c r="H894" s="127">
        <v>3</v>
      </c>
      <c r="I894" s="128"/>
      <c r="J894" s="129">
        <f>ROUND(I894*H894,2)</f>
        <v>0</v>
      </c>
      <c r="K894" s="125" t="s">
        <v>134</v>
      </c>
      <c r="L894" s="32"/>
      <c r="M894" s="130" t="s">
        <v>19</v>
      </c>
      <c r="N894" s="131" t="s">
        <v>43</v>
      </c>
      <c r="P894" s="132">
        <f>O894*H894</f>
        <v>0</v>
      </c>
      <c r="Q894" s="132">
        <v>0</v>
      </c>
      <c r="R894" s="132">
        <f>Q894*H894</f>
        <v>0</v>
      </c>
      <c r="S894" s="132">
        <v>0</v>
      </c>
      <c r="T894" s="133">
        <f>S894*H894</f>
        <v>0</v>
      </c>
      <c r="AR894" s="134" t="s">
        <v>336</v>
      </c>
      <c r="AT894" s="134" t="s">
        <v>130</v>
      </c>
      <c r="AU894" s="134" t="s">
        <v>82</v>
      </c>
      <c r="AY894" s="17" t="s">
        <v>127</v>
      </c>
      <c r="BE894" s="135">
        <f>IF(N894="základní",J894,0)</f>
        <v>0</v>
      </c>
      <c r="BF894" s="135">
        <f>IF(N894="snížená",J894,0)</f>
        <v>0</v>
      </c>
      <c r="BG894" s="135">
        <f>IF(N894="zákl. přenesená",J894,0)</f>
        <v>0</v>
      </c>
      <c r="BH894" s="135">
        <f>IF(N894="sníž. přenesená",J894,0)</f>
        <v>0</v>
      </c>
      <c r="BI894" s="135">
        <f>IF(N894="nulová",J894,0)</f>
        <v>0</v>
      </c>
      <c r="BJ894" s="17" t="s">
        <v>80</v>
      </c>
      <c r="BK894" s="135">
        <f>ROUND(I894*H894,2)</f>
        <v>0</v>
      </c>
      <c r="BL894" s="17" t="s">
        <v>336</v>
      </c>
      <c r="BM894" s="134" t="s">
        <v>896</v>
      </c>
    </row>
    <row r="895" spans="2:65" s="1" customFormat="1" ht="11.25">
      <c r="B895" s="32"/>
      <c r="D895" s="136" t="s">
        <v>137</v>
      </c>
      <c r="F895" s="137" t="s">
        <v>897</v>
      </c>
      <c r="I895" s="138"/>
      <c r="L895" s="32"/>
      <c r="M895" s="139"/>
      <c r="T895" s="53"/>
      <c r="AT895" s="17" t="s">
        <v>137</v>
      </c>
      <c r="AU895" s="17" t="s">
        <v>82</v>
      </c>
    </row>
    <row r="896" spans="2:65" s="12" customFormat="1" ht="11.25">
      <c r="B896" s="140"/>
      <c r="D896" s="141" t="s">
        <v>139</v>
      </c>
      <c r="E896" s="142" t="s">
        <v>19</v>
      </c>
      <c r="F896" s="143" t="s">
        <v>140</v>
      </c>
      <c r="H896" s="142" t="s">
        <v>19</v>
      </c>
      <c r="I896" s="144"/>
      <c r="L896" s="140"/>
      <c r="M896" s="145"/>
      <c r="T896" s="146"/>
      <c r="AT896" s="142" t="s">
        <v>139</v>
      </c>
      <c r="AU896" s="142" t="s">
        <v>82</v>
      </c>
      <c r="AV896" s="12" t="s">
        <v>80</v>
      </c>
      <c r="AW896" s="12" t="s">
        <v>33</v>
      </c>
      <c r="AX896" s="12" t="s">
        <v>72</v>
      </c>
      <c r="AY896" s="142" t="s">
        <v>127</v>
      </c>
    </row>
    <row r="897" spans="2:65" s="13" customFormat="1" ht="11.25">
      <c r="B897" s="147"/>
      <c r="D897" s="141" t="s">
        <v>139</v>
      </c>
      <c r="E897" s="148" t="s">
        <v>19</v>
      </c>
      <c r="F897" s="149" t="s">
        <v>898</v>
      </c>
      <c r="H897" s="150">
        <v>3</v>
      </c>
      <c r="I897" s="151"/>
      <c r="L897" s="147"/>
      <c r="M897" s="152"/>
      <c r="T897" s="153"/>
      <c r="AT897" s="148" t="s">
        <v>139</v>
      </c>
      <c r="AU897" s="148" t="s">
        <v>82</v>
      </c>
      <c r="AV897" s="13" t="s">
        <v>82</v>
      </c>
      <c r="AW897" s="13" t="s">
        <v>33</v>
      </c>
      <c r="AX897" s="13" t="s">
        <v>80</v>
      </c>
      <c r="AY897" s="148" t="s">
        <v>127</v>
      </c>
    </row>
    <row r="898" spans="2:65" s="1" customFormat="1" ht="33" customHeight="1">
      <c r="B898" s="32"/>
      <c r="C898" s="168" t="s">
        <v>899</v>
      </c>
      <c r="D898" s="168" t="s">
        <v>358</v>
      </c>
      <c r="E898" s="169" t="s">
        <v>900</v>
      </c>
      <c r="F898" s="170" t="s">
        <v>901</v>
      </c>
      <c r="G898" s="171" t="s">
        <v>351</v>
      </c>
      <c r="H898" s="172">
        <v>3</v>
      </c>
      <c r="I898" s="173"/>
      <c r="J898" s="174">
        <f>ROUND(I898*H898,2)</f>
        <v>0</v>
      </c>
      <c r="K898" s="170" t="s">
        <v>134</v>
      </c>
      <c r="L898" s="175"/>
      <c r="M898" s="176" t="s">
        <v>19</v>
      </c>
      <c r="N898" s="177" t="s">
        <v>43</v>
      </c>
      <c r="P898" s="132">
        <f>O898*H898</f>
        <v>0</v>
      </c>
      <c r="Q898" s="132">
        <v>1.95E-2</v>
      </c>
      <c r="R898" s="132">
        <f>Q898*H898</f>
        <v>5.8499999999999996E-2</v>
      </c>
      <c r="S898" s="132">
        <v>0</v>
      </c>
      <c r="T898" s="133">
        <f>S898*H898</f>
        <v>0</v>
      </c>
      <c r="AR898" s="134" t="s">
        <v>439</v>
      </c>
      <c r="AT898" s="134" t="s">
        <v>358</v>
      </c>
      <c r="AU898" s="134" t="s">
        <v>82</v>
      </c>
      <c r="AY898" s="17" t="s">
        <v>127</v>
      </c>
      <c r="BE898" s="135">
        <f>IF(N898="základní",J898,0)</f>
        <v>0</v>
      </c>
      <c r="BF898" s="135">
        <f>IF(N898="snížená",J898,0)</f>
        <v>0</v>
      </c>
      <c r="BG898" s="135">
        <f>IF(N898="zákl. přenesená",J898,0)</f>
        <v>0</v>
      </c>
      <c r="BH898" s="135">
        <f>IF(N898="sníž. přenesená",J898,0)</f>
        <v>0</v>
      </c>
      <c r="BI898" s="135">
        <f>IF(N898="nulová",J898,0)</f>
        <v>0</v>
      </c>
      <c r="BJ898" s="17" t="s">
        <v>80</v>
      </c>
      <c r="BK898" s="135">
        <f>ROUND(I898*H898,2)</f>
        <v>0</v>
      </c>
      <c r="BL898" s="17" t="s">
        <v>336</v>
      </c>
      <c r="BM898" s="134" t="s">
        <v>902</v>
      </c>
    </row>
    <row r="899" spans="2:65" s="1" customFormat="1" ht="37.9" customHeight="1">
      <c r="B899" s="32"/>
      <c r="C899" s="123" t="s">
        <v>903</v>
      </c>
      <c r="D899" s="123" t="s">
        <v>130</v>
      </c>
      <c r="E899" s="124" t="s">
        <v>904</v>
      </c>
      <c r="F899" s="125" t="s">
        <v>905</v>
      </c>
      <c r="G899" s="126" t="s">
        <v>351</v>
      </c>
      <c r="H899" s="127">
        <v>2</v>
      </c>
      <c r="I899" s="128"/>
      <c r="J899" s="129">
        <f>ROUND(I899*H899,2)</f>
        <v>0</v>
      </c>
      <c r="K899" s="125" t="s">
        <v>134</v>
      </c>
      <c r="L899" s="32"/>
      <c r="M899" s="130" t="s">
        <v>19</v>
      </c>
      <c r="N899" s="131" t="s">
        <v>43</v>
      </c>
      <c r="P899" s="132">
        <f>O899*H899</f>
        <v>0</v>
      </c>
      <c r="Q899" s="132">
        <v>0</v>
      </c>
      <c r="R899" s="132">
        <f>Q899*H899</f>
        <v>0</v>
      </c>
      <c r="S899" s="132">
        <v>0</v>
      </c>
      <c r="T899" s="133">
        <f>S899*H899</f>
        <v>0</v>
      </c>
      <c r="AR899" s="134" t="s">
        <v>336</v>
      </c>
      <c r="AT899" s="134" t="s">
        <v>130</v>
      </c>
      <c r="AU899" s="134" t="s">
        <v>82</v>
      </c>
      <c r="AY899" s="17" t="s">
        <v>127</v>
      </c>
      <c r="BE899" s="135">
        <f>IF(N899="základní",J899,0)</f>
        <v>0</v>
      </c>
      <c r="BF899" s="135">
        <f>IF(N899="snížená",J899,0)</f>
        <v>0</v>
      </c>
      <c r="BG899" s="135">
        <f>IF(N899="zákl. přenesená",J899,0)</f>
        <v>0</v>
      </c>
      <c r="BH899" s="135">
        <f>IF(N899="sníž. přenesená",J899,0)</f>
        <v>0</v>
      </c>
      <c r="BI899" s="135">
        <f>IF(N899="nulová",J899,0)</f>
        <v>0</v>
      </c>
      <c r="BJ899" s="17" t="s">
        <v>80</v>
      </c>
      <c r="BK899" s="135">
        <f>ROUND(I899*H899,2)</f>
        <v>0</v>
      </c>
      <c r="BL899" s="17" t="s">
        <v>336</v>
      </c>
      <c r="BM899" s="134" t="s">
        <v>906</v>
      </c>
    </row>
    <row r="900" spans="2:65" s="1" customFormat="1" ht="11.25">
      <c r="B900" s="32"/>
      <c r="D900" s="136" t="s">
        <v>137</v>
      </c>
      <c r="F900" s="137" t="s">
        <v>907</v>
      </c>
      <c r="I900" s="138"/>
      <c r="L900" s="32"/>
      <c r="M900" s="139"/>
      <c r="T900" s="53"/>
      <c r="AT900" s="17" t="s">
        <v>137</v>
      </c>
      <c r="AU900" s="17" t="s">
        <v>82</v>
      </c>
    </row>
    <row r="901" spans="2:65" s="12" customFormat="1" ht="11.25">
      <c r="B901" s="140"/>
      <c r="D901" s="141" t="s">
        <v>139</v>
      </c>
      <c r="E901" s="142" t="s">
        <v>19</v>
      </c>
      <c r="F901" s="143" t="s">
        <v>908</v>
      </c>
      <c r="H901" s="142" t="s">
        <v>19</v>
      </c>
      <c r="I901" s="144"/>
      <c r="L901" s="140"/>
      <c r="M901" s="145"/>
      <c r="T901" s="146"/>
      <c r="AT901" s="142" t="s">
        <v>139</v>
      </c>
      <c r="AU901" s="142" t="s">
        <v>82</v>
      </c>
      <c r="AV901" s="12" t="s">
        <v>80</v>
      </c>
      <c r="AW901" s="12" t="s">
        <v>33</v>
      </c>
      <c r="AX901" s="12" t="s">
        <v>72</v>
      </c>
      <c r="AY901" s="142" t="s">
        <v>127</v>
      </c>
    </row>
    <row r="902" spans="2:65" s="13" customFormat="1" ht="11.25">
      <c r="B902" s="147"/>
      <c r="D902" s="141" t="s">
        <v>139</v>
      </c>
      <c r="E902" s="148" t="s">
        <v>19</v>
      </c>
      <c r="F902" s="149" t="s">
        <v>909</v>
      </c>
      <c r="H902" s="150">
        <v>2</v>
      </c>
      <c r="I902" s="151"/>
      <c r="L902" s="147"/>
      <c r="M902" s="152"/>
      <c r="T902" s="153"/>
      <c r="AT902" s="148" t="s">
        <v>139</v>
      </c>
      <c r="AU902" s="148" t="s">
        <v>82</v>
      </c>
      <c r="AV902" s="13" t="s">
        <v>82</v>
      </c>
      <c r="AW902" s="13" t="s">
        <v>33</v>
      </c>
      <c r="AX902" s="13" t="s">
        <v>80</v>
      </c>
      <c r="AY902" s="148" t="s">
        <v>127</v>
      </c>
    </row>
    <row r="903" spans="2:65" s="1" customFormat="1" ht="24.2" customHeight="1">
      <c r="B903" s="32"/>
      <c r="C903" s="168" t="s">
        <v>910</v>
      </c>
      <c r="D903" s="168" t="s">
        <v>358</v>
      </c>
      <c r="E903" s="169" t="s">
        <v>911</v>
      </c>
      <c r="F903" s="170" t="s">
        <v>912</v>
      </c>
      <c r="G903" s="171" t="s">
        <v>351</v>
      </c>
      <c r="H903" s="172">
        <v>2</v>
      </c>
      <c r="I903" s="173"/>
      <c r="J903" s="174">
        <f>ROUND(I903*H903,2)</f>
        <v>0</v>
      </c>
      <c r="K903" s="170" t="s">
        <v>134</v>
      </c>
      <c r="L903" s="175"/>
      <c r="M903" s="176" t="s">
        <v>19</v>
      </c>
      <c r="N903" s="177" t="s">
        <v>43</v>
      </c>
      <c r="P903" s="132">
        <f>O903*H903</f>
        <v>0</v>
      </c>
      <c r="Q903" s="132">
        <v>2.4299999999999999E-2</v>
      </c>
      <c r="R903" s="132">
        <f>Q903*H903</f>
        <v>4.8599999999999997E-2</v>
      </c>
      <c r="S903" s="132">
        <v>0</v>
      </c>
      <c r="T903" s="133">
        <f>S903*H903</f>
        <v>0</v>
      </c>
      <c r="AR903" s="134" t="s">
        <v>439</v>
      </c>
      <c r="AT903" s="134" t="s">
        <v>358</v>
      </c>
      <c r="AU903" s="134" t="s">
        <v>82</v>
      </c>
      <c r="AY903" s="17" t="s">
        <v>127</v>
      </c>
      <c r="BE903" s="135">
        <f>IF(N903="základní",J903,0)</f>
        <v>0</v>
      </c>
      <c r="BF903" s="135">
        <f>IF(N903="snížená",J903,0)</f>
        <v>0</v>
      </c>
      <c r="BG903" s="135">
        <f>IF(N903="zákl. přenesená",J903,0)</f>
        <v>0</v>
      </c>
      <c r="BH903" s="135">
        <f>IF(N903="sníž. přenesená",J903,0)</f>
        <v>0</v>
      </c>
      <c r="BI903" s="135">
        <f>IF(N903="nulová",J903,0)</f>
        <v>0</v>
      </c>
      <c r="BJ903" s="17" t="s">
        <v>80</v>
      </c>
      <c r="BK903" s="135">
        <f>ROUND(I903*H903,2)</f>
        <v>0</v>
      </c>
      <c r="BL903" s="17" t="s">
        <v>336</v>
      </c>
      <c r="BM903" s="134" t="s">
        <v>913</v>
      </c>
    </row>
    <row r="904" spans="2:65" s="1" customFormat="1" ht="37.9" customHeight="1">
      <c r="B904" s="32"/>
      <c r="C904" s="123" t="s">
        <v>404</v>
      </c>
      <c r="D904" s="123" t="s">
        <v>130</v>
      </c>
      <c r="E904" s="124" t="s">
        <v>914</v>
      </c>
      <c r="F904" s="125" t="s">
        <v>915</v>
      </c>
      <c r="G904" s="126" t="s">
        <v>351</v>
      </c>
      <c r="H904" s="127">
        <v>2</v>
      </c>
      <c r="I904" s="128"/>
      <c r="J904" s="129">
        <f>ROUND(I904*H904,2)</f>
        <v>0</v>
      </c>
      <c r="K904" s="125" t="s">
        <v>134</v>
      </c>
      <c r="L904" s="32"/>
      <c r="M904" s="130" t="s">
        <v>19</v>
      </c>
      <c r="N904" s="131" t="s">
        <v>43</v>
      </c>
      <c r="P904" s="132">
        <f>O904*H904</f>
        <v>0</v>
      </c>
      <c r="Q904" s="132">
        <v>0</v>
      </c>
      <c r="R904" s="132">
        <f>Q904*H904</f>
        <v>0</v>
      </c>
      <c r="S904" s="132">
        <v>0</v>
      </c>
      <c r="T904" s="133">
        <f>S904*H904</f>
        <v>0</v>
      </c>
      <c r="AR904" s="134" t="s">
        <v>336</v>
      </c>
      <c r="AT904" s="134" t="s">
        <v>130</v>
      </c>
      <c r="AU904" s="134" t="s">
        <v>82</v>
      </c>
      <c r="AY904" s="17" t="s">
        <v>127</v>
      </c>
      <c r="BE904" s="135">
        <f>IF(N904="základní",J904,0)</f>
        <v>0</v>
      </c>
      <c r="BF904" s="135">
        <f>IF(N904="snížená",J904,0)</f>
        <v>0</v>
      </c>
      <c r="BG904" s="135">
        <f>IF(N904="zákl. přenesená",J904,0)</f>
        <v>0</v>
      </c>
      <c r="BH904" s="135">
        <f>IF(N904="sníž. přenesená",J904,0)</f>
        <v>0</v>
      </c>
      <c r="BI904" s="135">
        <f>IF(N904="nulová",J904,0)</f>
        <v>0</v>
      </c>
      <c r="BJ904" s="17" t="s">
        <v>80</v>
      </c>
      <c r="BK904" s="135">
        <f>ROUND(I904*H904,2)</f>
        <v>0</v>
      </c>
      <c r="BL904" s="17" t="s">
        <v>336</v>
      </c>
      <c r="BM904" s="134" t="s">
        <v>916</v>
      </c>
    </row>
    <row r="905" spans="2:65" s="1" customFormat="1" ht="11.25">
      <c r="B905" s="32"/>
      <c r="D905" s="136" t="s">
        <v>137</v>
      </c>
      <c r="F905" s="137" t="s">
        <v>917</v>
      </c>
      <c r="I905" s="138"/>
      <c r="L905" s="32"/>
      <c r="M905" s="139"/>
      <c r="T905" s="53"/>
      <c r="AT905" s="17" t="s">
        <v>137</v>
      </c>
      <c r="AU905" s="17" t="s">
        <v>82</v>
      </c>
    </row>
    <row r="906" spans="2:65" s="12" customFormat="1" ht="11.25">
      <c r="B906" s="140"/>
      <c r="D906" s="141" t="s">
        <v>139</v>
      </c>
      <c r="E906" s="142" t="s">
        <v>19</v>
      </c>
      <c r="F906" s="143" t="s">
        <v>140</v>
      </c>
      <c r="H906" s="142" t="s">
        <v>19</v>
      </c>
      <c r="I906" s="144"/>
      <c r="L906" s="140"/>
      <c r="M906" s="145"/>
      <c r="T906" s="146"/>
      <c r="AT906" s="142" t="s">
        <v>139</v>
      </c>
      <c r="AU906" s="142" t="s">
        <v>82</v>
      </c>
      <c r="AV906" s="12" t="s">
        <v>80</v>
      </c>
      <c r="AW906" s="12" t="s">
        <v>33</v>
      </c>
      <c r="AX906" s="12" t="s">
        <v>72</v>
      </c>
      <c r="AY906" s="142" t="s">
        <v>127</v>
      </c>
    </row>
    <row r="907" spans="2:65" s="13" customFormat="1" ht="11.25">
      <c r="B907" s="147"/>
      <c r="D907" s="141" t="s">
        <v>139</v>
      </c>
      <c r="E907" s="148" t="s">
        <v>19</v>
      </c>
      <c r="F907" s="149" t="s">
        <v>918</v>
      </c>
      <c r="H907" s="150">
        <v>1</v>
      </c>
      <c r="I907" s="151"/>
      <c r="L907" s="147"/>
      <c r="M907" s="152"/>
      <c r="T907" s="153"/>
      <c r="AT907" s="148" t="s">
        <v>139</v>
      </c>
      <c r="AU907" s="148" t="s">
        <v>82</v>
      </c>
      <c r="AV907" s="13" t="s">
        <v>82</v>
      </c>
      <c r="AW907" s="13" t="s">
        <v>33</v>
      </c>
      <c r="AX907" s="13" t="s">
        <v>72</v>
      </c>
      <c r="AY907" s="148" t="s">
        <v>127</v>
      </c>
    </row>
    <row r="908" spans="2:65" s="13" customFormat="1" ht="11.25">
      <c r="B908" s="147"/>
      <c r="D908" s="141" t="s">
        <v>139</v>
      </c>
      <c r="E908" s="148" t="s">
        <v>19</v>
      </c>
      <c r="F908" s="149" t="s">
        <v>919</v>
      </c>
      <c r="H908" s="150">
        <v>1</v>
      </c>
      <c r="I908" s="151"/>
      <c r="L908" s="147"/>
      <c r="M908" s="152"/>
      <c r="T908" s="153"/>
      <c r="AT908" s="148" t="s">
        <v>139</v>
      </c>
      <c r="AU908" s="148" t="s">
        <v>82</v>
      </c>
      <c r="AV908" s="13" t="s">
        <v>82</v>
      </c>
      <c r="AW908" s="13" t="s">
        <v>33</v>
      </c>
      <c r="AX908" s="13" t="s">
        <v>72</v>
      </c>
      <c r="AY908" s="148" t="s">
        <v>127</v>
      </c>
    </row>
    <row r="909" spans="2:65" s="14" customFormat="1" ht="11.25">
      <c r="B909" s="154"/>
      <c r="D909" s="141" t="s">
        <v>139</v>
      </c>
      <c r="E909" s="155" t="s">
        <v>19</v>
      </c>
      <c r="F909" s="156" t="s">
        <v>145</v>
      </c>
      <c r="H909" s="157">
        <v>2</v>
      </c>
      <c r="I909" s="158"/>
      <c r="L909" s="154"/>
      <c r="M909" s="159"/>
      <c r="T909" s="160"/>
      <c r="AT909" s="155" t="s">
        <v>139</v>
      </c>
      <c r="AU909" s="155" t="s">
        <v>82</v>
      </c>
      <c r="AV909" s="14" t="s">
        <v>135</v>
      </c>
      <c r="AW909" s="14" t="s">
        <v>33</v>
      </c>
      <c r="AX909" s="14" t="s">
        <v>80</v>
      </c>
      <c r="AY909" s="155" t="s">
        <v>127</v>
      </c>
    </row>
    <row r="910" spans="2:65" s="1" customFormat="1" ht="24.2" customHeight="1">
      <c r="B910" s="32"/>
      <c r="C910" s="168" t="s">
        <v>920</v>
      </c>
      <c r="D910" s="168" t="s">
        <v>358</v>
      </c>
      <c r="E910" s="169" t="s">
        <v>921</v>
      </c>
      <c r="F910" s="170" t="s">
        <v>922</v>
      </c>
      <c r="G910" s="171" t="s">
        <v>351</v>
      </c>
      <c r="H910" s="172">
        <v>1</v>
      </c>
      <c r="I910" s="173"/>
      <c r="J910" s="174">
        <f>ROUND(I910*H910,2)</f>
        <v>0</v>
      </c>
      <c r="K910" s="170" t="s">
        <v>134</v>
      </c>
      <c r="L910" s="175"/>
      <c r="M910" s="176" t="s">
        <v>19</v>
      </c>
      <c r="N910" s="177" t="s">
        <v>43</v>
      </c>
      <c r="P910" s="132">
        <f>O910*H910</f>
        <v>0</v>
      </c>
      <c r="Q910" s="132">
        <v>5.9040000000000002E-2</v>
      </c>
      <c r="R910" s="132">
        <f>Q910*H910</f>
        <v>5.9040000000000002E-2</v>
      </c>
      <c r="S910" s="132">
        <v>0</v>
      </c>
      <c r="T910" s="133">
        <f>S910*H910</f>
        <v>0</v>
      </c>
      <c r="AR910" s="134" t="s">
        <v>439</v>
      </c>
      <c r="AT910" s="134" t="s">
        <v>358</v>
      </c>
      <c r="AU910" s="134" t="s">
        <v>82</v>
      </c>
      <c r="AY910" s="17" t="s">
        <v>127</v>
      </c>
      <c r="BE910" s="135">
        <f>IF(N910="základní",J910,0)</f>
        <v>0</v>
      </c>
      <c r="BF910" s="135">
        <f>IF(N910="snížená",J910,0)</f>
        <v>0</v>
      </c>
      <c r="BG910" s="135">
        <f>IF(N910="zákl. přenesená",J910,0)</f>
        <v>0</v>
      </c>
      <c r="BH910" s="135">
        <f>IF(N910="sníž. přenesená",J910,0)</f>
        <v>0</v>
      </c>
      <c r="BI910" s="135">
        <f>IF(N910="nulová",J910,0)</f>
        <v>0</v>
      </c>
      <c r="BJ910" s="17" t="s">
        <v>80</v>
      </c>
      <c r="BK910" s="135">
        <f>ROUND(I910*H910,2)</f>
        <v>0</v>
      </c>
      <c r="BL910" s="17" t="s">
        <v>336</v>
      </c>
      <c r="BM910" s="134" t="s">
        <v>923</v>
      </c>
    </row>
    <row r="911" spans="2:65" s="1" customFormat="1" ht="24.2" customHeight="1">
      <c r="B911" s="32"/>
      <c r="C911" s="168" t="s">
        <v>924</v>
      </c>
      <c r="D911" s="168" t="s">
        <v>358</v>
      </c>
      <c r="E911" s="169" t="s">
        <v>925</v>
      </c>
      <c r="F911" s="170" t="s">
        <v>926</v>
      </c>
      <c r="G911" s="171" t="s">
        <v>351</v>
      </c>
      <c r="H911" s="172">
        <v>1</v>
      </c>
      <c r="I911" s="173"/>
      <c r="J911" s="174">
        <f>ROUND(I911*H911,2)</f>
        <v>0</v>
      </c>
      <c r="K911" s="170" t="s">
        <v>134</v>
      </c>
      <c r="L911" s="175"/>
      <c r="M911" s="176" t="s">
        <v>19</v>
      </c>
      <c r="N911" s="177" t="s">
        <v>43</v>
      </c>
      <c r="P911" s="132">
        <f>O911*H911</f>
        <v>0</v>
      </c>
      <c r="Q911" s="132">
        <v>4.7559999999999998E-2</v>
      </c>
      <c r="R911" s="132">
        <f>Q911*H911</f>
        <v>4.7559999999999998E-2</v>
      </c>
      <c r="S911" s="132">
        <v>0</v>
      </c>
      <c r="T911" s="133">
        <f>S911*H911</f>
        <v>0</v>
      </c>
      <c r="AR911" s="134" t="s">
        <v>439</v>
      </c>
      <c r="AT911" s="134" t="s">
        <v>358</v>
      </c>
      <c r="AU911" s="134" t="s">
        <v>82</v>
      </c>
      <c r="AY911" s="17" t="s">
        <v>127</v>
      </c>
      <c r="BE911" s="135">
        <f>IF(N911="základní",J911,0)</f>
        <v>0</v>
      </c>
      <c r="BF911" s="135">
        <f>IF(N911="snížená",J911,0)</f>
        <v>0</v>
      </c>
      <c r="BG911" s="135">
        <f>IF(N911="zákl. přenesená",J911,0)</f>
        <v>0</v>
      </c>
      <c r="BH911" s="135">
        <f>IF(N911="sníž. přenesená",J911,0)</f>
        <v>0</v>
      </c>
      <c r="BI911" s="135">
        <f>IF(N911="nulová",J911,0)</f>
        <v>0</v>
      </c>
      <c r="BJ911" s="17" t="s">
        <v>80</v>
      </c>
      <c r="BK911" s="135">
        <f>ROUND(I911*H911,2)</f>
        <v>0</v>
      </c>
      <c r="BL911" s="17" t="s">
        <v>336</v>
      </c>
      <c r="BM911" s="134" t="s">
        <v>927</v>
      </c>
    </row>
    <row r="912" spans="2:65" s="1" customFormat="1" ht="24.2" customHeight="1">
      <c r="B912" s="32"/>
      <c r="C912" s="123" t="s">
        <v>928</v>
      </c>
      <c r="D912" s="123" t="s">
        <v>130</v>
      </c>
      <c r="E912" s="124" t="s">
        <v>929</v>
      </c>
      <c r="F912" s="125" t="s">
        <v>930</v>
      </c>
      <c r="G912" s="126" t="s">
        <v>351</v>
      </c>
      <c r="H912" s="127">
        <v>56</v>
      </c>
      <c r="I912" s="128"/>
      <c r="J912" s="129">
        <f>ROUND(I912*H912,2)</f>
        <v>0</v>
      </c>
      <c r="K912" s="125" t="s">
        <v>134</v>
      </c>
      <c r="L912" s="32"/>
      <c r="M912" s="130" t="s">
        <v>19</v>
      </c>
      <c r="N912" s="131" t="s">
        <v>43</v>
      </c>
      <c r="P912" s="132">
        <f>O912*H912</f>
        <v>0</v>
      </c>
      <c r="Q912" s="132">
        <v>0</v>
      </c>
      <c r="R912" s="132">
        <f>Q912*H912</f>
        <v>0</v>
      </c>
      <c r="S912" s="132">
        <v>2.4E-2</v>
      </c>
      <c r="T912" s="133">
        <f>S912*H912</f>
        <v>1.3440000000000001</v>
      </c>
      <c r="AR912" s="134" t="s">
        <v>336</v>
      </c>
      <c r="AT912" s="134" t="s">
        <v>130</v>
      </c>
      <c r="AU912" s="134" t="s">
        <v>82</v>
      </c>
      <c r="AY912" s="17" t="s">
        <v>127</v>
      </c>
      <c r="BE912" s="135">
        <f>IF(N912="základní",J912,0)</f>
        <v>0</v>
      </c>
      <c r="BF912" s="135">
        <f>IF(N912="snížená",J912,0)</f>
        <v>0</v>
      </c>
      <c r="BG912" s="135">
        <f>IF(N912="zákl. přenesená",J912,0)</f>
        <v>0</v>
      </c>
      <c r="BH912" s="135">
        <f>IF(N912="sníž. přenesená",J912,0)</f>
        <v>0</v>
      </c>
      <c r="BI912" s="135">
        <f>IF(N912="nulová",J912,0)</f>
        <v>0</v>
      </c>
      <c r="BJ912" s="17" t="s">
        <v>80</v>
      </c>
      <c r="BK912" s="135">
        <f>ROUND(I912*H912,2)</f>
        <v>0</v>
      </c>
      <c r="BL912" s="17" t="s">
        <v>336</v>
      </c>
      <c r="BM912" s="134" t="s">
        <v>931</v>
      </c>
    </row>
    <row r="913" spans="2:65" s="1" customFormat="1" ht="11.25">
      <c r="B913" s="32"/>
      <c r="D913" s="136" t="s">
        <v>137</v>
      </c>
      <c r="F913" s="137" t="s">
        <v>932</v>
      </c>
      <c r="I913" s="138"/>
      <c r="L913" s="32"/>
      <c r="M913" s="139"/>
      <c r="T913" s="53"/>
      <c r="AT913" s="17" t="s">
        <v>137</v>
      </c>
      <c r="AU913" s="17" t="s">
        <v>82</v>
      </c>
    </row>
    <row r="914" spans="2:65" s="12" customFormat="1" ht="11.25">
      <c r="B914" s="140"/>
      <c r="D914" s="141" t="s">
        <v>139</v>
      </c>
      <c r="E914" s="142" t="s">
        <v>19</v>
      </c>
      <c r="F914" s="143" t="s">
        <v>140</v>
      </c>
      <c r="H914" s="142" t="s">
        <v>19</v>
      </c>
      <c r="I914" s="144"/>
      <c r="L914" s="140"/>
      <c r="M914" s="145"/>
      <c r="T914" s="146"/>
      <c r="AT914" s="142" t="s">
        <v>139</v>
      </c>
      <c r="AU914" s="142" t="s">
        <v>82</v>
      </c>
      <c r="AV914" s="12" t="s">
        <v>80</v>
      </c>
      <c r="AW914" s="12" t="s">
        <v>33</v>
      </c>
      <c r="AX914" s="12" t="s">
        <v>72</v>
      </c>
      <c r="AY914" s="142" t="s">
        <v>127</v>
      </c>
    </row>
    <row r="915" spans="2:65" s="13" customFormat="1" ht="11.25">
      <c r="B915" s="147"/>
      <c r="D915" s="141" t="s">
        <v>139</v>
      </c>
      <c r="E915" s="148" t="s">
        <v>19</v>
      </c>
      <c r="F915" s="149" t="s">
        <v>354</v>
      </c>
      <c r="H915" s="150">
        <v>2</v>
      </c>
      <c r="I915" s="151"/>
      <c r="L915" s="147"/>
      <c r="M915" s="152"/>
      <c r="T915" s="153"/>
      <c r="AT915" s="148" t="s">
        <v>139</v>
      </c>
      <c r="AU915" s="148" t="s">
        <v>82</v>
      </c>
      <c r="AV915" s="13" t="s">
        <v>82</v>
      </c>
      <c r="AW915" s="13" t="s">
        <v>33</v>
      </c>
      <c r="AX915" s="13" t="s">
        <v>72</v>
      </c>
      <c r="AY915" s="148" t="s">
        <v>127</v>
      </c>
    </row>
    <row r="916" spans="2:65" s="13" customFormat="1" ht="11.25">
      <c r="B916" s="147"/>
      <c r="D916" s="141" t="s">
        <v>139</v>
      </c>
      <c r="E916" s="148" t="s">
        <v>19</v>
      </c>
      <c r="F916" s="149" t="s">
        <v>355</v>
      </c>
      <c r="H916" s="150">
        <v>11</v>
      </c>
      <c r="I916" s="151"/>
      <c r="L916" s="147"/>
      <c r="M916" s="152"/>
      <c r="T916" s="153"/>
      <c r="AT916" s="148" t="s">
        <v>139</v>
      </c>
      <c r="AU916" s="148" t="s">
        <v>82</v>
      </c>
      <c r="AV916" s="13" t="s">
        <v>82</v>
      </c>
      <c r="AW916" s="13" t="s">
        <v>33</v>
      </c>
      <c r="AX916" s="13" t="s">
        <v>72</v>
      </c>
      <c r="AY916" s="148" t="s">
        <v>127</v>
      </c>
    </row>
    <row r="917" spans="2:65" s="13" customFormat="1" ht="11.25">
      <c r="B917" s="147"/>
      <c r="D917" s="141" t="s">
        <v>139</v>
      </c>
      <c r="E917" s="148" t="s">
        <v>19</v>
      </c>
      <c r="F917" s="149" t="s">
        <v>933</v>
      </c>
      <c r="H917" s="150">
        <v>16</v>
      </c>
      <c r="I917" s="151"/>
      <c r="L917" s="147"/>
      <c r="M917" s="152"/>
      <c r="T917" s="153"/>
      <c r="AT917" s="148" t="s">
        <v>139</v>
      </c>
      <c r="AU917" s="148" t="s">
        <v>82</v>
      </c>
      <c r="AV917" s="13" t="s">
        <v>82</v>
      </c>
      <c r="AW917" s="13" t="s">
        <v>33</v>
      </c>
      <c r="AX917" s="13" t="s">
        <v>72</v>
      </c>
      <c r="AY917" s="148" t="s">
        <v>127</v>
      </c>
    </row>
    <row r="918" spans="2:65" s="13" customFormat="1" ht="11.25">
      <c r="B918" s="147"/>
      <c r="D918" s="141" t="s">
        <v>139</v>
      </c>
      <c r="E918" s="148" t="s">
        <v>19</v>
      </c>
      <c r="F918" s="149" t="s">
        <v>934</v>
      </c>
      <c r="H918" s="150">
        <v>27</v>
      </c>
      <c r="I918" s="151"/>
      <c r="L918" s="147"/>
      <c r="M918" s="152"/>
      <c r="T918" s="153"/>
      <c r="AT918" s="148" t="s">
        <v>139</v>
      </c>
      <c r="AU918" s="148" t="s">
        <v>82</v>
      </c>
      <c r="AV918" s="13" t="s">
        <v>82</v>
      </c>
      <c r="AW918" s="13" t="s">
        <v>33</v>
      </c>
      <c r="AX918" s="13" t="s">
        <v>72</v>
      </c>
      <c r="AY918" s="148" t="s">
        <v>127</v>
      </c>
    </row>
    <row r="919" spans="2:65" s="14" customFormat="1" ht="11.25">
      <c r="B919" s="154"/>
      <c r="D919" s="141" t="s">
        <v>139</v>
      </c>
      <c r="E919" s="155" t="s">
        <v>19</v>
      </c>
      <c r="F919" s="156" t="s">
        <v>145</v>
      </c>
      <c r="H919" s="157">
        <v>56</v>
      </c>
      <c r="I919" s="158"/>
      <c r="L919" s="154"/>
      <c r="M919" s="159"/>
      <c r="T919" s="160"/>
      <c r="AT919" s="155" t="s">
        <v>139</v>
      </c>
      <c r="AU919" s="155" t="s">
        <v>82</v>
      </c>
      <c r="AV919" s="14" t="s">
        <v>135</v>
      </c>
      <c r="AW919" s="14" t="s">
        <v>33</v>
      </c>
      <c r="AX919" s="14" t="s">
        <v>80</v>
      </c>
      <c r="AY919" s="155" t="s">
        <v>127</v>
      </c>
    </row>
    <row r="920" spans="2:65" s="1" customFormat="1" ht="24.2" customHeight="1">
      <c r="B920" s="32"/>
      <c r="C920" s="123" t="s">
        <v>935</v>
      </c>
      <c r="D920" s="123" t="s">
        <v>130</v>
      </c>
      <c r="E920" s="124" t="s">
        <v>936</v>
      </c>
      <c r="F920" s="125" t="s">
        <v>937</v>
      </c>
      <c r="G920" s="126" t="s">
        <v>351</v>
      </c>
      <c r="H920" s="127">
        <v>9</v>
      </c>
      <c r="I920" s="128"/>
      <c r="J920" s="129">
        <f>ROUND(I920*H920,2)</f>
        <v>0</v>
      </c>
      <c r="K920" s="125" t="s">
        <v>134</v>
      </c>
      <c r="L920" s="32"/>
      <c r="M920" s="130" t="s">
        <v>19</v>
      </c>
      <c r="N920" s="131" t="s">
        <v>43</v>
      </c>
      <c r="P920" s="132">
        <f>O920*H920</f>
        <v>0</v>
      </c>
      <c r="Q920" s="132">
        <v>0</v>
      </c>
      <c r="R920" s="132">
        <f>Q920*H920</f>
        <v>0</v>
      </c>
      <c r="S920" s="132">
        <v>2.8000000000000001E-2</v>
      </c>
      <c r="T920" s="133">
        <f>S920*H920</f>
        <v>0.252</v>
      </c>
      <c r="AR920" s="134" t="s">
        <v>336</v>
      </c>
      <c r="AT920" s="134" t="s">
        <v>130</v>
      </c>
      <c r="AU920" s="134" t="s">
        <v>82</v>
      </c>
      <c r="AY920" s="17" t="s">
        <v>127</v>
      </c>
      <c r="BE920" s="135">
        <f>IF(N920="základní",J920,0)</f>
        <v>0</v>
      </c>
      <c r="BF920" s="135">
        <f>IF(N920="snížená",J920,0)</f>
        <v>0</v>
      </c>
      <c r="BG920" s="135">
        <f>IF(N920="zákl. přenesená",J920,0)</f>
        <v>0</v>
      </c>
      <c r="BH920" s="135">
        <f>IF(N920="sníž. přenesená",J920,0)</f>
        <v>0</v>
      </c>
      <c r="BI920" s="135">
        <f>IF(N920="nulová",J920,0)</f>
        <v>0</v>
      </c>
      <c r="BJ920" s="17" t="s">
        <v>80</v>
      </c>
      <c r="BK920" s="135">
        <f>ROUND(I920*H920,2)</f>
        <v>0</v>
      </c>
      <c r="BL920" s="17" t="s">
        <v>336</v>
      </c>
      <c r="BM920" s="134" t="s">
        <v>938</v>
      </c>
    </row>
    <row r="921" spans="2:65" s="1" customFormat="1" ht="11.25">
      <c r="B921" s="32"/>
      <c r="D921" s="136" t="s">
        <v>137</v>
      </c>
      <c r="F921" s="137" t="s">
        <v>939</v>
      </c>
      <c r="I921" s="138"/>
      <c r="L921" s="32"/>
      <c r="M921" s="139"/>
      <c r="T921" s="53"/>
      <c r="AT921" s="17" t="s">
        <v>137</v>
      </c>
      <c r="AU921" s="17" t="s">
        <v>82</v>
      </c>
    </row>
    <row r="922" spans="2:65" s="12" customFormat="1" ht="11.25">
      <c r="B922" s="140"/>
      <c r="D922" s="141" t="s">
        <v>139</v>
      </c>
      <c r="E922" s="142" t="s">
        <v>19</v>
      </c>
      <c r="F922" s="143" t="s">
        <v>140</v>
      </c>
      <c r="H922" s="142" t="s">
        <v>19</v>
      </c>
      <c r="I922" s="144"/>
      <c r="L922" s="140"/>
      <c r="M922" s="145"/>
      <c r="T922" s="146"/>
      <c r="AT922" s="142" t="s">
        <v>139</v>
      </c>
      <c r="AU922" s="142" t="s">
        <v>82</v>
      </c>
      <c r="AV922" s="12" t="s">
        <v>80</v>
      </c>
      <c r="AW922" s="12" t="s">
        <v>33</v>
      </c>
      <c r="AX922" s="12" t="s">
        <v>72</v>
      </c>
      <c r="AY922" s="142" t="s">
        <v>127</v>
      </c>
    </row>
    <row r="923" spans="2:65" s="13" customFormat="1" ht="11.25">
      <c r="B923" s="147"/>
      <c r="D923" s="141" t="s">
        <v>139</v>
      </c>
      <c r="E923" s="148" t="s">
        <v>19</v>
      </c>
      <c r="F923" s="149" t="s">
        <v>375</v>
      </c>
      <c r="H923" s="150">
        <v>5</v>
      </c>
      <c r="I923" s="151"/>
      <c r="L923" s="147"/>
      <c r="M923" s="152"/>
      <c r="T923" s="153"/>
      <c r="AT923" s="148" t="s">
        <v>139</v>
      </c>
      <c r="AU923" s="148" t="s">
        <v>82</v>
      </c>
      <c r="AV923" s="13" t="s">
        <v>82</v>
      </c>
      <c r="AW923" s="13" t="s">
        <v>33</v>
      </c>
      <c r="AX923" s="13" t="s">
        <v>72</v>
      </c>
      <c r="AY923" s="148" t="s">
        <v>127</v>
      </c>
    </row>
    <row r="924" spans="2:65" s="13" customFormat="1" ht="11.25">
      <c r="B924" s="147"/>
      <c r="D924" s="141" t="s">
        <v>139</v>
      </c>
      <c r="E924" s="148" t="s">
        <v>19</v>
      </c>
      <c r="F924" s="149" t="s">
        <v>940</v>
      </c>
      <c r="H924" s="150">
        <v>4</v>
      </c>
      <c r="I924" s="151"/>
      <c r="L924" s="147"/>
      <c r="M924" s="152"/>
      <c r="T924" s="153"/>
      <c r="AT924" s="148" t="s">
        <v>139</v>
      </c>
      <c r="AU924" s="148" t="s">
        <v>82</v>
      </c>
      <c r="AV924" s="13" t="s">
        <v>82</v>
      </c>
      <c r="AW924" s="13" t="s">
        <v>33</v>
      </c>
      <c r="AX924" s="13" t="s">
        <v>72</v>
      </c>
      <c r="AY924" s="148" t="s">
        <v>127</v>
      </c>
    </row>
    <row r="925" spans="2:65" s="14" customFormat="1" ht="11.25">
      <c r="B925" s="154"/>
      <c r="D925" s="141" t="s">
        <v>139</v>
      </c>
      <c r="E925" s="155" t="s">
        <v>19</v>
      </c>
      <c r="F925" s="156" t="s">
        <v>145</v>
      </c>
      <c r="H925" s="157">
        <v>9</v>
      </c>
      <c r="I925" s="158"/>
      <c r="L925" s="154"/>
      <c r="M925" s="159"/>
      <c r="T925" s="160"/>
      <c r="AT925" s="155" t="s">
        <v>139</v>
      </c>
      <c r="AU925" s="155" t="s">
        <v>82</v>
      </c>
      <c r="AV925" s="14" t="s">
        <v>135</v>
      </c>
      <c r="AW925" s="14" t="s">
        <v>33</v>
      </c>
      <c r="AX925" s="14" t="s">
        <v>80</v>
      </c>
      <c r="AY925" s="155" t="s">
        <v>127</v>
      </c>
    </row>
    <row r="926" spans="2:65" s="1" customFormat="1" ht="44.25" customHeight="1">
      <c r="B926" s="32"/>
      <c r="C926" s="123" t="s">
        <v>941</v>
      </c>
      <c r="D926" s="123" t="s">
        <v>130</v>
      </c>
      <c r="E926" s="124" t="s">
        <v>942</v>
      </c>
      <c r="F926" s="125" t="s">
        <v>943</v>
      </c>
      <c r="G926" s="126" t="s">
        <v>628</v>
      </c>
      <c r="H926" s="178"/>
      <c r="I926" s="128"/>
      <c r="J926" s="129">
        <f>ROUND(I926*H926,2)</f>
        <v>0</v>
      </c>
      <c r="K926" s="125" t="s">
        <v>134</v>
      </c>
      <c r="L926" s="32"/>
      <c r="M926" s="130" t="s">
        <v>19</v>
      </c>
      <c r="N926" s="131" t="s">
        <v>43</v>
      </c>
      <c r="P926" s="132">
        <f>O926*H926</f>
        <v>0</v>
      </c>
      <c r="Q926" s="132">
        <v>0</v>
      </c>
      <c r="R926" s="132">
        <f>Q926*H926</f>
        <v>0</v>
      </c>
      <c r="S926" s="132">
        <v>0</v>
      </c>
      <c r="T926" s="133">
        <f>S926*H926</f>
        <v>0</v>
      </c>
      <c r="AR926" s="134" t="s">
        <v>336</v>
      </c>
      <c r="AT926" s="134" t="s">
        <v>130</v>
      </c>
      <c r="AU926" s="134" t="s">
        <v>82</v>
      </c>
      <c r="AY926" s="17" t="s">
        <v>127</v>
      </c>
      <c r="BE926" s="135">
        <f>IF(N926="základní",J926,0)</f>
        <v>0</v>
      </c>
      <c r="BF926" s="135">
        <f>IF(N926="snížená",J926,0)</f>
        <v>0</v>
      </c>
      <c r="BG926" s="135">
        <f>IF(N926="zákl. přenesená",J926,0)</f>
        <v>0</v>
      </c>
      <c r="BH926" s="135">
        <f>IF(N926="sníž. přenesená",J926,0)</f>
        <v>0</v>
      </c>
      <c r="BI926" s="135">
        <f>IF(N926="nulová",J926,0)</f>
        <v>0</v>
      </c>
      <c r="BJ926" s="17" t="s">
        <v>80</v>
      </c>
      <c r="BK926" s="135">
        <f>ROUND(I926*H926,2)</f>
        <v>0</v>
      </c>
      <c r="BL926" s="17" t="s">
        <v>336</v>
      </c>
      <c r="BM926" s="134" t="s">
        <v>944</v>
      </c>
    </row>
    <row r="927" spans="2:65" s="1" customFormat="1" ht="11.25">
      <c r="B927" s="32"/>
      <c r="D927" s="136" t="s">
        <v>137</v>
      </c>
      <c r="F927" s="137" t="s">
        <v>945</v>
      </c>
      <c r="I927" s="138"/>
      <c r="L927" s="32"/>
      <c r="M927" s="139"/>
      <c r="T927" s="53"/>
      <c r="AT927" s="17" t="s">
        <v>137</v>
      </c>
      <c r="AU927" s="17" t="s">
        <v>82</v>
      </c>
    </row>
    <row r="928" spans="2:65" s="11" customFormat="1" ht="22.9" customHeight="1">
      <c r="B928" s="111"/>
      <c r="D928" s="112" t="s">
        <v>71</v>
      </c>
      <c r="E928" s="121" t="s">
        <v>946</v>
      </c>
      <c r="F928" s="121" t="s">
        <v>947</v>
      </c>
      <c r="I928" s="114"/>
      <c r="J928" s="122">
        <f>BK928</f>
        <v>0</v>
      </c>
      <c r="L928" s="111"/>
      <c r="M928" s="116"/>
      <c r="P928" s="117">
        <f>SUM(P929:P1049)</f>
        <v>0</v>
      </c>
      <c r="R928" s="117">
        <f>SUM(R929:R1049)</f>
        <v>78.559037149999995</v>
      </c>
      <c r="T928" s="118">
        <f>SUM(T929:T1049)</f>
        <v>0</v>
      </c>
      <c r="AR928" s="112" t="s">
        <v>82</v>
      </c>
      <c r="AT928" s="119" t="s">
        <v>71</v>
      </c>
      <c r="AU928" s="119" t="s">
        <v>80</v>
      </c>
      <c r="AY928" s="112" t="s">
        <v>127</v>
      </c>
      <c r="BK928" s="120">
        <f>SUM(BK929:BK1049)</f>
        <v>0</v>
      </c>
    </row>
    <row r="929" spans="2:65" s="1" customFormat="1" ht="24.2" customHeight="1">
      <c r="B929" s="32"/>
      <c r="C929" s="123" t="s">
        <v>948</v>
      </c>
      <c r="D929" s="123" t="s">
        <v>130</v>
      </c>
      <c r="E929" s="124" t="s">
        <v>949</v>
      </c>
      <c r="F929" s="125" t="s">
        <v>950</v>
      </c>
      <c r="G929" s="126" t="s">
        <v>170</v>
      </c>
      <c r="H929" s="127">
        <v>1763.241</v>
      </c>
      <c r="I929" s="128"/>
      <c r="J929" s="129">
        <f>ROUND(I929*H929,2)</f>
        <v>0</v>
      </c>
      <c r="K929" s="125" t="s">
        <v>134</v>
      </c>
      <c r="L929" s="32"/>
      <c r="M929" s="130" t="s">
        <v>19</v>
      </c>
      <c r="N929" s="131" t="s">
        <v>43</v>
      </c>
      <c r="P929" s="132">
        <f>O929*H929</f>
        <v>0</v>
      </c>
      <c r="Q929" s="132">
        <v>2.9999999999999997E-4</v>
      </c>
      <c r="R929" s="132">
        <f>Q929*H929</f>
        <v>0.52897229999999995</v>
      </c>
      <c r="S929" s="132">
        <v>0</v>
      </c>
      <c r="T929" s="133">
        <f>S929*H929</f>
        <v>0</v>
      </c>
      <c r="AR929" s="134" t="s">
        <v>336</v>
      </c>
      <c r="AT929" s="134" t="s">
        <v>130</v>
      </c>
      <c r="AU929" s="134" t="s">
        <v>82</v>
      </c>
      <c r="AY929" s="17" t="s">
        <v>127</v>
      </c>
      <c r="BE929" s="135">
        <f>IF(N929="základní",J929,0)</f>
        <v>0</v>
      </c>
      <c r="BF929" s="135">
        <f>IF(N929="snížená",J929,0)</f>
        <v>0</v>
      </c>
      <c r="BG929" s="135">
        <f>IF(N929="zákl. přenesená",J929,0)</f>
        <v>0</v>
      </c>
      <c r="BH929" s="135">
        <f>IF(N929="sníž. přenesená",J929,0)</f>
        <v>0</v>
      </c>
      <c r="BI929" s="135">
        <f>IF(N929="nulová",J929,0)</f>
        <v>0</v>
      </c>
      <c r="BJ929" s="17" t="s">
        <v>80</v>
      </c>
      <c r="BK929" s="135">
        <f>ROUND(I929*H929,2)</f>
        <v>0</v>
      </c>
      <c r="BL929" s="17" t="s">
        <v>336</v>
      </c>
      <c r="BM929" s="134" t="s">
        <v>951</v>
      </c>
    </row>
    <row r="930" spans="2:65" s="1" customFormat="1" ht="11.25">
      <c r="B930" s="32"/>
      <c r="D930" s="136" t="s">
        <v>137</v>
      </c>
      <c r="F930" s="137" t="s">
        <v>952</v>
      </c>
      <c r="I930" s="138"/>
      <c r="L930" s="32"/>
      <c r="M930" s="139"/>
      <c r="T930" s="53"/>
      <c r="AT930" s="17" t="s">
        <v>137</v>
      </c>
      <c r="AU930" s="17" t="s">
        <v>82</v>
      </c>
    </row>
    <row r="931" spans="2:65" s="12" customFormat="1" ht="11.25">
      <c r="B931" s="140"/>
      <c r="D931" s="141" t="s">
        <v>139</v>
      </c>
      <c r="E931" s="142" t="s">
        <v>19</v>
      </c>
      <c r="F931" s="143" t="s">
        <v>241</v>
      </c>
      <c r="H931" s="142" t="s">
        <v>19</v>
      </c>
      <c r="I931" s="144"/>
      <c r="L931" s="140"/>
      <c r="M931" s="145"/>
      <c r="T931" s="146"/>
      <c r="AT931" s="142" t="s">
        <v>139</v>
      </c>
      <c r="AU931" s="142" t="s">
        <v>82</v>
      </c>
      <c r="AV931" s="12" t="s">
        <v>80</v>
      </c>
      <c r="AW931" s="12" t="s">
        <v>33</v>
      </c>
      <c r="AX931" s="12" t="s">
        <v>72</v>
      </c>
      <c r="AY931" s="142" t="s">
        <v>127</v>
      </c>
    </row>
    <row r="932" spans="2:65" s="12" customFormat="1" ht="11.25">
      <c r="B932" s="140"/>
      <c r="D932" s="141" t="s">
        <v>139</v>
      </c>
      <c r="E932" s="142" t="s">
        <v>19</v>
      </c>
      <c r="F932" s="143" t="s">
        <v>953</v>
      </c>
      <c r="H932" s="142" t="s">
        <v>19</v>
      </c>
      <c r="I932" s="144"/>
      <c r="L932" s="140"/>
      <c r="M932" s="145"/>
      <c r="T932" s="146"/>
      <c r="AT932" s="142" t="s">
        <v>139</v>
      </c>
      <c r="AU932" s="142" t="s">
        <v>82</v>
      </c>
      <c r="AV932" s="12" t="s">
        <v>80</v>
      </c>
      <c r="AW932" s="12" t="s">
        <v>33</v>
      </c>
      <c r="AX932" s="12" t="s">
        <v>72</v>
      </c>
      <c r="AY932" s="142" t="s">
        <v>127</v>
      </c>
    </row>
    <row r="933" spans="2:65" s="13" customFormat="1" ht="11.25">
      <c r="B933" s="147"/>
      <c r="D933" s="141" t="s">
        <v>139</v>
      </c>
      <c r="E933" s="148" t="s">
        <v>19</v>
      </c>
      <c r="F933" s="149" t="s">
        <v>954</v>
      </c>
      <c r="H933" s="150">
        <v>106.5</v>
      </c>
      <c r="I933" s="151"/>
      <c r="L933" s="147"/>
      <c r="M933" s="152"/>
      <c r="T933" s="153"/>
      <c r="AT933" s="148" t="s">
        <v>139</v>
      </c>
      <c r="AU933" s="148" t="s">
        <v>82</v>
      </c>
      <c r="AV933" s="13" t="s">
        <v>82</v>
      </c>
      <c r="AW933" s="13" t="s">
        <v>33</v>
      </c>
      <c r="AX933" s="13" t="s">
        <v>72</v>
      </c>
      <c r="AY933" s="148" t="s">
        <v>127</v>
      </c>
    </row>
    <row r="934" spans="2:65" s="12" customFormat="1" ht="11.25">
      <c r="B934" s="140"/>
      <c r="D934" s="141" t="s">
        <v>139</v>
      </c>
      <c r="E934" s="142" t="s">
        <v>19</v>
      </c>
      <c r="F934" s="143" t="s">
        <v>955</v>
      </c>
      <c r="H934" s="142" t="s">
        <v>19</v>
      </c>
      <c r="I934" s="144"/>
      <c r="L934" s="140"/>
      <c r="M934" s="145"/>
      <c r="T934" s="146"/>
      <c r="AT934" s="142" t="s">
        <v>139</v>
      </c>
      <c r="AU934" s="142" t="s">
        <v>82</v>
      </c>
      <c r="AV934" s="12" t="s">
        <v>80</v>
      </c>
      <c r="AW934" s="12" t="s">
        <v>33</v>
      </c>
      <c r="AX934" s="12" t="s">
        <v>72</v>
      </c>
      <c r="AY934" s="142" t="s">
        <v>127</v>
      </c>
    </row>
    <row r="935" spans="2:65" s="13" customFormat="1" ht="11.25">
      <c r="B935" s="147"/>
      <c r="D935" s="141" t="s">
        <v>139</v>
      </c>
      <c r="E935" s="148" t="s">
        <v>19</v>
      </c>
      <c r="F935" s="149" t="s">
        <v>956</v>
      </c>
      <c r="H935" s="150">
        <v>61.1</v>
      </c>
      <c r="I935" s="151"/>
      <c r="L935" s="147"/>
      <c r="M935" s="152"/>
      <c r="T935" s="153"/>
      <c r="AT935" s="148" t="s">
        <v>139</v>
      </c>
      <c r="AU935" s="148" t="s">
        <v>82</v>
      </c>
      <c r="AV935" s="13" t="s">
        <v>82</v>
      </c>
      <c r="AW935" s="13" t="s">
        <v>33</v>
      </c>
      <c r="AX935" s="13" t="s">
        <v>72</v>
      </c>
      <c r="AY935" s="148" t="s">
        <v>127</v>
      </c>
    </row>
    <row r="936" spans="2:65" s="13" customFormat="1" ht="11.25">
      <c r="B936" s="147"/>
      <c r="D936" s="141" t="s">
        <v>139</v>
      </c>
      <c r="E936" s="148" t="s">
        <v>19</v>
      </c>
      <c r="F936" s="149" t="s">
        <v>957</v>
      </c>
      <c r="H936" s="150">
        <v>15.95</v>
      </c>
      <c r="I936" s="151"/>
      <c r="L936" s="147"/>
      <c r="M936" s="152"/>
      <c r="T936" s="153"/>
      <c r="AT936" s="148" t="s">
        <v>139</v>
      </c>
      <c r="AU936" s="148" t="s">
        <v>82</v>
      </c>
      <c r="AV936" s="13" t="s">
        <v>82</v>
      </c>
      <c r="AW936" s="13" t="s">
        <v>33</v>
      </c>
      <c r="AX936" s="13" t="s">
        <v>72</v>
      </c>
      <c r="AY936" s="148" t="s">
        <v>127</v>
      </c>
    </row>
    <row r="937" spans="2:65" s="12" customFormat="1" ht="11.25">
      <c r="B937" s="140"/>
      <c r="D937" s="141" t="s">
        <v>139</v>
      </c>
      <c r="E937" s="142" t="s">
        <v>19</v>
      </c>
      <c r="F937" s="143" t="s">
        <v>958</v>
      </c>
      <c r="H937" s="142" t="s">
        <v>19</v>
      </c>
      <c r="I937" s="144"/>
      <c r="L937" s="140"/>
      <c r="M937" s="145"/>
      <c r="T937" s="146"/>
      <c r="AT937" s="142" t="s">
        <v>139</v>
      </c>
      <c r="AU937" s="142" t="s">
        <v>82</v>
      </c>
      <c r="AV937" s="12" t="s">
        <v>80</v>
      </c>
      <c r="AW937" s="12" t="s">
        <v>33</v>
      </c>
      <c r="AX937" s="12" t="s">
        <v>72</v>
      </c>
      <c r="AY937" s="142" t="s">
        <v>127</v>
      </c>
    </row>
    <row r="938" spans="2:65" s="13" customFormat="1" ht="11.25">
      <c r="B938" s="147"/>
      <c r="D938" s="141" t="s">
        <v>139</v>
      </c>
      <c r="E938" s="148" t="s">
        <v>19</v>
      </c>
      <c r="F938" s="149" t="s">
        <v>959</v>
      </c>
      <c r="H938" s="150">
        <v>55.3</v>
      </c>
      <c r="I938" s="151"/>
      <c r="L938" s="147"/>
      <c r="M938" s="152"/>
      <c r="T938" s="153"/>
      <c r="AT938" s="148" t="s">
        <v>139</v>
      </c>
      <c r="AU938" s="148" t="s">
        <v>82</v>
      </c>
      <c r="AV938" s="13" t="s">
        <v>82</v>
      </c>
      <c r="AW938" s="13" t="s">
        <v>33</v>
      </c>
      <c r="AX938" s="13" t="s">
        <v>72</v>
      </c>
      <c r="AY938" s="148" t="s">
        <v>127</v>
      </c>
    </row>
    <row r="939" spans="2:65" s="12" customFormat="1" ht="11.25">
      <c r="B939" s="140"/>
      <c r="D939" s="141" t="s">
        <v>139</v>
      </c>
      <c r="E939" s="142" t="s">
        <v>19</v>
      </c>
      <c r="F939" s="143" t="s">
        <v>960</v>
      </c>
      <c r="H939" s="142" t="s">
        <v>19</v>
      </c>
      <c r="I939" s="144"/>
      <c r="L939" s="140"/>
      <c r="M939" s="145"/>
      <c r="T939" s="146"/>
      <c r="AT939" s="142" t="s">
        <v>139</v>
      </c>
      <c r="AU939" s="142" t="s">
        <v>82</v>
      </c>
      <c r="AV939" s="12" t="s">
        <v>80</v>
      </c>
      <c r="AW939" s="12" t="s">
        <v>33</v>
      </c>
      <c r="AX939" s="12" t="s">
        <v>72</v>
      </c>
      <c r="AY939" s="142" t="s">
        <v>127</v>
      </c>
    </row>
    <row r="940" spans="2:65" s="13" customFormat="1" ht="11.25">
      <c r="B940" s="147"/>
      <c r="D940" s="141" t="s">
        <v>139</v>
      </c>
      <c r="E940" s="148" t="s">
        <v>19</v>
      </c>
      <c r="F940" s="149" t="s">
        <v>961</v>
      </c>
      <c r="H940" s="150">
        <v>54.32</v>
      </c>
      <c r="I940" s="151"/>
      <c r="L940" s="147"/>
      <c r="M940" s="152"/>
      <c r="T940" s="153"/>
      <c r="AT940" s="148" t="s">
        <v>139</v>
      </c>
      <c r="AU940" s="148" t="s">
        <v>82</v>
      </c>
      <c r="AV940" s="13" t="s">
        <v>82</v>
      </c>
      <c r="AW940" s="13" t="s">
        <v>33</v>
      </c>
      <c r="AX940" s="13" t="s">
        <v>72</v>
      </c>
      <c r="AY940" s="148" t="s">
        <v>127</v>
      </c>
    </row>
    <row r="941" spans="2:65" s="12" customFormat="1" ht="11.25">
      <c r="B941" s="140"/>
      <c r="D941" s="141" t="s">
        <v>139</v>
      </c>
      <c r="E941" s="142" t="s">
        <v>19</v>
      </c>
      <c r="F941" s="143" t="s">
        <v>962</v>
      </c>
      <c r="H941" s="142" t="s">
        <v>19</v>
      </c>
      <c r="I941" s="144"/>
      <c r="L941" s="140"/>
      <c r="M941" s="145"/>
      <c r="T941" s="146"/>
      <c r="AT941" s="142" t="s">
        <v>139</v>
      </c>
      <c r="AU941" s="142" t="s">
        <v>82</v>
      </c>
      <c r="AV941" s="12" t="s">
        <v>80</v>
      </c>
      <c r="AW941" s="12" t="s">
        <v>33</v>
      </c>
      <c r="AX941" s="12" t="s">
        <v>72</v>
      </c>
      <c r="AY941" s="142" t="s">
        <v>127</v>
      </c>
    </row>
    <row r="942" spans="2:65" s="13" customFormat="1" ht="11.25">
      <c r="B942" s="147"/>
      <c r="D942" s="141" t="s">
        <v>139</v>
      </c>
      <c r="E942" s="148" t="s">
        <v>19</v>
      </c>
      <c r="F942" s="149" t="s">
        <v>963</v>
      </c>
      <c r="H942" s="150">
        <v>58.69</v>
      </c>
      <c r="I942" s="151"/>
      <c r="L942" s="147"/>
      <c r="M942" s="152"/>
      <c r="T942" s="153"/>
      <c r="AT942" s="148" t="s">
        <v>139</v>
      </c>
      <c r="AU942" s="148" t="s">
        <v>82</v>
      </c>
      <c r="AV942" s="13" t="s">
        <v>82</v>
      </c>
      <c r="AW942" s="13" t="s">
        <v>33</v>
      </c>
      <c r="AX942" s="13" t="s">
        <v>72</v>
      </c>
      <c r="AY942" s="148" t="s">
        <v>127</v>
      </c>
    </row>
    <row r="943" spans="2:65" s="12" customFormat="1" ht="11.25">
      <c r="B943" s="140"/>
      <c r="D943" s="141" t="s">
        <v>139</v>
      </c>
      <c r="E943" s="142" t="s">
        <v>19</v>
      </c>
      <c r="F943" s="143" t="s">
        <v>964</v>
      </c>
      <c r="H943" s="142" t="s">
        <v>19</v>
      </c>
      <c r="I943" s="144"/>
      <c r="L943" s="140"/>
      <c r="M943" s="145"/>
      <c r="T943" s="146"/>
      <c r="AT943" s="142" t="s">
        <v>139</v>
      </c>
      <c r="AU943" s="142" t="s">
        <v>82</v>
      </c>
      <c r="AV943" s="12" t="s">
        <v>80</v>
      </c>
      <c r="AW943" s="12" t="s">
        <v>33</v>
      </c>
      <c r="AX943" s="12" t="s">
        <v>72</v>
      </c>
      <c r="AY943" s="142" t="s">
        <v>127</v>
      </c>
    </row>
    <row r="944" spans="2:65" s="13" customFormat="1" ht="11.25">
      <c r="B944" s="147"/>
      <c r="D944" s="141" t="s">
        <v>139</v>
      </c>
      <c r="E944" s="148" t="s">
        <v>19</v>
      </c>
      <c r="F944" s="149" t="s">
        <v>965</v>
      </c>
      <c r="H944" s="150">
        <v>112.79</v>
      </c>
      <c r="I944" s="151"/>
      <c r="L944" s="147"/>
      <c r="M944" s="152"/>
      <c r="T944" s="153"/>
      <c r="AT944" s="148" t="s">
        <v>139</v>
      </c>
      <c r="AU944" s="148" t="s">
        <v>82</v>
      </c>
      <c r="AV944" s="13" t="s">
        <v>82</v>
      </c>
      <c r="AW944" s="13" t="s">
        <v>33</v>
      </c>
      <c r="AX944" s="13" t="s">
        <v>72</v>
      </c>
      <c r="AY944" s="148" t="s">
        <v>127</v>
      </c>
    </row>
    <row r="945" spans="2:51" s="12" customFormat="1" ht="11.25">
      <c r="B945" s="140"/>
      <c r="D945" s="141" t="s">
        <v>139</v>
      </c>
      <c r="E945" s="142" t="s">
        <v>19</v>
      </c>
      <c r="F945" s="143" t="s">
        <v>966</v>
      </c>
      <c r="H945" s="142" t="s">
        <v>19</v>
      </c>
      <c r="I945" s="144"/>
      <c r="L945" s="140"/>
      <c r="M945" s="145"/>
      <c r="T945" s="146"/>
      <c r="AT945" s="142" t="s">
        <v>139</v>
      </c>
      <c r="AU945" s="142" t="s">
        <v>82</v>
      </c>
      <c r="AV945" s="12" t="s">
        <v>80</v>
      </c>
      <c r="AW945" s="12" t="s">
        <v>33</v>
      </c>
      <c r="AX945" s="12" t="s">
        <v>72</v>
      </c>
      <c r="AY945" s="142" t="s">
        <v>127</v>
      </c>
    </row>
    <row r="946" spans="2:51" s="13" customFormat="1" ht="11.25">
      <c r="B946" s="147"/>
      <c r="D946" s="141" t="s">
        <v>139</v>
      </c>
      <c r="E946" s="148" t="s">
        <v>19</v>
      </c>
      <c r="F946" s="149" t="s">
        <v>967</v>
      </c>
      <c r="H946" s="150">
        <v>65.41</v>
      </c>
      <c r="I946" s="151"/>
      <c r="L946" s="147"/>
      <c r="M946" s="152"/>
      <c r="T946" s="153"/>
      <c r="AT946" s="148" t="s">
        <v>139</v>
      </c>
      <c r="AU946" s="148" t="s">
        <v>82</v>
      </c>
      <c r="AV946" s="13" t="s">
        <v>82</v>
      </c>
      <c r="AW946" s="13" t="s">
        <v>33</v>
      </c>
      <c r="AX946" s="13" t="s">
        <v>72</v>
      </c>
      <c r="AY946" s="148" t="s">
        <v>127</v>
      </c>
    </row>
    <row r="947" spans="2:51" s="12" customFormat="1" ht="11.25">
      <c r="B947" s="140"/>
      <c r="D947" s="141" t="s">
        <v>139</v>
      </c>
      <c r="E947" s="142" t="s">
        <v>19</v>
      </c>
      <c r="F947" s="143" t="s">
        <v>968</v>
      </c>
      <c r="H947" s="142" t="s">
        <v>19</v>
      </c>
      <c r="I947" s="144"/>
      <c r="L947" s="140"/>
      <c r="M947" s="145"/>
      <c r="T947" s="146"/>
      <c r="AT947" s="142" t="s">
        <v>139</v>
      </c>
      <c r="AU947" s="142" t="s">
        <v>82</v>
      </c>
      <c r="AV947" s="12" t="s">
        <v>80</v>
      </c>
      <c r="AW947" s="12" t="s">
        <v>33</v>
      </c>
      <c r="AX947" s="12" t="s">
        <v>72</v>
      </c>
      <c r="AY947" s="142" t="s">
        <v>127</v>
      </c>
    </row>
    <row r="948" spans="2:51" s="13" customFormat="1" ht="11.25">
      <c r="B948" s="147"/>
      <c r="D948" s="141" t="s">
        <v>139</v>
      </c>
      <c r="E948" s="148" t="s">
        <v>19</v>
      </c>
      <c r="F948" s="149" t="s">
        <v>969</v>
      </c>
      <c r="H948" s="150">
        <v>18.95</v>
      </c>
      <c r="I948" s="151"/>
      <c r="L948" s="147"/>
      <c r="M948" s="152"/>
      <c r="T948" s="153"/>
      <c r="AT948" s="148" t="s">
        <v>139</v>
      </c>
      <c r="AU948" s="148" t="s">
        <v>82</v>
      </c>
      <c r="AV948" s="13" t="s">
        <v>82</v>
      </c>
      <c r="AW948" s="13" t="s">
        <v>33</v>
      </c>
      <c r="AX948" s="13" t="s">
        <v>72</v>
      </c>
      <c r="AY948" s="148" t="s">
        <v>127</v>
      </c>
    </row>
    <row r="949" spans="2:51" s="13" customFormat="1" ht="11.25">
      <c r="B949" s="147"/>
      <c r="D949" s="141" t="s">
        <v>139</v>
      </c>
      <c r="E949" s="148" t="s">
        <v>19</v>
      </c>
      <c r="F949" s="149" t="s">
        <v>970</v>
      </c>
      <c r="H949" s="150">
        <v>112.2</v>
      </c>
      <c r="I949" s="151"/>
      <c r="L949" s="147"/>
      <c r="M949" s="152"/>
      <c r="T949" s="153"/>
      <c r="AT949" s="148" t="s">
        <v>139</v>
      </c>
      <c r="AU949" s="148" t="s">
        <v>82</v>
      </c>
      <c r="AV949" s="13" t="s">
        <v>82</v>
      </c>
      <c r="AW949" s="13" t="s">
        <v>33</v>
      </c>
      <c r="AX949" s="13" t="s">
        <v>72</v>
      </c>
      <c r="AY949" s="148" t="s">
        <v>127</v>
      </c>
    </row>
    <row r="950" spans="2:51" s="12" customFormat="1" ht="11.25">
      <c r="B950" s="140"/>
      <c r="D950" s="141" t="s">
        <v>139</v>
      </c>
      <c r="E950" s="142" t="s">
        <v>19</v>
      </c>
      <c r="F950" s="143" t="s">
        <v>971</v>
      </c>
      <c r="H950" s="142" t="s">
        <v>19</v>
      </c>
      <c r="I950" s="144"/>
      <c r="L950" s="140"/>
      <c r="M950" s="145"/>
      <c r="T950" s="146"/>
      <c r="AT950" s="142" t="s">
        <v>139</v>
      </c>
      <c r="AU950" s="142" t="s">
        <v>82</v>
      </c>
      <c r="AV950" s="12" t="s">
        <v>80</v>
      </c>
      <c r="AW950" s="12" t="s">
        <v>33</v>
      </c>
      <c r="AX950" s="12" t="s">
        <v>72</v>
      </c>
      <c r="AY950" s="142" t="s">
        <v>127</v>
      </c>
    </row>
    <row r="951" spans="2:51" s="13" customFormat="1" ht="11.25">
      <c r="B951" s="147"/>
      <c r="D951" s="141" t="s">
        <v>139</v>
      </c>
      <c r="E951" s="148" t="s">
        <v>19</v>
      </c>
      <c r="F951" s="149" t="s">
        <v>972</v>
      </c>
      <c r="H951" s="150">
        <v>55.167000000000002</v>
      </c>
      <c r="I951" s="151"/>
      <c r="L951" s="147"/>
      <c r="M951" s="152"/>
      <c r="T951" s="153"/>
      <c r="AT951" s="148" t="s">
        <v>139</v>
      </c>
      <c r="AU951" s="148" t="s">
        <v>82</v>
      </c>
      <c r="AV951" s="13" t="s">
        <v>82</v>
      </c>
      <c r="AW951" s="13" t="s">
        <v>33</v>
      </c>
      <c r="AX951" s="13" t="s">
        <v>72</v>
      </c>
      <c r="AY951" s="148" t="s">
        <v>127</v>
      </c>
    </row>
    <row r="952" spans="2:51" s="13" customFormat="1" ht="11.25">
      <c r="B952" s="147"/>
      <c r="D952" s="141" t="s">
        <v>139</v>
      </c>
      <c r="E952" s="148" t="s">
        <v>19</v>
      </c>
      <c r="F952" s="149" t="s">
        <v>973</v>
      </c>
      <c r="H952" s="150">
        <v>28.123999999999999</v>
      </c>
      <c r="I952" s="151"/>
      <c r="L952" s="147"/>
      <c r="M952" s="152"/>
      <c r="T952" s="153"/>
      <c r="AT952" s="148" t="s">
        <v>139</v>
      </c>
      <c r="AU952" s="148" t="s">
        <v>82</v>
      </c>
      <c r="AV952" s="13" t="s">
        <v>82</v>
      </c>
      <c r="AW952" s="13" t="s">
        <v>33</v>
      </c>
      <c r="AX952" s="13" t="s">
        <v>72</v>
      </c>
      <c r="AY952" s="148" t="s">
        <v>127</v>
      </c>
    </row>
    <row r="953" spans="2:51" s="15" customFormat="1" ht="11.25">
      <c r="B953" s="161"/>
      <c r="D953" s="141" t="s">
        <v>139</v>
      </c>
      <c r="E953" s="162" t="s">
        <v>19</v>
      </c>
      <c r="F953" s="163" t="s">
        <v>155</v>
      </c>
      <c r="H953" s="164">
        <v>744.50099999999998</v>
      </c>
      <c r="I953" s="165"/>
      <c r="L953" s="161"/>
      <c r="M953" s="166"/>
      <c r="T953" s="167"/>
      <c r="AT953" s="162" t="s">
        <v>139</v>
      </c>
      <c r="AU953" s="162" t="s">
        <v>82</v>
      </c>
      <c r="AV953" s="15" t="s">
        <v>128</v>
      </c>
      <c r="AW953" s="15" t="s">
        <v>33</v>
      </c>
      <c r="AX953" s="15" t="s">
        <v>72</v>
      </c>
      <c r="AY953" s="162" t="s">
        <v>127</v>
      </c>
    </row>
    <row r="954" spans="2:51" s="12" customFormat="1" ht="11.25">
      <c r="B954" s="140"/>
      <c r="D954" s="141" t="s">
        <v>139</v>
      </c>
      <c r="E954" s="142" t="s">
        <v>19</v>
      </c>
      <c r="F954" s="143" t="s">
        <v>269</v>
      </c>
      <c r="H954" s="142" t="s">
        <v>19</v>
      </c>
      <c r="I954" s="144"/>
      <c r="L954" s="140"/>
      <c r="M954" s="145"/>
      <c r="T954" s="146"/>
      <c r="AT954" s="142" t="s">
        <v>139</v>
      </c>
      <c r="AU954" s="142" t="s">
        <v>82</v>
      </c>
      <c r="AV954" s="12" t="s">
        <v>80</v>
      </c>
      <c r="AW954" s="12" t="s">
        <v>33</v>
      </c>
      <c r="AX954" s="12" t="s">
        <v>72</v>
      </c>
      <c r="AY954" s="142" t="s">
        <v>127</v>
      </c>
    </row>
    <row r="955" spans="2:51" s="13" customFormat="1" ht="11.25">
      <c r="B955" s="147"/>
      <c r="D955" s="141" t="s">
        <v>139</v>
      </c>
      <c r="E955" s="148" t="s">
        <v>19</v>
      </c>
      <c r="F955" s="149" t="s">
        <v>452</v>
      </c>
      <c r="H955" s="150">
        <v>38.76</v>
      </c>
      <c r="I955" s="151"/>
      <c r="L955" s="147"/>
      <c r="M955" s="152"/>
      <c r="T955" s="153"/>
      <c r="AT955" s="148" t="s">
        <v>139</v>
      </c>
      <c r="AU955" s="148" t="s">
        <v>82</v>
      </c>
      <c r="AV955" s="13" t="s">
        <v>82</v>
      </c>
      <c r="AW955" s="13" t="s">
        <v>33</v>
      </c>
      <c r="AX955" s="13" t="s">
        <v>72</v>
      </c>
      <c r="AY955" s="148" t="s">
        <v>127</v>
      </c>
    </row>
    <row r="956" spans="2:51" s="13" customFormat="1" ht="11.25">
      <c r="B956" s="147"/>
      <c r="D956" s="141" t="s">
        <v>139</v>
      </c>
      <c r="E956" s="148" t="s">
        <v>19</v>
      </c>
      <c r="F956" s="149" t="s">
        <v>453</v>
      </c>
      <c r="H956" s="150">
        <v>102.58</v>
      </c>
      <c r="I956" s="151"/>
      <c r="L956" s="147"/>
      <c r="M956" s="152"/>
      <c r="T956" s="153"/>
      <c r="AT956" s="148" t="s">
        <v>139</v>
      </c>
      <c r="AU956" s="148" t="s">
        <v>82</v>
      </c>
      <c r="AV956" s="13" t="s">
        <v>82</v>
      </c>
      <c r="AW956" s="13" t="s">
        <v>33</v>
      </c>
      <c r="AX956" s="13" t="s">
        <v>72</v>
      </c>
      <c r="AY956" s="148" t="s">
        <v>127</v>
      </c>
    </row>
    <row r="957" spans="2:51" s="13" customFormat="1" ht="11.25">
      <c r="B957" s="147"/>
      <c r="D957" s="141" t="s">
        <v>139</v>
      </c>
      <c r="E957" s="148" t="s">
        <v>19</v>
      </c>
      <c r="F957" s="149" t="s">
        <v>974</v>
      </c>
      <c r="H957" s="150">
        <v>72.599999999999994</v>
      </c>
      <c r="I957" s="151"/>
      <c r="L957" s="147"/>
      <c r="M957" s="152"/>
      <c r="T957" s="153"/>
      <c r="AT957" s="148" t="s">
        <v>139</v>
      </c>
      <c r="AU957" s="148" t="s">
        <v>82</v>
      </c>
      <c r="AV957" s="13" t="s">
        <v>82</v>
      </c>
      <c r="AW957" s="13" t="s">
        <v>33</v>
      </c>
      <c r="AX957" s="13" t="s">
        <v>72</v>
      </c>
      <c r="AY957" s="148" t="s">
        <v>127</v>
      </c>
    </row>
    <row r="958" spans="2:51" s="13" customFormat="1" ht="11.25">
      <c r="B958" s="147"/>
      <c r="D958" s="141" t="s">
        <v>139</v>
      </c>
      <c r="E958" s="148" t="s">
        <v>19</v>
      </c>
      <c r="F958" s="149" t="s">
        <v>975</v>
      </c>
      <c r="H958" s="150">
        <v>28.16</v>
      </c>
      <c r="I958" s="151"/>
      <c r="L958" s="147"/>
      <c r="M958" s="152"/>
      <c r="T958" s="153"/>
      <c r="AT958" s="148" t="s">
        <v>139</v>
      </c>
      <c r="AU958" s="148" t="s">
        <v>82</v>
      </c>
      <c r="AV958" s="13" t="s">
        <v>82</v>
      </c>
      <c r="AW958" s="13" t="s">
        <v>33</v>
      </c>
      <c r="AX958" s="13" t="s">
        <v>72</v>
      </c>
      <c r="AY958" s="148" t="s">
        <v>127</v>
      </c>
    </row>
    <row r="959" spans="2:51" s="13" customFormat="1" ht="11.25">
      <c r="B959" s="147"/>
      <c r="D959" s="141" t="s">
        <v>139</v>
      </c>
      <c r="E959" s="148" t="s">
        <v>19</v>
      </c>
      <c r="F959" s="149" t="s">
        <v>456</v>
      </c>
      <c r="H959" s="150">
        <v>38.020000000000003</v>
      </c>
      <c r="I959" s="151"/>
      <c r="L959" s="147"/>
      <c r="M959" s="152"/>
      <c r="T959" s="153"/>
      <c r="AT959" s="148" t="s">
        <v>139</v>
      </c>
      <c r="AU959" s="148" t="s">
        <v>82</v>
      </c>
      <c r="AV959" s="13" t="s">
        <v>82</v>
      </c>
      <c r="AW959" s="13" t="s">
        <v>33</v>
      </c>
      <c r="AX959" s="13" t="s">
        <v>72</v>
      </c>
      <c r="AY959" s="148" t="s">
        <v>127</v>
      </c>
    </row>
    <row r="960" spans="2:51" s="13" customFormat="1" ht="11.25">
      <c r="B960" s="147"/>
      <c r="D960" s="141" t="s">
        <v>139</v>
      </c>
      <c r="E960" s="148" t="s">
        <v>19</v>
      </c>
      <c r="F960" s="149" t="s">
        <v>457</v>
      </c>
      <c r="H960" s="150">
        <v>22.68</v>
      </c>
      <c r="I960" s="151"/>
      <c r="L960" s="147"/>
      <c r="M960" s="152"/>
      <c r="T960" s="153"/>
      <c r="AT960" s="148" t="s">
        <v>139</v>
      </c>
      <c r="AU960" s="148" t="s">
        <v>82</v>
      </c>
      <c r="AV960" s="13" t="s">
        <v>82</v>
      </c>
      <c r="AW960" s="13" t="s">
        <v>33</v>
      </c>
      <c r="AX960" s="13" t="s">
        <v>72</v>
      </c>
      <c r="AY960" s="148" t="s">
        <v>127</v>
      </c>
    </row>
    <row r="961" spans="2:65" s="13" customFormat="1" ht="11.25">
      <c r="B961" s="147"/>
      <c r="D961" s="141" t="s">
        <v>139</v>
      </c>
      <c r="E961" s="148" t="s">
        <v>19</v>
      </c>
      <c r="F961" s="149" t="s">
        <v>458</v>
      </c>
      <c r="H961" s="150">
        <v>31.5</v>
      </c>
      <c r="I961" s="151"/>
      <c r="L961" s="147"/>
      <c r="M961" s="152"/>
      <c r="T961" s="153"/>
      <c r="AT961" s="148" t="s">
        <v>139</v>
      </c>
      <c r="AU961" s="148" t="s">
        <v>82</v>
      </c>
      <c r="AV961" s="13" t="s">
        <v>82</v>
      </c>
      <c r="AW961" s="13" t="s">
        <v>33</v>
      </c>
      <c r="AX961" s="13" t="s">
        <v>72</v>
      </c>
      <c r="AY961" s="148" t="s">
        <v>127</v>
      </c>
    </row>
    <row r="962" spans="2:65" s="15" customFormat="1" ht="11.25">
      <c r="B962" s="161"/>
      <c r="D962" s="141" t="s">
        <v>139</v>
      </c>
      <c r="E962" s="162" t="s">
        <v>19</v>
      </c>
      <c r="F962" s="163" t="s">
        <v>155</v>
      </c>
      <c r="H962" s="164">
        <v>334.3</v>
      </c>
      <c r="I962" s="165"/>
      <c r="L962" s="161"/>
      <c r="M962" s="166"/>
      <c r="T962" s="167"/>
      <c r="AT962" s="162" t="s">
        <v>139</v>
      </c>
      <c r="AU962" s="162" t="s">
        <v>82</v>
      </c>
      <c r="AV962" s="15" t="s">
        <v>128</v>
      </c>
      <c r="AW962" s="15" t="s">
        <v>33</v>
      </c>
      <c r="AX962" s="15" t="s">
        <v>72</v>
      </c>
      <c r="AY962" s="162" t="s">
        <v>127</v>
      </c>
    </row>
    <row r="963" spans="2:65" s="14" customFormat="1" ht="11.25">
      <c r="B963" s="154"/>
      <c r="D963" s="141" t="s">
        <v>139</v>
      </c>
      <c r="E963" s="155" t="s">
        <v>19</v>
      </c>
      <c r="F963" s="156" t="s">
        <v>145</v>
      </c>
      <c r="H963" s="157">
        <v>1078.8009999999999</v>
      </c>
      <c r="I963" s="158"/>
      <c r="L963" s="154"/>
      <c r="M963" s="159"/>
      <c r="T963" s="160"/>
      <c r="AT963" s="155" t="s">
        <v>139</v>
      </c>
      <c r="AU963" s="155" t="s">
        <v>82</v>
      </c>
      <c r="AV963" s="14" t="s">
        <v>135</v>
      </c>
      <c r="AW963" s="14" t="s">
        <v>33</v>
      </c>
      <c r="AX963" s="14" t="s">
        <v>72</v>
      </c>
      <c r="AY963" s="155" t="s">
        <v>127</v>
      </c>
    </row>
    <row r="964" spans="2:65" s="12" customFormat="1" ht="11.25">
      <c r="B964" s="140"/>
      <c r="D964" s="141" t="s">
        <v>139</v>
      </c>
      <c r="E964" s="142" t="s">
        <v>19</v>
      </c>
      <c r="F964" s="143" t="s">
        <v>976</v>
      </c>
      <c r="H964" s="142" t="s">
        <v>19</v>
      </c>
      <c r="I964" s="144"/>
      <c r="L964" s="140"/>
      <c r="M964" s="145"/>
      <c r="T964" s="146"/>
      <c r="AT964" s="142" t="s">
        <v>139</v>
      </c>
      <c r="AU964" s="142" t="s">
        <v>82</v>
      </c>
      <c r="AV964" s="12" t="s">
        <v>80</v>
      </c>
      <c r="AW964" s="12" t="s">
        <v>33</v>
      </c>
      <c r="AX964" s="12" t="s">
        <v>72</v>
      </c>
      <c r="AY964" s="142" t="s">
        <v>127</v>
      </c>
    </row>
    <row r="965" spans="2:65" s="13" customFormat="1" ht="11.25">
      <c r="B965" s="147"/>
      <c r="D965" s="141" t="s">
        <v>139</v>
      </c>
      <c r="E965" s="148" t="s">
        <v>19</v>
      </c>
      <c r="F965" s="149" t="s">
        <v>256</v>
      </c>
      <c r="H965" s="150">
        <v>66.36</v>
      </c>
      <c r="I965" s="151"/>
      <c r="L965" s="147"/>
      <c r="M965" s="152"/>
      <c r="T965" s="153"/>
      <c r="AT965" s="148" t="s">
        <v>139</v>
      </c>
      <c r="AU965" s="148" t="s">
        <v>82</v>
      </c>
      <c r="AV965" s="13" t="s">
        <v>82</v>
      </c>
      <c r="AW965" s="13" t="s">
        <v>33</v>
      </c>
      <c r="AX965" s="13" t="s">
        <v>72</v>
      </c>
      <c r="AY965" s="148" t="s">
        <v>127</v>
      </c>
    </row>
    <row r="966" spans="2:65" s="13" customFormat="1" ht="11.25">
      <c r="B966" s="147"/>
      <c r="D966" s="141" t="s">
        <v>139</v>
      </c>
      <c r="E966" s="148" t="s">
        <v>19</v>
      </c>
      <c r="F966" s="149" t="s">
        <v>257</v>
      </c>
      <c r="H966" s="150">
        <v>107.78</v>
      </c>
      <c r="I966" s="151"/>
      <c r="L966" s="147"/>
      <c r="M966" s="152"/>
      <c r="T966" s="153"/>
      <c r="AT966" s="148" t="s">
        <v>139</v>
      </c>
      <c r="AU966" s="148" t="s">
        <v>82</v>
      </c>
      <c r="AV966" s="13" t="s">
        <v>82</v>
      </c>
      <c r="AW966" s="13" t="s">
        <v>33</v>
      </c>
      <c r="AX966" s="13" t="s">
        <v>72</v>
      </c>
      <c r="AY966" s="148" t="s">
        <v>127</v>
      </c>
    </row>
    <row r="967" spans="2:65" s="13" customFormat="1" ht="11.25">
      <c r="B967" s="147"/>
      <c r="D967" s="141" t="s">
        <v>139</v>
      </c>
      <c r="E967" s="148" t="s">
        <v>19</v>
      </c>
      <c r="F967" s="149" t="s">
        <v>258</v>
      </c>
      <c r="H967" s="150">
        <v>68.2</v>
      </c>
      <c r="I967" s="151"/>
      <c r="L967" s="147"/>
      <c r="M967" s="152"/>
      <c r="T967" s="153"/>
      <c r="AT967" s="148" t="s">
        <v>139</v>
      </c>
      <c r="AU967" s="148" t="s">
        <v>82</v>
      </c>
      <c r="AV967" s="13" t="s">
        <v>82</v>
      </c>
      <c r="AW967" s="13" t="s">
        <v>33</v>
      </c>
      <c r="AX967" s="13" t="s">
        <v>72</v>
      </c>
      <c r="AY967" s="148" t="s">
        <v>127</v>
      </c>
    </row>
    <row r="968" spans="2:65" s="13" customFormat="1" ht="11.25">
      <c r="B968" s="147"/>
      <c r="D968" s="141" t="s">
        <v>139</v>
      </c>
      <c r="E968" s="148" t="s">
        <v>19</v>
      </c>
      <c r="F968" s="149" t="s">
        <v>259</v>
      </c>
      <c r="H968" s="150">
        <v>47.92</v>
      </c>
      <c r="I968" s="151"/>
      <c r="L968" s="147"/>
      <c r="M968" s="152"/>
      <c r="T968" s="153"/>
      <c r="AT968" s="148" t="s">
        <v>139</v>
      </c>
      <c r="AU968" s="148" t="s">
        <v>82</v>
      </c>
      <c r="AV968" s="13" t="s">
        <v>82</v>
      </c>
      <c r="AW968" s="13" t="s">
        <v>33</v>
      </c>
      <c r="AX968" s="13" t="s">
        <v>72</v>
      </c>
      <c r="AY968" s="148" t="s">
        <v>127</v>
      </c>
    </row>
    <row r="969" spans="2:65" s="13" customFormat="1" ht="11.25">
      <c r="B969" s="147"/>
      <c r="D969" s="141" t="s">
        <v>139</v>
      </c>
      <c r="E969" s="148" t="s">
        <v>19</v>
      </c>
      <c r="F969" s="149" t="s">
        <v>260</v>
      </c>
      <c r="H969" s="150">
        <v>86.3</v>
      </c>
      <c r="I969" s="151"/>
      <c r="L969" s="147"/>
      <c r="M969" s="152"/>
      <c r="T969" s="153"/>
      <c r="AT969" s="148" t="s">
        <v>139</v>
      </c>
      <c r="AU969" s="148" t="s">
        <v>82</v>
      </c>
      <c r="AV969" s="13" t="s">
        <v>82</v>
      </c>
      <c r="AW969" s="13" t="s">
        <v>33</v>
      </c>
      <c r="AX969" s="13" t="s">
        <v>72</v>
      </c>
      <c r="AY969" s="148" t="s">
        <v>127</v>
      </c>
    </row>
    <row r="970" spans="2:65" s="13" customFormat="1" ht="11.25">
      <c r="B970" s="147"/>
      <c r="D970" s="141" t="s">
        <v>139</v>
      </c>
      <c r="E970" s="148" t="s">
        <v>19</v>
      </c>
      <c r="F970" s="149" t="s">
        <v>261</v>
      </c>
      <c r="H970" s="150">
        <v>124.13</v>
      </c>
      <c r="I970" s="151"/>
      <c r="L970" s="147"/>
      <c r="M970" s="152"/>
      <c r="T970" s="153"/>
      <c r="AT970" s="148" t="s">
        <v>139</v>
      </c>
      <c r="AU970" s="148" t="s">
        <v>82</v>
      </c>
      <c r="AV970" s="13" t="s">
        <v>82</v>
      </c>
      <c r="AW970" s="13" t="s">
        <v>33</v>
      </c>
      <c r="AX970" s="13" t="s">
        <v>72</v>
      </c>
      <c r="AY970" s="148" t="s">
        <v>127</v>
      </c>
    </row>
    <row r="971" spans="2:65" s="13" customFormat="1" ht="11.25">
      <c r="B971" s="147"/>
      <c r="D971" s="141" t="s">
        <v>139</v>
      </c>
      <c r="E971" s="148" t="s">
        <v>19</v>
      </c>
      <c r="F971" s="149" t="s">
        <v>262</v>
      </c>
      <c r="H971" s="150">
        <v>130.57</v>
      </c>
      <c r="I971" s="151"/>
      <c r="L971" s="147"/>
      <c r="M971" s="152"/>
      <c r="T971" s="153"/>
      <c r="AT971" s="148" t="s">
        <v>139</v>
      </c>
      <c r="AU971" s="148" t="s">
        <v>82</v>
      </c>
      <c r="AV971" s="13" t="s">
        <v>82</v>
      </c>
      <c r="AW971" s="13" t="s">
        <v>33</v>
      </c>
      <c r="AX971" s="13" t="s">
        <v>72</v>
      </c>
      <c r="AY971" s="148" t="s">
        <v>127</v>
      </c>
    </row>
    <row r="972" spans="2:65" s="13" customFormat="1" ht="11.25">
      <c r="B972" s="147"/>
      <c r="D972" s="141" t="s">
        <v>139</v>
      </c>
      <c r="E972" s="148" t="s">
        <v>19</v>
      </c>
      <c r="F972" s="149" t="s">
        <v>263</v>
      </c>
      <c r="H972" s="150">
        <v>53.18</v>
      </c>
      <c r="I972" s="151"/>
      <c r="L972" s="147"/>
      <c r="M972" s="152"/>
      <c r="T972" s="153"/>
      <c r="AT972" s="148" t="s">
        <v>139</v>
      </c>
      <c r="AU972" s="148" t="s">
        <v>82</v>
      </c>
      <c r="AV972" s="13" t="s">
        <v>82</v>
      </c>
      <c r="AW972" s="13" t="s">
        <v>33</v>
      </c>
      <c r="AX972" s="13" t="s">
        <v>72</v>
      </c>
      <c r="AY972" s="148" t="s">
        <v>127</v>
      </c>
    </row>
    <row r="973" spans="2:65" s="15" customFormat="1" ht="11.25">
      <c r="B973" s="161"/>
      <c r="D973" s="141" t="s">
        <v>139</v>
      </c>
      <c r="E973" s="162" t="s">
        <v>19</v>
      </c>
      <c r="F973" s="163" t="s">
        <v>155</v>
      </c>
      <c r="H973" s="164">
        <v>684.44</v>
      </c>
      <c r="I973" s="165"/>
      <c r="L973" s="161"/>
      <c r="M973" s="166"/>
      <c r="T973" s="167"/>
      <c r="AT973" s="162" t="s">
        <v>139</v>
      </c>
      <c r="AU973" s="162" t="s">
        <v>82</v>
      </c>
      <c r="AV973" s="15" t="s">
        <v>128</v>
      </c>
      <c r="AW973" s="15" t="s">
        <v>33</v>
      </c>
      <c r="AX973" s="15" t="s">
        <v>72</v>
      </c>
      <c r="AY973" s="162" t="s">
        <v>127</v>
      </c>
    </row>
    <row r="974" spans="2:65" s="14" customFormat="1" ht="11.25">
      <c r="B974" s="154"/>
      <c r="D974" s="141" t="s">
        <v>139</v>
      </c>
      <c r="E974" s="155" t="s">
        <v>19</v>
      </c>
      <c r="F974" s="156" t="s">
        <v>145</v>
      </c>
      <c r="H974" s="157">
        <v>684.44</v>
      </c>
      <c r="I974" s="158"/>
      <c r="L974" s="154"/>
      <c r="M974" s="159"/>
      <c r="T974" s="160"/>
      <c r="AT974" s="155" t="s">
        <v>139</v>
      </c>
      <c r="AU974" s="155" t="s">
        <v>82</v>
      </c>
      <c r="AV974" s="14" t="s">
        <v>135</v>
      </c>
      <c r="AW974" s="14" t="s">
        <v>33</v>
      </c>
      <c r="AX974" s="14" t="s">
        <v>72</v>
      </c>
      <c r="AY974" s="155" t="s">
        <v>127</v>
      </c>
    </row>
    <row r="975" spans="2:65" s="13" customFormat="1" ht="11.25">
      <c r="B975" s="147"/>
      <c r="D975" s="141" t="s">
        <v>139</v>
      </c>
      <c r="E975" s="148" t="s">
        <v>19</v>
      </c>
      <c r="F975" s="149" t="s">
        <v>977</v>
      </c>
      <c r="H975" s="150">
        <v>1763.241</v>
      </c>
      <c r="I975" s="151"/>
      <c r="L975" s="147"/>
      <c r="M975" s="152"/>
      <c r="T975" s="153"/>
      <c r="AT975" s="148" t="s">
        <v>139</v>
      </c>
      <c r="AU975" s="148" t="s">
        <v>82</v>
      </c>
      <c r="AV975" s="13" t="s">
        <v>82</v>
      </c>
      <c r="AW975" s="13" t="s">
        <v>33</v>
      </c>
      <c r="AX975" s="13" t="s">
        <v>80</v>
      </c>
      <c r="AY975" s="148" t="s">
        <v>127</v>
      </c>
    </row>
    <row r="976" spans="2:65" s="1" customFormat="1" ht="37.9" customHeight="1">
      <c r="B976" s="32"/>
      <c r="C976" s="123" t="s">
        <v>978</v>
      </c>
      <c r="D976" s="123" t="s">
        <v>130</v>
      </c>
      <c r="E976" s="124" t="s">
        <v>979</v>
      </c>
      <c r="F976" s="125" t="s">
        <v>980</v>
      </c>
      <c r="G976" s="126" t="s">
        <v>170</v>
      </c>
      <c r="H976" s="127">
        <v>1763.241</v>
      </c>
      <c r="I976" s="128"/>
      <c r="J976" s="129">
        <f>ROUND(I976*H976,2)</f>
        <v>0</v>
      </c>
      <c r="K976" s="125" t="s">
        <v>134</v>
      </c>
      <c r="L976" s="32"/>
      <c r="M976" s="130" t="s">
        <v>19</v>
      </c>
      <c r="N976" s="131" t="s">
        <v>43</v>
      </c>
      <c r="P976" s="132">
        <f>O976*H976</f>
        <v>0</v>
      </c>
      <c r="Q976" s="132">
        <v>7.4999999999999997E-3</v>
      </c>
      <c r="R976" s="132">
        <f>Q976*H976</f>
        <v>13.2243075</v>
      </c>
      <c r="S976" s="132">
        <v>0</v>
      </c>
      <c r="T976" s="133">
        <f>S976*H976</f>
        <v>0</v>
      </c>
      <c r="AR976" s="134" t="s">
        <v>336</v>
      </c>
      <c r="AT976" s="134" t="s">
        <v>130</v>
      </c>
      <c r="AU976" s="134" t="s">
        <v>82</v>
      </c>
      <c r="AY976" s="17" t="s">
        <v>127</v>
      </c>
      <c r="BE976" s="135">
        <f>IF(N976="základní",J976,0)</f>
        <v>0</v>
      </c>
      <c r="BF976" s="135">
        <f>IF(N976="snížená",J976,0)</f>
        <v>0</v>
      </c>
      <c r="BG976" s="135">
        <f>IF(N976="zákl. přenesená",J976,0)</f>
        <v>0</v>
      </c>
      <c r="BH976" s="135">
        <f>IF(N976="sníž. přenesená",J976,0)</f>
        <v>0</v>
      </c>
      <c r="BI976" s="135">
        <f>IF(N976="nulová",J976,0)</f>
        <v>0</v>
      </c>
      <c r="BJ976" s="17" t="s">
        <v>80</v>
      </c>
      <c r="BK976" s="135">
        <f>ROUND(I976*H976,2)</f>
        <v>0</v>
      </c>
      <c r="BL976" s="17" t="s">
        <v>336</v>
      </c>
      <c r="BM976" s="134" t="s">
        <v>981</v>
      </c>
    </row>
    <row r="977" spans="2:65" s="1" customFormat="1" ht="11.25">
      <c r="B977" s="32"/>
      <c r="D977" s="136" t="s">
        <v>137</v>
      </c>
      <c r="F977" s="137" t="s">
        <v>982</v>
      </c>
      <c r="I977" s="138"/>
      <c r="L977" s="32"/>
      <c r="M977" s="139"/>
      <c r="T977" s="53"/>
      <c r="AT977" s="17" t="s">
        <v>137</v>
      </c>
      <c r="AU977" s="17" t="s">
        <v>82</v>
      </c>
    </row>
    <row r="978" spans="2:65" s="1" customFormat="1" ht="37.9" customHeight="1">
      <c r="B978" s="32"/>
      <c r="C978" s="123" t="s">
        <v>983</v>
      </c>
      <c r="D978" s="123" t="s">
        <v>130</v>
      </c>
      <c r="E978" s="124" t="s">
        <v>984</v>
      </c>
      <c r="F978" s="125" t="s">
        <v>985</v>
      </c>
      <c r="G978" s="126" t="s">
        <v>478</v>
      </c>
      <c r="H978" s="127">
        <v>1135.153</v>
      </c>
      <c r="I978" s="128"/>
      <c r="J978" s="129">
        <f>ROUND(I978*H978,2)</f>
        <v>0</v>
      </c>
      <c r="K978" s="125" t="s">
        <v>134</v>
      </c>
      <c r="L978" s="32"/>
      <c r="M978" s="130" t="s">
        <v>19</v>
      </c>
      <c r="N978" s="131" t="s">
        <v>43</v>
      </c>
      <c r="P978" s="132">
        <f>O978*H978</f>
        <v>0</v>
      </c>
      <c r="Q978" s="132">
        <v>5.8E-4</v>
      </c>
      <c r="R978" s="132">
        <f>Q978*H978</f>
        <v>0.65838874000000003</v>
      </c>
      <c r="S978" s="132">
        <v>0</v>
      </c>
      <c r="T978" s="133">
        <f>S978*H978</f>
        <v>0</v>
      </c>
      <c r="AR978" s="134" t="s">
        <v>336</v>
      </c>
      <c r="AT978" s="134" t="s">
        <v>130</v>
      </c>
      <c r="AU978" s="134" t="s">
        <v>82</v>
      </c>
      <c r="AY978" s="17" t="s">
        <v>127</v>
      </c>
      <c r="BE978" s="135">
        <f>IF(N978="základní",J978,0)</f>
        <v>0</v>
      </c>
      <c r="BF978" s="135">
        <f>IF(N978="snížená",J978,0)</f>
        <v>0</v>
      </c>
      <c r="BG978" s="135">
        <f>IF(N978="zákl. přenesená",J978,0)</f>
        <v>0</v>
      </c>
      <c r="BH978" s="135">
        <f>IF(N978="sníž. přenesená",J978,0)</f>
        <v>0</v>
      </c>
      <c r="BI978" s="135">
        <f>IF(N978="nulová",J978,0)</f>
        <v>0</v>
      </c>
      <c r="BJ978" s="17" t="s">
        <v>80</v>
      </c>
      <c r="BK978" s="135">
        <f>ROUND(I978*H978,2)</f>
        <v>0</v>
      </c>
      <c r="BL978" s="17" t="s">
        <v>336</v>
      </c>
      <c r="BM978" s="134" t="s">
        <v>986</v>
      </c>
    </row>
    <row r="979" spans="2:65" s="1" customFormat="1" ht="11.25">
      <c r="B979" s="32"/>
      <c r="D979" s="136" t="s">
        <v>137</v>
      </c>
      <c r="F979" s="137" t="s">
        <v>987</v>
      </c>
      <c r="I979" s="138"/>
      <c r="L979" s="32"/>
      <c r="M979" s="139"/>
      <c r="T979" s="53"/>
      <c r="AT979" s="17" t="s">
        <v>137</v>
      </c>
      <c r="AU979" s="17" t="s">
        <v>82</v>
      </c>
    </row>
    <row r="980" spans="2:65" s="12" customFormat="1" ht="11.25">
      <c r="B980" s="140"/>
      <c r="D980" s="141" t="s">
        <v>139</v>
      </c>
      <c r="E980" s="142" t="s">
        <v>19</v>
      </c>
      <c r="F980" s="143" t="s">
        <v>241</v>
      </c>
      <c r="H980" s="142" t="s">
        <v>19</v>
      </c>
      <c r="I980" s="144"/>
      <c r="L980" s="140"/>
      <c r="M980" s="145"/>
      <c r="T980" s="146"/>
      <c r="AT980" s="142" t="s">
        <v>139</v>
      </c>
      <c r="AU980" s="142" t="s">
        <v>82</v>
      </c>
      <c r="AV980" s="12" t="s">
        <v>80</v>
      </c>
      <c r="AW980" s="12" t="s">
        <v>33</v>
      </c>
      <c r="AX980" s="12" t="s">
        <v>72</v>
      </c>
      <c r="AY980" s="142" t="s">
        <v>127</v>
      </c>
    </row>
    <row r="981" spans="2:65" s="12" customFormat="1" ht="11.25">
      <c r="B981" s="140"/>
      <c r="D981" s="141" t="s">
        <v>139</v>
      </c>
      <c r="E981" s="142" t="s">
        <v>19</v>
      </c>
      <c r="F981" s="143" t="s">
        <v>953</v>
      </c>
      <c r="H981" s="142" t="s">
        <v>19</v>
      </c>
      <c r="I981" s="144"/>
      <c r="L981" s="140"/>
      <c r="M981" s="145"/>
      <c r="T981" s="146"/>
      <c r="AT981" s="142" t="s">
        <v>139</v>
      </c>
      <c r="AU981" s="142" t="s">
        <v>82</v>
      </c>
      <c r="AV981" s="12" t="s">
        <v>80</v>
      </c>
      <c r="AW981" s="12" t="s">
        <v>33</v>
      </c>
      <c r="AX981" s="12" t="s">
        <v>72</v>
      </c>
      <c r="AY981" s="142" t="s">
        <v>127</v>
      </c>
    </row>
    <row r="982" spans="2:65" s="13" customFormat="1" ht="11.25">
      <c r="B982" s="147"/>
      <c r="D982" s="141" t="s">
        <v>139</v>
      </c>
      <c r="E982" s="148" t="s">
        <v>19</v>
      </c>
      <c r="F982" s="149" t="s">
        <v>954</v>
      </c>
      <c r="H982" s="150">
        <v>106.5</v>
      </c>
      <c r="I982" s="151"/>
      <c r="L982" s="147"/>
      <c r="M982" s="152"/>
      <c r="T982" s="153"/>
      <c r="AT982" s="148" t="s">
        <v>139</v>
      </c>
      <c r="AU982" s="148" t="s">
        <v>82</v>
      </c>
      <c r="AV982" s="13" t="s">
        <v>82</v>
      </c>
      <c r="AW982" s="13" t="s">
        <v>33</v>
      </c>
      <c r="AX982" s="13" t="s">
        <v>72</v>
      </c>
      <c r="AY982" s="148" t="s">
        <v>127</v>
      </c>
    </row>
    <row r="983" spans="2:65" s="12" customFormat="1" ht="11.25">
      <c r="B983" s="140"/>
      <c r="D983" s="141" t="s">
        <v>139</v>
      </c>
      <c r="E983" s="142" t="s">
        <v>19</v>
      </c>
      <c r="F983" s="143" t="s">
        <v>955</v>
      </c>
      <c r="H983" s="142" t="s">
        <v>19</v>
      </c>
      <c r="I983" s="144"/>
      <c r="L983" s="140"/>
      <c r="M983" s="145"/>
      <c r="T983" s="146"/>
      <c r="AT983" s="142" t="s">
        <v>139</v>
      </c>
      <c r="AU983" s="142" t="s">
        <v>82</v>
      </c>
      <c r="AV983" s="12" t="s">
        <v>80</v>
      </c>
      <c r="AW983" s="12" t="s">
        <v>33</v>
      </c>
      <c r="AX983" s="12" t="s">
        <v>72</v>
      </c>
      <c r="AY983" s="142" t="s">
        <v>127</v>
      </c>
    </row>
    <row r="984" spans="2:65" s="13" customFormat="1" ht="11.25">
      <c r="B984" s="147"/>
      <c r="D984" s="141" t="s">
        <v>139</v>
      </c>
      <c r="E984" s="148" t="s">
        <v>19</v>
      </c>
      <c r="F984" s="149" t="s">
        <v>956</v>
      </c>
      <c r="H984" s="150">
        <v>61.1</v>
      </c>
      <c r="I984" s="151"/>
      <c r="L984" s="147"/>
      <c r="M984" s="152"/>
      <c r="T984" s="153"/>
      <c r="AT984" s="148" t="s">
        <v>139</v>
      </c>
      <c r="AU984" s="148" t="s">
        <v>82</v>
      </c>
      <c r="AV984" s="13" t="s">
        <v>82</v>
      </c>
      <c r="AW984" s="13" t="s">
        <v>33</v>
      </c>
      <c r="AX984" s="13" t="s">
        <v>72</v>
      </c>
      <c r="AY984" s="148" t="s">
        <v>127</v>
      </c>
    </row>
    <row r="985" spans="2:65" s="13" customFormat="1" ht="11.25">
      <c r="B985" s="147"/>
      <c r="D985" s="141" t="s">
        <v>139</v>
      </c>
      <c r="E985" s="148" t="s">
        <v>19</v>
      </c>
      <c r="F985" s="149" t="s">
        <v>957</v>
      </c>
      <c r="H985" s="150">
        <v>15.95</v>
      </c>
      <c r="I985" s="151"/>
      <c r="L985" s="147"/>
      <c r="M985" s="152"/>
      <c r="T985" s="153"/>
      <c r="AT985" s="148" t="s">
        <v>139</v>
      </c>
      <c r="AU985" s="148" t="s">
        <v>82</v>
      </c>
      <c r="AV985" s="13" t="s">
        <v>82</v>
      </c>
      <c r="AW985" s="13" t="s">
        <v>33</v>
      </c>
      <c r="AX985" s="13" t="s">
        <v>72</v>
      </c>
      <c r="AY985" s="148" t="s">
        <v>127</v>
      </c>
    </row>
    <row r="986" spans="2:65" s="12" customFormat="1" ht="11.25">
      <c r="B986" s="140"/>
      <c r="D986" s="141" t="s">
        <v>139</v>
      </c>
      <c r="E986" s="142" t="s">
        <v>19</v>
      </c>
      <c r="F986" s="143" t="s">
        <v>958</v>
      </c>
      <c r="H986" s="142" t="s">
        <v>19</v>
      </c>
      <c r="I986" s="144"/>
      <c r="L986" s="140"/>
      <c r="M986" s="145"/>
      <c r="T986" s="146"/>
      <c r="AT986" s="142" t="s">
        <v>139</v>
      </c>
      <c r="AU986" s="142" t="s">
        <v>82</v>
      </c>
      <c r="AV986" s="12" t="s">
        <v>80</v>
      </c>
      <c r="AW986" s="12" t="s">
        <v>33</v>
      </c>
      <c r="AX986" s="12" t="s">
        <v>72</v>
      </c>
      <c r="AY986" s="142" t="s">
        <v>127</v>
      </c>
    </row>
    <row r="987" spans="2:65" s="13" customFormat="1" ht="11.25">
      <c r="B987" s="147"/>
      <c r="D987" s="141" t="s">
        <v>139</v>
      </c>
      <c r="E987" s="148" t="s">
        <v>19</v>
      </c>
      <c r="F987" s="149" t="s">
        <v>959</v>
      </c>
      <c r="H987" s="150">
        <v>55.3</v>
      </c>
      <c r="I987" s="151"/>
      <c r="L987" s="147"/>
      <c r="M987" s="152"/>
      <c r="T987" s="153"/>
      <c r="AT987" s="148" t="s">
        <v>139</v>
      </c>
      <c r="AU987" s="148" t="s">
        <v>82</v>
      </c>
      <c r="AV987" s="13" t="s">
        <v>82</v>
      </c>
      <c r="AW987" s="13" t="s">
        <v>33</v>
      </c>
      <c r="AX987" s="13" t="s">
        <v>72</v>
      </c>
      <c r="AY987" s="148" t="s">
        <v>127</v>
      </c>
    </row>
    <row r="988" spans="2:65" s="12" customFormat="1" ht="11.25">
      <c r="B988" s="140"/>
      <c r="D988" s="141" t="s">
        <v>139</v>
      </c>
      <c r="E988" s="142" t="s">
        <v>19</v>
      </c>
      <c r="F988" s="143" t="s">
        <v>960</v>
      </c>
      <c r="H988" s="142" t="s">
        <v>19</v>
      </c>
      <c r="I988" s="144"/>
      <c r="L988" s="140"/>
      <c r="M988" s="145"/>
      <c r="T988" s="146"/>
      <c r="AT988" s="142" t="s">
        <v>139</v>
      </c>
      <c r="AU988" s="142" t="s">
        <v>82</v>
      </c>
      <c r="AV988" s="12" t="s">
        <v>80</v>
      </c>
      <c r="AW988" s="12" t="s">
        <v>33</v>
      </c>
      <c r="AX988" s="12" t="s">
        <v>72</v>
      </c>
      <c r="AY988" s="142" t="s">
        <v>127</v>
      </c>
    </row>
    <row r="989" spans="2:65" s="13" customFormat="1" ht="11.25">
      <c r="B989" s="147"/>
      <c r="D989" s="141" t="s">
        <v>139</v>
      </c>
      <c r="E989" s="148" t="s">
        <v>19</v>
      </c>
      <c r="F989" s="149" t="s">
        <v>961</v>
      </c>
      <c r="H989" s="150">
        <v>54.32</v>
      </c>
      <c r="I989" s="151"/>
      <c r="L989" s="147"/>
      <c r="M989" s="152"/>
      <c r="T989" s="153"/>
      <c r="AT989" s="148" t="s">
        <v>139</v>
      </c>
      <c r="AU989" s="148" t="s">
        <v>82</v>
      </c>
      <c r="AV989" s="13" t="s">
        <v>82</v>
      </c>
      <c r="AW989" s="13" t="s">
        <v>33</v>
      </c>
      <c r="AX989" s="13" t="s">
        <v>72</v>
      </c>
      <c r="AY989" s="148" t="s">
        <v>127</v>
      </c>
    </row>
    <row r="990" spans="2:65" s="12" customFormat="1" ht="11.25">
      <c r="B990" s="140"/>
      <c r="D990" s="141" t="s">
        <v>139</v>
      </c>
      <c r="E990" s="142" t="s">
        <v>19</v>
      </c>
      <c r="F990" s="143" t="s">
        <v>962</v>
      </c>
      <c r="H990" s="142" t="s">
        <v>19</v>
      </c>
      <c r="I990" s="144"/>
      <c r="L990" s="140"/>
      <c r="M990" s="145"/>
      <c r="T990" s="146"/>
      <c r="AT990" s="142" t="s">
        <v>139</v>
      </c>
      <c r="AU990" s="142" t="s">
        <v>82</v>
      </c>
      <c r="AV990" s="12" t="s">
        <v>80</v>
      </c>
      <c r="AW990" s="12" t="s">
        <v>33</v>
      </c>
      <c r="AX990" s="12" t="s">
        <v>72</v>
      </c>
      <c r="AY990" s="142" t="s">
        <v>127</v>
      </c>
    </row>
    <row r="991" spans="2:65" s="13" customFormat="1" ht="11.25">
      <c r="B991" s="147"/>
      <c r="D991" s="141" t="s">
        <v>139</v>
      </c>
      <c r="E991" s="148" t="s">
        <v>19</v>
      </c>
      <c r="F991" s="149" t="s">
        <v>963</v>
      </c>
      <c r="H991" s="150">
        <v>58.69</v>
      </c>
      <c r="I991" s="151"/>
      <c r="L991" s="147"/>
      <c r="M991" s="152"/>
      <c r="T991" s="153"/>
      <c r="AT991" s="148" t="s">
        <v>139</v>
      </c>
      <c r="AU991" s="148" t="s">
        <v>82</v>
      </c>
      <c r="AV991" s="13" t="s">
        <v>82</v>
      </c>
      <c r="AW991" s="13" t="s">
        <v>33</v>
      </c>
      <c r="AX991" s="13" t="s">
        <v>72</v>
      </c>
      <c r="AY991" s="148" t="s">
        <v>127</v>
      </c>
    </row>
    <row r="992" spans="2:65" s="12" customFormat="1" ht="11.25">
      <c r="B992" s="140"/>
      <c r="D992" s="141" t="s">
        <v>139</v>
      </c>
      <c r="E992" s="142" t="s">
        <v>19</v>
      </c>
      <c r="F992" s="143" t="s">
        <v>964</v>
      </c>
      <c r="H992" s="142" t="s">
        <v>19</v>
      </c>
      <c r="I992" s="144"/>
      <c r="L992" s="140"/>
      <c r="M992" s="145"/>
      <c r="T992" s="146"/>
      <c r="AT992" s="142" t="s">
        <v>139</v>
      </c>
      <c r="AU992" s="142" t="s">
        <v>82</v>
      </c>
      <c r="AV992" s="12" t="s">
        <v>80</v>
      </c>
      <c r="AW992" s="12" t="s">
        <v>33</v>
      </c>
      <c r="AX992" s="12" t="s">
        <v>72</v>
      </c>
      <c r="AY992" s="142" t="s">
        <v>127</v>
      </c>
    </row>
    <row r="993" spans="2:51" s="13" customFormat="1" ht="11.25">
      <c r="B993" s="147"/>
      <c r="D993" s="141" t="s">
        <v>139</v>
      </c>
      <c r="E993" s="148" t="s">
        <v>19</v>
      </c>
      <c r="F993" s="149" t="s">
        <v>965</v>
      </c>
      <c r="H993" s="150">
        <v>112.79</v>
      </c>
      <c r="I993" s="151"/>
      <c r="L993" s="147"/>
      <c r="M993" s="152"/>
      <c r="T993" s="153"/>
      <c r="AT993" s="148" t="s">
        <v>139</v>
      </c>
      <c r="AU993" s="148" t="s">
        <v>82</v>
      </c>
      <c r="AV993" s="13" t="s">
        <v>82</v>
      </c>
      <c r="AW993" s="13" t="s">
        <v>33</v>
      </c>
      <c r="AX993" s="13" t="s">
        <v>72</v>
      </c>
      <c r="AY993" s="148" t="s">
        <v>127</v>
      </c>
    </row>
    <row r="994" spans="2:51" s="12" customFormat="1" ht="11.25">
      <c r="B994" s="140"/>
      <c r="D994" s="141" t="s">
        <v>139</v>
      </c>
      <c r="E994" s="142" t="s">
        <v>19</v>
      </c>
      <c r="F994" s="143" t="s">
        <v>966</v>
      </c>
      <c r="H994" s="142" t="s">
        <v>19</v>
      </c>
      <c r="I994" s="144"/>
      <c r="L994" s="140"/>
      <c r="M994" s="145"/>
      <c r="T994" s="146"/>
      <c r="AT994" s="142" t="s">
        <v>139</v>
      </c>
      <c r="AU994" s="142" t="s">
        <v>82</v>
      </c>
      <c r="AV994" s="12" t="s">
        <v>80</v>
      </c>
      <c r="AW994" s="12" t="s">
        <v>33</v>
      </c>
      <c r="AX994" s="12" t="s">
        <v>72</v>
      </c>
      <c r="AY994" s="142" t="s">
        <v>127</v>
      </c>
    </row>
    <row r="995" spans="2:51" s="13" customFormat="1" ht="11.25">
      <c r="B995" s="147"/>
      <c r="D995" s="141" t="s">
        <v>139</v>
      </c>
      <c r="E995" s="148" t="s">
        <v>19</v>
      </c>
      <c r="F995" s="149" t="s">
        <v>967</v>
      </c>
      <c r="H995" s="150">
        <v>65.41</v>
      </c>
      <c r="I995" s="151"/>
      <c r="L995" s="147"/>
      <c r="M995" s="152"/>
      <c r="T995" s="153"/>
      <c r="AT995" s="148" t="s">
        <v>139</v>
      </c>
      <c r="AU995" s="148" t="s">
        <v>82</v>
      </c>
      <c r="AV995" s="13" t="s">
        <v>82</v>
      </c>
      <c r="AW995" s="13" t="s">
        <v>33</v>
      </c>
      <c r="AX995" s="13" t="s">
        <v>72</v>
      </c>
      <c r="AY995" s="148" t="s">
        <v>127</v>
      </c>
    </row>
    <row r="996" spans="2:51" s="12" customFormat="1" ht="11.25">
      <c r="B996" s="140"/>
      <c r="D996" s="141" t="s">
        <v>139</v>
      </c>
      <c r="E996" s="142" t="s">
        <v>19</v>
      </c>
      <c r="F996" s="143" t="s">
        <v>968</v>
      </c>
      <c r="H996" s="142" t="s">
        <v>19</v>
      </c>
      <c r="I996" s="144"/>
      <c r="L996" s="140"/>
      <c r="M996" s="145"/>
      <c r="T996" s="146"/>
      <c r="AT996" s="142" t="s">
        <v>139</v>
      </c>
      <c r="AU996" s="142" t="s">
        <v>82</v>
      </c>
      <c r="AV996" s="12" t="s">
        <v>80</v>
      </c>
      <c r="AW996" s="12" t="s">
        <v>33</v>
      </c>
      <c r="AX996" s="12" t="s">
        <v>72</v>
      </c>
      <c r="AY996" s="142" t="s">
        <v>127</v>
      </c>
    </row>
    <row r="997" spans="2:51" s="13" customFormat="1" ht="11.25">
      <c r="B997" s="147"/>
      <c r="D997" s="141" t="s">
        <v>139</v>
      </c>
      <c r="E997" s="148" t="s">
        <v>19</v>
      </c>
      <c r="F997" s="149" t="s">
        <v>969</v>
      </c>
      <c r="H997" s="150">
        <v>18.95</v>
      </c>
      <c r="I997" s="151"/>
      <c r="L997" s="147"/>
      <c r="M997" s="152"/>
      <c r="T997" s="153"/>
      <c r="AT997" s="148" t="s">
        <v>139</v>
      </c>
      <c r="AU997" s="148" t="s">
        <v>82</v>
      </c>
      <c r="AV997" s="13" t="s">
        <v>82</v>
      </c>
      <c r="AW997" s="13" t="s">
        <v>33</v>
      </c>
      <c r="AX997" s="13" t="s">
        <v>72</v>
      </c>
      <c r="AY997" s="148" t="s">
        <v>127</v>
      </c>
    </row>
    <row r="998" spans="2:51" s="13" customFormat="1" ht="11.25">
      <c r="B998" s="147"/>
      <c r="D998" s="141" t="s">
        <v>139</v>
      </c>
      <c r="E998" s="148" t="s">
        <v>19</v>
      </c>
      <c r="F998" s="149" t="s">
        <v>970</v>
      </c>
      <c r="H998" s="150">
        <v>112.2</v>
      </c>
      <c r="I998" s="151"/>
      <c r="L998" s="147"/>
      <c r="M998" s="152"/>
      <c r="T998" s="153"/>
      <c r="AT998" s="148" t="s">
        <v>139</v>
      </c>
      <c r="AU998" s="148" t="s">
        <v>82</v>
      </c>
      <c r="AV998" s="13" t="s">
        <v>82</v>
      </c>
      <c r="AW998" s="13" t="s">
        <v>33</v>
      </c>
      <c r="AX998" s="13" t="s">
        <v>72</v>
      </c>
      <c r="AY998" s="148" t="s">
        <v>127</v>
      </c>
    </row>
    <row r="999" spans="2:51" s="12" customFormat="1" ht="11.25">
      <c r="B999" s="140"/>
      <c r="D999" s="141" t="s">
        <v>139</v>
      </c>
      <c r="E999" s="142" t="s">
        <v>19</v>
      </c>
      <c r="F999" s="143" t="s">
        <v>971</v>
      </c>
      <c r="H999" s="142" t="s">
        <v>19</v>
      </c>
      <c r="I999" s="144"/>
      <c r="L999" s="140"/>
      <c r="M999" s="145"/>
      <c r="T999" s="146"/>
      <c r="AT999" s="142" t="s">
        <v>139</v>
      </c>
      <c r="AU999" s="142" t="s">
        <v>82</v>
      </c>
      <c r="AV999" s="12" t="s">
        <v>80</v>
      </c>
      <c r="AW999" s="12" t="s">
        <v>33</v>
      </c>
      <c r="AX999" s="12" t="s">
        <v>72</v>
      </c>
      <c r="AY999" s="142" t="s">
        <v>127</v>
      </c>
    </row>
    <row r="1000" spans="2:51" s="13" customFormat="1" ht="11.25">
      <c r="B1000" s="147"/>
      <c r="D1000" s="141" t="s">
        <v>139</v>
      </c>
      <c r="E1000" s="148" t="s">
        <v>19</v>
      </c>
      <c r="F1000" s="149" t="s">
        <v>972</v>
      </c>
      <c r="H1000" s="150">
        <v>55.167000000000002</v>
      </c>
      <c r="I1000" s="151"/>
      <c r="L1000" s="147"/>
      <c r="M1000" s="152"/>
      <c r="T1000" s="153"/>
      <c r="AT1000" s="148" t="s">
        <v>139</v>
      </c>
      <c r="AU1000" s="148" t="s">
        <v>82</v>
      </c>
      <c r="AV1000" s="13" t="s">
        <v>82</v>
      </c>
      <c r="AW1000" s="13" t="s">
        <v>33</v>
      </c>
      <c r="AX1000" s="13" t="s">
        <v>72</v>
      </c>
      <c r="AY1000" s="148" t="s">
        <v>127</v>
      </c>
    </row>
    <row r="1001" spans="2:51" s="13" customFormat="1" ht="11.25">
      <c r="B1001" s="147"/>
      <c r="D1001" s="141" t="s">
        <v>139</v>
      </c>
      <c r="E1001" s="148" t="s">
        <v>19</v>
      </c>
      <c r="F1001" s="149" t="s">
        <v>973</v>
      </c>
      <c r="H1001" s="150">
        <v>28.123999999999999</v>
      </c>
      <c r="I1001" s="151"/>
      <c r="L1001" s="147"/>
      <c r="M1001" s="152"/>
      <c r="T1001" s="153"/>
      <c r="AT1001" s="148" t="s">
        <v>139</v>
      </c>
      <c r="AU1001" s="148" t="s">
        <v>82</v>
      </c>
      <c r="AV1001" s="13" t="s">
        <v>82</v>
      </c>
      <c r="AW1001" s="13" t="s">
        <v>33</v>
      </c>
      <c r="AX1001" s="13" t="s">
        <v>72</v>
      </c>
      <c r="AY1001" s="148" t="s">
        <v>127</v>
      </c>
    </row>
    <row r="1002" spans="2:51" s="15" customFormat="1" ht="11.25">
      <c r="B1002" s="161"/>
      <c r="D1002" s="141" t="s">
        <v>139</v>
      </c>
      <c r="E1002" s="162" t="s">
        <v>19</v>
      </c>
      <c r="F1002" s="163" t="s">
        <v>155</v>
      </c>
      <c r="H1002" s="164">
        <v>744.50099999999998</v>
      </c>
      <c r="I1002" s="165"/>
      <c r="L1002" s="161"/>
      <c r="M1002" s="166"/>
      <c r="T1002" s="167"/>
      <c r="AT1002" s="162" t="s">
        <v>139</v>
      </c>
      <c r="AU1002" s="162" t="s">
        <v>82</v>
      </c>
      <c r="AV1002" s="15" t="s">
        <v>128</v>
      </c>
      <c r="AW1002" s="15" t="s">
        <v>33</v>
      </c>
      <c r="AX1002" s="15" t="s">
        <v>72</v>
      </c>
      <c r="AY1002" s="162" t="s">
        <v>127</v>
      </c>
    </row>
    <row r="1003" spans="2:51" s="12" customFormat="1" ht="11.25">
      <c r="B1003" s="140"/>
      <c r="D1003" s="141" t="s">
        <v>139</v>
      </c>
      <c r="E1003" s="142" t="s">
        <v>19</v>
      </c>
      <c r="F1003" s="143" t="s">
        <v>269</v>
      </c>
      <c r="H1003" s="142" t="s">
        <v>19</v>
      </c>
      <c r="I1003" s="144"/>
      <c r="L1003" s="140"/>
      <c r="M1003" s="145"/>
      <c r="T1003" s="146"/>
      <c r="AT1003" s="142" t="s">
        <v>139</v>
      </c>
      <c r="AU1003" s="142" t="s">
        <v>82</v>
      </c>
      <c r="AV1003" s="12" t="s">
        <v>80</v>
      </c>
      <c r="AW1003" s="12" t="s">
        <v>33</v>
      </c>
      <c r="AX1003" s="12" t="s">
        <v>72</v>
      </c>
      <c r="AY1003" s="142" t="s">
        <v>127</v>
      </c>
    </row>
    <row r="1004" spans="2:51" s="13" customFormat="1" ht="11.25">
      <c r="B1004" s="147"/>
      <c r="D1004" s="141" t="s">
        <v>139</v>
      </c>
      <c r="E1004" s="148" t="s">
        <v>19</v>
      </c>
      <c r="F1004" s="149" t="s">
        <v>452</v>
      </c>
      <c r="H1004" s="150">
        <v>38.76</v>
      </c>
      <c r="I1004" s="151"/>
      <c r="L1004" s="147"/>
      <c r="M1004" s="152"/>
      <c r="T1004" s="153"/>
      <c r="AT1004" s="148" t="s">
        <v>139</v>
      </c>
      <c r="AU1004" s="148" t="s">
        <v>82</v>
      </c>
      <c r="AV1004" s="13" t="s">
        <v>82</v>
      </c>
      <c r="AW1004" s="13" t="s">
        <v>33</v>
      </c>
      <c r="AX1004" s="13" t="s">
        <v>72</v>
      </c>
      <c r="AY1004" s="148" t="s">
        <v>127</v>
      </c>
    </row>
    <row r="1005" spans="2:51" s="13" customFormat="1" ht="11.25">
      <c r="B1005" s="147"/>
      <c r="D1005" s="141" t="s">
        <v>139</v>
      </c>
      <c r="E1005" s="148" t="s">
        <v>19</v>
      </c>
      <c r="F1005" s="149" t="s">
        <v>453</v>
      </c>
      <c r="H1005" s="150">
        <v>102.58</v>
      </c>
      <c r="I1005" s="151"/>
      <c r="L1005" s="147"/>
      <c r="M1005" s="152"/>
      <c r="T1005" s="153"/>
      <c r="AT1005" s="148" t="s">
        <v>139</v>
      </c>
      <c r="AU1005" s="148" t="s">
        <v>82</v>
      </c>
      <c r="AV1005" s="13" t="s">
        <v>82</v>
      </c>
      <c r="AW1005" s="13" t="s">
        <v>33</v>
      </c>
      <c r="AX1005" s="13" t="s">
        <v>72</v>
      </c>
      <c r="AY1005" s="148" t="s">
        <v>127</v>
      </c>
    </row>
    <row r="1006" spans="2:51" s="13" customFormat="1" ht="11.25">
      <c r="B1006" s="147"/>
      <c r="D1006" s="141" t="s">
        <v>139</v>
      </c>
      <c r="E1006" s="148" t="s">
        <v>19</v>
      </c>
      <c r="F1006" s="149" t="s">
        <v>974</v>
      </c>
      <c r="H1006" s="150">
        <v>72.599999999999994</v>
      </c>
      <c r="I1006" s="151"/>
      <c r="L1006" s="147"/>
      <c r="M1006" s="152"/>
      <c r="T1006" s="153"/>
      <c r="AT1006" s="148" t="s">
        <v>139</v>
      </c>
      <c r="AU1006" s="148" t="s">
        <v>82</v>
      </c>
      <c r="AV1006" s="13" t="s">
        <v>82</v>
      </c>
      <c r="AW1006" s="13" t="s">
        <v>33</v>
      </c>
      <c r="AX1006" s="13" t="s">
        <v>72</v>
      </c>
      <c r="AY1006" s="148" t="s">
        <v>127</v>
      </c>
    </row>
    <row r="1007" spans="2:51" s="13" customFormat="1" ht="11.25">
      <c r="B1007" s="147"/>
      <c r="D1007" s="141" t="s">
        <v>139</v>
      </c>
      <c r="E1007" s="148" t="s">
        <v>19</v>
      </c>
      <c r="F1007" s="149" t="s">
        <v>975</v>
      </c>
      <c r="H1007" s="150">
        <v>28.16</v>
      </c>
      <c r="I1007" s="151"/>
      <c r="L1007" s="147"/>
      <c r="M1007" s="152"/>
      <c r="T1007" s="153"/>
      <c r="AT1007" s="148" t="s">
        <v>139</v>
      </c>
      <c r="AU1007" s="148" t="s">
        <v>82</v>
      </c>
      <c r="AV1007" s="13" t="s">
        <v>82</v>
      </c>
      <c r="AW1007" s="13" t="s">
        <v>33</v>
      </c>
      <c r="AX1007" s="13" t="s">
        <v>72</v>
      </c>
      <c r="AY1007" s="148" t="s">
        <v>127</v>
      </c>
    </row>
    <row r="1008" spans="2:51" s="13" customFormat="1" ht="11.25">
      <c r="B1008" s="147"/>
      <c r="D1008" s="141" t="s">
        <v>139</v>
      </c>
      <c r="E1008" s="148" t="s">
        <v>19</v>
      </c>
      <c r="F1008" s="149" t="s">
        <v>456</v>
      </c>
      <c r="H1008" s="150">
        <v>38.020000000000003</v>
      </c>
      <c r="I1008" s="151"/>
      <c r="L1008" s="147"/>
      <c r="M1008" s="152"/>
      <c r="T1008" s="153"/>
      <c r="AT1008" s="148" t="s">
        <v>139</v>
      </c>
      <c r="AU1008" s="148" t="s">
        <v>82</v>
      </c>
      <c r="AV1008" s="13" t="s">
        <v>82</v>
      </c>
      <c r="AW1008" s="13" t="s">
        <v>33</v>
      </c>
      <c r="AX1008" s="13" t="s">
        <v>72</v>
      </c>
      <c r="AY1008" s="148" t="s">
        <v>127</v>
      </c>
    </row>
    <row r="1009" spans="2:51" s="13" customFormat="1" ht="11.25">
      <c r="B1009" s="147"/>
      <c r="D1009" s="141" t="s">
        <v>139</v>
      </c>
      <c r="E1009" s="148" t="s">
        <v>19</v>
      </c>
      <c r="F1009" s="149" t="s">
        <v>457</v>
      </c>
      <c r="H1009" s="150">
        <v>22.68</v>
      </c>
      <c r="I1009" s="151"/>
      <c r="L1009" s="147"/>
      <c r="M1009" s="152"/>
      <c r="T1009" s="153"/>
      <c r="AT1009" s="148" t="s">
        <v>139</v>
      </c>
      <c r="AU1009" s="148" t="s">
        <v>82</v>
      </c>
      <c r="AV1009" s="13" t="s">
        <v>82</v>
      </c>
      <c r="AW1009" s="13" t="s">
        <v>33</v>
      </c>
      <c r="AX1009" s="13" t="s">
        <v>72</v>
      </c>
      <c r="AY1009" s="148" t="s">
        <v>127</v>
      </c>
    </row>
    <row r="1010" spans="2:51" s="13" customFormat="1" ht="11.25">
      <c r="B1010" s="147"/>
      <c r="D1010" s="141" t="s">
        <v>139</v>
      </c>
      <c r="E1010" s="148" t="s">
        <v>19</v>
      </c>
      <c r="F1010" s="149" t="s">
        <v>458</v>
      </c>
      <c r="H1010" s="150">
        <v>31.5</v>
      </c>
      <c r="I1010" s="151"/>
      <c r="L1010" s="147"/>
      <c r="M1010" s="152"/>
      <c r="T1010" s="153"/>
      <c r="AT1010" s="148" t="s">
        <v>139</v>
      </c>
      <c r="AU1010" s="148" t="s">
        <v>82</v>
      </c>
      <c r="AV1010" s="13" t="s">
        <v>82</v>
      </c>
      <c r="AW1010" s="13" t="s">
        <v>33</v>
      </c>
      <c r="AX1010" s="13" t="s">
        <v>72</v>
      </c>
      <c r="AY1010" s="148" t="s">
        <v>127</v>
      </c>
    </row>
    <row r="1011" spans="2:51" s="15" customFormat="1" ht="11.25">
      <c r="B1011" s="161"/>
      <c r="D1011" s="141" t="s">
        <v>139</v>
      </c>
      <c r="E1011" s="162" t="s">
        <v>19</v>
      </c>
      <c r="F1011" s="163" t="s">
        <v>155</v>
      </c>
      <c r="H1011" s="164">
        <v>334.3</v>
      </c>
      <c r="I1011" s="165"/>
      <c r="L1011" s="161"/>
      <c r="M1011" s="166"/>
      <c r="T1011" s="167"/>
      <c r="AT1011" s="162" t="s">
        <v>139</v>
      </c>
      <c r="AU1011" s="162" t="s">
        <v>82</v>
      </c>
      <c r="AV1011" s="15" t="s">
        <v>128</v>
      </c>
      <c r="AW1011" s="15" t="s">
        <v>33</v>
      </c>
      <c r="AX1011" s="15" t="s">
        <v>72</v>
      </c>
      <c r="AY1011" s="162" t="s">
        <v>127</v>
      </c>
    </row>
    <row r="1012" spans="2:51" s="14" customFormat="1" ht="11.25">
      <c r="B1012" s="154"/>
      <c r="D1012" s="141" t="s">
        <v>139</v>
      </c>
      <c r="E1012" s="155" t="s">
        <v>19</v>
      </c>
      <c r="F1012" s="156" t="s">
        <v>145</v>
      </c>
      <c r="H1012" s="157">
        <v>1078.8009999999999</v>
      </c>
      <c r="I1012" s="158"/>
      <c r="L1012" s="154"/>
      <c r="M1012" s="159"/>
      <c r="T1012" s="160"/>
      <c r="AT1012" s="155" t="s">
        <v>139</v>
      </c>
      <c r="AU1012" s="155" t="s">
        <v>82</v>
      </c>
      <c r="AV1012" s="14" t="s">
        <v>135</v>
      </c>
      <c r="AW1012" s="14" t="s">
        <v>33</v>
      </c>
      <c r="AX1012" s="14" t="s">
        <v>72</v>
      </c>
      <c r="AY1012" s="155" t="s">
        <v>127</v>
      </c>
    </row>
    <row r="1013" spans="2:51" s="12" customFormat="1" ht="11.25">
      <c r="B1013" s="140"/>
      <c r="D1013" s="141" t="s">
        <v>139</v>
      </c>
      <c r="E1013" s="142" t="s">
        <v>19</v>
      </c>
      <c r="F1013" s="143" t="s">
        <v>976</v>
      </c>
      <c r="H1013" s="142" t="s">
        <v>19</v>
      </c>
      <c r="I1013" s="144"/>
      <c r="L1013" s="140"/>
      <c r="M1013" s="145"/>
      <c r="T1013" s="146"/>
      <c r="AT1013" s="142" t="s">
        <v>139</v>
      </c>
      <c r="AU1013" s="142" t="s">
        <v>82</v>
      </c>
      <c r="AV1013" s="12" t="s">
        <v>80</v>
      </c>
      <c r="AW1013" s="12" t="s">
        <v>33</v>
      </c>
      <c r="AX1013" s="12" t="s">
        <v>72</v>
      </c>
      <c r="AY1013" s="142" t="s">
        <v>127</v>
      </c>
    </row>
    <row r="1014" spans="2:51" s="13" customFormat="1" ht="11.25">
      <c r="B1014" s="147"/>
      <c r="D1014" s="141" t="s">
        <v>139</v>
      </c>
      <c r="E1014" s="148" t="s">
        <v>19</v>
      </c>
      <c r="F1014" s="149" t="s">
        <v>256</v>
      </c>
      <c r="H1014" s="150">
        <v>66.36</v>
      </c>
      <c r="I1014" s="151"/>
      <c r="L1014" s="147"/>
      <c r="M1014" s="152"/>
      <c r="T1014" s="153"/>
      <c r="AT1014" s="148" t="s">
        <v>139</v>
      </c>
      <c r="AU1014" s="148" t="s">
        <v>82</v>
      </c>
      <c r="AV1014" s="13" t="s">
        <v>82</v>
      </c>
      <c r="AW1014" s="13" t="s">
        <v>33</v>
      </c>
      <c r="AX1014" s="13" t="s">
        <v>72</v>
      </c>
      <c r="AY1014" s="148" t="s">
        <v>127</v>
      </c>
    </row>
    <row r="1015" spans="2:51" s="13" customFormat="1" ht="11.25">
      <c r="B1015" s="147"/>
      <c r="D1015" s="141" t="s">
        <v>139</v>
      </c>
      <c r="E1015" s="148" t="s">
        <v>19</v>
      </c>
      <c r="F1015" s="149" t="s">
        <v>257</v>
      </c>
      <c r="H1015" s="150">
        <v>107.78</v>
      </c>
      <c r="I1015" s="151"/>
      <c r="L1015" s="147"/>
      <c r="M1015" s="152"/>
      <c r="T1015" s="153"/>
      <c r="AT1015" s="148" t="s">
        <v>139</v>
      </c>
      <c r="AU1015" s="148" t="s">
        <v>82</v>
      </c>
      <c r="AV1015" s="13" t="s">
        <v>82</v>
      </c>
      <c r="AW1015" s="13" t="s">
        <v>33</v>
      </c>
      <c r="AX1015" s="13" t="s">
        <v>72</v>
      </c>
      <c r="AY1015" s="148" t="s">
        <v>127</v>
      </c>
    </row>
    <row r="1016" spans="2:51" s="13" customFormat="1" ht="11.25">
      <c r="B1016" s="147"/>
      <c r="D1016" s="141" t="s">
        <v>139</v>
      </c>
      <c r="E1016" s="148" t="s">
        <v>19</v>
      </c>
      <c r="F1016" s="149" t="s">
        <v>258</v>
      </c>
      <c r="H1016" s="150">
        <v>68.2</v>
      </c>
      <c r="I1016" s="151"/>
      <c r="L1016" s="147"/>
      <c r="M1016" s="152"/>
      <c r="T1016" s="153"/>
      <c r="AT1016" s="148" t="s">
        <v>139</v>
      </c>
      <c r="AU1016" s="148" t="s">
        <v>82</v>
      </c>
      <c r="AV1016" s="13" t="s">
        <v>82</v>
      </c>
      <c r="AW1016" s="13" t="s">
        <v>33</v>
      </c>
      <c r="AX1016" s="13" t="s">
        <v>72</v>
      </c>
      <c r="AY1016" s="148" t="s">
        <v>127</v>
      </c>
    </row>
    <row r="1017" spans="2:51" s="13" customFormat="1" ht="11.25">
      <c r="B1017" s="147"/>
      <c r="D1017" s="141" t="s">
        <v>139</v>
      </c>
      <c r="E1017" s="148" t="s">
        <v>19</v>
      </c>
      <c r="F1017" s="149" t="s">
        <v>259</v>
      </c>
      <c r="H1017" s="150">
        <v>47.92</v>
      </c>
      <c r="I1017" s="151"/>
      <c r="L1017" s="147"/>
      <c r="M1017" s="152"/>
      <c r="T1017" s="153"/>
      <c r="AT1017" s="148" t="s">
        <v>139</v>
      </c>
      <c r="AU1017" s="148" t="s">
        <v>82</v>
      </c>
      <c r="AV1017" s="13" t="s">
        <v>82</v>
      </c>
      <c r="AW1017" s="13" t="s">
        <v>33</v>
      </c>
      <c r="AX1017" s="13" t="s">
        <v>72</v>
      </c>
      <c r="AY1017" s="148" t="s">
        <v>127</v>
      </c>
    </row>
    <row r="1018" spans="2:51" s="13" customFormat="1" ht="11.25">
      <c r="B1018" s="147"/>
      <c r="D1018" s="141" t="s">
        <v>139</v>
      </c>
      <c r="E1018" s="148" t="s">
        <v>19</v>
      </c>
      <c r="F1018" s="149" t="s">
        <v>260</v>
      </c>
      <c r="H1018" s="150">
        <v>86.3</v>
      </c>
      <c r="I1018" s="151"/>
      <c r="L1018" s="147"/>
      <c r="M1018" s="152"/>
      <c r="T1018" s="153"/>
      <c r="AT1018" s="148" t="s">
        <v>139</v>
      </c>
      <c r="AU1018" s="148" t="s">
        <v>82</v>
      </c>
      <c r="AV1018" s="13" t="s">
        <v>82</v>
      </c>
      <c r="AW1018" s="13" t="s">
        <v>33</v>
      </c>
      <c r="AX1018" s="13" t="s">
        <v>72</v>
      </c>
      <c r="AY1018" s="148" t="s">
        <v>127</v>
      </c>
    </row>
    <row r="1019" spans="2:51" s="13" customFormat="1" ht="11.25">
      <c r="B1019" s="147"/>
      <c r="D1019" s="141" t="s">
        <v>139</v>
      </c>
      <c r="E1019" s="148" t="s">
        <v>19</v>
      </c>
      <c r="F1019" s="149" t="s">
        <v>261</v>
      </c>
      <c r="H1019" s="150">
        <v>124.13</v>
      </c>
      <c r="I1019" s="151"/>
      <c r="L1019" s="147"/>
      <c r="M1019" s="152"/>
      <c r="T1019" s="153"/>
      <c r="AT1019" s="148" t="s">
        <v>139</v>
      </c>
      <c r="AU1019" s="148" t="s">
        <v>82</v>
      </c>
      <c r="AV1019" s="13" t="s">
        <v>82</v>
      </c>
      <c r="AW1019" s="13" t="s">
        <v>33</v>
      </c>
      <c r="AX1019" s="13" t="s">
        <v>72</v>
      </c>
      <c r="AY1019" s="148" t="s">
        <v>127</v>
      </c>
    </row>
    <row r="1020" spans="2:51" s="13" customFormat="1" ht="11.25">
      <c r="B1020" s="147"/>
      <c r="D1020" s="141" t="s">
        <v>139</v>
      </c>
      <c r="E1020" s="148" t="s">
        <v>19</v>
      </c>
      <c r="F1020" s="149" t="s">
        <v>262</v>
      </c>
      <c r="H1020" s="150">
        <v>130.57</v>
      </c>
      <c r="I1020" s="151"/>
      <c r="L1020" s="147"/>
      <c r="M1020" s="152"/>
      <c r="T1020" s="153"/>
      <c r="AT1020" s="148" t="s">
        <v>139</v>
      </c>
      <c r="AU1020" s="148" t="s">
        <v>82</v>
      </c>
      <c r="AV1020" s="13" t="s">
        <v>82</v>
      </c>
      <c r="AW1020" s="13" t="s">
        <v>33</v>
      </c>
      <c r="AX1020" s="13" t="s">
        <v>72</v>
      </c>
      <c r="AY1020" s="148" t="s">
        <v>127</v>
      </c>
    </row>
    <row r="1021" spans="2:51" s="13" customFormat="1" ht="11.25">
      <c r="B1021" s="147"/>
      <c r="D1021" s="141" t="s">
        <v>139</v>
      </c>
      <c r="E1021" s="148" t="s">
        <v>19</v>
      </c>
      <c r="F1021" s="149" t="s">
        <v>263</v>
      </c>
      <c r="H1021" s="150">
        <v>53.18</v>
      </c>
      <c r="I1021" s="151"/>
      <c r="L1021" s="147"/>
      <c r="M1021" s="152"/>
      <c r="T1021" s="153"/>
      <c r="AT1021" s="148" t="s">
        <v>139</v>
      </c>
      <c r="AU1021" s="148" t="s">
        <v>82</v>
      </c>
      <c r="AV1021" s="13" t="s">
        <v>82</v>
      </c>
      <c r="AW1021" s="13" t="s">
        <v>33</v>
      </c>
      <c r="AX1021" s="13" t="s">
        <v>72</v>
      </c>
      <c r="AY1021" s="148" t="s">
        <v>127</v>
      </c>
    </row>
    <row r="1022" spans="2:51" s="15" customFormat="1" ht="11.25">
      <c r="B1022" s="161"/>
      <c r="D1022" s="141" t="s">
        <v>139</v>
      </c>
      <c r="E1022" s="162" t="s">
        <v>19</v>
      </c>
      <c r="F1022" s="163" t="s">
        <v>155</v>
      </c>
      <c r="H1022" s="164">
        <v>684.44</v>
      </c>
      <c r="I1022" s="165"/>
      <c r="L1022" s="161"/>
      <c r="M1022" s="166"/>
      <c r="T1022" s="167"/>
      <c r="AT1022" s="162" t="s">
        <v>139</v>
      </c>
      <c r="AU1022" s="162" t="s">
        <v>82</v>
      </c>
      <c r="AV1022" s="15" t="s">
        <v>128</v>
      </c>
      <c r="AW1022" s="15" t="s">
        <v>33</v>
      </c>
      <c r="AX1022" s="15" t="s">
        <v>72</v>
      </c>
      <c r="AY1022" s="162" t="s">
        <v>127</v>
      </c>
    </row>
    <row r="1023" spans="2:51" s="14" customFormat="1" ht="11.25">
      <c r="B1023" s="154"/>
      <c r="D1023" s="141" t="s">
        <v>139</v>
      </c>
      <c r="E1023" s="155" t="s">
        <v>19</v>
      </c>
      <c r="F1023" s="156" t="s">
        <v>145</v>
      </c>
      <c r="H1023" s="157">
        <v>684.44</v>
      </c>
      <c r="I1023" s="158"/>
      <c r="L1023" s="154"/>
      <c r="M1023" s="159"/>
      <c r="T1023" s="160"/>
      <c r="AT1023" s="155" t="s">
        <v>139</v>
      </c>
      <c r="AU1023" s="155" t="s">
        <v>82</v>
      </c>
      <c r="AV1023" s="14" t="s">
        <v>135</v>
      </c>
      <c r="AW1023" s="14" t="s">
        <v>33</v>
      </c>
      <c r="AX1023" s="14" t="s">
        <v>72</v>
      </c>
      <c r="AY1023" s="155" t="s">
        <v>127</v>
      </c>
    </row>
    <row r="1024" spans="2:51" s="13" customFormat="1" ht="11.25">
      <c r="B1024" s="147"/>
      <c r="D1024" s="141" t="s">
        <v>139</v>
      </c>
      <c r="E1024" s="148" t="s">
        <v>19</v>
      </c>
      <c r="F1024" s="149" t="s">
        <v>988</v>
      </c>
      <c r="H1024" s="150">
        <v>1135.153</v>
      </c>
      <c r="I1024" s="151"/>
      <c r="L1024" s="147"/>
      <c r="M1024" s="152"/>
      <c r="T1024" s="153"/>
      <c r="AT1024" s="148" t="s">
        <v>139</v>
      </c>
      <c r="AU1024" s="148" t="s">
        <v>82</v>
      </c>
      <c r="AV1024" s="13" t="s">
        <v>82</v>
      </c>
      <c r="AW1024" s="13" t="s">
        <v>33</v>
      </c>
      <c r="AX1024" s="13" t="s">
        <v>80</v>
      </c>
      <c r="AY1024" s="148" t="s">
        <v>127</v>
      </c>
    </row>
    <row r="1025" spans="2:65" s="1" customFormat="1" ht="33" customHeight="1">
      <c r="B1025" s="32"/>
      <c r="C1025" s="168" t="s">
        <v>989</v>
      </c>
      <c r="D1025" s="168" t="s">
        <v>358</v>
      </c>
      <c r="E1025" s="169" t="s">
        <v>990</v>
      </c>
      <c r="F1025" s="170" t="s">
        <v>991</v>
      </c>
      <c r="G1025" s="171" t="s">
        <v>478</v>
      </c>
      <c r="H1025" s="172">
        <v>1135.153</v>
      </c>
      <c r="I1025" s="173"/>
      <c r="J1025" s="174">
        <f>ROUND(I1025*H1025,2)</f>
        <v>0</v>
      </c>
      <c r="K1025" s="170" t="s">
        <v>134</v>
      </c>
      <c r="L1025" s="175"/>
      <c r="M1025" s="176" t="s">
        <v>19</v>
      </c>
      <c r="N1025" s="177" t="s">
        <v>43</v>
      </c>
      <c r="P1025" s="132">
        <f>O1025*H1025</f>
        <v>0</v>
      </c>
      <c r="Q1025" s="132">
        <v>2.64E-3</v>
      </c>
      <c r="R1025" s="132">
        <f>Q1025*H1025</f>
        <v>2.9968039200000001</v>
      </c>
      <c r="S1025" s="132">
        <v>0</v>
      </c>
      <c r="T1025" s="133">
        <f>S1025*H1025</f>
        <v>0</v>
      </c>
      <c r="AR1025" s="134" t="s">
        <v>439</v>
      </c>
      <c r="AT1025" s="134" t="s">
        <v>358</v>
      </c>
      <c r="AU1025" s="134" t="s">
        <v>82</v>
      </c>
      <c r="AY1025" s="17" t="s">
        <v>127</v>
      </c>
      <c r="BE1025" s="135">
        <f>IF(N1025="základní",J1025,0)</f>
        <v>0</v>
      </c>
      <c r="BF1025" s="135">
        <f>IF(N1025="snížená",J1025,0)</f>
        <v>0</v>
      </c>
      <c r="BG1025" s="135">
        <f>IF(N1025="zákl. přenesená",J1025,0)</f>
        <v>0</v>
      </c>
      <c r="BH1025" s="135">
        <f>IF(N1025="sníž. přenesená",J1025,0)</f>
        <v>0</v>
      </c>
      <c r="BI1025" s="135">
        <f>IF(N1025="nulová",J1025,0)</f>
        <v>0</v>
      </c>
      <c r="BJ1025" s="17" t="s">
        <v>80</v>
      </c>
      <c r="BK1025" s="135">
        <f>ROUND(I1025*H1025,2)</f>
        <v>0</v>
      </c>
      <c r="BL1025" s="17" t="s">
        <v>336</v>
      </c>
      <c r="BM1025" s="134" t="s">
        <v>992</v>
      </c>
    </row>
    <row r="1026" spans="2:65" s="13" customFormat="1" ht="11.25">
      <c r="B1026" s="147"/>
      <c r="D1026" s="141" t="s">
        <v>139</v>
      </c>
      <c r="E1026" s="148" t="s">
        <v>19</v>
      </c>
      <c r="F1026" s="149" t="s">
        <v>993</v>
      </c>
      <c r="H1026" s="150">
        <v>1447.6210000000001</v>
      </c>
      <c r="I1026" s="151"/>
      <c r="L1026" s="147"/>
      <c r="M1026" s="152"/>
      <c r="T1026" s="153"/>
      <c r="AT1026" s="148" t="s">
        <v>139</v>
      </c>
      <c r="AU1026" s="148" t="s">
        <v>82</v>
      </c>
      <c r="AV1026" s="13" t="s">
        <v>82</v>
      </c>
      <c r="AW1026" s="13" t="s">
        <v>33</v>
      </c>
      <c r="AX1026" s="13" t="s">
        <v>72</v>
      </c>
      <c r="AY1026" s="148" t="s">
        <v>127</v>
      </c>
    </row>
    <row r="1027" spans="2:65" s="13" customFormat="1" ht="11.25">
      <c r="B1027" s="147"/>
      <c r="D1027" s="141" t="s">
        <v>139</v>
      </c>
      <c r="E1027" s="148" t="s">
        <v>19</v>
      </c>
      <c r="F1027" s="149" t="s">
        <v>994</v>
      </c>
      <c r="H1027" s="150">
        <v>-312.46800000000002</v>
      </c>
      <c r="I1027" s="151"/>
      <c r="L1027" s="147"/>
      <c r="M1027" s="152"/>
      <c r="T1027" s="153"/>
      <c r="AT1027" s="148" t="s">
        <v>139</v>
      </c>
      <c r="AU1027" s="148" t="s">
        <v>82</v>
      </c>
      <c r="AV1027" s="13" t="s">
        <v>82</v>
      </c>
      <c r="AW1027" s="13" t="s">
        <v>33</v>
      </c>
      <c r="AX1027" s="13" t="s">
        <v>72</v>
      </c>
      <c r="AY1027" s="148" t="s">
        <v>127</v>
      </c>
    </row>
    <row r="1028" spans="2:65" s="14" customFormat="1" ht="11.25">
      <c r="B1028" s="154"/>
      <c r="D1028" s="141" t="s">
        <v>139</v>
      </c>
      <c r="E1028" s="155" t="s">
        <v>19</v>
      </c>
      <c r="F1028" s="156" t="s">
        <v>145</v>
      </c>
      <c r="H1028" s="157">
        <v>1135.153</v>
      </c>
      <c r="I1028" s="158"/>
      <c r="L1028" s="154"/>
      <c r="M1028" s="159"/>
      <c r="T1028" s="160"/>
      <c r="AT1028" s="155" t="s">
        <v>139</v>
      </c>
      <c r="AU1028" s="155" t="s">
        <v>82</v>
      </c>
      <c r="AV1028" s="14" t="s">
        <v>135</v>
      </c>
      <c r="AW1028" s="14" t="s">
        <v>33</v>
      </c>
      <c r="AX1028" s="14" t="s">
        <v>80</v>
      </c>
      <c r="AY1028" s="155" t="s">
        <v>127</v>
      </c>
    </row>
    <row r="1029" spans="2:65" s="1" customFormat="1" ht="37.9" customHeight="1">
      <c r="B1029" s="32"/>
      <c r="C1029" s="123" t="s">
        <v>995</v>
      </c>
      <c r="D1029" s="123" t="s">
        <v>130</v>
      </c>
      <c r="E1029" s="124" t="s">
        <v>996</v>
      </c>
      <c r="F1029" s="125" t="s">
        <v>997</v>
      </c>
      <c r="G1029" s="126" t="s">
        <v>170</v>
      </c>
      <c r="H1029" s="127">
        <v>1763.241</v>
      </c>
      <c r="I1029" s="128"/>
      <c r="J1029" s="129">
        <f>ROUND(I1029*H1029,2)</f>
        <v>0</v>
      </c>
      <c r="K1029" s="125" t="s">
        <v>134</v>
      </c>
      <c r="L1029" s="32"/>
      <c r="M1029" s="130" t="s">
        <v>19</v>
      </c>
      <c r="N1029" s="131" t="s">
        <v>43</v>
      </c>
      <c r="P1029" s="132">
        <f>O1029*H1029</f>
        <v>0</v>
      </c>
      <c r="Q1029" s="132">
        <v>9.0900000000000009E-3</v>
      </c>
      <c r="R1029" s="132">
        <f>Q1029*H1029</f>
        <v>16.027860690000001</v>
      </c>
      <c r="S1029" s="132">
        <v>0</v>
      </c>
      <c r="T1029" s="133">
        <f>S1029*H1029</f>
        <v>0</v>
      </c>
      <c r="AR1029" s="134" t="s">
        <v>336</v>
      </c>
      <c r="AT1029" s="134" t="s">
        <v>130</v>
      </c>
      <c r="AU1029" s="134" t="s">
        <v>82</v>
      </c>
      <c r="AY1029" s="17" t="s">
        <v>127</v>
      </c>
      <c r="BE1029" s="135">
        <f>IF(N1029="základní",J1029,0)</f>
        <v>0</v>
      </c>
      <c r="BF1029" s="135">
        <f>IF(N1029="snížená",J1029,0)</f>
        <v>0</v>
      </c>
      <c r="BG1029" s="135">
        <f>IF(N1029="zákl. přenesená",J1029,0)</f>
        <v>0</v>
      </c>
      <c r="BH1029" s="135">
        <f>IF(N1029="sníž. přenesená",J1029,0)</f>
        <v>0</v>
      </c>
      <c r="BI1029" s="135">
        <f>IF(N1029="nulová",J1029,0)</f>
        <v>0</v>
      </c>
      <c r="BJ1029" s="17" t="s">
        <v>80</v>
      </c>
      <c r="BK1029" s="135">
        <f>ROUND(I1029*H1029,2)</f>
        <v>0</v>
      </c>
      <c r="BL1029" s="17" t="s">
        <v>336</v>
      </c>
      <c r="BM1029" s="134" t="s">
        <v>998</v>
      </c>
    </row>
    <row r="1030" spans="2:65" s="1" customFormat="1" ht="11.25">
      <c r="B1030" s="32"/>
      <c r="D1030" s="136" t="s">
        <v>137</v>
      </c>
      <c r="F1030" s="137" t="s">
        <v>999</v>
      </c>
      <c r="I1030" s="138"/>
      <c r="L1030" s="32"/>
      <c r="M1030" s="139"/>
      <c r="T1030" s="53"/>
      <c r="AT1030" s="17" t="s">
        <v>137</v>
      </c>
      <c r="AU1030" s="17" t="s">
        <v>82</v>
      </c>
    </row>
    <row r="1031" spans="2:65" s="1" customFormat="1" ht="33" customHeight="1">
      <c r="B1031" s="32"/>
      <c r="C1031" s="168" t="s">
        <v>1000</v>
      </c>
      <c r="D1031" s="168" t="s">
        <v>358</v>
      </c>
      <c r="E1031" s="169" t="s">
        <v>1001</v>
      </c>
      <c r="F1031" s="170" t="s">
        <v>1002</v>
      </c>
      <c r="G1031" s="171" t="s">
        <v>170</v>
      </c>
      <c r="H1031" s="172">
        <v>1872.3630000000001</v>
      </c>
      <c r="I1031" s="173"/>
      <c r="J1031" s="174">
        <f>ROUND(I1031*H1031,2)</f>
        <v>0</v>
      </c>
      <c r="K1031" s="170" t="s">
        <v>134</v>
      </c>
      <c r="L1031" s="175"/>
      <c r="M1031" s="176" t="s">
        <v>19</v>
      </c>
      <c r="N1031" s="177" t="s">
        <v>43</v>
      </c>
      <c r="P1031" s="132">
        <f>O1031*H1031</f>
        <v>0</v>
      </c>
      <c r="Q1031" s="132">
        <v>2.1999999999999999E-2</v>
      </c>
      <c r="R1031" s="132">
        <f>Q1031*H1031</f>
        <v>41.191986</v>
      </c>
      <c r="S1031" s="132">
        <v>0</v>
      </c>
      <c r="T1031" s="133">
        <f>S1031*H1031</f>
        <v>0</v>
      </c>
      <c r="AR1031" s="134" t="s">
        <v>439</v>
      </c>
      <c r="AT1031" s="134" t="s">
        <v>358</v>
      </c>
      <c r="AU1031" s="134" t="s">
        <v>82</v>
      </c>
      <c r="AY1031" s="17" t="s">
        <v>127</v>
      </c>
      <c r="BE1031" s="135">
        <f>IF(N1031="základní",J1031,0)</f>
        <v>0</v>
      </c>
      <c r="BF1031" s="135">
        <f>IF(N1031="snížená",J1031,0)</f>
        <v>0</v>
      </c>
      <c r="BG1031" s="135">
        <f>IF(N1031="zákl. přenesená",J1031,0)</f>
        <v>0</v>
      </c>
      <c r="BH1031" s="135">
        <f>IF(N1031="sníž. přenesená",J1031,0)</f>
        <v>0</v>
      </c>
      <c r="BI1031" s="135">
        <f>IF(N1031="nulová",J1031,0)</f>
        <v>0</v>
      </c>
      <c r="BJ1031" s="17" t="s">
        <v>80</v>
      </c>
      <c r="BK1031" s="135">
        <f>ROUND(I1031*H1031,2)</f>
        <v>0</v>
      </c>
      <c r="BL1031" s="17" t="s">
        <v>336</v>
      </c>
      <c r="BM1031" s="134" t="s">
        <v>1003</v>
      </c>
    </row>
    <row r="1032" spans="2:65" s="12" customFormat="1" ht="11.25">
      <c r="B1032" s="140"/>
      <c r="D1032" s="141" t="s">
        <v>139</v>
      </c>
      <c r="E1032" s="142" t="s">
        <v>19</v>
      </c>
      <c r="F1032" s="143" t="s">
        <v>140</v>
      </c>
      <c r="H1032" s="142" t="s">
        <v>19</v>
      </c>
      <c r="I1032" s="144"/>
      <c r="L1032" s="140"/>
      <c r="M1032" s="145"/>
      <c r="T1032" s="146"/>
      <c r="AT1032" s="142" t="s">
        <v>139</v>
      </c>
      <c r="AU1032" s="142" t="s">
        <v>82</v>
      </c>
      <c r="AV1032" s="12" t="s">
        <v>80</v>
      </c>
      <c r="AW1032" s="12" t="s">
        <v>33</v>
      </c>
      <c r="AX1032" s="12" t="s">
        <v>72</v>
      </c>
      <c r="AY1032" s="142" t="s">
        <v>127</v>
      </c>
    </row>
    <row r="1033" spans="2:65" s="13" customFormat="1" ht="11.25">
      <c r="B1033" s="147"/>
      <c r="D1033" s="141" t="s">
        <v>139</v>
      </c>
      <c r="E1033" s="148" t="s">
        <v>19</v>
      </c>
      <c r="F1033" s="149" t="s">
        <v>1004</v>
      </c>
      <c r="H1033" s="150">
        <v>1872.3630000000001</v>
      </c>
      <c r="I1033" s="151"/>
      <c r="L1033" s="147"/>
      <c r="M1033" s="152"/>
      <c r="T1033" s="153"/>
      <c r="AT1033" s="148" t="s">
        <v>139</v>
      </c>
      <c r="AU1033" s="148" t="s">
        <v>82</v>
      </c>
      <c r="AV1033" s="13" t="s">
        <v>82</v>
      </c>
      <c r="AW1033" s="13" t="s">
        <v>33</v>
      </c>
      <c r="AX1033" s="13" t="s">
        <v>80</v>
      </c>
      <c r="AY1033" s="148" t="s">
        <v>127</v>
      </c>
    </row>
    <row r="1034" spans="2:65" s="1" customFormat="1" ht="33" customHeight="1">
      <c r="B1034" s="32"/>
      <c r="C1034" s="168" t="s">
        <v>1005</v>
      </c>
      <c r="D1034" s="168" t="s">
        <v>358</v>
      </c>
      <c r="E1034" s="169" t="s">
        <v>1006</v>
      </c>
      <c r="F1034" s="170" t="s">
        <v>1007</v>
      </c>
      <c r="G1034" s="171" t="s">
        <v>170</v>
      </c>
      <c r="H1034" s="172">
        <v>178.66900000000001</v>
      </c>
      <c r="I1034" s="173"/>
      <c r="J1034" s="174">
        <f>ROUND(I1034*H1034,2)</f>
        <v>0</v>
      </c>
      <c r="K1034" s="170" t="s">
        <v>134</v>
      </c>
      <c r="L1034" s="175"/>
      <c r="M1034" s="176" t="s">
        <v>19</v>
      </c>
      <c r="N1034" s="177" t="s">
        <v>43</v>
      </c>
      <c r="P1034" s="132">
        <f>O1034*H1034</f>
        <v>0</v>
      </c>
      <c r="Q1034" s="132">
        <v>2.1999999999999999E-2</v>
      </c>
      <c r="R1034" s="132">
        <f>Q1034*H1034</f>
        <v>3.9307180000000002</v>
      </c>
      <c r="S1034" s="132">
        <v>0</v>
      </c>
      <c r="T1034" s="133">
        <f>S1034*H1034</f>
        <v>0</v>
      </c>
      <c r="AR1034" s="134" t="s">
        <v>439</v>
      </c>
      <c r="AT1034" s="134" t="s">
        <v>358</v>
      </c>
      <c r="AU1034" s="134" t="s">
        <v>82</v>
      </c>
      <c r="AY1034" s="17" t="s">
        <v>127</v>
      </c>
      <c r="BE1034" s="135">
        <f>IF(N1034="základní",J1034,0)</f>
        <v>0</v>
      </c>
      <c r="BF1034" s="135">
        <f>IF(N1034="snížená",J1034,0)</f>
        <v>0</v>
      </c>
      <c r="BG1034" s="135">
        <f>IF(N1034="zákl. přenesená",J1034,0)</f>
        <v>0</v>
      </c>
      <c r="BH1034" s="135">
        <f>IF(N1034="sníž. přenesená",J1034,0)</f>
        <v>0</v>
      </c>
      <c r="BI1034" s="135">
        <f>IF(N1034="nulová",J1034,0)</f>
        <v>0</v>
      </c>
      <c r="BJ1034" s="17" t="s">
        <v>80</v>
      </c>
      <c r="BK1034" s="135">
        <f>ROUND(I1034*H1034,2)</f>
        <v>0</v>
      </c>
      <c r="BL1034" s="17" t="s">
        <v>336</v>
      </c>
      <c r="BM1034" s="134" t="s">
        <v>1008</v>
      </c>
    </row>
    <row r="1035" spans="2:65" s="12" customFormat="1" ht="11.25">
      <c r="B1035" s="140"/>
      <c r="D1035" s="141" t="s">
        <v>139</v>
      </c>
      <c r="E1035" s="142" t="s">
        <v>19</v>
      </c>
      <c r="F1035" s="143" t="s">
        <v>140</v>
      </c>
      <c r="H1035" s="142" t="s">
        <v>19</v>
      </c>
      <c r="I1035" s="144"/>
      <c r="L1035" s="140"/>
      <c r="M1035" s="145"/>
      <c r="T1035" s="146"/>
      <c r="AT1035" s="142" t="s">
        <v>139</v>
      </c>
      <c r="AU1035" s="142" t="s">
        <v>82</v>
      </c>
      <c r="AV1035" s="12" t="s">
        <v>80</v>
      </c>
      <c r="AW1035" s="12" t="s">
        <v>33</v>
      </c>
      <c r="AX1035" s="12" t="s">
        <v>72</v>
      </c>
      <c r="AY1035" s="142" t="s">
        <v>127</v>
      </c>
    </row>
    <row r="1036" spans="2:65" s="13" customFormat="1" ht="11.25">
      <c r="B1036" s="147"/>
      <c r="D1036" s="141" t="s">
        <v>139</v>
      </c>
      <c r="E1036" s="148" t="s">
        <v>19</v>
      </c>
      <c r="F1036" s="149" t="s">
        <v>1009</v>
      </c>
      <c r="H1036" s="150">
        <v>12.375999999999999</v>
      </c>
      <c r="I1036" s="151"/>
      <c r="L1036" s="147"/>
      <c r="M1036" s="152"/>
      <c r="T1036" s="153"/>
      <c r="AT1036" s="148" t="s">
        <v>139</v>
      </c>
      <c r="AU1036" s="148" t="s">
        <v>82</v>
      </c>
      <c r="AV1036" s="13" t="s">
        <v>82</v>
      </c>
      <c r="AW1036" s="13" t="s">
        <v>33</v>
      </c>
      <c r="AX1036" s="13" t="s">
        <v>72</v>
      </c>
      <c r="AY1036" s="148" t="s">
        <v>127</v>
      </c>
    </row>
    <row r="1037" spans="2:65" s="13" customFormat="1" ht="11.25">
      <c r="B1037" s="147"/>
      <c r="D1037" s="141" t="s">
        <v>139</v>
      </c>
      <c r="E1037" s="148" t="s">
        <v>19</v>
      </c>
      <c r="F1037" s="149" t="s">
        <v>1010</v>
      </c>
      <c r="H1037" s="150">
        <v>15.48</v>
      </c>
      <c r="I1037" s="151"/>
      <c r="L1037" s="147"/>
      <c r="M1037" s="152"/>
      <c r="T1037" s="153"/>
      <c r="AT1037" s="148" t="s">
        <v>139</v>
      </c>
      <c r="AU1037" s="148" t="s">
        <v>82</v>
      </c>
      <c r="AV1037" s="13" t="s">
        <v>82</v>
      </c>
      <c r="AW1037" s="13" t="s">
        <v>33</v>
      </c>
      <c r="AX1037" s="13" t="s">
        <v>72</v>
      </c>
      <c r="AY1037" s="148" t="s">
        <v>127</v>
      </c>
    </row>
    <row r="1038" spans="2:65" s="13" customFormat="1" ht="11.25">
      <c r="B1038" s="147"/>
      <c r="D1038" s="141" t="s">
        <v>139</v>
      </c>
      <c r="E1038" s="148" t="s">
        <v>19</v>
      </c>
      <c r="F1038" s="149" t="s">
        <v>1011</v>
      </c>
      <c r="H1038" s="150">
        <v>18.510000000000002</v>
      </c>
      <c r="I1038" s="151"/>
      <c r="L1038" s="147"/>
      <c r="M1038" s="152"/>
      <c r="T1038" s="153"/>
      <c r="AT1038" s="148" t="s">
        <v>139</v>
      </c>
      <c r="AU1038" s="148" t="s">
        <v>82</v>
      </c>
      <c r="AV1038" s="13" t="s">
        <v>82</v>
      </c>
      <c r="AW1038" s="13" t="s">
        <v>33</v>
      </c>
      <c r="AX1038" s="13" t="s">
        <v>72</v>
      </c>
      <c r="AY1038" s="148" t="s">
        <v>127</v>
      </c>
    </row>
    <row r="1039" spans="2:65" s="13" customFormat="1" ht="11.25">
      <c r="B1039" s="147"/>
      <c r="D1039" s="141" t="s">
        <v>139</v>
      </c>
      <c r="E1039" s="148" t="s">
        <v>19</v>
      </c>
      <c r="F1039" s="149" t="s">
        <v>597</v>
      </c>
      <c r="H1039" s="150">
        <v>5.94</v>
      </c>
      <c r="I1039" s="151"/>
      <c r="L1039" s="147"/>
      <c r="M1039" s="152"/>
      <c r="T1039" s="153"/>
      <c r="AT1039" s="148" t="s">
        <v>139</v>
      </c>
      <c r="AU1039" s="148" t="s">
        <v>82</v>
      </c>
      <c r="AV1039" s="13" t="s">
        <v>82</v>
      </c>
      <c r="AW1039" s="13" t="s">
        <v>33</v>
      </c>
      <c r="AX1039" s="13" t="s">
        <v>72</v>
      </c>
      <c r="AY1039" s="148" t="s">
        <v>127</v>
      </c>
    </row>
    <row r="1040" spans="2:65" s="13" customFormat="1" ht="11.25">
      <c r="B1040" s="147"/>
      <c r="D1040" s="141" t="s">
        <v>139</v>
      </c>
      <c r="E1040" s="148" t="s">
        <v>19</v>
      </c>
      <c r="F1040" s="149" t="s">
        <v>598</v>
      </c>
      <c r="H1040" s="150">
        <v>18.559999999999999</v>
      </c>
      <c r="I1040" s="151"/>
      <c r="L1040" s="147"/>
      <c r="M1040" s="152"/>
      <c r="T1040" s="153"/>
      <c r="AT1040" s="148" t="s">
        <v>139</v>
      </c>
      <c r="AU1040" s="148" t="s">
        <v>82</v>
      </c>
      <c r="AV1040" s="13" t="s">
        <v>82</v>
      </c>
      <c r="AW1040" s="13" t="s">
        <v>33</v>
      </c>
      <c r="AX1040" s="13" t="s">
        <v>72</v>
      </c>
      <c r="AY1040" s="148" t="s">
        <v>127</v>
      </c>
    </row>
    <row r="1041" spans="2:65" s="13" customFormat="1" ht="11.25">
      <c r="B1041" s="147"/>
      <c r="D1041" s="141" t="s">
        <v>139</v>
      </c>
      <c r="E1041" s="148" t="s">
        <v>19</v>
      </c>
      <c r="F1041" s="149" t="s">
        <v>599</v>
      </c>
      <c r="H1041" s="150">
        <v>11.66</v>
      </c>
      <c r="I1041" s="151"/>
      <c r="L1041" s="147"/>
      <c r="M1041" s="152"/>
      <c r="T1041" s="153"/>
      <c r="AT1041" s="148" t="s">
        <v>139</v>
      </c>
      <c r="AU1041" s="148" t="s">
        <v>82</v>
      </c>
      <c r="AV1041" s="13" t="s">
        <v>82</v>
      </c>
      <c r="AW1041" s="13" t="s">
        <v>33</v>
      </c>
      <c r="AX1041" s="13" t="s">
        <v>72</v>
      </c>
      <c r="AY1041" s="148" t="s">
        <v>127</v>
      </c>
    </row>
    <row r="1042" spans="2:65" s="13" customFormat="1" ht="11.25">
      <c r="B1042" s="147"/>
      <c r="D1042" s="141" t="s">
        <v>139</v>
      </c>
      <c r="E1042" s="148" t="s">
        <v>19</v>
      </c>
      <c r="F1042" s="149" t="s">
        <v>600</v>
      </c>
      <c r="H1042" s="150">
        <v>14.84</v>
      </c>
      <c r="I1042" s="151"/>
      <c r="L1042" s="147"/>
      <c r="M1042" s="152"/>
      <c r="T1042" s="153"/>
      <c r="AT1042" s="148" t="s">
        <v>139</v>
      </c>
      <c r="AU1042" s="148" t="s">
        <v>82</v>
      </c>
      <c r="AV1042" s="13" t="s">
        <v>82</v>
      </c>
      <c r="AW1042" s="13" t="s">
        <v>33</v>
      </c>
      <c r="AX1042" s="13" t="s">
        <v>72</v>
      </c>
      <c r="AY1042" s="148" t="s">
        <v>127</v>
      </c>
    </row>
    <row r="1043" spans="2:65" s="13" customFormat="1" ht="11.25">
      <c r="B1043" s="147"/>
      <c r="D1043" s="141" t="s">
        <v>139</v>
      </c>
      <c r="E1043" s="148" t="s">
        <v>19</v>
      </c>
      <c r="F1043" s="149" t="s">
        <v>601</v>
      </c>
      <c r="H1043" s="150">
        <v>9.6</v>
      </c>
      <c r="I1043" s="151"/>
      <c r="L1043" s="147"/>
      <c r="M1043" s="152"/>
      <c r="T1043" s="153"/>
      <c r="AT1043" s="148" t="s">
        <v>139</v>
      </c>
      <c r="AU1043" s="148" t="s">
        <v>82</v>
      </c>
      <c r="AV1043" s="13" t="s">
        <v>82</v>
      </c>
      <c r="AW1043" s="13" t="s">
        <v>33</v>
      </c>
      <c r="AX1043" s="13" t="s">
        <v>72</v>
      </c>
      <c r="AY1043" s="148" t="s">
        <v>127</v>
      </c>
    </row>
    <row r="1044" spans="2:65" s="13" customFormat="1" ht="11.25">
      <c r="B1044" s="147"/>
      <c r="D1044" s="141" t="s">
        <v>139</v>
      </c>
      <c r="E1044" s="148" t="s">
        <v>19</v>
      </c>
      <c r="F1044" s="149" t="s">
        <v>602</v>
      </c>
      <c r="H1044" s="150">
        <v>36.14</v>
      </c>
      <c r="I1044" s="151"/>
      <c r="L1044" s="147"/>
      <c r="M1044" s="152"/>
      <c r="T1044" s="153"/>
      <c r="AT1044" s="148" t="s">
        <v>139</v>
      </c>
      <c r="AU1044" s="148" t="s">
        <v>82</v>
      </c>
      <c r="AV1044" s="13" t="s">
        <v>82</v>
      </c>
      <c r="AW1044" s="13" t="s">
        <v>33</v>
      </c>
      <c r="AX1044" s="13" t="s">
        <v>72</v>
      </c>
      <c r="AY1044" s="148" t="s">
        <v>127</v>
      </c>
    </row>
    <row r="1045" spans="2:65" s="13" customFormat="1" ht="11.25">
      <c r="B1045" s="147"/>
      <c r="D1045" s="141" t="s">
        <v>139</v>
      </c>
      <c r="E1045" s="148" t="s">
        <v>19</v>
      </c>
      <c r="F1045" s="149" t="s">
        <v>603</v>
      </c>
      <c r="H1045" s="150">
        <v>12.257999999999999</v>
      </c>
      <c r="I1045" s="151"/>
      <c r="L1045" s="147"/>
      <c r="M1045" s="152"/>
      <c r="T1045" s="153"/>
      <c r="AT1045" s="148" t="s">
        <v>139</v>
      </c>
      <c r="AU1045" s="148" t="s">
        <v>82</v>
      </c>
      <c r="AV1045" s="13" t="s">
        <v>82</v>
      </c>
      <c r="AW1045" s="13" t="s">
        <v>33</v>
      </c>
      <c r="AX1045" s="13" t="s">
        <v>72</v>
      </c>
      <c r="AY1045" s="148" t="s">
        <v>127</v>
      </c>
    </row>
    <row r="1046" spans="2:65" s="15" customFormat="1" ht="11.25">
      <c r="B1046" s="161"/>
      <c r="D1046" s="141" t="s">
        <v>139</v>
      </c>
      <c r="E1046" s="162" t="s">
        <v>19</v>
      </c>
      <c r="F1046" s="163" t="s">
        <v>155</v>
      </c>
      <c r="H1046" s="164">
        <v>155.364</v>
      </c>
      <c r="I1046" s="165"/>
      <c r="L1046" s="161"/>
      <c r="M1046" s="166"/>
      <c r="T1046" s="167"/>
      <c r="AT1046" s="162" t="s">
        <v>139</v>
      </c>
      <c r="AU1046" s="162" t="s">
        <v>82</v>
      </c>
      <c r="AV1046" s="15" t="s">
        <v>128</v>
      </c>
      <c r="AW1046" s="15" t="s">
        <v>33</v>
      </c>
      <c r="AX1046" s="15" t="s">
        <v>72</v>
      </c>
      <c r="AY1046" s="162" t="s">
        <v>127</v>
      </c>
    </row>
    <row r="1047" spans="2:65" s="13" customFormat="1" ht="11.25">
      <c r="B1047" s="147"/>
      <c r="D1047" s="141" t="s">
        <v>139</v>
      </c>
      <c r="E1047" s="148" t="s">
        <v>19</v>
      </c>
      <c r="F1047" s="149" t="s">
        <v>1012</v>
      </c>
      <c r="H1047" s="150">
        <v>178.66900000000001</v>
      </c>
      <c r="I1047" s="151"/>
      <c r="L1047" s="147"/>
      <c r="M1047" s="152"/>
      <c r="T1047" s="153"/>
      <c r="AT1047" s="148" t="s">
        <v>139</v>
      </c>
      <c r="AU1047" s="148" t="s">
        <v>82</v>
      </c>
      <c r="AV1047" s="13" t="s">
        <v>82</v>
      </c>
      <c r="AW1047" s="13" t="s">
        <v>33</v>
      </c>
      <c r="AX1047" s="13" t="s">
        <v>80</v>
      </c>
      <c r="AY1047" s="148" t="s">
        <v>127</v>
      </c>
    </row>
    <row r="1048" spans="2:65" s="1" customFormat="1" ht="44.25" customHeight="1">
      <c r="B1048" s="32"/>
      <c r="C1048" s="123" t="s">
        <v>1013</v>
      </c>
      <c r="D1048" s="123" t="s">
        <v>130</v>
      </c>
      <c r="E1048" s="124" t="s">
        <v>1014</v>
      </c>
      <c r="F1048" s="125" t="s">
        <v>1015</v>
      </c>
      <c r="G1048" s="126" t="s">
        <v>628</v>
      </c>
      <c r="H1048" s="178"/>
      <c r="I1048" s="128"/>
      <c r="J1048" s="129">
        <f>ROUND(I1048*H1048,2)</f>
        <v>0</v>
      </c>
      <c r="K1048" s="125" t="s">
        <v>134</v>
      </c>
      <c r="L1048" s="32"/>
      <c r="M1048" s="130" t="s">
        <v>19</v>
      </c>
      <c r="N1048" s="131" t="s">
        <v>43</v>
      </c>
      <c r="P1048" s="132">
        <f>O1048*H1048</f>
        <v>0</v>
      </c>
      <c r="Q1048" s="132">
        <v>0</v>
      </c>
      <c r="R1048" s="132">
        <f>Q1048*H1048</f>
        <v>0</v>
      </c>
      <c r="S1048" s="132">
        <v>0</v>
      </c>
      <c r="T1048" s="133">
        <f>S1048*H1048</f>
        <v>0</v>
      </c>
      <c r="AR1048" s="134" t="s">
        <v>336</v>
      </c>
      <c r="AT1048" s="134" t="s">
        <v>130</v>
      </c>
      <c r="AU1048" s="134" t="s">
        <v>82</v>
      </c>
      <c r="AY1048" s="17" t="s">
        <v>127</v>
      </c>
      <c r="BE1048" s="135">
        <f>IF(N1048="základní",J1048,0)</f>
        <v>0</v>
      </c>
      <c r="BF1048" s="135">
        <f>IF(N1048="snížená",J1048,0)</f>
        <v>0</v>
      </c>
      <c r="BG1048" s="135">
        <f>IF(N1048="zákl. přenesená",J1048,0)</f>
        <v>0</v>
      </c>
      <c r="BH1048" s="135">
        <f>IF(N1048="sníž. přenesená",J1048,0)</f>
        <v>0</v>
      </c>
      <c r="BI1048" s="135">
        <f>IF(N1048="nulová",J1048,0)</f>
        <v>0</v>
      </c>
      <c r="BJ1048" s="17" t="s">
        <v>80</v>
      </c>
      <c r="BK1048" s="135">
        <f>ROUND(I1048*H1048,2)</f>
        <v>0</v>
      </c>
      <c r="BL1048" s="17" t="s">
        <v>336</v>
      </c>
      <c r="BM1048" s="134" t="s">
        <v>1016</v>
      </c>
    </row>
    <row r="1049" spans="2:65" s="1" customFormat="1" ht="11.25">
      <c r="B1049" s="32"/>
      <c r="D1049" s="136" t="s">
        <v>137</v>
      </c>
      <c r="F1049" s="137" t="s">
        <v>1017</v>
      </c>
      <c r="I1049" s="138"/>
      <c r="L1049" s="32"/>
      <c r="M1049" s="139"/>
      <c r="T1049" s="53"/>
      <c r="AT1049" s="17" t="s">
        <v>137</v>
      </c>
      <c r="AU1049" s="17" t="s">
        <v>82</v>
      </c>
    </row>
    <row r="1050" spans="2:65" s="11" customFormat="1" ht="22.9" customHeight="1">
      <c r="B1050" s="111"/>
      <c r="D1050" s="112" t="s">
        <v>71</v>
      </c>
      <c r="E1050" s="121" t="s">
        <v>1018</v>
      </c>
      <c r="F1050" s="121" t="s">
        <v>1019</v>
      </c>
      <c r="I1050" s="114"/>
      <c r="J1050" s="122">
        <f>BK1050</f>
        <v>0</v>
      </c>
      <c r="L1050" s="111"/>
      <c r="M1050" s="116"/>
      <c r="P1050" s="117">
        <f>SUM(P1051:P1068)</f>
        <v>0</v>
      </c>
      <c r="R1050" s="117">
        <f>SUM(R1051:R1068)</f>
        <v>8.7943280000000013E-2</v>
      </c>
      <c r="T1050" s="118">
        <f>SUM(T1051:T1068)</f>
        <v>0</v>
      </c>
      <c r="AR1050" s="112" t="s">
        <v>82</v>
      </c>
      <c r="AT1050" s="119" t="s">
        <v>71</v>
      </c>
      <c r="AU1050" s="119" t="s">
        <v>80</v>
      </c>
      <c r="AY1050" s="112" t="s">
        <v>127</v>
      </c>
      <c r="BK1050" s="120">
        <f>SUM(BK1051:BK1068)</f>
        <v>0</v>
      </c>
    </row>
    <row r="1051" spans="2:65" s="1" customFormat="1" ht="16.5" customHeight="1">
      <c r="B1051" s="32"/>
      <c r="C1051" s="123" t="s">
        <v>1020</v>
      </c>
      <c r="D1051" s="123" t="s">
        <v>130</v>
      </c>
      <c r="E1051" s="124" t="s">
        <v>1021</v>
      </c>
      <c r="F1051" s="125" t="s">
        <v>1022</v>
      </c>
      <c r="G1051" s="126" t="s">
        <v>478</v>
      </c>
      <c r="H1051" s="127">
        <v>1441.693</v>
      </c>
      <c r="I1051" s="128"/>
      <c r="J1051" s="129">
        <f>ROUND(I1051*H1051,2)</f>
        <v>0</v>
      </c>
      <c r="K1051" s="125" t="s">
        <v>134</v>
      </c>
      <c r="L1051" s="32"/>
      <c r="M1051" s="130" t="s">
        <v>19</v>
      </c>
      <c r="N1051" s="131" t="s">
        <v>43</v>
      </c>
      <c r="P1051" s="132">
        <f>O1051*H1051</f>
        <v>0</v>
      </c>
      <c r="Q1051" s="132">
        <v>1.0000000000000001E-5</v>
      </c>
      <c r="R1051" s="132">
        <f>Q1051*H1051</f>
        <v>1.4416930000000001E-2</v>
      </c>
      <c r="S1051" s="132">
        <v>0</v>
      </c>
      <c r="T1051" s="133">
        <f>S1051*H1051</f>
        <v>0</v>
      </c>
      <c r="AR1051" s="134" t="s">
        <v>336</v>
      </c>
      <c r="AT1051" s="134" t="s">
        <v>130</v>
      </c>
      <c r="AU1051" s="134" t="s">
        <v>82</v>
      </c>
      <c r="AY1051" s="17" t="s">
        <v>127</v>
      </c>
      <c r="BE1051" s="135">
        <f>IF(N1051="základní",J1051,0)</f>
        <v>0</v>
      </c>
      <c r="BF1051" s="135">
        <f>IF(N1051="snížená",J1051,0)</f>
        <v>0</v>
      </c>
      <c r="BG1051" s="135">
        <f>IF(N1051="zákl. přenesená",J1051,0)</f>
        <v>0</v>
      </c>
      <c r="BH1051" s="135">
        <f>IF(N1051="sníž. přenesená",J1051,0)</f>
        <v>0</v>
      </c>
      <c r="BI1051" s="135">
        <f>IF(N1051="nulová",J1051,0)</f>
        <v>0</v>
      </c>
      <c r="BJ1051" s="17" t="s">
        <v>80</v>
      </c>
      <c r="BK1051" s="135">
        <f>ROUND(I1051*H1051,2)</f>
        <v>0</v>
      </c>
      <c r="BL1051" s="17" t="s">
        <v>336</v>
      </c>
      <c r="BM1051" s="134" t="s">
        <v>1023</v>
      </c>
    </row>
    <row r="1052" spans="2:65" s="1" customFormat="1" ht="11.25">
      <c r="B1052" s="32"/>
      <c r="D1052" s="136" t="s">
        <v>137</v>
      </c>
      <c r="F1052" s="137" t="s">
        <v>1024</v>
      </c>
      <c r="I1052" s="138"/>
      <c r="L1052" s="32"/>
      <c r="M1052" s="139"/>
      <c r="T1052" s="53"/>
      <c r="AT1052" s="17" t="s">
        <v>137</v>
      </c>
      <c r="AU1052" s="17" t="s">
        <v>82</v>
      </c>
    </row>
    <row r="1053" spans="2:65" s="12" customFormat="1" ht="11.25">
      <c r="B1053" s="140"/>
      <c r="D1053" s="141" t="s">
        <v>139</v>
      </c>
      <c r="E1053" s="142" t="s">
        <v>19</v>
      </c>
      <c r="F1053" s="143" t="s">
        <v>1025</v>
      </c>
      <c r="H1053" s="142" t="s">
        <v>19</v>
      </c>
      <c r="I1053" s="144"/>
      <c r="L1053" s="140"/>
      <c r="M1053" s="145"/>
      <c r="T1053" s="146"/>
      <c r="AT1053" s="142" t="s">
        <v>139</v>
      </c>
      <c r="AU1053" s="142" t="s">
        <v>82</v>
      </c>
      <c r="AV1053" s="12" t="s">
        <v>80</v>
      </c>
      <c r="AW1053" s="12" t="s">
        <v>33</v>
      </c>
      <c r="AX1053" s="12" t="s">
        <v>72</v>
      </c>
      <c r="AY1053" s="142" t="s">
        <v>127</v>
      </c>
    </row>
    <row r="1054" spans="2:65" s="13" customFormat="1" ht="11.25">
      <c r="B1054" s="147"/>
      <c r="D1054" s="141" t="s">
        <v>139</v>
      </c>
      <c r="E1054" s="148" t="s">
        <v>19</v>
      </c>
      <c r="F1054" s="149" t="s">
        <v>993</v>
      </c>
      <c r="H1054" s="150">
        <v>1447.6210000000001</v>
      </c>
      <c r="I1054" s="151"/>
      <c r="L1054" s="147"/>
      <c r="M1054" s="152"/>
      <c r="T1054" s="153"/>
      <c r="AT1054" s="148" t="s">
        <v>139</v>
      </c>
      <c r="AU1054" s="148" t="s">
        <v>82</v>
      </c>
      <c r="AV1054" s="13" t="s">
        <v>82</v>
      </c>
      <c r="AW1054" s="13" t="s">
        <v>33</v>
      </c>
      <c r="AX1054" s="13" t="s">
        <v>72</v>
      </c>
      <c r="AY1054" s="148" t="s">
        <v>127</v>
      </c>
    </row>
    <row r="1055" spans="2:65" s="13" customFormat="1" ht="11.25">
      <c r="B1055" s="147"/>
      <c r="D1055" s="141" t="s">
        <v>139</v>
      </c>
      <c r="E1055" s="148" t="s">
        <v>19</v>
      </c>
      <c r="F1055" s="149" t="s">
        <v>994</v>
      </c>
      <c r="H1055" s="150">
        <v>-312.46800000000002</v>
      </c>
      <c r="I1055" s="151"/>
      <c r="L1055" s="147"/>
      <c r="M1055" s="152"/>
      <c r="T1055" s="153"/>
      <c r="AT1055" s="148" t="s">
        <v>139</v>
      </c>
      <c r="AU1055" s="148" t="s">
        <v>82</v>
      </c>
      <c r="AV1055" s="13" t="s">
        <v>82</v>
      </c>
      <c r="AW1055" s="13" t="s">
        <v>33</v>
      </c>
      <c r="AX1055" s="13" t="s">
        <v>72</v>
      </c>
      <c r="AY1055" s="148" t="s">
        <v>127</v>
      </c>
    </row>
    <row r="1056" spans="2:65" s="12" customFormat="1" ht="11.25">
      <c r="B1056" s="140"/>
      <c r="D1056" s="141" t="s">
        <v>139</v>
      </c>
      <c r="E1056" s="142" t="s">
        <v>19</v>
      </c>
      <c r="F1056" s="143" t="s">
        <v>1026</v>
      </c>
      <c r="H1056" s="142" t="s">
        <v>19</v>
      </c>
      <c r="I1056" s="144"/>
      <c r="L1056" s="140"/>
      <c r="M1056" s="145"/>
      <c r="T1056" s="146"/>
      <c r="AT1056" s="142" t="s">
        <v>139</v>
      </c>
      <c r="AU1056" s="142" t="s">
        <v>82</v>
      </c>
      <c r="AV1056" s="12" t="s">
        <v>80</v>
      </c>
      <c r="AW1056" s="12" t="s">
        <v>33</v>
      </c>
      <c r="AX1056" s="12" t="s">
        <v>72</v>
      </c>
      <c r="AY1056" s="142" t="s">
        <v>127</v>
      </c>
    </row>
    <row r="1057" spans="2:65" s="12" customFormat="1" ht="11.25">
      <c r="B1057" s="140"/>
      <c r="D1057" s="141" t="s">
        <v>139</v>
      </c>
      <c r="E1057" s="142" t="s">
        <v>19</v>
      </c>
      <c r="F1057" s="143" t="s">
        <v>269</v>
      </c>
      <c r="H1057" s="142" t="s">
        <v>19</v>
      </c>
      <c r="I1057" s="144"/>
      <c r="L1057" s="140"/>
      <c r="M1057" s="145"/>
      <c r="T1057" s="146"/>
      <c r="AT1057" s="142" t="s">
        <v>139</v>
      </c>
      <c r="AU1057" s="142" t="s">
        <v>82</v>
      </c>
      <c r="AV1057" s="12" t="s">
        <v>80</v>
      </c>
      <c r="AW1057" s="12" t="s">
        <v>33</v>
      </c>
      <c r="AX1057" s="12" t="s">
        <v>72</v>
      </c>
      <c r="AY1057" s="142" t="s">
        <v>127</v>
      </c>
    </row>
    <row r="1058" spans="2:65" s="13" customFormat="1" ht="11.25">
      <c r="B1058" s="147"/>
      <c r="D1058" s="141" t="s">
        <v>139</v>
      </c>
      <c r="E1058" s="148" t="s">
        <v>19</v>
      </c>
      <c r="F1058" s="149" t="s">
        <v>1027</v>
      </c>
      <c r="H1058" s="150">
        <v>40.4</v>
      </c>
      <c r="I1058" s="151"/>
      <c r="L1058" s="147"/>
      <c r="M1058" s="152"/>
      <c r="T1058" s="153"/>
      <c r="AT1058" s="148" t="s">
        <v>139</v>
      </c>
      <c r="AU1058" s="148" t="s">
        <v>82</v>
      </c>
      <c r="AV1058" s="13" t="s">
        <v>82</v>
      </c>
      <c r="AW1058" s="13" t="s">
        <v>33</v>
      </c>
      <c r="AX1058" s="13" t="s">
        <v>72</v>
      </c>
      <c r="AY1058" s="148" t="s">
        <v>127</v>
      </c>
    </row>
    <row r="1059" spans="2:65" s="13" customFormat="1" ht="11.25">
      <c r="B1059" s="147"/>
      <c r="D1059" s="141" t="s">
        <v>139</v>
      </c>
      <c r="E1059" s="148" t="s">
        <v>19</v>
      </c>
      <c r="F1059" s="149" t="s">
        <v>1028</v>
      </c>
      <c r="H1059" s="150">
        <v>105.06</v>
      </c>
      <c r="I1059" s="151"/>
      <c r="L1059" s="147"/>
      <c r="M1059" s="152"/>
      <c r="T1059" s="153"/>
      <c r="AT1059" s="148" t="s">
        <v>139</v>
      </c>
      <c r="AU1059" s="148" t="s">
        <v>82</v>
      </c>
      <c r="AV1059" s="13" t="s">
        <v>82</v>
      </c>
      <c r="AW1059" s="13" t="s">
        <v>33</v>
      </c>
      <c r="AX1059" s="13" t="s">
        <v>72</v>
      </c>
      <c r="AY1059" s="148" t="s">
        <v>127</v>
      </c>
    </row>
    <row r="1060" spans="2:65" s="13" customFormat="1" ht="11.25">
      <c r="B1060" s="147"/>
      <c r="D1060" s="141" t="s">
        <v>139</v>
      </c>
      <c r="E1060" s="148" t="s">
        <v>19</v>
      </c>
      <c r="F1060" s="149" t="s">
        <v>1029</v>
      </c>
      <c r="H1060" s="150">
        <v>70.400000000000006</v>
      </c>
      <c r="I1060" s="151"/>
      <c r="L1060" s="147"/>
      <c r="M1060" s="152"/>
      <c r="T1060" s="153"/>
      <c r="AT1060" s="148" t="s">
        <v>139</v>
      </c>
      <c r="AU1060" s="148" t="s">
        <v>82</v>
      </c>
      <c r="AV1060" s="13" t="s">
        <v>82</v>
      </c>
      <c r="AW1060" s="13" t="s">
        <v>33</v>
      </c>
      <c r="AX1060" s="13" t="s">
        <v>72</v>
      </c>
      <c r="AY1060" s="148" t="s">
        <v>127</v>
      </c>
    </row>
    <row r="1061" spans="2:65" s="13" customFormat="1" ht="11.25">
      <c r="B1061" s="147"/>
      <c r="D1061" s="141" t="s">
        <v>139</v>
      </c>
      <c r="E1061" s="148" t="s">
        <v>19</v>
      </c>
      <c r="F1061" s="149" t="s">
        <v>1030</v>
      </c>
      <c r="H1061" s="150">
        <v>30</v>
      </c>
      <c r="I1061" s="151"/>
      <c r="L1061" s="147"/>
      <c r="M1061" s="152"/>
      <c r="T1061" s="153"/>
      <c r="AT1061" s="148" t="s">
        <v>139</v>
      </c>
      <c r="AU1061" s="148" t="s">
        <v>82</v>
      </c>
      <c r="AV1061" s="13" t="s">
        <v>82</v>
      </c>
      <c r="AW1061" s="13" t="s">
        <v>33</v>
      </c>
      <c r="AX1061" s="13" t="s">
        <v>72</v>
      </c>
      <c r="AY1061" s="148" t="s">
        <v>127</v>
      </c>
    </row>
    <row r="1062" spans="2:65" s="13" customFormat="1" ht="11.25">
      <c r="B1062" s="147"/>
      <c r="D1062" s="141" t="s">
        <v>139</v>
      </c>
      <c r="E1062" s="148" t="s">
        <v>19</v>
      </c>
      <c r="F1062" s="149" t="s">
        <v>1031</v>
      </c>
      <c r="H1062" s="150">
        <v>22.9</v>
      </c>
      <c r="I1062" s="151"/>
      <c r="L1062" s="147"/>
      <c r="M1062" s="152"/>
      <c r="T1062" s="153"/>
      <c r="AT1062" s="148" t="s">
        <v>139</v>
      </c>
      <c r="AU1062" s="148" t="s">
        <v>82</v>
      </c>
      <c r="AV1062" s="13" t="s">
        <v>82</v>
      </c>
      <c r="AW1062" s="13" t="s">
        <v>33</v>
      </c>
      <c r="AX1062" s="13" t="s">
        <v>72</v>
      </c>
      <c r="AY1062" s="148" t="s">
        <v>127</v>
      </c>
    </row>
    <row r="1063" spans="2:65" s="13" customFormat="1" ht="11.25">
      <c r="B1063" s="147"/>
      <c r="D1063" s="141" t="s">
        <v>139</v>
      </c>
      <c r="E1063" s="148" t="s">
        <v>19</v>
      </c>
      <c r="F1063" s="149" t="s">
        <v>1032</v>
      </c>
      <c r="H1063" s="150">
        <v>16.68</v>
      </c>
      <c r="I1063" s="151"/>
      <c r="L1063" s="147"/>
      <c r="M1063" s="152"/>
      <c r="T1063" s="153"/>
      <c r="AT1063" s="148" t="s">
        <v>139</v>
      </c>
      <c r="AU1063" s="148" t="s">
        <v>82</v>
      </c>
      <c r="AV1063" s="13" t="s">
        <v>82</v>
      </c>
      <c r="AW1063" s="13" t="s">
        <v>33</v>
      </c>
      <c r="AX1063" s="13" t="s">
        <v>72</v>
      </c>
      <c r="AY1063" s="148" t="s">
        <v>127</v>
      </c>
    </row>
    <row r="1064" spans="2:65" s="13" customFormat="1" ht="11.25">
      <c r="B1064" s="147"/>
      <c r="D1064" s="141" t="s">
        <v>139</v>
      </c>
      <c r="E1064" s="148" t="s">
        <v>19</v>
      </c>
      <c r="F1064" s="149" t="s">
        <v>1033</v>
      </c>
      <c r="H1064" s="150">
        <v>21.1</v>
      </c>
      <c r="I1064" s="151"/>
      <c r="L1064" s="147"/>
      <c r="M1064" s="152"/>
      <c r="T1064" s="153"/>
      <c r="AT1064" s="148" t="s">
        <v>139</v>
      </c>
      <c r="AU1064" s="148" t="s">
        <v>82</v>
      </c>
      <c r="AV1064" s="13" t="s">
        <v>82</v>
      </c>
      <c r="AW1064" s="13" t="s">
        <v>33</v>
      </c>
      <c r="AX1064" s="13" t="s">
        <v>72</v>
      </c>
      <c r="AY1064" s="148" t="s">
        <v>127</v>
      </c>
    </row>
    <row r="1065" spans="2:65" s="14" customFormat="1" ht="11.25">
      <c r="B1065" s="154"/>
      <c r="D1065" s="141" t="s">
        <v>139</v>
      </c>
      <c r="E1065" s="155" t="s">
        <v>19</v>
      </c>
      <c r="F1065" s="156" t="s">
        <v>145</v>
      </c>
      <c r="H1065" s="157">
        <v>1441.693</v>
      </c>
      <c r="I1065" s="158"/>
      <c r="L1065" s="154"/>
      <c r="M1065" s="159"/>
      <c r="T1065" s="160"/>
      <c r="AT1065" s="155" t="s">
        <v>139</v>
      </c>
      <c r="AU1065" s="155" t="s">
        <v>82</v>
      </c>
      <c r="AV1065" s="14" t="s">
        <v>135</v>
      </c>
      <c r="AW1065" s="14" t="s">
        <v>33</v>
      </c>
      <c r="AX1065" s="14" t="s">
        <v>80</v>
      </c>
      <c r="AY1065" s="155" t="s">
        <v>127</v>
      </c>
    </row>
    <row r="1066" spans="2:65" s="1" customFormat="1" ht="62.65" customHeight="1">
      <c r="B1066" s="32"/>
      <c r="C1066" s="168" t="s">
        <v>1034</v>
      </c>
      <c r="D1066" s="168" t="s">
        <v>358</v>
      </c>
      <c r="E1066" s="169" t="s">
        <v>1035</v>
      </c>
      <c r="F1066" s="170" t="s">
        <v>1036</v>
      </c>
      <c r="G1066" s="171" t="s">
        <v>1037</v>
      </c>
      <c r="H1066" s="172">
        <v>1470.527</v>
      </c>
      <c r="I1066" s="173"/>
      <c r="J1066" s="174">
        <f>ROUND(I1066*H1066,2)</f>
        <v>0</v>
      </c>
      <c r="K1066" s="170" t="s">
        <v>19</v>
      </c>
      <c r="L1066" s="175"/>
      <c r="M1066" s="176" t="s">
        <v>19</v>
      </c>
      <c r="N1066" s="177" t="s">
        <v>43</v>
      </c>
      <c r="P1066" s="132">
        <f>O1066*H1066</f>
        <v>0</v>
      </c>
      <c r="Q1066" s="132">
        <v>5.0000000000000002E-5</v>
      </c>
      <c r="R1066" s="132">
        <f>Q1066*H1066</f>
        <v>7.3526350000000004E-2</v>
      </c>
      <c r="S1066" s="132">
        <v>0</v>
      </c>
      <c r="T1066" s="133">
        <f>S1066*H1066</f>
        <v>0</v>
      </c>
      <c r="AR1066" s="134" t="s">
        <v>439</v>
      </c>
      <c r="AT1066" s="134" t="s">
        <v>358</v>
      </c>
      <c r="AU1066" s="134" t="s">
        <v>82</v>
      </c>
      <c r="AY1066" s="17" t="s">
        <v>127</v>
      </c>
      <c r="BE1066" s="135">
        <f>IF(N1066="základní",J1066,0)</f>
        <v>0</v>
      </c>
      <c r="BF1066" s="135">
        <f>IF(N1066="snížená",J1066,0)</f>
        <v>0</v>
      </c>
      <c r="BG1066" s="135">
        <f>IF(N1066="zákl. přenesená",J1066,0)</f>
        <v>0</v>
      </c>
      <c r="BH1066" s="135">
        <f>IF(N1066="sníž. přenesená",J1066,0)</f>
        <v>0</v>
      </c>
      <c r="BI1066" s="135">
        <f>IF(N1066="nulová",J1066,0)</f>
        <v>0</v>
      </c>
      <c r="BJ1066" s="17" t="s">
        <v>80</v>
      </c>
      <c r="BK1066" s="135">
        <f>ROUND(I1066*H1066,2)</f>
        <v>0</v>
      </c>
      <c r="BL1066" s="17" t="s">
        <v>336</v>
      </c>
      <c r="BM1066" s="134" t="s">
        <v>1038</v>
      </c>
    </row>
    <row r="1067" spans="2:65" s="1" customFormat="1" ht="44.25" customHeight="1">
      <c r="B1067" s="32"/>
      <c r="C1067" s="123" t="s">
        <v>1039</v>
      </c>
      <c r="D1067" s="123" t="s">
        <v>130</v>
      </c>
      <c r="E1067" s="124" t="s">
        <v>1040</v>
      </c>
      <c r="F1067" s="125" t="s">
        <v>1041</v>
      </c>
      <c r="G1067" s="126" t="s">
        <v>628</v>
      </c>
      <c r="H1067" s="178"/>
      <c r="I1067" s="128"/>
      <c r="J1067" s="129">
        <f>ROUND(I1067*H1067,2)</f>
        <v>0</v>
      </c>
      <c r="K1067" s="125" t="s">
        <v>134</v>
      </c>
      <c r="L1067" s="32"/>
      <c r="M1067" s="130" t="s">
        <v>19</v>
      </c>
      <c r="N1067" s="131" t="s">
        <v>43</v>
      </c>
      <c r="P1067" s="132">
        <f>O1067*H1067</f>
        <v>0</v>
      </c>
      <c r="Q1067" s="132">
        <v>0</v>
      </c>
      <c r="R1067" s="132">
        <f>Q1067*H1067</f>
        <v>0</v>
      </c>
      <c r="S1067" s="132">
        <v>0</v>
      </c>
      <c r="T1067" s="133">
        <f>S1067*H1067</f>
        <v>0</v>
      </c>
      <c r="AR1067" s="134" t="s">
        <v>336</v>
      </c>
      <c r="AT1067" s="134" t="s">
        <v>130</v>
      </c>
      <c r="AU1067" s="134" t="s">
        <v>82</v>
      </c>
      <c r="AY1067" s="17" t="s">
        <v>127</v>
      </c>
      <c r="BE1067" s="135">
        <f>IF(N1067="základní",J1067,0)</f>
        <v>0</v>
      </c>
      <c r="BF1067" s="135">
        <f>IF(N1067="snížená",J1067,0)</f>
        <v>0</v>
      </c>
      <c r="BG1067" s="135">
        <f>IF(N1067="zákl. přenesená",J1067,0)</f>
        <v>0</v>
      </c>
      <c r="BH1067" s="135">
        <f>IF(N1067="sníž. přenesená",J1067,0)</f>
        <v>0</v>
      </c>
      <c r="BI1067" s="135">
        <f>IF(N1067="nulová",J1067,0)</f>
        <v>0</v>
      </c>
      <c r="BJ1067" s="17" t="s">
        <v>80</v>
      </c>
      <c r="BK1067" s="135">
        <f>ROUND(I1067*H1067,2)</f>
        <v>0</v>
      </c>
      <c r="BL1067" s="17" t="s">
        <v>336</v>
      </c>
      <c r="BM1067" s="134" t="s">
        <v>1042</v>
      </c>
    </row>
    <row r="1068" spans="2:65" s="1" customFormat="1" ht="11.25">
      <c r="B1068" s="32"/>
      <c r="D1068" s="136" t="s">
        <v>137</v>
      </c>
      <c r="F1068" s="137" t="s">
        <v>1043</v>
      </c>
      <c r="I1068" s="138"/>
      <c r="L1068" s="32"/>
      <c r="M1068" s="139"/>
      <c r="T1068" s="53"/>
      <c r="AT1068" s="17" t="s">
        <v>137</v>
      </c>
      <c r="AU1068" s="17" t="s">
        <v>82</v>
      </c>
    </row>
    <row r="1069" spans="2:65" s="11" customFormat="1" ht="22.9" customHeight="1">
      <c r="B1069" s="111"/>
      <c r="D1069" s="112" t="s">
        <v>71</v>
      </c>
      <c r="E1069" s="121" t="s">
        <v>1044</v>
      </c>
      <c r="F1069" s="121" t="s">
        <v>1045</v>
      </c>
      <c r="I1069" s="114"/>
      <c r="J1069" s="122">
        <f>BK1069</f>
        <v>0</v>
      </c>
      <c r="L1069" s="111"/>
      <c r="M1069" s="116"/>
      <c r="P1069" s="117">
        <f>SUM(P1070:P1092)</f>
        <v>0</v>
      </c>
      <c r="R1069" s="117">
        <f>SUM(R1070:R1092)</f>
        <v>0</v>
      </c>
      <c r="T1069" s="118">
        <f>SUM(T1070:T1092)</f>
        <v>0.94414299999999995</v>
      </c>
      <c r="AR1069" s="112" t="s">
        <v>82</v>
      </c>
      <c r="AT1069" s="119" t="s">
        <v>71</v>
      </c>
      <c r="AU1069" s="119" t="s">
        <v>80</v>
      </c>
      <c r="AY1069" s="112" t="s">
        <v>127</v>
      </c>
      <c r="BK1069" s="120">
        <f>SUM(BK1070:BK1092)</f>
        <v>0</v>
      </c>
    </row>
    <row r="1070" spans="2:65" s="1" customFormat="1" ht="24.2" customHeight="1">
      <c r="B1070" s="32"/>
      <c r="C1070" s="123" t="s">
        <v>1046</v>
      </c>
      <c r="D1070" s="123" t="s">
        <v>130</v>
      </c>
      <c r="E1070" s="124" t="s">
        <v>1047</v>
      </c>
      <c r="F1070" s="125" t="s">
        <v>1048</v>
      </c>
      <c r="G1070" s="126" t="s">
        <v>170</v>
      </c>
      <c r="H1070" s="127">
        <v>339.01</v>
      </c>
      <c r="I1070" s="128"/>
      <c r="J1070" s="129">
        <f>ROUND(I1070*H1070,2)</f>
        <v>0</v>
      </c>
      <c r="K1070" s="125" t="s">
        <v>134</v>
      </c>
      <c r="L1070" s="32"/>
      <c r="M1070" s="130" t="s">
        <v>19</v>
      </c>
      <c r="N1070" s="131" t="s">
        <v>43</v>
      </c>
      <c r="P1070" s="132">
        <f>O1070*H1070</f>
        <v>0</v>
      </c>
      <c r="Q1070" s="132">
        <v>0</v>
      </c>
      <c r="R1070" s="132">
        <f>Q1070*H1070</f>
        <v>0</v>
      </c>
      <c r="S1070" s="132">
        <v>2.5000000000000001E-3</v>
      </c>
      <c r="T1070" s="133">
        <f>S1070*H1070</f>
        <v>0.84752499999999997</v>
      </c>
      <c r="AR1070" s="134" t="s">
        <v>336</v>
      </c>
      <c r="AT1070" s="134" t="s">
        <v>130</v>
      </c>
      <c r="AU1070" s="134" t="s">
        <v>82</v>
      </c>
      <c r="AY1070" s="17" t="s">
        <v>127</v>
      </c>
      <c r="BE1070" s="135">
        <f>IF(N1070="základní",J1070,0)</f>
        <v>0</v>
      </c>
      <c r="BF1070" s="135">
        <f>IF(N1070="snížená",J1070,0)</f>
        <v>0</v>
      </c>
      <c r="BG1070" s="135">
        <f>IF(N1070="zákl. přenesená",J1070,0)</f>
        <v>0</v>
      </c>
      <c r="BH1070" s="135">
        <f>IF(N1070="sníž. přenesená",J1070,0)</f>
        <v>0</v>
      </c>
      <c r="BI1070" s="135">
        <f>IF(N1070="nulová",J1070,0)</f>
        <v>0</v>
      </c>
      <c r="BJ1070" s="17" t="s">
        <v>80</v>
      </c>
      <c r="BK1070" s="135">
        <f>ROUND(I1070*H1070,2)</f>
        <v>0</v>
      </c>
      <c r="BL1070" s="17" t="s">
        <v>336</v>
      </c>
      <c r="BM1070" s="134" t="s">
        <v>1049</v>
      </c>
    </row>
    <row r="1071" spans="2:65" s="1" customFormat="1" ht="11.25">
      <c r="B1071" s="32"/>
      <c r="D1071" s="136" t="s">
        <v>137</v>
      </c>
      <c r="F1071" s="137" t="s">
        <v>1050</v>
      </c>
      <c r="I1071" s="138"/>
      <c r="L1071" s="32"/>
      <c r="M1071" s="139"/>
      <c r="T1071" s="53"/>
      <c r="AT1071" s="17" t="s">
        <v>137</v>
      </c>
      <c r="AU1071" s="17" t="s">
        <v>82</v>
      </c>
    </row>
    <row r="1072" spans="2:65" s="12" customFormat="1" ht="11.25">
      <c r="B1072" s="140"/>
      <c r="D1072" s="141" t="s">
        <v>139</v>
      </c>
      <c r="E1072" s="142" t="s">
        <v>19</v>
      </c>
      <c r="F1072" s="143" t="s">
        <v>241</v>
      </c>
      <c r="H1072" s="142" t="s">
        <v>19</v>
      </c>
      <c r="I1072" s="144"/>
      <c r="L1072" s="140"/>
      <c r="M1072" s="145"/>
      <c r="T1072" s="146"/>
      <c r="AT1072" s="142" t="s">
        <v>139</v>
      </c>
      <c r="AU1072" s="142" t="s">
        <v>82</v>
      </c>
      <c r="AV1072" s="12" t="s">
        <v>80</v>
      </c>
      <c r="AW1072" s="12" t="s">
        <v>33</v>
      </c>
      <c r="AX1072" s="12" t="s">
        <v>72</v>
      </c>
      <c r="AY1072" s="142" t="s">
        <v>127</v>
      </c>
    </row>
    <row r="1073" spans="2:65" s="13" customFormat="1" ht="11.25">
      <c r="B1073" s="147"/>
      <c r="D1073" s="141" t="s">
        <v>139</v>
      </c>
      <c r="E1073" s="148" t="s">
        <v>19</v>
      </c>
      <c r="F1073" s="149" t="s">
        <v>242</v>
      </c>
      <c r="H1073" s="150">
        <v>37.6</v>
      </c>
      <c r="I1073" s="151"/>
      <c r="L1073" s="147"/>
      <c r="M1073" s="152"/>
      <c r="T1073" s="153"/>
      <c r="AT1073" s="148" t="s">
        <v>139</v>
      </c>
      <c r="AU1073" s="148" t="s">
        <v>82</v>
      </c>
      <c r="AV1073" s="13" t="s">
        <v>82</v>
      </c>
      <c r="AW1073" s="13" t="s">
        <v>33</v>
      </c>
      <c r="AX1073" s="13" t="s">
        <v>72</v>
      </c>
      <c r="AY1073" s="148" t="s">
        <v>127</v>
      </c>
    </row>
    <row r="1074" spans="2:65" s="13" customFormat="1" ht="11.25">
      <c r="B1074" s="147"/>
      <c r="D1074" s="141" t="s">
        <v>139</v>
      </c>
      <c r="E1074" s="148" t="s">
        <v>19</v>
      </c>
      <c r="F1074" s="149" t="s">
        <v>243</v>
      </c>
      <c r="H1074" s="150">
        <v>52</v>
      </c>
      <c r="I1074" s="151"/>
      <c r="L1074" s="147"/>
      <c r="M1074" s="152"/>
      <c r="T1074" s="153"/>
      <c r="AT1074" s="148" t="s">
        <v>139</v>
      </c>
      <c r="AU1074" s="148" t="s">
        <v>82</v>
      </c>
      <c r="AV1074" s="13" t="s">
        <v>82</v>
      </c>
      <c r="AW1074" s="13" t="s">
        <v>33</v>
      </c>
      <c r="AX1074" s="13" t="s">
        <v>72</v>
      </c>
      <c r="AY1074" s="148" t="s">
        <v>127</v>
      </c>
    </row>
    <row r="1075" spans="2:65" s="13" customFormat="1" ht="11.25">
      <c r="B1075" s="147"/>
      <c r="D1075" s="141" t="s">
        <v>139</v>
      </c>
      <c r="E1075" s="148" t="s">
        <v>19</v>
      </c>
      <c r="F1075" s="149" t="s">
        <v>511</v>
      </c>
      <c r="H1075" s="150">
        <v>48.88</v>
      </c>
      <c r="I1075" s="151"/>
      <c r="L1075" s="147"/>
      <c r="M1075" s="152"/>
      <c r="T1075" s="153"/>
      <c r="AT1075" s="148" t="s">
        <v>139</v>
      </c>
      <c r="AU1075" s="148" t="s">
        <v>82</v>
      </c>
      <c r="AV1075" s="13" t="s">
        <v>82</v>
      </c>
      <c r="AW1075" s="13" t="s">
        <v>33</v>
      </c>
      <c r="AX1075" s="13" t="s">
        <v>72</v>
      </c>
      <c r="AY1075" s="148" t="s">
        <v>127</v>
      </c>
    </row>
    <row r="1076" spans="2:65" s="13" customFormat="1" ht="11.25">
      <c r="B1076" s="147"/>
      <c r="D1076" s="141" t="s">
        <v>139</v>
      </c>
      <c r="E1076" s="148" t="s">
        <v>19</v>
      </c>
      <c r="F1076" s="149" t="s">
        <v>512</v>
      </c>
      <c r="H1076" s="150">
        <v>31.35</v>
      </c>
      <c r="I1076" s="151"/>
      <c r="L1076" s="147"/>
      <c r="M1076" s="152"/>
      <c r="T1076" s="153"/>
      <c r="AT1076" s="148" t="s">
        <v>139</v>
      </c>
      <c r="AU1076" s="148" t="s">
        <v>82</v>
      </c>
      <c r="AV1076" s="13" t="s">
        <v>82</v>
      </c>
      <c r="AW1076" s="13" t="s">
        <v>33</v>
      </c>
      <c r="AX1076" s="13" t="s">
        <v>72</v>
      </c>
      <c r="AY1076" s="148" t="s">
        <v>127</v>
      </c>
    </row>
    <row r="1077" spans="2:65" s="13" customFormat="1" ht="11.25">
      <c r="B1077" s="147"/>
      <c r="D1077" s="141" t="s">
        <v>139</v>
      </c>
      <c r="E1077" s="148" t="s">
        <v>19</v>
      </c>
      <c r="F1077" s="149" t="s">
        <v>513</v>
      </c>
      <c r="H1077" s="150">
        <v>46.98</v>
      </c>
      <c r="I1077" s="151"/>
      <c r="L1077" s="147"/>
      <c r="M1077" s="152"/>
      <c r="T1077" s="153"/>
      <c r="AT1077" s="148" t="s">
        <v>139</v>
      </c>
      <c r="AU1077" s="148" t="s">
        <v>82</v>
      </c>
      <c r="AV1077" s="13" t="s">
        <v>82</v>
      </c>
      <c r="AW1077" s="13" t="s">
        <v>33</v>
      </c>
      <c r="AX1077" s="13" t="s">
        <v>72</v>
      </c>
      <c r="AY1077" s="148" t="s">
        <v>127</v>
      </c>
    </row>
    <row r="1078" spans="2:65" s="13" customFormat="1" ht="11.25">
      <c r="B1078" s="147"/>
      <c r="D1078" s="141" t="s">
        <v>139</v>
      </c>
      <c r="E1078" s="148" t="s">
        <v>19</v>
      </c>
      <c r="F1078" s="149" t="s">
        <v>514</v>
      </c>
      <c r="H1078" s="150">
        <v>52</v>
      </c>
      <c r="I1078" s="151"/>
      <c r="L1078" s="147"/>
      <c r="M1078" s="152"/>
      <c r="T1078" s="153"/>
      <c r="AT1078" s="148" t="s">
        <v>139</v>
      </c>
      <c r="AU1078" s="148" t="s">
        <v>82</v>
      </c>
      <c r="AV1078" s="13" t="s">
        <v>82</v>
      </c>
      <c r="AW1078" s="13" t="s">
        <v>33</v>
      </c>
      <c r="AX1078" s="13" t="s">
        <v>72</v>
      </c>
      <c r="AY1078" s="148" t="s">
        <v>127</v>
      </c>
    </row>
    <row r="1079" spans="2:65" s="13" customFormat="1" ht="11.25">
      <c r="B1079" s="147"/>
      <c r="D1079" s="141" t="s">
        <v>139</v>
      </c>
      <c r="E1079" s="148" t="s">
        <v>19</v>
      </c>
      <c r="F1079" s="149" t="s">
        <v>515</v>
      </c>
      <c r="H1079" s="150">
        <v>70.2</v>
      </c>
      <c r="I1079" s="151"/>
      <c r="L1079" s="147"/>
      <c r="M1079" s="152"/>
      <c r="T1079" s="153"/>
      <c r="AT1079" s="148" t="s">
        <v>139</v>
      </c>
      <c r="AU1079" s="148" t="s">
        <v>82</v>
      </c>
      <c r="AV1079" s="13" t="s">
        <v>82</v>
      </c>
      <c r="AW1079" s="13" t="s">
        <v>33</v>
      </c>
      <c r="AX1079" s="13" t="s">
        <v>72</v>
      </c>
      <c r="AY1079" s="148" t="s">
        <v>127</v>
      </c>
    </row>
    <row r="1080" spans="2:65" s="14" customFormat="1" ht="11.25">
      <c r="B1080" s="154"/>
      <c r="D1080" s="141" t="s">
        <v>139</v>
      </c>
      <c r="E1080" s="155" t="s">
        <v>19</v>
      </c>
      <c r="F1080" s="156" t="s">
        <v>145</v>
      </c>
      <c r="H1080" s="157">
        <v>339.01</v>
      </c>
      <c r="I1080" s="158"/>
      <c r="L1080" s="154"/>
      <c r="M1080" s="159"/>
      <c r="T1080" s="160"/>
      <c r="AT1080" s="155" t="s">
        <v>139</v>
      </c>
      <c r="AU1080" s="155" t="s">
        <v>82</v>
      </c>
      <c r="AV1080" s="14" t="s">
        <v>135</v>
      </c>
      <c r="AW1080" s="14" t="s">
        <v>33</v>
      </c>
      <c r="AX1080" s="14" t="s">
        <v>80</v>
      </c>
      <c r="AY1080" s="155" t="s">
        <v>127</v>
      </c>
    </row>
    <row r="1081" spans="2:65" s="1" customFormat="1" ht="21.75" customHeight="1">
      <c r="B1081" s="32"/>
      <c r="C1081" s="123" t="s">
        <v>1051</v>
      </c>
      <c r="D1081" s="123" t="s">
        <v>130</v>
      </c>
      <c r="E1081" s="124" t="s">
        <v>1052</v>
      </c>
      <c r="F1081" s="125" t="s">
        <v>1053</v>
      </c>
      <c r="G1081" s="126" t="s">
        <v>478</v>
      </c>
      <c r="H1081" s="127">
        <v>322.06</v>
      </c>
      <c r="I1081" s="128"/>
      <c r="J1081" s="129">
        <f>ROUND(I1081*H1081,2)</f>
        <v>0</v>
      </c>
      <c r="K1081" s="125" t="s">
        <v>134</v>
      </c>
      <c r="L1081" s="32"/>
      <c r="M1081" s="130" t="s">
        <v>19</v>
      </c>
      <c r="N1081" s="131" t="s">
        <v>43</v>
      </c>
      <c r="P1081" s="132">
        <f>O1081*H1081</f>
        <v>0</v>
      </c>
      <c r="Q1081" s="132">
        <v>0</v>
      </c>
      <c r="R1081" s="132">
        <f>Q1081*H1081</f>
        <v>0</v>
      </c>
      <c r="S1081" s="132">
        <v>2.9999999999999997E-4</v>
      </c>
      <c r="T1081" s="133">
        <f>S1081*H1081</f>
        <v>9.6617999999999996E-2</v>
      </c>
      <c r="AR1081" s="134" t="s">
        <v>336</v>
      </c>
      <c r="AT1081" s="134" t="s">
        <v>130</v>
      </c>
      <c r="AU1081" s="134" t="s">
        <v>82</v>
      </c>
      <c r="AY1081" s="17" t="s">
        <v>127</v>
      </c>
      <c r="BE1081" s="135">
        <f>IF(N1081="základní",J1081,0)</f>
        <v>0</v>
      </c>
      <c r="BF1081" s="135">
        <f>IF(N1081="snížená",J1081,0)</f>
        <v>0</v>
      </c>
      <c r="BG1081" s="135">
        <f>IF(N1081="zákl. přenesená",J1081,0)</f>
        <v>0</v>
      </c>
      <c r="BH1081" s="135">
        <f>IF(N1081="sníž. přenesená",J1081,0)</f>
        <v>0</v>
      </c>
      <c r="BI1081" s="135">
        <f>IF(N1081="nulová",J1081,0)</f>
        <v>0</v>
      </c>
      <c r="BJ1081" s="17" t="s">
        <v>80</v>
      </c>
      <c r="BK1081" s="135">
        <f>ROUND(I1081*H1081,2)</f>
        <v>0</v>
      </c>
      <c r="BL1081" s="17" t="s">
        <v>336</v>
      </c>
      <c r="BM1081" s="134" t="s">
        <v>1054</v>
      </c>
    </row>
    <row r="1082" spans="2:65" s="1" customFormat="1" ht="11.25">
      <c r="B1082" s="32"/>
      <c r="D1082" s="136" t="s">
        <v>137</v>
      </c>
      <c r="F1082" s="137" t="s">
        <v>1055</v>
      </c>
      <c r="I1082" s="138"/>
      <c r="L1082" s="32"/>
      <c r="M1082" s="139"/>
      <c r="T1082" s="53"/>
      <c r="AT1082" s="17" t="s">
        <v>137</v>
      </c>
      <c r="AU1082" s="17" t="s">
        <v>82</v>
      </c>
    </row>
    <row r="1083" spans="2:65" s="12" customFormat="1" ht="11.25">
      <c r="B1083" s="140"/>
      <c r="D1083" s="141" t="s">
        <v>139</v>
      </c>
      <c r="E1083" s="142" t="s">
        <v>19</v>
      </c>
      <c r="F1083" s="143" t="s">
        <v>241</v>
      </c>
      <c r="H1083" s="142" t="s">
        <v>19</v>
      </c>
      <c r="I1083" s="144"/>
      <c r="L1083" s="140"/>
      <c r="M1083" s="145"/>
      <c r="T1083" s="146"/>
      <c r="AT1083" s="142" t="s">
        <v>139</v>
      </c>
      <c r="AU1083" s="142" t="s">
        <v>82</v>
      </c>
      <c r="AV1083" s="12" t="s">
        <v>80</v>
      </c>
      <c r="AW1083" s="12" t="s">
        <v>33</v>
      </c>
      <c r="AX1083" s="12" t="s">
        <v>72</v>
      </c>
      <c r="AY1083" s="142" t="s">
        <v>127</v>
      </c>
    </row>
    <row r="1084" spans="2:65" s="13" customFormat="1" ht="11.25">
      <c r="B1084" s="147"/>
      <c r="D1084" s="141" t="s">
        <v>139</v>
      </c>
      <c r="E1084" s="148" t="s">
        <v>19</v>
      </c>
      <c r="F1084" s="149" t="s">
        <v>242</v>
      </c>
      <c r="H1084" s="150">
        <v>37.6</v>
      </c>
      <c r="I1084" s="151"/>
      <c r="L1084" s="147"/>
      <c r="M1084" s="152"/>
      <c r="T1084" s="153"/>
      <c r="AT1084" s="148" t="s">
        <v>139</v>
      </c>
      <c r="AU1084" s="148" t="s">
        <v>82</v>
      </c>
      <c r="AV1084" s="13" t="s">
        <v>82</v>
      </c>
      <c r="AW1084" s="13" t="s">
        <v>33</v>
      </c>
      <c r="AX1084" s="13" t="s">
        <v>72</v>
      </c>
      <c r="AY1084" s="148" t="s">
        <v>127</v>
      </c>
    </row>
    <row r="1085" spans="2:65" s="13" customFormat="1" ht="11.25">
      <c r="B1085" s="147"/>
      <c r="D1085" s="141" t="s">
        <v>139</v>
      </c>
      <c r="E1085" s="148" t="s">
        <v>19</v>
      </c>
      <c r="F1085" s="149" t="s">
        <v>243</v>
      </c>
      <c r="H1085" s="150">
        <v>52</v>
      </c>
      <c r="I1085" s="151"/>
      <c r="L1085" s="147"/>
      <c r="M1085" s="152"/>
      <c r="T1085" s="153"/>
      <c r="AT1085" s="148" t="s">
        <v>139</v>
      </c>
      <c r="AU1085" s="148" t="s">
        <v>82</v>
      </c>
      <c r="AV1085" s="13" t="s">
        <v>82</v>
      </c>
      <c r="AW1085" s="13" t="s">
        <v>33</v>
      </c>
      <c r="AX1085" s="13" t="s">
        <v>72</v>
      </c>
      <c r="AY1085" s="148" t="s">
        <v>127</v>
      </c>
    </row>
    <row r="1086" spans="2:65" s="13" customFormat="1" ht="11.25">
      <c r="B1086" s="147"/>
      <c r="D1086" s="141" t="s">
        <v>139</v>
      </c>
      <c r="E1086" s="148" t="s">
        <v>19</v>
      </c>
      <c r="F1086" s="149" t="s">
        <v>511</v>
      </c>
      <c r="H1086" s="150">
        <v>48.88</v>
      </c>
      <c r="I1086" s="151"/>
      <c r="L1086" s="147"/>
      <c r="M1086" s="152"/>
      <c r="T1086" s="153"/>
      <c r="AT1086" s="148" t="s">
        <v>139</v>
      </c>
      <c r="AU1086" s="148" t="s">
        <v>82</v>
      </c>
      <c r="AV1086" s="13" t="s">
        <v>82</v>
      </c>
      <c r="AW1086" s="13" t="s">
        <v>33</v>
      </c>
      <c r="AX1086" s="13" t="s">
        <v>72</v>
      </c>
      <c r="AY1086" s="148" t="s">
        <v>127</v>
      </c>
    </row>
    <row r="1087" spans="2:65" s="13" customFormat="1" ht="11.25">
      <c r="B1087" s="147"/>
      <c r="D1087" s="141" t="s">
        <v>139</v>
      </c>
      <c r="E1087" s="148" t="s">
        <v>19</v>
      </c>
      <c r="F1087" s="149" t="s">
        <v>512</v>
      </c>
      <c r="H1087" s="150">
        <v>31.35</v>
      </c>
      <c r="I1087" s="151"/>
      <c r="L1087" s="147"/>
      <c r="M1087" s="152"/>
      <c r="T1087" s="153"/>
      <c r="AT1087" s="148" t="s">
        <v>139</v>
      </c>
      <c r="AU1087" s="148" t="s">
        <v>82</v>
      </c>
      <c r="AV1087" s="13" t="s">
        <v>82</v>
      </c>
      <c r="AW1087" s="13" t="s">
        <v>33</v>
      </c>
      <c r="AX1087" s="13" t="s">
        <v>72</v>
      </c>
      <c r="AY1087" s="148" t="s">
        <v>127</v>
      </c>
    </row>
    <row r="1088" spans="2:65" s="13" customFormat="1" ht="11.25">
      <c r="B1088" s="147"/>
      <c r="D1088" s="141" t="s">
        <v>139</v>
      </c>
      <c r="E1088" s="148" t="s">
        <v>19</v>
      </c>
      <c r="F1088" s="149" t="s">
        <v>513</v>
      </c>
      <c r="H1088" s="150">
        <v>46.98</v>
      </c>
      <c r="I1088" s="151"/>
      <c r="L1088" s="147"/>
      <c r="M1088" s="152"/>
      <c r="T1088" s="153"/>
      <c r="AT1088" s="148" t="s">
        <v>139</v>
      </c>
      <c r="AU1088" s="148" t="s">
        <v>82</v>
      </c>
      <c r="AV1088" s="13" t="s">
        <v>82</v>
      </c>
      <c r="AW1088" s="13" t="s">
        <v>33</v>
      </c>
      <c r="AX1088" s="13" t="s">
        <v>72</v>
      </c>
      <c r="AY1088" s="148" t="s">
        <v>127</v>
      </c>
    </row>
    <row r="1089" spans="2:65" s="13" customFormat="1" ht="11.25">
      <c r="B1089" s="147"/>
      <c r="D1089" s="141" t="s">
        <v>139</v>
      </c>
      <c r="E1089" s="148" t="s">
        <v>19</v>
      </c>
      <c r="F1089" s="149" t="s">
        <v>514</v>
      </c>
      <c r="H1089" s="150">
        <v>52</v>
      </c>
      <c r="I1089" s="151"/>
      <c r="L1089" s="147"/>
      <c r="M1089" s="152"/>
      <c r="T1089" s="153"/>
      <c r="AT1089" s="148" t="s">
        <v>139</v>
      </c>
      <c r="AU1089" s="148" t="s">
        <v>82</v>
      </c>
      <c r="AV1089" s="13" t="s">
        <v>82</v>
      </c>
      <c r="AW1089" s="13" t="s">
        <v>33</v>
      </c>
      <c r="AX1089" s="13" t="s">
        <v>72</v>
      </c>
      <c r="AY1089" s="148" t="s">
        <v>127</v>
      </c>
    </row>
    <row r="1090" spans="2:65" s="13" customFormat="1" ht="11.25">
      <c r="B1090" s="147"/>
      <c r="D1090" s="141" t="s">
        <v>139</v>
      </c>
      <c r="E1090" s="148" t="s">
        <v>19</v>
      </c>
      <c r="F1090" s="149" t="s">
        <v>515</v>
      </c>
      <c r="H1090" s="150">
        <v>70.2</v>
      </c>
      <c r="I1090" s="151"/>
      <c r="L1090" s="147"/>
      <c r="M1090" s="152"/>
      <c r="T1090" s="153"/>
      <c r="AT1090" s="148" t="s">
        <v>139</v>
      </c>
      <c r="AU1090" s="148" t="s">
        <v>82</v>
      </c>
      <c r="AV1090" s="13" t="s">
        <v>82</v>
      </c>
      <c r="AW1090" s="13" t="s">
        <v>33</v>
      </c>
      <c r="AX1090" s="13" t="s">
        <v>72</v>
      </c>
      <c r="AY1090" s="148" t="s">
        <v>127</v>
      </c>
    </row>
    <row r="1091" spans="2:65" s="15" customFormat="1" ht="11.25">
      <c r="B1091" s="161"/>
      <c r="D1091" s="141" t="s">
        <v>139</v>
      </c>
      <c r="E1091" s="162" t="s">
        <v>19</v>
      </c>
      <c r="F1091" s="163" t="s">
        <v>155</v>
      </c>
      <c r="H1091" s="164">
        <v>339.01</v>
      </c>
      <c r="I1091" s="165"/>
      <c r="L1091" s="161"/>
      <c r="M1091" s="166"/>
      <c r="T1091" s="167"/>
      <c r="AT1091" s="162" t="s">
        <v>139</v>
      </c>
      <c r="AU1091" s="162" t="s">
        <v>82</v>
      </c>
      <c r="AV1091" s="15" t="s">
        <v>128</v>
      </c>
      <c r="AW1091" s="15" t="s">
        <v>33</v>
      </c>
      <c r="AX1091" s="15" t="s">
        <v>72</v>
      </c>
      <c r="AY1091" s="162" t="s">
        <v>127</v>
      </c>
    </row>
    <row r="1092" spans="2:65" s="13" customFormat="1" ht="11.25">
      <c r="B1092" s="147"/>
      <c r="D1092" s="141" t="s">
        <v>139</v>
      </c>
      <c r="E1092" s="148" t="s">
        <v>19</v>
      </c>
      <c r="F1092" s="149" t="s">
        <v>1056</v>
      </c>
      <c r="H1092" s="150">
        <v>322.06</v>
      </c>
      <c r="I1092" s="151"/>
      <c r="L1092" s="147"/>
      <c r="M1092" s="152"/>
      <c r="T1092" s="153"/>
      <c r="AT1092" s="148" t="s">
        <v>139</v>
      </c>
      <c r="AU1092" s="148" t="s">
        <v>82</v>
      </c>
      <c r="AV1092" s="13" t="s">
        <v>82</v>
      </c>
      <c r="AW1092" s="13" t="s">
        <v>33</v>
      </c>
      <c r="AX1092" s="13" t="s">
        <v>80</v>
      </c>
      <c r="AY1092" s="148" t="s">
        <v>127</v>
      </c>
    </row>
    <row r="1093" spans="2:65" s="11" customFormat="1" ht="22.9" customHeight="1">
      <c r="B1093" s="111"/>
      <c r="D1093" s="112" t="s">
        <v>71</v>
      </c>
      <c r="E1093" s="121" t="s">
        <v>1057</v>
      </c>
      <c r="F1093" s="121" t="s">
        <v>1058</v>
      </c>
      <c r="I1093" s="114"/>
      <c r="J1093" s="122">
        <f>BK1093</f>
        <v>0</v>
      </c>
      <c r="L1093" s="111"/>
      <c r="M1093" s="116"/>
      <c r="P1093" s="117">
        <f>SUM(P1094:P1153)</f>
        <v>0</v>
      </c>
      <c r="R1093" s="117">
        <f>SUM(R1094:R1153)</f>
        <v>19.6791287</v>
      </c>
      <c r="T1093" s="118">
        <f>SUM(T1094:T1153)</f>
        <v>0</v>
      </c>
      <c r="AR1093" s="112" t="s">
        <v>82</v>
      </c>
      <c r="AT1093" s="119" t="s">
        <v>71</v>
      </c>
      <c r="AU1093" s="119" t="s">
        <v>80</v>
      </c>
      <c r="AY1093" s="112" t="s">
        <v>127</v>
      </c>
      <c r="BK1093" s="120">
        <f>SUM(BK1094:BK1153)</f>
        <v>0</v>
      </c>
    </row>
    <row r="1094" spans="2:65" s="1" customFormat="1" ht="24.2" customHeight="1">
      <c r="B1094" s="32"/>
      <c r="C1094" s="123" t="s">
        <v>1059</v>
      </c>
      <c r="D1094" s="123" t="s">
        <v>130</v>
      </c>
      <c r="E1094" s="124" t="s">
        <v>1060</v>
      </c>
      <c r="F1094" s="125" t="s">
        <v>1061</v>
      </c>
      <c r="G1094" s="126" t="s">
        <v>170</v>
      </c>
      <c r="H1094" s="127">
        <v>602.78899999999999</v>
      </c>
      <c r="I1094" s="128"/>
      <c r="J1094" s="129">
        <f>ROUND(I1094*H1094,2)</f>
        <v>0</v>
      </c>
      <c r="K1094" s="125" t="s">
        <v>134</v>
      </c>
      <c r="L1094" s="32"/>
      <c r="M1094" s="130" t="s">
        <v>19</v>
      </c>
      <c r="N1094" s="131" t="s">
        <v>43</v>
      </c>
      <c r="P1094" s="132">
        <f>O1094*H1094</f>
        <v>0</v>
      </c>
      <c r="Q1094" s="132">
        <v>2.9999999999999997E-4</v>
      </c>
      <c r="R1094" s="132">
        <f>Q1094*H1094</f>
        <v>0.18083669999999999</v>
      </c>
      <c r="S1094" s="132">
        <v>0</v>
      </c>
      <c r="T1094" s="133">
        <f>S1094*H1094</f>
        <v>0</v>
      </c>
      <c r="AR1094" s="134" t="s">
        <v>336</v>
      </c>
      <c r="AT1094" s="134" t="s">
        <v>130</v>
      </c>
      <c r="AU1094" s="134" t="s">
        <v>82</v>
      </c>
      <c r="AY1094" s="17" t="s">
        <v>127</v>
      </c>
      <c r="BE1094" s="135">
        <f>IF(N1094="základní",J1094,0)</f>
        <v>0</v>
      </c>
      <c r="BF1094" s="135">
        <f>IF(N1094="snížená",J1094,0)</f>
        <v>0</v>
      </c>
      <c r="BG1094" s="135">
        <f>IF(N1094="zákl. přenesená",J1094,0)</f>
        <v>0</v>
      </c>
      <c r="BH1094" s="135">
        <f>IF(N1094="sníž. přenesená",J1094,0)</f>
        <v>0</v>
      </c>
      <c r="BI1094" s="135">
        <f>IF(N1094="nulová",J1094,0)</f>
        <v>0</v>
      </c>
      <c r="BJ1094" s="17" t="s">
        <v>80</v>
      </c>
      <c r="BK1094" s="135">
        <f>ROUND(I1094*H1094,2)</f>
        <v>0</v>
      </c>
      <c r="BL1094" s="17" t="s">
        <v>336</v>
      </c>
      <c r="BM1094" s="134" t="s">
        <v>1062</v>
      </c>
    </row>
    <row r="1095" spans="2:65" s="1" customFormat="1" ht="11.25">
      <c r="B1095" s="32"/>
      <c r="D1095" s="136" t="s">
        <v>137</v>
      </c>
      <c r="F1095" s="137" t="s">
        <v>1063</v>
      </c>
      <c r="I1095" s="138"/>
      <c r="L1095" s="32"/>
      <c r="M1095" s="139"/>
      <c r="T1095" s="53"/>
      <c r="AT1095" s="17" t="s">
        <v>137</v>
      </c>
      <c r="AU1095" s="17" t="s">
        <v>82</v>
      </c>
    </row>
    <row r="1096" spans="2:65" s="12" customFormat="1" ht="11.25">
      <c r="B1096" s="140"/>
      <c r="D1096" s="141" t="s">
        <v>139</v>
      </c>
      <c r="E1096" s="142" t="s">
        <v>19</v>
      </c>
      <c r="F1096" s="143" t="s">
        <v>1064</v>
      </c>
      <c r="H1096" s="142" t="s">
        <v>19</v>
      </c>
      <c r="I1096" s="144"/>
      <c r="L1096" s="140"/>
      <c r="M1096" s="145"/>
      <c r="T1096" s="146"/>
      <c r="AT1096" s="142" t="s">
        <v>139</v>
      </c>
      <c r="AU1096" s="142" t="s">
        <v>82</v>
      </c>
      <c r="AV1096" s="12" t="s">
        <v>80</v>
      </c>
      <c r="AW1096" s="12" t="s">
        <v>33</v>
      </c>
      <c r="AX1096" s="12" t="s">
        <v>72</v>
      </c>
      <c r="AY1096" s="142" t="s">
        <v>127</v>
      </c>
    </row>
    <row r="1097" spans="2:65" s="12" customFormat="1" ht="11.25">
      <c r="B1097" s="140"/>
      <c r="D1097" s="141" t="s">
        <v>139</v>
      </c>
      <c r="E1097" s="142" t="s">
        <v>19</v>
      </c>
      <c r="F1097" s="143" t="s">
        <v>140</v>
      </c>
      <c r="H1097" s="142" t="s">
        <v>19</v>
      </c>
      <c r="I1097" s="144"/>
      <c r="L1097" s="140"/>
      <c r="M1097" s="145"/>
      <c r="T1097" s="146"/>
      <c r="AT1097" s="142" t="s">
        <v>139</v>
      </c>
      <c r="AU1097" s="142" t="s">
        <v>82</v>
      </c>
      <c r="AV1097" s="12" t="s">
        <v>80</v>
      </c>
      <c r="AW1097" s="12" t="s">
        <v>33</v>
      </c>
      <c r="AX1097" s="12" t="s">
        <v>72</v>
      </c>
      <c r="AY1097" s="142" t="s">
        <v>127</v>
      </c>
    </row>
    <row r="1098" spans="2:65" s="13" customFormat="1" ht="22.5">
      <c r="B1098" s="147"/>
      <c r="D1098" s="141" t="s">
        <v>139</v>
      </c>
      <c r="E1098" s="148" t="s">
        <v>19</v>
      </c>
      <c r="F1098" s="149" t="s">
        <v>1065</v>
      </c>
      <c r="H1098" s="150">
        <v>52.723999999999997</v>
      </c>
      <c r="I1098" s="151"/>
      <c r="L1098" s="147"/>
      <c r="M1098" s="152"/>
      <c r="T1098" s="153"/>
      <c r="AT1098" s="148" t="s">
        <v>139</v>
      </c>
      <c r="AU1098" s="148" t="s">
        <v>82</v>
      </c>
      <c r="AV1098" s="13" t="s">
        <v>82</v>
      </c>
      <c r="AW1098" s="13" t="s">
        <v>33</v>
      </c>
      <c r="AX1098" s="13" t="s">
        <v>72</v>
      </c>
      <c r="AY1098" s="148" t="s">
        <v>127</v>
      </c>
    </row>
    <row r="1099" spans="2:65" s="13" customFormat="1" ht="33.75">
      <c r="B1099" s="147"/>
      <c r="D1099" s="141" t="s">
        <v>139</v>
      </c>
      <c r="E1099" s="148" t="s">
        <v>19</v>
      </c>
      <c r="F1099" s="149" t="s">
        <v>1066</v>
      </c>
      <c r="H1099" s="150">
        <v>54.851999999999997</v>
      </c>
      <c r="I1099" s="151"/>
      <c r="L1099" s="147"/>
      <c r="M1099" s="152"/>
      <c r="T1099" s="153"/>
      <c r="AT1099" s="148" t="s">
        <v>139</v>
      </c>
      <c r="AU1099" s="148" t="s">
        <v>82</v>
      </c>
      <c r="AV1099" s="13" t="s">
        <v>82</v>
      </c>
      <c r="AW1099" s="13" t="s">
        <v>33</v>
      </c>
      <c r="AX1099" s="13" t="s">
        <v>72</v>
      </c>
      <c r="AY1099" s="148" t="s">
        <v>127</v>
      </c>
    </row>
    <row r="1100" spans="2:65" s="13" customFormat="1" ht="22.5">
      <c r="B1100" s="147"/>
      <c r="D1100" s="141" t="s">
        <v>139</v>
      </c>
      <c r="E1100" s="148" t="s">
        <v>19</v>
      </c>
      <c r="F1100" s="149" t="s">
        <v>611</v>
      </c>
      <c r="H1100" s="150">
        <v>68.775999999999996</v>
      </c>
      <c r="I1100" s="151"/>
      <c r="L1100" s="147"/>
      <c r="M1100" s="152"/>
      <c r="T1100" s="153"/>
      <c r="AT1100" s="148" t="s">
        <v>139</v>
      </c>
      <c r="AU1100" s="148" t="s">
        <v>82</v>
      </c>
      <c r="AV1100" s="13" t="s">
        <v>82</v>
      </c>
      <c r="AW1100" s="13" t="s">
        <v>33</v>
      </c>
      <c r="AX1100" s="13" t="s">
        <v>72</v>
      </c>
      <c r="AY1100" s="148" t="s">
        <v>127</v>
      </c>
    </row>
    <row r="1101" spans="2:65" s="13" customFormat="1" ht="11.25">
      <c r="B1101" s="147"/>
      <c r="D1101" s="141" t="s">
        <v>139</v>
      </c>
      <c r="E1101" s="148" t="s">
        <v>19</v>
      </c>
      <c r="F1101" s="149" t="s">
        <v>612</v>
      </c>
      <c r="H1101" s="150">
        <v>28.98</v>
      </c>
      <c r="I1101" s="151"/>
      <c r="L1101" s="147"/>
      <c r="M1101" s="152"/>
      <c r="T1101" s="153"/>
      <c r="AT1101" s="148" t="s">
        <v>139</v>
      </c>
      <c r="AU1101" s="148" t="s">
        <v>82</v>
      </c>
      <c r="AV1101" s="13" t="s">
        <v>82</v>
      </c>
      <c r="AW1101" s="13" t="s">
        <v>33</v>
      </c>
      <c r="AX1101" s="13" t="s">
        <v>72</v>
      </c>
      <c r="AY1101" s="148" t="s">
        <v>127</v>
      </c>
    </row>
    <row r="1102" spans="2:65" s="13" customFormat="1" ht="11.25">
      <c r="B1102" s="147"/>
      <c r="D1102" s="141" t="s">
        <v>139</v>
      </c>
      <c r="E1102" s="148" t="s">
        <v>19</v>
      </c>
      <c r="F1102" s="149" t="s">
        <v>613</v>
      </c>
      <c r="H1102" s="150">
        <v>30.24</v>
      </c>
      <c r="I1102" s="151"/>
      <c r="L1102" s="147"/>
      <c r="M1102" s="152"/>
      <c r="T1102" s="153"/>
      <c r="AT1102" s="148" t="s">
        <v>139</v>
      </c>
      <c r="AU1102" s="148" t="s">
        <v>82</v>
      </c>
      <c r="AV1102" s="13" t="s">
        <v>82</v>
      </c>
      <c r="AW1102" s="13" t="s">
        <v>33</v>
      </c>
      <c r="AX1102" s="13" t="s">
        <v>72</v>
      </c>
      <c r="AY1102" s="148" t="s">
        <v>127</v>
      </c>
    </row>
    <row r="1103" spans="2:65" s="13" customFormat="1" ht="22.5">
      <c r="B1103" s="147"/>
      <c r="D1103" s="141" t="s">
        <v>139</v>
      </c>
      <c r="E1103" s="148" t="s">
        <v>19</v>
      </c>
      <c r="F1103" s="149" t="s">
        <v>1067</v>
      </c>
      <c r="H1103" s="150">
        <v>37.72</v>
      </c>
      <c r="I1103" s="151"/>
      <c r="L1103" s="147"/>
      <c r="M1103" s="152"/>
      <c r="T1103" s="153"/>
      <c r="AT1103" s="148" t="s">
        <v>139</v>
      </c>
      <c r="AU1103" s="148" t="s">
        <v>82</v>
      </c>
      <c r="AV1103" s="13" t="s">
        <v>82</v>
      </c>
      <c r="AW1103" s="13" t="s">
        <v>33</v>
      </c>
      <c r="AX1103" s="13" t="s">
        <v>72</v>
      </c>
      <c r="AY1103" s="148" t="s">
        <v>127</v>
      </c>
    </row>
    <row r="1104" spans="2:65" s="13" customFormat="1" ht="11.25">
      <c r="B1104" s="147"/>
      <c r="D1104" s="141" t="s">
        <v>139</v>
      </c>
      <c r="E1104" s="148" t="s">
        <v>19</v>
      </c>
      <c r="F1104" s="149" t="s">
        <v>615</v>
      </c>
      <c r="H1104" s="150">
        <v>55.86</v>
      </c>
      <c r="I1104" s="151"/>
      <c r="L1104" s="147"/>
      <c r="M1104" s="152"/>
      <c r="T1104" s="153"/>
      <c r="AT1104" s="148" t="s">
        <v>139</v>
      </c>
      <c r="AU1104" s="148" t="s">
        <v>82</v>
      </c>
      <c r="AV1104" s="13" t="s">
        <v>82</v>
      </c>
      <c r="AW1104" s="13" t="s">
        <v>33</v>
      </c>
      <c r="AX1104" s="13" t="s">
        <v>72</v>
      </c>
      <c r="AY1104" s="148" t="s">
        <v>127</v>
      </c>
    </row>
    <row r="1105" spans="2:65" s="13" customFormat="1" ht="22.5">
      <c r="B1105" s="147"/>
      <c r="D1105" s="141" t="s">
        <v>139</v>
      </c>
      <c r="E1105" s="148" t="s">
        <v>19</v>
      </c>
      <c r="F1105" s="149" t="s">
        <v>1068</v>
      </c>
      <c r="H1105" s="150">
        <v>18.295000000000002</v>
      </c>
      <c r="I1105" s="151"/>
      <c r="L1105" s="147"/>
      <c r="M1105" s="152"/>
      <c r="T1105" s="153"/>
      <c r="AT1105" s="148" t="s">
        <v>139</v>
      </c>
      <c r="AU1105" s="148" t="s">
        <v>82</v>
      </c>
      <c r="AV1105" s="13" t="s">
        <v>82</v>
      </c>
      <c r="AW1105" s="13" t="s">
        <v>33</v>
      </c>
      <c r="AX1105" s="13" t="s">
        <v>72</v>
      </c>
      <c r="AY1105" s="148" t="s">
        <v>127</v>
      </c>
    </row>
    <row r="1106" spans="2:65" s="13" customFormat="1" ht="11.25">
      <c r="B1106" s="147"/>
      <c r="D1106" s="141" t="s">
        <v>139</v>
      </c>
      <c r="E1106" s="148" t="s">
        <v>19</v>
      </c>
      <c r="F1106" s="149" t="s">
        <v>1069</v>
      </c>
      <c r="H1106" s="150">
        <v>51.66</v>
      </c>
      <c r="I1106" s="151"/>
      <c r="L1106" s="147"/>
      <c r="M1106" s="152"/>
      <c r="T1106" s="153"/>
      <c r="AT1106" s="148" t="s">
        <v>139</v>
      </c>
      <c r="AU1106" s="148" t="s">
        <v>82</v>
      </c>
      <c r="AV1106" s="13" t="s">
        <v>82</v>
      </c>
      <c r="AW1106" s="13" t="s">
        <v>33</v>
      </c>
      <c r="AX1106" s="13" t="s">
        <v>72</v>
      </c>
      <c r="AY1106" s="148" t="s">
        <v>127</v>
      </c>
    </row>
    <row r="1107" spans="2:65" s="13" customFormat="1" ht="22.5">
      <c r="B1107" s="147"/>
      <c r="D1107" s="141" t="s">
        <v>139</v>
      </c>
      <c r="E1107" s="148" t="s">
        <v>19</v>
      </c>
      <c r="F1107" s="149" t="s">
        <v>1070</v>
      </c>
      <c r="H1107" s="150">
        <v>138.6</v>
      </c>
      <c r="I1107" s="151"/>
      <c r="L1107" s="147"/>
      <c r="M1107" s="152"/>
      <c r="T1107" s="153"/>
      <c r="AT1107" s="148" t="s">
        <v>139</v>
      </c>
      <c r="AU1107" s="148" t="s">
        <v>82</v>
      </c>
      <c r="AV1107" s="13" t="s">
        <v>82</v>
      </c>
      <c r="AW1107" s="13" t="s">
        <v>33</v>
      </c>
      <c r="AX1107" s="13" t="s">
        <v>72</v>
      </c>
      <c r="AY1107" s="148" t="s">
        <v>127</v>
      </c>
    </row>
    <row r="1108" spans="2:65" s="13" customFormat="1" ht="22.5">
      <c r="B1108" s="147"/>
      <c r="D1108" s="141" t="s">
        <v>139</v>
      </c>
      <c r="E1108" s="148" t="s">
        <v>19</v>
      </c>
      <c r="F1108" s="149" t="s">
        <v>1071</v>
      </c>
      <c r="H1108" s="150">
        <v>65.081999999999994</v>
      </c>
      <c r="I1108" s="151"/>
      <c r="L1108" s="147"/>
      <c r="M1108" s="152"/>
      <c r="T1108" s="153"/>
      <c r="AT1108" s="148" t="s">
        <v>139</v>
      </c>
      <c r="AU1108" s="148" t="s">
        <v>82</v>
      </c>
      <c r="AV1108" s="13" t="s">
        <v>82</v>
      </c>
      <c r="AW1108" s="13" t="s">
        <v>33</v>
      </c>
      <c r="AX1108" s="13" t="s">
        <v>72</v>
      </c>
      <c r="AY1108" s="148" t="s">
        <v>127</v>
      </c>
    </row>
    <row r="1109" spans="2:65" s="14" customFormat="1" ht="11.25">
      <c r="B1109" s="154"/>
      <c r="D1109" s="141" t="s">
        <v>139</v>
      </c>
      <c r="E1109" s="155" t="s">
        <v>19</v>
      </c>
      <c r="F1109" s="156" t="s">
        <v>145</v>
      </c>
      <c r="H1109" s="157">
        <v>602.78899999999999</v>
      </c>
      <c r="I1109" s="158"/>
      <c r="L1109" s="154"/>
      <c r="M1109" s="159"/>
      <c r="T1109" s="160"/>
      <c r="AT1109" s="155" t="s">
        <v>139</v>
      </c>
      <c r="AU1109" s="155" t="s">
        <v>82</v>
      </c>
      <c r="AV1109" s="14" t="s">
        <v>135</v>
      </c>
      <c r="AW1109" s="14" t="s">
        <v>33</v>
      </c>
      <c r="AX1109" s="14" t="s">
        <v>80</v>
      </c>
      <c r="AY1109" s="155" t="s">
        <v>127</v>
      </c>
    </row>
    <row r="1110" spans="2:65" s="1" customFormat="1" ht="37.9" customHeight="1">
      <c r="B1110" s="32"/>
      <c r="C1110" s="123" t="s">
        <v>1072</v>
      </c>
      <c r="D1110" s="123" t="s">
        <v>130</v>
      </c>
      <c r="E1110" s="124" t="s">
        <v>1073</v>
      </c>
      <c r="F1110" s="125" t="s">
        <v>1074</v>
      </c>
      <c r="G1110" s="126" t="s">
        <v>351</v>
      </c>
      <c r="H1110" s="127">
        <v>156.249</v>
      </c>
      <c r="I1110" s="128"/>
      <c r="J1110" s="129">
        <f>ROUND(I1110*H1110,2)</f>
        <v>0</v>
      </c>
      <c r="K1110" s="125" t="s">
        <v>134</v>
      </c>
      <c r="L1110" s="32"/>
      <c r="M1110" s="130" t="s">
        <v>19</v>
      </c>
      <c r="N1110" s="131" t="s">
        <v>43</v>
      </c>
      <c r="P1110" s="132">
        <f>O1110*H1110</f>
        <v>0</v>
      </c>
      <c r="Q1110" s="132">
        <v>4.3499999999999997E-3</v>
      </c>
      <c r="R1110" s="132">
        <f>Q1110*H1110</f>
        <v>0.6796831499999999</v>
      </c>
      <c r="S1110" s="132">
        <v>0</v>
      </c>
      <c r="T1110" s="133">
        <f>S1110*H1110</f>
        <v>0</v>
      </c>
      <c r="AR1110" s="134" t="s">
        <v>336</v>
      </c>
      <c r="AT1110" s="134" t="s">
        <v>130</v>
      </c>
      <c r="AU1110" s="134" t="s">
        <v>82</v>
      </c>
      <c r="AY1110" s="17" t="s">
        <v>127</v>
      </c>
      <c r="BE1110" s="135">
        <f>IF(N1110="základní",J1110,0)</f>
        <v>0</v>
      </c>
      <c r="BF1110" s="135">
        <f>IF(N1110="snížená",J1110,0)</f>
        <v>0</v>
      </c>
      <c r="BG1110" s="135">
        <f>IF(N1110="zákl. přenesená",J1110,0)</f>
        <v>0</v>
      </c>
      <c r="BH1110" s="135">
        <f>IF(N1110="sníž. přenesená",J1110,0)</f>
        <v>0</v>
      </c>
      <c r="BI1110" s="135">
        <f>IF(N1110="nulová",J1110,0)</f>
        <v>0</v>
      </c>
      <c r="BJ1110" s="17" t="s">
        <v>80</v>
      </c>
      <c r="BK1110" s="135">
        <f>ROUND(I1110*H1110,2)</f>
        <v>0</v>
      </c>
      <c r="BL1110" s="17" t="s">
        <v>336</v>
      </c>
      <c r="BM1110" s="134" t="s">
        <v>1075</v>
      </c>
    </row>
    <row r="1111" spans="2:65" s="1" customFormat="1" ht="11.25">
      <c r="B1111" s="32"/>
      <c r="D1111" s="136" t="s">
        <v>137</v>
      </c>
      <c r="F1111" s="137" t="s">
        <v>1076</v>
      </c>
      <c r="I1111" s="138"/>
      <c r="L1111" s="32"/>
      <c r="M1111" s="139"/>
      <c r="T1111" s="53"/>
      <c r="AT1111" s="17" t="s">
        <v>137</v>
      </c>
      <c r="AU1111" s="17" t="s">
        <v>82</v>
      </c>
    </row>
    <row r="1112" spans="2:65" s="12" customFormat="1" ht="11.25">
      <c r="B1112" s="140"/>
      <c r="D1112" s="141" t="s">
        <v>139</v>
      </c>
      <c r="E1112" s="142" t="s">
        <v>19</v>
      </c>
      <c r="F1112" s="143" t="s">
        <v>1077</v>
      </c>
      <c r="H1112" s="142" t="s">
        <v>19</v>
      </c>
      <c r="I1112" s="144"/>
      <c r="L1112" s="140"/>
      <c r="M1112" s="145"/>
      <c r="T1112" s="146"/>
      <c r="AT1112" s="142" t="s">
        <v>139</v>
      </c>
      <c r="AU1112" s="142" t="s">
        <v>82</v>
      </c>
      <c r="AV1112" s="12" t="s">
        <v>80</v>
      </c>
      <c r="AW1112" s="12" t="s">
        <v>33</v>
      </c>
      <c r="AX1112" s="12" t="s">
        <v>72</v>
      </c>
      <c r="AY1112" s="142" t="s">
        <v>127</v>
      </c>
    </row>
    <row r="1113" spans="2:65" s="13" customFormat="1" ht="11.25">
      <c r="B1113" s="147"/>
      <c r="D1113" s="141" t="s">
        <v>139</v>
      </c>
      <c r="E1113" s="148" t="s">
        <v>19</v>
      </c>
      <c r="F1113" s="149" t="s">
        <v>1078</v>
      </c>
      <c r="H1113" s="150">
        <v>156.249</v>
      </c>
      <c r="I1113" s="151"/>
      <c r="L1113" s="147"/>
      <c r="M1113" s="152"/>
      <c r="T1113" s="153"/>
      <c r="AT1113" s="148" t="s">
        <v>139</v>
      </c>
      <c r="AU1113" s="148" t="s">
        <v>82</v>
      </c>
      <c r="AV1113" s="13" t="s">
        <v>82</v>
      </c>
      <c r="AW1113" s="13" t="s">
        <v>33</v>
      </c>
      <c r="AX1113" s="13" t="s">
        <v>80</v>
      </c>
      <c r="AY1113" s="148" t="s">
        <v>127</v>
      </c>
    </row>
    <row r="1114" spans="2:65" s="1" customFormat="1" ht="37.9" customHeight="1">
      <c r="B1114" s="32"/>
      <c r="C1114" s="123" t="s">
        <v>1079</v>
      </c>
      <c r="D1114" s="123" t="s">
        <v>130</v>
      </c>
      <c r="E1114" s="124" t="s">
        <v>1080</v>
      </c>
      <c r="F1114" s="125" t="s">
        <v>1081</v>
      </c>
      <c r="G1114" s="126" t="s">
        <v>170</v>
      </c>
      <c r="H1114" s="127">
        <v>602.78899999999999</v>
      </c>
      <c r="I1114" s="128"/>
      <c r="J1114" s="129">
        <f>ROUND(I1114*H1114,2)</f>
        <v>0</v>
      </c>
      <c r="K1114" s="125" t="s">
        <v>134</v>
      </c>
      <c r="L1114" s="32"/>
      <c r="M1114" s="130" t="s">
        <v>19</v>
      </c>
      <c r="N1114" s="131" t="s">
        <v>43</v>
      </c>
      <c r="P1114" s="132">
        <f>O1114*H1114</f>
        <v>0</v>
      </c>
      <c r="Q1114" s="132">
        <v>9.0900000000000009E-3</v>
      </c>
      <c r="R1114" s="132">
        <f>Q1114*H1114</f>
        <v>5.4793520100000004</v>
      </c>
      <c r="S1114" s="132">
        <v>0</v>
      </c>
      <c r="T1114" s="133">
        <f>S1114*H1114</f>
        <v>0</v>
      </c>
      <c r="AR1114" s="134" t="s">
        <v>336</v>
      </c>
      <c r="AT1114" s="134" t="s">
        <v>130</v>
      </c>
      <c r="AU1114" s="134" t="s">
        <v>82</v>
      </c>
      <c r="AY1114" s="17" t="s">
        <v>127</v>
      </c>
      <c r="BE1114" s="135">
        <f>IF(N1114="základní",J1114,0)</f>
        <v>0</v>
      </c>
      <c r="BF1114" s="135">
        <f>IF(N1114="snížená",J1114,0)</f>
        <v>0</v>
      </c>
      <c r="BG1114" s="135">
        <f>IF(N1114="zákl. přenesená",J1114,0)</f>
        <v>0</v>
      </c>
      <c r="BH1114" s="135">
        <f>IF(N1114="sníž. přenesená",J1114,0)</f>
        <v>0</v>
      </c>
      <c r="BI1114" s="135">
        <f>IF(N1114="nulová",J1114,0)</f>
        <v>0</v>
      </c>
      <c r="BJ1114" s="17" t="s">
        <v>80</v>
      </c>
      <c r="BK1114" s="135">
        <f>ROUND(I1114*H1114,2)</f>
        <v>0</v>
      </c>
      <c r="BL1114" s="17" t="s">
        <v>336</v>
      </c>
      <c r="BM1114" s="134" t="s">
        <v>1082</v>
      </c>
    </row>
    <row r="1115" spans="2:65" s="1" customFormat="1" ht="11.25">
      <c r="B1115" s="32"/>
      <c r="D1115" s="136" t="s">
        <v>137</v>
      </c>
      <c r="F1115" s="137" t="s">
        <v>1083</v>
      </c>
      <c r="I1115" s="138"/>
      <c r="L1115" s="32"/>
      <c r="M1115" s="139"/>
      <c r="T1115" s="53"/>
      <c r="AT1115" s="17" t="s">
        <v>137</v>
      </c>
      <c r="AU1115" s="17" t="s">
        <v>82</v>
      </c>
    </row>
    <row r="1116" spans="2:65" s="12" customFormat="1" ht="11.25">
      <c r="B1116" s="140"/>
      <c r="D1116" s="141" t="s">
        <v>139</v>
      </c>
      <c r="E1116" s="142" t="s">
        <v>19</v>
      </c>
      <c r="F1116" s="143" t="s">
        <v>1064</v>
      </c>
      <c r="H1116" s="142" t="s">
        <v>19</v>
      </c>
      <c r="I1116" s="144"/>
      <c r="L1116" s="140"/>
      <c r="M1116" s="145"/>
      <c r="T1116" s="146"/>
      <c r="AT1116" s="142" t="s">
        <v>139</v>
      </c>
      <c r="AU1116" s="142" t="s">
        <v>82</v>
      </c>
      <c r="AV1116" s="12" t="s">
        <v>80</v>
      </c>
      <c r="AW1116" s="12" t="s">
        <v>33</v>
      </c>
      <c r="AX1116" s="12" t="s">
        <v>72</v>
      </c>
      <c r="AY1116" s="142" t="s">
        <v>127</v>
      </c>
    </row>
    <row r="1117" spans="2:65" s="12" customFormat="1" ht="11.25">
      <c r="B1117" s="140"/>
      <c r="D1117" s="141" t="s">
        <v>139</v>
      </c>
      <c r="E1117" s="142" t="s">
        <v>19</v>
      </c>
      <c r="F1117" s="143" t="s">
        <v>140</v>
      </c>
      <c r="H1117" s="142" t="s">
        <v>19</v>
      </c>
      <c r="I1117" s="144"/>
      <c r="L1117" s="140"/>
      <c r="M1117" s="145"/>
      <c r="T1117" s="146"/>
      <c r="AT1117" s="142" t="s">
        <v>139</v>
      </c>
      <c r="AU1117" s="142" t="s">
        <v>82</v>
      </c>
      <c r="AV1117" s="12" t="s">
        <v>80</v>
      </c>
      <c r="AW1117" s="12" t="s">
        <v>33</v>
      </c>
      <c r="AX1117" s="12" t="s">
        <v>72</v>
      </c>
      <c r="AY1117" s="142" t="s">
        <v>127</v>
      </c>
    </row>
    <row r="1118" spans="2:65" s="13" customFormat="1" ht="22.5">
      <c r="B1118" s="147"/>
      <c r="D1118" s="141" t="s">
        <v>139</v>
      </c>
      <c r="E1118" s="148" t="s">
        <v>19</v>
      </c>
      <c r="F1118" s="149" t="s">
        <v>1065</v>
      </c>
      <c r="H1118" s="150">
        <v>52.723999999999997</v>
      </c>
      <c r="I1118" s="151"/>
      <c r="L1118" s="147"/>
      <c r="M1118" s="152"/>
      <c r="T1118" s="153"/>
      <c r="AT1118" s="148" t="s">
        <v>139</v>
      </c>
      <c r="AU1118" s="148" t="s">
        <v>82</v>
      </c>
      <c r="AV1118" s="13" t="s">
        <v>82</v>
      </c>
      <c r="AW1118" s="13" t="s">
        <v>33</v>
      </c>
      <c r="AX1118" s="13" t="s">
        <v>72</v>
      </c>
      <c r="AY1118" s="148" t="s">
        <v>127</v>
      </c>
    </row>
    <row r="1119" spans="2:65" s="13" customFormat="1" ht="33.75">
      <c r="B1119" s="147"/>
      <c r="D1119" s="141" t="s">
        <v>139</v>
      </c>
      <c r="E1119" s="148" t="s">
        <v>19</v>
      </c>
      <c r="F1119" s="149" t="s">
        <v>1066</v>
      </c>
      <c r="H1119" s="150">
        <v>54.851999999999997</v>
      </c>
      <c r="I1119" s="151"/>
      <c r="L1119" s="147"/>
      <c r="M1119" s="152"/>
      <c r="T1119" s="153"/>
      <c r="AT1119" s="148" t="s">
        <v>139</v>
      </c>
      <c r="AU1119" s="148" t="s">
        <v>82</v>
      </c>
      <c r="AV1119" s="13" t="s">
        <v>82</v>
      </c>
      <c r="AW1119" s="13" t="s">
        <v>33</v>
      </c>
      <c r="AX1119" s="13" t="s">
        <v>72</v>
      </c>
      <c r="AY1119" s="148" t="s">
        <v>127</v>
      </c>
    </row>
    <row r="1120" spans="2:65" s="13" customFormat="1" ht="22.5">
      <c r="B1120" s="147"/>
      <c r="D1120" s="141" t="s">
        <v>139</v>
      </c>
      <c r="E1120" s="148" t="s">
        <v>19</v>
      </c>
      <c r="F1120" s="149" t="s">
        <v>611</v>
      </c>
      <c r="H1120" s="150">
        <v>68.775999999999996</v>
      </c>
      <c r="I1120" s="151"/>
      <c r="L1120" s="147"/>
      <c r="M1120" s="152"/>
      <c r="T1120" s="153"/>
      <c r="AT1120" s="148" t="s">
        <v>139</v>
      </c>
      <c r="AU1120" s="148" t="s">
        <v>82</v>
      </c>
      <c r="AV1120" s="13" t="s">
        <v>82</v>
      </c>
      <c r="AW1120" s="13" t="s">
        <v>33</v>
      </c>
      <c r="AX1120" s="13" t="s">
        <v>72</v>
      </c>
      <c r="AY1120" s="148" t="s">
        <v>127</v>
      </c>
    </row>
    <row r="1121" spans="2:65" s="13" customFormat="1" ht="11.25">
      <c r="B1121" s="147"/>
      <c r="D1121" s="141" t="s">
        <v>139</v>
      </c>
      <c r="E1121" s="148" t="s">
        <v>19</v>
      </c>
      <c r="F1121" s="149" t="s">
        <v>612</v>
      </c>
      <c r="H1121" s="150">
        <v>28.98</v>
      </c>
      <c r="I1121" s="151"/>
      <c r="L1121" s="147"/>
      <c r="M1121" s="152"/>
      <c r="T1121" s="153"/>
      <c r="AT1121" s="148" t="s">
        <v>139</v>
      </c>
      <c r="AU1121" s="148" t="s">
        <v>82</v>
      </c>
      <c r="AV1121" s="13" t="s">
        <v>82</v>
      </c>
      <c r="AW1121" s="13" t="s">
        <v>33</v>
      </c>
      <c r="AX1121" s="13" t="s">
        <v>72</v>
      </c>
      <c r="AY1121" s="148" t="s">
        <v>127</v>
      </c>
    </row>
    <row r="1122" spans="2:65" s="13" customFormat="1" ht="11.25">
      <c r="B1122" s="147"/>
      <c r="D1122" s="141" t="s">
        <v>139</v>
      </c>
      <c r="E1122" s="148" t="s">
        <v>19</v>
      </c>
      <c r="F1122" s="149" t="s">
        <v>613</v>
      </c>
      <c r="H1122" s="150">
        <v>30.24</v>
      </c>
      <c r="I1122" s="151"/>
      <c r="L1122" s="147"/>
      <c r="M1122" s="152"/>
      <c r="T1122" s="153"/>
      <c r="AT1122" s="148" t="s">
        <v>139</v>
      </c>
      <c r="AU1122" s="148" t="s">
        <v>82</v>
      </c>
      <c r="AV1122" s="13" t="s">
        <v>82</v>
      </c>
      <c r="AW1122" s="13" t="s">
        <v>33</v>
      </c>
      <c r="AX1122" s="13" t="s">
        <v>72</v>
      </c>
      <c r="AY1122" s="148" t="s">
        <v>127</v>
      </c>
    </row>
    <row r="1123" spans="2:65" s="13" customFormat="1" ht="22.5">
      <c r="B1123" s="147"/>
      <c r="D1123" s="141" t="s">
        <v>139</v>
      </c>
      <c r="E1123" s="148" t="s">
        <v>19</v>
      </c>
      <c r="F1123" s="149" t="s">
        <v>1067</v>
      </c>
      <c r="H1123" s="150">
        <v>37.72</v>
      </c>
      <c r="I1123" s="151"/>
      <c r="L1123" s="147"/>
      <c r="M1123" s="152"/>
      <c r="T1123" s="153"/>
      <c r="AT1123" s="148" t="s">
        <v>139</v>
      </c>
      <c r="AU1123" s="148" t="s">
        <v>82</v>
      </c>
      <c r="AV1123" s="13" t="s">
        <v>82</v>
      </c>
      <c r="AW1123" s="13" t="s">
        <v>33</v>
      </c>
      <c r="AX1123" s="13" t="s">
        <v>72</v>
      </c>
      <c r="AY1123" s="148" t="s">
        <v>127</v>
      </c>
    </row>
    <row r="1124" spans="2:65" s="13" customFormat="1" ht="11.25">
      <c r="B1124" s="147"/>
      <c r="D1124" s="141" t="s">
        <v>139</v>
      </c>
      <c r="E1124" s="148" t="s">
        <v>19</v>
      </c>
      <c r="F1124" s="149" t="s">
        <v>615</v>
      </c>
      <c r="H1124" s="150">
        <v>55.86</v>
      </c>
      <c r="I1124" s="151"/>
      <c r="L1124" s="147"/>
      <c r="M1124" s="152"/>
      <c r="T1124" s="153"/>
      <c r="AT1124" s="148" t="s">
        <v>139</v>
      </c>
      <c r="AU1124" s="148" t="s">
        <v>82</v>
      </c>
      <c r="AV1124" s="13" t="s">
        <v>82</v>
      </c>
      <c r="AW1124" s="13" t="s">
        <v>33</v>
      </c>
      <c r="AX1124" s="13" t="s">
        <v>72</v>
      </c>
      <c r="AY1124" s="148" t="s">
        <v>127</v>
      </c>
    </row>
    <row r="1125" spans="2:65" s="13" customFormat="1" ht="22.5">
      <c r="B1125" s="147"/>
      <c r="D1125" s="141" t="s">
        <v>139</v>
      </c>
      <c r="E1125" s="148" t="s">
        <v>19</v>
      </c>
      <c r="F1125" s="149" t="s">
        <v>1068</v>
      </c>
      <c r="H1125" s="150">
        <v>18.295000000000002</v>
      </c>
      <c r="I1125" s="151"/>
      <c r="L1125" s="147"/>
      <c r="M1125" s="152"/>
      <c r="T1125" s="153"/>
      <c r="AT1125" s="148" t="s">
        <v>139</v>
      </c>
      <c r="AU1125" s="148" t="s">
        <v>82</v>
      </c>
      <c r="AV1125" s="13" t="s">
        <v>82</v>
      </c>
      <c r="AW1125" s="13" t="s">
        <v>33</v>
      </c>
      <c r="AX1125" s="13" t="s">
        <v>72</v>
      </c>
      <c r="AY1125" s="148" t="s">
        <v>127</v>
      </c>
    </row>
    <row r="1126" spans="2:65" s="13" customFormat="1" ht="11.25">
      <c r="B1126" s="147"/>
      <c r="D1126" s="141" t="s">
        <v>139</v>
      </c>
      <c r="E1126" s="148" t="s">
        <v>19</v>
      </c>
      <c r="F1126" s="149" t="s">
        <v>1069</v>
      </c>
      <c r="H1126" s="150">
        <v>51.66</v>
      </c>
      <c r="I1126" s="151"/>
      <c r="L1126" s="147"/>
      <c r="M1126" s="152"/>
      <c r="T1126" s="153"/>
      <c r="AT1126" s="148" t="s">
        <v>139</v>
      </c>
      <c r="AU1126" s="148" t="s">
        <v>82</v>
      </c>
      <c r="AV1126" s="13" t="s">
        <v>82</v>
      </c>
      <c r="AW1126" s="13" t="s">
        <v>33</v>
      </c>
      <c r="AX1126" s="13" t="s">
        <v>72</v>
      </c>
      <c r="AY1126" s="148" t="s">
        <v>127</v>
      </c>
    </row>
    <row r="1127" spans="2:65" s="13" customFormat="1" ht="22.5">
      <c r="B1127" s="147"/>
      <c r="D1127" s="141" t="s">
        <v>139</v>
      </c>
      <c r="E1127" s="148" t="s">
        <v>19</v>
      </c>
      <c r="F1127" s="149" t="s">
        <v>1070</v>
      </c>
      <c r="H1127" s="150">
        <v>138.6</v>
      </c>
      <c r="I1127" s="151"/>
      <c r="L1127" s="147"/>
      <c r="M1127" s="152"/>
      <c r="T1127" s="153"/>
      <c r="AT1127" s="148" t="s">
        <v>139</v>
      </c>
      <c r="AU1127" s="148" t="s">
        <v>82</v>
      </c>
      <c r="AV1127" s="13" t="s">
        <v>82</v>
      </c>
      <c r="AW1127" s="13" t="s">
        <v>33</v>
      </c>
      <c r="AX1127" s="13" t="s">
        <v>72</v>
      </c>
      <c r="AY1127" s="148" t="s">
        <v>127</v>
      </c>
    </row>
    <row r="1128" spans="2:65" s="13" customFormat="1" ht="22.5">
      <c r="B1128" s="147"/>
      <c r="D1128" s="141" t="s">
        <v>139</v>
      </c>
      <c r="E1128" s="148" t="s">
        <v>19</v>
      </c>
      <c r="F1128" s="149" t="s">
        <v>1071</v>
      </c>
      <c r="H1128" s="150">
        <v>65.081999999999994</v>
      </c>
      <c r="I1128" s="151"/>
      <c r="L1128" s="147"/>
      <c r="M1128" s="152"/>
      <c r="T1128" s="153"/>
      <c r="AT1128" s="148" t="s">
        <v>139</v>
      </c>
      <c r="AU1128" s="148" t="s">
        <v>82</v>
      </c>
      <c r="AV1128" s="13" t="s">
        <v>82</v>
      </c>
      <c r="AW1128" s="13" t="s">
        <v>33</v>
      </c>
      <c r="AX1128" s="13" t="s">
        <v>72</v>
      </c>
      <c r="AY1128" s="148" t="s">
        <v>127</v>
      </c>
    </row>
    <row r="1129" spans="2:65" s="14" customFormat="1" ht="11.25">
      <c r="B1129" s="154"/>
      <c r="D1129" s="141" t="s">
        <v>139</v>
      </c>
      <c r="E1129" s="155" t="s">
        <v>19</v>
      </c>
      <c r="F1129" s="156" t="s">
        <v>145</v>
      </c>
      <c r="H1129" s="157">
        <v>602.78899999999999</v>
      </c>
      <c r="I1129" s="158"/>
      <c r="L1129" s="154"/>
      <c r="M1129" s="159"/>
      <c r="T1129" s="160"/>
      <c r="AT1129" s="155" t="s">
        <v>139</v>
      </c>
      <c r="AU1129" s="155" t="s">
        <v>82</v>
      </c>
      <c r="AV1129" s="14" t="s">
        <v>135</v>
      </c>
      <c r="AW1129" s="14" t="s">
        <v>33</v>
      </c>
      <c r="AX1129" s="14" t="s">
        <v>80</v>
      </c>
      <c r="AY1129" s="155" t="s">
        <v>127</v>
      </c>
    </row>
    <row r="1130" spans="2:65" s="1" customFormat="1" ht="24.2" customHeight="1">
      <c r="B1130" s="32"/>
      <c r="C1130" s="168" t="s">
        <v>1084</v>
      </c>
      <c r="D1130" s="168" t="s">
        <v>358</v>
      </c>
      <c r="E1130" s="169" t="s">
        <v>1085</v>
      </c>
      <c r="F1130" s="170" t="s">
        <v>1086</v>
      </c>
      <c r="G1130" s="171" t="s">
        <v>170</v>
      </c>
      <c r="H1130" s="172">
        <v>693.20699999999999</v>
      </c>
      <c r="I1130" s="173"/>
      <c r="J1130" s="174">
        <f>ROUND(I1130*H1130,2)</f>
        <v>0</v>
      </c>
      <c r="K1130" s="170" t="s">
        <v>134</v>
      </c>
      <c r="L1130" s="175"/>
      <c r="M1130" s="176" t="s">
        <v>19</v>
      </c>
      <c r="N1130" s="177" t="s">
        <v>43</v>
      </c>
      <c r="P1130" s="132">
        <f>O1130*H1130</f>
        <v>0</v>
      </c>
      <c r="Q1130" s="132">
        <v>1.9E-2</v>
      </c>
      <c r="R1130" s="132">
        <f>Q1130*H1130</f>
        <v>13.170933</v>
      </c>
      <c r="S1130" s="132">
        <v>0</v>
      </c>
      <c r="T1130" s="133">
        <f>S1130*H1130</f>
        <v>0</v>
      </c>
      <c r="AR1130" s="134" t="s">
        <v>439</v>
      </c>
      <c r="AT1130" s="134" t="s">
        <v>358</v>
      </c>
      <c r="AU1130" s="134" t="s">
        <v>82</v>
      </c>
      <c r="AY1130" s="17" t="s">
        <v>127</v>
      </c>
      <c r="BE1130" s="135">
        <f>IF(N1130="základní",J1130,0)</f>
        <v>0</v>
      </c>
      <c r="BF1130" s="135">
        <f>IF(N1130="snížená",J1130,0)</f>
        <v>0</v>
      </c>
      <c r="BG1130" s="135">
        <f>IF(N1130="zákl. přenesená",J1130,0)</f>
        <v>0</v>
      </c>
      <c r="BH1130" s="135">
        <f>IF(N1130="sníž. přenesená",J1130,0)</f>
        <v>0</v>
      </c>
      <c r="BI1130" s="135">
        <f>IF(N1130="nulová",J1130,0)</f>
        <v>0</v>
      </c>
      <c r="BJ1130" s="17" t="s">
        <v>80</v>
      </c>
      <c r="BK1130" s="135">
        <f>ROUND(I1130*H1130,2)</f>
        <v>0</v>
      </c>
      <c r="BL1130" s="17" t="s">
        <v>336</v>
      </c>
      <c r="BM1130" s="134" t="s">
        <v>1087</v>
      </c>
    </row>
    <row r="1131" spans="2:65" s="13" customFormat="1" ht="11.25">
      <c r="B1131" s="147"/>
      <c r="D1131" s="141" t="s">
        <v>139</v>
      </c>
      <c r="E1131" s="148" t="s">
        <v>19</v>
      </c>
      <c r="F1131" s="149" t="s">
        <v>1088</v>
      </c>
      <c r="H1131" s="150">
        <v>602.78899999999999</v>
      </c>
      <c r="I1131" s="151"/>
      <c r="L1131" s="147"/>
      <c r="M1131" s="152"/>
      <c r="T1131" s="153"/>
      <c r="AT1131" s="148" t="s">
        <v>139</v>
      </c>
      <c r="AU1131" s="148" t="s">
        <v>82</v>
      </c>
      <c r="AV1131" s="13" t="s">
        <v>82</v>
      </c>
      <c r="AW1131" s="13" t="s">
        <v>33</v>
      </c>
      <c r="AX1131" s="13" t="s">
        <v>80</v>
      </c>
      <c r="AY1131" s="148" t="s">
        <v>127</v>
      </c>
    </row>
    <row r="1132" spans="2:65" s="13" customFormat="1" ht="11.25">
      <c r="B1132" s="147"/>
      <c r="D1132" s="141" t="s">
        <v>139</v>
      </c>
      <c r="F1132" s="149" t="s">
        <v>1089</v>
      </c>
      <c r="H1132" s="150">
        <v>693.20699999999999</v>
      </c>
      <c r="I1132" s="151"/>
      <c r="L1132" s="147"/>
      <c r="M1132" s="152"/>
      <c r="T1132" s="153"/>
      <c r="AT1132" s="148" t="s">
        <v>139</v>
      </c>
      <c r="AU1132" s="148" t="s">
        <v>82</v>
      </c>
      <c r="AV1132" s="13" t="s">
        <v>82</v>
      </c>
      <c r="AW1132" s="13" t="s">
        <v>4</v>
      </c>
      <c r="AX1132" s="13" t="s">
        <v>80</v>
      </c>
      <c r="AY1132" s="148" t="s">
        <v>127</v>
      </c>
    </row>
    <row r="1133" spans="2:65" s="1" customFormat="1" ht="33" customHeight="1">
      <c r="B1133" s="32"/>
      <c r="C1133" s="123" t="s">
        <v>1090</v>
      </c>
      <c r="D1133" s="123" t="s">
        <v>130</v>
      </c>
      <c r="E1133" s="124" t="s">
        <v>1091</v>
      </c>
      <c r="F1133" s="125" t="s">
        <v>1092</v>
      </c>
      <c r="G1133" s="126" t="s">
        <v>478</v>
      </c>
      <c r="H1133" s="127">
        <v>506.54199999999997</v>
      </c>
      <c r="I1133" s="128"/>
      <c r="J1133" s="129">
        <f>ROUND(I1133*H1133,2)</f>
        <v>0</v>
      </c>
      <c r="K1133" s="125" t="s">
        <v>134</v>
      </c>
      <c r="L1133" s="32"/>
      <c r="M1133" s="130" t="s">
        <v>19</v>
      </c>
      <c r="N1133" s="131" t="s">
        <v>43</v>
      </c>
      <c r="P1133" s="132">
        <f>O1133*H1133</f>
        <v>0</v>
      </c>
      <c r="Q1133" s="132">
        <v>2.0000000000000001E-4</v>
      </c>
      <c r="R1133" s="132">
        <f>Q1133*H1133</f>
        <v>0.10130839999999999</v>
      </c>
      <c r="S1133" s="132">
        <v>0</v>
      </c>
      <c r="T1133" s="133">
        <f>S1133*H1133</f>
        <v>0</v>
      </c>
      <c r="AR1133" s="134" t="s">
        <v>336</v>
      </c>
      <c r="AT1133" s="134" t="s">
        <v>130</v>
      </c>
      <c r="AU1133" s="134" t="s">
        <v>82</v>
      </c>
      <c r="AY1133" s="17" t="s">
        <v>127</v>
      </c>
      <c r="BE1133" s="135">
        <f>IF(N1133="základní",J1133,0)</f>
        <v>0</v>
      </c>
      <c r="BF1133" s="135">
        <f>IF(N1133="snížená",J1133,0)</f>
        <v>0</v>
      </c>
      <c r="BG1133" s="135">
        <f>IF(N1133="zákl. přenesená",J1133,0)</f>
        <v>0</v>
      </c>
      <c r="BH1133" s="135">
        <f>IF(N1133="sníž. přenesená",J1133,0)</f>
        <v>0</v>
      </c>
      <c r="BI1133" s="135">
        <f>IF(N1133="nulová",J1133,0)</f>
        <v>0</v>
      </c>
      <c r="BJ1133" s="17" t="s">
        <v>80</v>
      </c>
      <c r="BK1133" s="135">
        <f>ROUND(I1133*H1133,2)</f>
        <v>0</v>
      </c>
      <c r="BL1133" s="17" t="s">
        <v>336</v>
      </c>
      <c r="BM1133" s="134" t="s">
        <v>1093</v>
      </c>
    </row>
    <row r="1134" spans="2:65" s="1" customFormat="1" ht="11.25">
      <c r="B1134" s="32"/>
      <c r="D1134" s="136" t="s">
        <v>137</v>
      </c>
      <c r="F1134" s="137" t="s">
        <v>1094</v>
      </c>
      <c r="I1134" s="138"/>
      <c r="L1134" s="32"/>
      <c r="M1134" s="139"/>
      <c r="T1134" s="53"/>
      <c r="AT1134" s="17" t="s">
        <v>137</v>
      </c>
      <c r="AU1134" s="17" t="s">
        <v>82</v>
      </c>
    </row>
    <row r="1135" spans="2:65" s="12" customFormat="1" ht="11.25">
      <c r="B1135" s="140"/>
      <c r="D1135" s="141" t="s">
        <v>139</v>
      </c>
      <c r="E1135" s="142" t="s">
        <v>19</v>
      </c>
      <c r="F1135" s="143" t="s">
        <v>1064</v>
      </c>
      <c r="H1135" s="142" t="s">
        <v>19</v>
      </c>
      <c r="I1135" s="144"/>
      <c r="L1135" s="140"/>
      <c r="M1135" s="145"/>
      <c r="T1135" s="146"/>
      <c r="AT1135" s="142" t="s">
        <v>139</v>
      </c>
      <c r="AU1135" s="142" t="s">
        <v>82</v>
      </c>
      <c r="AV1135" s="12" t="s">
        <v>80</v>
      </c>
      <c r="AW1135" s="12" t="s">
        <v>33</v>
      </c>
      <c r="AX1135" s="12" t="s">
        <v>72</v>
      </c>
      <c r="AY1135" s="142" t="s">
        <v>127</v>
      </c>
    </row>
    <row r="1136" spans="2:65" s="12" customFormat="1" ht="11.25">
      <c r="B1136" s="140"/>
      <c r="D1136" s="141" t="s">
        <v>139</v>
      </c>
      <c r="E1136" s="142" t="s">
        <v>19</v>
      </c>
      <c r="F1136" s="143" t="s">
        <v>140</v>
      </c>
      <c r="H1136" s="142" t="s">
        <v>19</v>
      </c>
      <c r="I1136" s="144"/>
      <c r="L1136" s="140"/>
      <c r="M1136" s="145"/>
      <c r="T1136" s="146"/>
      <c r="AT1136" s="142" t="s">
        <v>139</v>
      </c>
      <c r="AU1136" s="142" t="s">
        <v>82</v>
      </c>
      <c r="AV1136" s="12" t="s">
        <v>80</v>
      </c>
      <c r="AW1136" s="12" t="s">
        <v>33</v>
      </c>
      <c r="AX1136" s="12" t="s">
        <v>72</v>
      </c>
      <c r="AY1136" s="142" t="s">
        <v>127</v>
      </c>
    </row>
    <row r="1137" spans="2:65" s="13" customFormat="1" ht="33.75">
      <c r="B1137" s="147"/>
      <c r="D1137" s="141" t="s">
        <v>139</v>
      </c>
      <c r="E1137" s="148" t="s">
        <v>19</v>
      </c>
      <c r="F1137" s="149" t="s">
        <v>1095</v>
      </c>
      <c r="H1137" s="150">
        <v>54.54</v>
      </c>
      <c r="I1137" s="151"/>
      <c r="L1137" s="147"/>
      <c r="M1137" s="152"/>
      <c r="T1137" s="153"/>
      <c r="AT1137" s="148" t="s">
        <v>139</v>
      </c>
      <c r="AU1137" s="148" t="s">
        <v>82</v>
      </c>
      <c r="AV1137" s="13" t="s">
        <v>82</v>
      </c>
      <c r="AW1137" s="13" t="s">
        <v>33</v>
      </c>
      <c r="AX1137" s="13" t="s">
        <v>72</v>
      </c>
      <c r="AY1137" s="148" t="s">
        <v>127</v>
      </c>
    </row>
    <row r="1138" spans="2:65" s="13" customFormat="1" ht="22.5">
      <c r="B1138" s="147"/>
      <c r="D1138" s="141" t="s">
        <v>139</v>
      </c>
      <c r="E1138" s="148" t="s">
        <v>19</v>
      </c>
      <c r="F1138" s="149" t="s">
        <v>1096</v>
      </c>
      <c r="H1138" s="150">
        <v>63.12</v>
      </c>
      <c r="I1138" s="151"/>
      <c r="L1138" s="147"/>
      <c r="M1138" s="152"/>
      <c r="T1138" s="153"/>
      <c r="AT1138" s="148" t="s">
        <v>139</v>
      </c>
      <c r="AU1138" s="148" t="s">
        <v>82</v>
      </c>
      <c r="AV1138" s="13" t="s">
        <v>82</v>
      </c>
      <c r="AW1138" s="13" t="s">
        <v>33</v>
      </c>
      <c r="AX1138" s="13" t="s">
        <v>72</v>
      </c>
      <c r="AY1138" s="148" t="s">
        <v>127</v>
      </c>
    </row>
    <row r="1139" spans="2:65" s="13" customFormat="1" ht="22.5">
      <c r="B1139" s="147"/>
      <c r="D1139" s="141" t="s">
        <v>139</v>
      </c>
      <c r="E1139" s="148" t="s">
        <v>19</v>
      </c>
      <c r="F1139" s="149" t="s">
        <v>1097</v>
      </c>
      <c r="H1139" s="150">
        <v>58.56</v>
      </c>
      <c r="I1139" s="151"/>
      <c r="L1139" s="147"/>
      <c r="M1139" s="152"/>
      <c r="T1139" s="153"/>
      <c r="AT1139" s="148" t="s">
        <v>139</v>
      </c>
      <c r="AU1139" s="148" t="s">
        <v>82</v>
      </c>
      <c r="AV1139" s="13" t="s">
        <v>82</v>
      </c>
      <c r="AW1139" s="13" t="s">
        <v>33</v>
      </c>
      <c r="AX1139" s="13" t="s">
        <v>72</v>
      </c>
      <c r="AY1139" s="148" t="s">
        <v>127</v>
      </c>
    </row>
    <row r="1140" spans="2:65" s="13" customFormat="1" ht="11.25">
      <c r="B1140" s="147"/>
      <c r="D1140" s="141" t="s">
        <v>139</v>
      </c>
      <c r="E1140" s="148" t="s">
        <v>19</v>
      </c>
      <c r="F1140" s="149" t="s">
        <v>1098</v>
      </c>
      <c r="H1140" s="150">
        <v>26.4</v>
      </c>
      <c r="I1140" s="151"/>
      <c r="L1140" s="147"/>
      <c r="M1140" s="152"/>
      <c r="T1140" s="153"/>
      <c r="AT1140" s="148" t="s">
        <v>139</v>
      </c>
      <c r="AU1140" s="148" t="s">
        <v>82</v>
      </c>
      <c r="AV1140" s="13" t="s">
        <v>82</v>
      </c>
      <c r="AW1140" s="13" t="s">
        <v>33</v>
      </c>
      <c r="AX1140" s="13" t="s">
        <v>72</v>
      </c>
      <c r="AY1140" s="148" t="s">
        <v>127</v>
      </c>
    </row>
    <row r="1141" spans="2:65" s="13" customFormat="1" ht="11.25">
      <c r="B1141" s="147"/>
      <c r="D1141" s="141" t="s">
        <v>139</v>
      </c>
      <c r="E1141" s="148" t="s">
        <v>19</v>
      </c>
      <c r="F1141" s="149" t="s">
        <v>1099</v>
      </c>
      <c r="H1141" s="150">
        <v>24.9</v>
      </c>
      <c r="I1141" s="151"/>
      <c r="L1141" s="147"/>
      <c r="M1141" s="152"/>
      <c r="T1141" s="153"/>
      <c r="AT1141" s="148" t="s">
        <v>139</v>
      </c>
      <c r="AU1141" s="148" t="s">
        <v>82</v>
      </c>
      <c r="AV1141" s="13" t="s">
        <v>82</v>
      </c>
      <c r="AW1141" s="13" t="s">
        <v>33</v>
      </c>
      <c r="AX1141" s="13" t="s">
        <v>72</v>
      </c>
      <c r="AY1141" s="148" t="s">
        <v>127</v>
      </c>
    </row>
    <row r="1142" spans="2:65" s="13" customFormat="1" ht="22.5">
      <c r="B1142" s="147"/>
      <c r="D1142" s="141" t="s">
        <v>139</v>
      </c>
      <c r="E1142" s="148" t="s">
        <v>19</v>
      </c>
      <c r="F1142" s="149" t="s">
        <v>1100</v>
      </c>
      <c r="H1142" s="150">
        <v>30.602</v>
      </c>
      <c r="I1142" s="151"/>
      <c r="L1142" s="147"/>
      <c r="M1142" s="152"/>
      <c r="T1142" s="153"/>
      <c r="AT1142" s="148" t="s">
        <v>139</v>
      </c>
      <c r="AU1142" s="148" t="s">
        <v>82</v>
      </c>
      <c r="AV1142" s="13" t="s">
        <v>82</v>
      </c>
      <c r="AW1142" s="13" t="s">
        <v>33</v>
      </c>
      <c r="AX1142" s="13" t="s">
        <v>72</v>
      </c>
      <c r="AY1142" s="148" t="s">
        <v>127</v>
      </c>
    </row>
    <row r="1143" spans="2:65" s="13" customFormat="1" ht="11.25">
      <c r="B1143" s="147"/>
      <c r="D1143" s="141" t="s">
        <v>139</v>
      </c>
      <c r="E1143" s="148" t="s">
        <v>19</v>
      </c>
      <c r="F1143" s="149" t="s">
        <v>1101</v>
      </c>
      <c r="H1143" s="150">
        <v>39.200000000000003</v>
      </c>
      <c r="I1143" s="151"/>
      <c r="L1143" s="147"/>
      <c r="M1143" s="152"/>
      <c r="T1143" s="153"/>
      <c r="AT1143" s="148" t="s">
        <v>139</v>
      </c>
      <c r="AU1143" s="148" t="s">
        <v>82</v>
      </c>
      <c r="AV1143" s="13" t="s">
        <v>82</v>
      </c>
      <c r="AW1143" s="13" t="s">
        <v>33</v>
      </c>
      <c r="AX1143" s="13" t="s">
        <v>72</v>
      </c>
      <c r="AY1143" s="148" t="s">
        <v>127</v>
      </c>
    </row>
    <row r="1144" spans="2:65" s="13" customFormat="1" ht="22.5">
      <c r="B1144" s="147"/>
      <c r="D1144" s="141" t="s">
        <v>139</v>
      </c>
      <c r="E1144" s="148" t="s">
        <v>19</v>
      </c>
      <c r="F1144" s="149" t="s">
        <v>1102</v>
      </c>
      <c r="H1144" s="150">
        <v>43.4</v>
      </c>
      <c r="I1144" s="151"/>
      <c r="L1144" s="147"/>
      <c r="M1144" s="152"/>
      <c r="T1144" s="153"/>
      <c r="AT1144" s="148" t="s">
        <v>139</v>
      </c>
      <c r="AU1144" s="148" t="s">
        <v>82</v>
      </c>
      <c r="AV1144" s="13" t="s">
        <v>82</v>
      </c>
      <c r="AW1144" s="13" t="s">
        <v>33</v>
      </c>
      <c r="AX1144" s="13" t="s">
        <v>72</v>
      </c>
      <c r="AY1144" s="148" t="s">
        <v>127</v>
      </c>
    </row>
    <row r="1145" spans="2:65" s="13" customFormat="1" ht="11.25">
      <c r="B1145" s="147"/>
      <c r="D1145" s="141" t="s">
        <v>139</v>
      </c>
      <c r="E1145" s="148" t="s">
        <v>19</v>
      </c>
      <c r="F1145" s="149" t="s">
        <v>1103</v>
      </c>
      <c r="H1145" s="150">
        <v>41.4</v>
      </c>
      <c r="I1145" s="151"/>
      <c r="L1145" s="147"/>
      <c r="M1145" s="152"/>
      <c r="T1145" s="153"/>
      <c r="AT1145" s="148" t="s">
        <v>139</v>
      </c>
      <c r="AU1145" s="148" t="s">
        <v>82</v>
      </c>
      <c r="AV1145" s="13" t="s">
        <v>82</v>
      </c>
      <c r="AW1145" s="13" t="s">
        <v>33</v>
      </c>
      <c r="AX1145" s="13" t="s">
        <v>72</v>
      </c>
      <c r="AY1145" s="148" t="s">
        <v>127</v>
      </c>
    </row>
    <row r="1146" spans="2:65" s="13" customFormat="1" ht="22.5">
      <c r="B1146" s="147"/>
      <c r="D1146" s="141" t="s">
        <v>139</v>
      </c>
      <c r="E1146" s="148" t="s">
        <v>19</v>
      </c>
      <c r="F1146" s="149" t="s">
        <v>1104</v>
      </c>
      <c r="H1146" s="150">
        <v>70.2</v>
      </c>
      <c r="I1146" s="151"/>
      <c r="L1146" s="147"/>
      <c r="M1146" s="152"/>
      <c r="T1146" s="153"/>
      <c r="AT1146" s="148" t="s">
        <v>139</v>
      </c>
      <c r="AU1146" s="148" t="s">
        <v>82</v>
      </c>
      <c r="AV1146" s="13" t="s">
        <v>82</v>
      </c>
      <c r="AW1146" s="13" t="s">
        <v>33</v>
      </c>
      <c r="AX1146" s="13" t="s">
        <v>72</v>
      </c>
      <c r="AY1146" s="148" t="s">
        <v>127</v>
      </c>
    </row>
    <row r="1147" spans="2:65" s="13" customFormat="1" ht="22.5">
      <c r="B1147" s="147"/>
      <c r="D1147" s="141" t="s">
        <v>139</v>
      </c>
      <c r="E1147" s="148" t="s">
        <v>19</v>
      </c>
      <c r="F1147" s="149" t="s">
        <v>1105</v>
      </c>
      <c r="H1147" s="150">
        <v>54.22</v>
      </c>
      <c r="I1147" s="151"/>
      <c r="L1147" s="147"/>
      <c r="M1147" s="152"/>
      <c r="T1147" s="153"/>
      <c r="AT1147" s="148" t="s">
        <v>139</v>
      </c>
      <c r="AU1147" s="148" t="s">
        <v>82</v>
      </c>
      <c r="AV1147" s="13" t="s">
        <v>82</v>
      </c>
      <c r="AW1147" s="13" t="s">
        <v>33</v>
      </c>
      <c r="AX1147" s="13" t="s">
        <v>72</v>
      </c>
      <c r="AY1147" s="148" t="s">
        <v>127</v>
      </c>
    </row>
    <row r="1148" spans="2:65" s="14" customFormat="1" ht="11.25">
      <c r="B1148" s="154"/>
      <c r="D1148" s="141" t="s">
        <v>139</v>
      </c>
      <c r="E1148" s="155" t="s">
        <v>19</v>
      </c>
      <c r="F1148" s="156" t="s">
        <v>145</v>
      </c>
      <c r="H1148" s="157">
        <v>506.54199999999997</v>
      </c>
      <c r="I1148" s="158"/>
      <c r="L1148" s="154"/>
      <c r="M1148" s="159"/>
      <c r="T1148" s="160"/>
      <c r="AT1148" s="155" t="s">
        <v>139</v>
      </c>
      <c r="AU1148" s="155" t="s">
        <v>82</v>
      </c>
      <c r="AV1148" s="14" t="s">
        <v>135</v>
      </c>
      <c r="AW1148" s="14" t="s">
        <v>33</v>
      </c>
      <c r="AX1148" s="14" t="s">
        <v>80</v>
      </c>
      <c r="AY1148" s="155" t="s">
        <v>127</v>
      </c>
    </row>
    <row r="1149" spans="2:65" s="1" customFormat="1" ht="16.5" customHeight="1">
      <c r="B1149" s="32"/>
      <c r="C1149" s="168" t="s">
        <v>1106</v>
      </c>
      <c r="D1149" s="168" t="s">
        <v>358</v>
      </c>
      <c r="E1149" s="169" t="s">
        <v>1107</v>
      </c>
      <c r="F1149" s="170" t="s">
        <v>1108</v>
      </c>
      <c r="G1149" s="171" t="s">
        <v>478</v>
      </c>
      <c r="H1149" s="172">
        <v>558.46199999999999</v>
      </c>
      <c r="I1149" s="173"/>
      <c r="J1149" s="174">
        <f>ROUND(I1149*H1149,2)</f>
        <v>0</v>
      </c>
      <c r="K1149" s="170" t="s">
        <v>134</v>
      </c>
      <c r="L1149" s="175"/>
      <c r="M1149" s="176" t="s">
        <v>19</v>
      </c>
      <c r="N1149" s="177" t="s">
        <v>43</v>
      </c>
      <c r="P1149" s="132">
        <f>O1149*H1149</f>
        <v>0</v>
      </c>
      <c r="Q1149" s="132">
        <v>1.2E-4</v>
      </c>
      <c r="R1149" s="132">
        <f>Q1149*H1149</f>
        <v>6.7015439999999996E-2</v>
      </c>
      <c r="S1149" s="132">
        <v>0</v>
      </c>
      <c r="T1149" s="133">
        <f>S1149*H1149</f>
        <v>0</v>
      </c>
      <c r="AR1149" s="134" t="s">
        <v>439</v>
      </c>
      <c r="AT1149" s="134" t="s">
        <v>358</v>
      </c>
      <c r="AU1149" s="134" t="s">
        <v>82</v>
      </c>
      <c r="AY1149" s="17" t="s">
        <v>127</v>
      </c>
      <c r="BE1149" s="135">
        <f>IF(N1149="základní",J1149,0)</f>
        <v>0</v>
      </c>
      <c r="BF1149" s="135">
        <f>IF(N1149="snížená",J1149,0)</f>
        <v>0</v>
      </c>
      <c r="BG1149" s="135">
        <f>IF(N1149="zákl. přenesená",J1149,0)</f>
        <v>0</v>
      </c>
      <c r="BH1149" s="135">
        <f>IF(N1149="sníž. přenesená",J1149,0)</f>
        <v>0</v>
      </c>
      <c r="BI1149" s="135">
        <f>IF(N1149="nulová",J1149,0)</f>
        <v>0</v>
      </c>
      <c r="BJ1149" s="17" t="s">
        <v>80</v>
      </c>
      <c r="BK1149" s="135">
        <f>ROUND(I1149*H1149,2)</f>
        <v>0</v>
      </c>
      <c r="BL1149" s="17" t="s">
        <v>336</v>
      </c>
      <c r="BM1149" s="134" t="s">
        <v>1109</v>
      </c>
    </row>
    <row r="1150" spans="2:65" s="13" customFormat="1" ht="11.25">
      <c r="B1150" s="147"/>
      <c r="D1150" s="141" t="s">
        <v>139</v>
      </c>
      <c r="E1150" s="148" t="s">
        <v>19</v>
      </c>
      <c r="F1150" s="149" t="s">
        <v>1110</v>
      </c>
      <c r="H1150" s="150">
        <v>531.86900000000003</v>
      </c>
      <c r="I1150" s="151"/>
      <c r="L1150" s="147"/>
      <c r="M1150" s="152"/>
      <c r="T1150" s="153"/>
      <c r="AT1150" s="148" t="s">
        <v>139</v>
      </c>
      <c r="AU1150" s="148" t="s">
        <v>82</v>
      </c>
      <c r="AV1150" s="13" t="s">
        <v>82</v>
      </c>
      <c r="AW1150" s="13" t="s">
        <v>33</v>
      </c>
      <c r="AX1150" s="13" t="s">
        <v>80</v>
      </c>
      <c r="AY1150" s="148" t="s">
        <v>127</v>
      </c>
    </row>
    <row r="1151" spans="2:65" s="13" customFormat="1" ht="11.25">
      <c r="B1151" s="147"/>
      <c r="D1151" s="141" t="s">
        <v>139</v>
      </c>
      <c r="F1151" s="149" t="s">
        <v>1111</v>
      </c>
      <c r="H1151" s="150">
        <v>558.46199999999999</v>
      </c>
      <c r="I1151" s="151"/>
      <c r="L1151" s="147"/>
      <c r="M1151" s="152"/>
      <c r="T1151" s="153"/>
      <c r="AT1151" s="148" t="s">
        <v>139</v>
      </c>
      <c r="AU1151" s="148" t="s">
        <v>82</v>
      </c>
      <c r="AV1151" s="13" t="s">
        <v>82</v>
      </c>
      <c r="AW1151" s="13" t="s">
        <v>4</v>
      </c>
      <c r="AX1151" s="13" t="s">
        <v>80</v>
      </c>
      <c r="AY1151" s="148" t="s">
        <v>127</v>
      </c>
    </row>
    <row r="1152" spans="2:65" s="1" customFormat="1" ht="44.25" customHeight="1">
      <c r="B1152" s="32"/>
      <c r="C1152" s="123" t="s">
        <v>1112</v>
      </c>
      <c r="D1152" s="123" t="s">
        <v>130</v>
      </c>
      <c r="E1152" s="124" t="s">
        <v>1113</v>
      </c>
      <c r="F1152" s="125" t="s">
        <v>1114</v>
      </c>
      <c r="G1152" s="126" t="s">
        <v>628</v>
      </c>
      <c r="H1152" s="178"/>
      <c r="I1152" s="128"/>
      <c r="J1152" s="129">
        <f>ROUND(I1152*H1152,2)</f>
        <v>0</v>
      </c>
      <c r="K1152" s="125" t="s">
        <v>134</v>
      </c>
      <c r="L1152" s="32"/>
      <c r="M1152" s="130" t="s">
        <v>19</v>
      </c>
      <c r="N1152" s="131" t="s">
        <v>43</v>
      </c>
      <c r="P1152" s="132">
        <f>O1152*H1152</f>
        <v>0</v>
      </c>
      <c r="Q1152" s="132">
        <v>0</v>
      </c>
      <c r="R1152" s="132">
        <f>Q1152*H1152</f>
        <v>0</v>
      </c>
      <c r="S1152" s="132">
        <v>0</v>
      </c>
      <c r="T1152" s="133">
        <f>S1152*H1152</f>
        <v>0</v>
      </c>
      <c r="AR1152" s="134" t="s">
        <v>336</v>
      </c>
      <c r="AT1152" s="134" t="s">
        <v>130</v>
      </c>
      <c r="AU1152" s="134" t="s">
        <v>82</v>
      </c>
      <c r="AY1152" s="17" t="s">
        <v>127</v>
      </c>
      <c r="BE1152" s="135">
        <f>IF(N1152="základní",J1152,0)</f>
        <v>0</v>
      </c>
      <c r="BF1152" s="135">
        <f>IF(N1152="snížená",J1152,0)</f>
        <v>0</v>
      </c>
      <c r="BG1152" s="135">
        <f>IF(N1152="zákl. přenesená",J1152,0)</f>
        <v>0</v>
      </c>
      <c r="BH1152" s="135">
        <f>IF(N1152="sníž. přenesená",J1152,0)</f>
        <v>0</v>
      </c>
      <c r="BI1152" s="135">
        <f>IF(N1152="nulová",J1152,0)</f>
        <v>0</v>
      </c>
      <c r="BJ1152" s="17" t="s">
        <v>80</v>
      </c>
      <c r="BK1152" s="135">
        <f>ROUND(I1152*H1152,2)</f>
        <v>0</v>
      </c>
      <c r="BL1152" s="17" t="s">
        <v>336</v>
      </c>
      <c r="BM1152" s="134" t="s">
        <v>1115</v>
      </c>
    </row>
    <row r="1153" spans="2:65" s="1" customFormat="1" ht="11.25">
      <c r="B1153" s="32"/>
      <c r="D1153" s="136" t="s">
        <v>137</v>
      </c>
      <c r="F1153" s="137" t="s">
        <v>1116</v>
      </c>
      <c r="I1153" s="138"/>
      <c r="L1153" s="32"/>
      <c r="M1153" s="139"/>
      <c r="T1153" s="53"/>
      <c r="AT1153" s="17" t="s">
        <v>137</v>
      </c>
      <c r="AU1153" s="17" t="s">
        <v>82</v>
      </c>
    </row>
    <row r="1154" spans="2:65" s="11" customFormat="1" ht="22.9" customHeight="1">
      <c r="B1154" s="111"/>
      <c r="D1154" s="112" t="s">
        <v>71</v>
      </c>
      <c r="E1154" s="121" t="s">
        <v>1117</v>
      </c>
      <c r="F1154" s="121" t="s">
        <v>1118</v>
      </c>
      <c r="I1154" s="114"/>
      <c r="J1154" s="122">
        <f>BK1154</f>
        <v>0</v>
      </c>
      <c r="L1154" s="111"/>
      <c r="M1154" s="116"/>
      <c r="P1154" s="117">
        <f>SUM(P1155:P1169)</f>
        <v>0</v>
      </c>
      <c r="R1154" s="117">
        <f>SUM(R1155:R1169)</f>
        <v>2.8989500000000001E-2</v>
      </c>
      <c r="T1154" s="118">
        <f>SUM(T1155:T1169)</f>
        <v>0</v>
      </c>
      <c r="AR1154" s="112" t="s">
        <v>82</v>
      </c>
      <c r="AT1154" s="119" t="s">
        <v>71</v>
      </c>
      <c r="AU1154" s="119" t="s">
        <v>80</v>
      </c>
      <c r="AY1154" s="112" t="s">
        <v>127</v>
      </c>
      <c r="BK1154" s="120">
        <f>SUM(BK1155:BK1169)</f>
        <v>0</v>
      </c>
    </row>
    <row r="1155" spans="2:65" s="1" customFormat="1" ht="37.9" customHeight="1">
      <c r="B1155" s="32"/>
      <c r="C1155" s="123" t="s">
        <v>1119</v>
      </c>
      <c r="D1155" s="123" t="s">
        <v>130</v>
      </c>
      <c r="E1155" s="124" t="s">
        <v>1120</v>
      </c>
      <c r="F1155" s="125" t="s">
        <v>1121</v>
      </c>
      <c r="G1155" s="126" t="s">
        <v>170</v>
      </c>
      <c r="H1155" s="127">
        <v>78.349999999999994</v>
      </c>
      <c r="I1155" s="128"/>
      <c r="J1155" s="129">
        <f>ROUND(I1155*H1155,2)</f>
        <v>0</v>
      </c>
      <c r="K1155" s="125" t="s">
        <v>134</v>
      </c>
      <c r="L1155" s="32"/>
      <c r="M1155" s="130" t="s">
        <v>19</v>
      </c>
      <c r="N1155" s="131" t="s">
        <v>43</v>
      </c>
      <c r="P1155" s="132">
        <f>O1155*H1155</f>
        <v>0</v>
      </c>
      <c r="Q1155" s="132">
        <v>8.0000000000000007E-5</v>
      </c>
      <c r="R1155" s="132">
        <f>Q1155*H1155</f>
        <v>6.2680000000000001E-3</v>
      </c>
      <c r="S1155" s="132">
        <v>0</v>
      </c>
      <c r="T1155" s="133">
        <f>S1155*H1155</f>
        <v>0</v>
      </c>
      <c r="AR1155" s="134" t="s">
        <v>336</v>
      </c>
      <c r="AT1155" s="134" t="s">
        <v>130</v>
      </c>
      <c r="AU1155" s="134" t="s">
        <v>82</v>
      </c>
      <c r="AY1155" s="17" t="s">
        <v>127</v>
      </c>
      <c r="BE1155" s="135">
        <f>IF(N1155="základní",J1155,0)</f>
        <v>0</v>
      </c>
      <c r="BF1155" s="135">
        <f>IF(N1155="snížená",J1155,0)</f>
        <v>0</v>
      </c>
      <c r="BG1155" s="135">
        <f>IF(N1155="zákl. přenesená",J1155,0)</f>
        <v>0</v>
      </c>
      <c r="BH1155" s="135">
        <f>IF(N1155="sníž. přenesená",J1155,0)</f>
        <v>0</v>
      </c>
      <c r="BI1155" s="135">
        <f>IF(N1155="nulová",J1155,0)</f>
        <v>0</v>
      </c>
      <c r="BJ1155" s="17" t="s">
        <v>80</v>
      </c>
      <c r="BK1155" s="135">
        <f>ROUND(I1155*H1155,2)</f>
        <v>0</v>
      </c>
      <c r="BL1155" s="17" t="s">
        <v>336</v>
      </c>
      <c r="BM1155" s="134" t="s">
        <v>1122</v>
      </c>
    </row>
    <row r="1156" spans="2:65" s="1" customFormat="1" ht="11.25">
      <c r="B1156" s="32"/>
      <c r="D1156" s="136" t="s">
        <v>137</v>
      </c>
      <c r="F1156" s="137" t="s">
        <v>1123</v>
      </c>
      <c r="I1156" s="138"/>
      <c r="L1156" s="32"/>
      <c r="M1156" s="139"/>
      <c r="T1156" s="53"/>
      <c r="AT1156" s="17" t="s">
        <v>137</v>
      </c>
      <c r="AU1156" s="17" t="s">
        <v>82</v>
      </c>
    </row>
    <row r="1157" spans="2:65" s="12" customFormat="1" ht="11.25">
      <c r="B1157" s="140"/>
      <c r="D1157" s="141" t="s">
        <v>139</v>
      </c>
      <c r="E1157" s="142" t="s">
        <v>19</v>
      </c>
      <c r="F1157" s="143" t="s">
        <v>1124</v>
      </c>
      <c r="H1157" s="142" t="s">
        <v>19</v>
      </c>
      <c r="I1157" s="144"/>
      <c r="L1157" s="140"/>
      <c r="M1157" s="145"/>
      <c r="T1157" s="146"/>
      <c r="AT1157" s="142" t="s">
        <v>139</v>
      </c>
      <c r="AU1157" s="142" t="s">
        <v>82</v>
      </c>
      <c r="AV1157" s="12" t="s">
        <v>80</v>
      </c>
      <c r="AW1157" s="12" t="s">
        <v>33</v>
      </c>
      <c r="AX1157" s="12" t="s">
        <v>72</v>
      </c>
      <c r="AY1157" s="142" t="s">
        <v>127</v>
      </c>
    </row>
    <row r="1158" spans="2:65" s="13" customFormat="1" ht="11.25">
      <c r="B1158" s="147"/>
      <c r="D1158" s="141" t="s">
        <v>139</v>
      </c>
      <c r="E1158" s="148" t="s">
        <v>19</v>
      </c>
      <c r="F1158" s="149" t="s">
        <v>1125</v>
      </c>
      <c r="H1158" s="150">
        <v>2.27</v>
      </c>
      <c r="I1158" s="151"/>
      <c r="L1158" s="147"/>
      <c r="M1158" s="152"/>
      <c r="T1158" s="153"/>
      <c r="AT1158" s="148" t="s">
        <v>139</v>
      </c>
      <c r="AU1158" s="148" t="s">
        <v>82</v>
      </c>
      <c r="AV1158" s="13" t="s">
        <v>82</v>
      </c>
      <c r="AW1158" s="13" t="s">
        <v>33</v>
      </c>
      <c r="AX1158" s="13" t="s">
        <v>72</v>
      </c>
      <c r="AY1158" s="148" t="s">
        <v>127</v>
      </c>
    </row>
    <row r="1159" spans="2:65" s="13" customFormat="1" ht="11.25">
      <c r="B1159" s="147"/>
      <c r="D1159" s="141" t="s">
        <v>139</v>
      </c>
      <c r="E1159" s="148" t="s">
        <v>19</v>
      </c>
      <c r="F1159" s="149" t="s">
        <v>1126</v>
      </c>
      <c r="H1159" s="150">
        <v>12.76</v>
      </c>
      <c r="I1159" s="151"/>
      <c r="L1159" s="147"/>
      <c r="M1159" s="152"/>
      <c r="T1159" s="153"/>
      <c r="AT1159" s="148" t="s">
        <v>139</v>
      </c>
      <c r="AU1159" s="148" t="s">
        <v>82</v>
      </c>
      <c r="AV1159" s="13" t="s">
        <v>82</v>
      </c>
      <c r="AW1159" s="13" t="s">
        <v>33</v>
      </c>
      <c r="AX1159" s="13" t="s">
        <v>72</v>
      </c>
      <c r="AY1159" s="148" t="s">
        <v>127</v>
      </c>
    </row>
    <row r="1160" spans="2:65" s="13" customFormat="1" ht="11.25">
      <c r="B1160" s="147"/>
      <c r="D1160" s="141" t="s">
        <v>139</v>
      </c>
      <c r="E1160" s="148" t="s">
        <v>19</v>
      </c>
      <c r="F1160" s="149" t="s">
        <v>1127</v>
      </c>
      <c r="H1160" s="150">
        <v>18.96</v>
      </c>
      <c r="I1160" s="151"/>
      <c r="L1160" s="147"/>
      <c r="M1160" s="152"/>
      <c r="T1160" s="153"/>
      <c r="AT1160" s="148" t="s">
        <v>139</v>
      </c>
      <c r="AU1160" s="148" t="s">
        <v>82</v>
      </c>
      <c r="AV1160" s="13" t="s">
        <v>82</v>
      </c>
      <c r="AW1160" s="13" t="s">
        <v>33</v>
      </c>
      <c r="AX1160" s="13" t="s">
        <v>72</v>
      </c>
      <c r="AY1160" s="148" t="s">
        <v>127</v>
      </c>
    </row>
    <row r="1161" spans="2:65" s="13" customFormat="1" ht="11.25">
      <c r="B1161" s="147"/>
      <c r="D1161" s="141" t="s">
        <v>139</v>
      </c>
      <c r="E1161" s="148" t="s">
        <v>19</v>
      </c>
      <c r="F1161" s="149" t="s">
        <v>1128</v>
      </c>
      <c r="H1161" s="150">
        <v>32.67</v>
      </c>
      <c r="I1161" s="151"/>
      <c r="L1161" s="147"/>
      <c r="M1161" s="152"/>
      <c r="T1161" s="153"/>
      <c r="AT1161" s="148" t="s">
        <v>139</v>
      </c>
      <c r="AU1161" s="148" t="s">
        <v>82</v>
      </c>
      <c r="AV1161" s="13" t="s">
        <v>82</v>
      </c>
      <c r="AW1161" s="13" t="s">
        <v>33</v>
      </c>
      <c r="AX1161" s="13" t="s">
        <v>72</v>
      </c>
      <c r="AY1161" s="148" t="s">
        <v>127</v>
      </c>
    </row>
    <row r="1162" spans="2:65" s="13" customFormat="1" ht="11.25">
      <c r="B1162" s="147"/>
      <c r="D1162" s="141" t="s">
        <v>139</v>
      </c>
      <c r="E1162" s="148" t="s">
        <v>19</v>
      </c>
      <c r="F1162" s="149" t="s">
        <v>1129</v>
      </c>
      <c r="H1162" s="150">
        <v>6.3</v>
      </c>
      <c r="I1162" s="151"/>
      <c r="L1162" s="147"/>
      <c r="M1162" s="152"/>
      <c r="T1162" s="153"/>
      <c r="AT1162" s="148" t="s">
        <v>139</v>
      </c>
      <c r="AU1162" s="148" t="s">
        <v>82</v>
      </c>
      <c r="AV1162" s="13" t="s">
        <v>82</v>
      </c>
      <c r="AW1162" s="13" t="s">
        <v>33</v>
      </c>
      <c r="AX1162" s="13" t="s">
        <v>72</v>
      </c>
      <c r="AY1162" s="148" t="s">
        <v>127</v>
      </c>
    </row>
    <row r="1163" spans="2:65" s="13" customFormat="1" ht="11.25">
      <c r="B1163" s="147"/>
      <c r="D1163" s="141" t="s">
        <v>139</v>
      </c>
      <c r="E1163" s="148" t="s">
        <v>19</v>
      </c>
      <c r="F1163" s="149" t="s">
        <v>1130</v>
      </c>
      <c r="H1163" s="150">
        <v>5.39</v>
      </c>
      <c r="I1163" s="151"/>
      <c r="L1163" s="147"/>
      <c r="M1163" s="152"/>
      <c r="T1163" s="153"/>
      <c r="AT1163" s="148" t="s">
        <v>139</v>
      </c>
      <c r="AU1163" s="148" t="s">
        <v>82</v>
      </c>
      <c r="AV1163" s="13" t="s">
        <v>82</v>
      </c>
      <c r="AW1163" s="13" t="s">
        <v>33</v>
      </c>
      <c r="AX1163" s="13" t="s">
        <v>72</v>
      </c>
      <c r="AY1163" s="148" t="s">
        <v>127</v>
      </c>
    </row>
    <row r="1164" spans="2:65" s="14" customFormat="1" ht="11.25">
      <c r="B1164" s="154"/>
      <c r="D1164" s="141" t="s">
        <v>139</v>
      </c>
      <c r="E1164" s="155" t="s">
        <v>19</v>
      </c>
      <c r="F1164" s="156" t="s">
        <v>145</v>
      </c>
      <c r="H1164" s="157">
        <v>78.349999999999994</v>
      </c>
      <c r="I1164" s="158"/>
      <c r="L1164" s="154"/>
      <c r="M1164" s="159"/>
      <c r="T1164" s="160"/>
      <c r="AT1164" s="155" t="s">
        <v>139</v>
      </c>
      <c r="AU1164" s="155" t="s">
        <v>82</v>
      </c>
      <c r="AV1164" s="14" t="s">
        <v>135</v>
      </c>
      <c r="AW1164" s="14" t="s">
        <v>33</v>
      </c>
      <c r="AX1164" s="14" t="s">
        <v>80</v>
      </c>
      <c r="AY1164" s="155" t="s">
        <v>127</v>
      </c>
    </row>
    <row r="1165" spans="2:65" s="1" customFormat="1" ht="24.2" customHeight="1">
      <c r="B1165" s="32"/>
      <c r="C1165" s="123" t="s">
        <v>1131</v>
      </c>
      <c r="D1165" s="123" t="s">
        <v>130</v>
      </c>
      <c r="E1165" s="124" t="s">
        <v>1132</v>
      </c>
      <c r="F1165" s="125" t="s">
        <v>1133</v>
      </c>
      <c r="G1165" s="126" t="s">
        <v>170</v>
      </c>
      <c r="H1165" s="127">
        <v>78.349999999999994</v>
      </c>
      <c r="I1165" s="128"/>
      <c r="J1165" s="129">
        <f>ROUND(I1165*H1165,2)</f>
        <v>0</v>
      </c>
      <c r="K1165" s="125" t="s">
        <v>134</v>
      </c>
      <c r="L1165" s="32"/>
      <c r="M1165" s="130" t="s">
        <v>19</v>
      </c>
      <c r="N1165" s="131" t="s">
        <v>43</v>
      </c>
      <c r="P1165" s="132">
        <f>O1165*H1165</f>
        <v>0</v>
      </c>
      <c r="Q1165" s="132">
        <v>1.7000000000000001E-4</v>
      </c>
      <c r="R1165" s="132">
        <f>Q1165*H1165</f>
        <v>1.33195E-2</v>
      </c>
      <c r="S1165" s="132">
        <v>0</v>
      </c>
      <c r="T1165" s="133">
        <f>S1165*H1165</f>
        <v>0</v>
      </c>
      <c r="AR1165" s="134" t="s">
        <v>336</v>
      </c>
      <c r="AT1165" s="134" t="s">
        <v>130</v>
      </c>
      <c r="AU1165" s="134" t="s">
        <v>82</v>
      </c>
      <c r="AY1165" s="17" t="s">
        <v>127</v>
      </c>
      <c r="BE1165" s="135">
        <f>IF(N1165="základní",J1165,0)</f>
        <v>0</v>
      </c>
      <c r="BF1165" s="135">
        <f>IF(N1165="snížená",J1165,0)</f>
        <v>0</v>
      </c>
      <c r="BG1165" s="135">
        <f>IF(N1165="zákl. přenesená",J1165,0)</f>
        <v>0</v>
      </c>
      <c r="BH1165" s="135">
        <f>IF(N1165="sníž. přenesená",J1165,0)</f>
        <v>0</v>
      </c>
      <c r="BI1165" s="135">
        <f>IF(N1165="nulová",J1165,0)</f>
        <v>0</v>
      </c>
      <c r="BJ1165" s="17" t="s">
        <v>80</v>
      </c>
      <c r="BK1165" s="135">
        <f>ROUND(I1165*H1165,2)</f>
        <v>0</v>
      </c>
      <c r="BL1165" s="17" t="s">
        <v>336</v>
      </c>
      <c r="BM1165" s="134" t="s">
        <v>1134</v>
      </c>
    </row>
    <row r="1166" spans="2:65" s="1" customFormat="1" ht="11.25">
      <c r="B1166" s="32"/>
      <c r="D1166" s="136" t="s">
        <v>137</v>
      </c>
      <c r="F1166" s="137" t="s">
        <v>1135</v>
      </c>
      <c r="I1166" s="138"/>
      <c r="L1166" s="32"/>
      <c r="M1166" s="139"/>
      <c r="T1166" s="53"/>
      <c r="AT1166" s="17" t="s">
        <v>137</v>
      </c>
      <c r="AU1166" s="17" t="s">
        <v>82</v>
      </c>
    </row>
    <row r="1167" spans="2:65" s="13" customFormat="1" ht="11.25">
      <c r="B1167" s="147"/>
      <c r="D1167" s="141" t="s">
        <v>139</v>
      </c>
      <c r="E1167" s="148" t="s">
        <v>19</v>
      </c>
      <c r="F1167" s="149" t="s">
        <v>1136</v>
      </c>
      <c r="H1167" s="150">
        <v>78.349999999999994</v>
      </c>
      <c r="I1167" s="151"/>
      <c r="L1167" s="147"/>
      <c r="M1167" s="152"/>
      <c r="T1167" s="153"/>
      <c r="AT1167" s="148" t="s">
        <v>139</v>
      </c>
      <c r="AU1167" s="148" t="s">
        <v>82</v>
      </c>
      <c r="AV1167" s="13" t="s">
        <v>82</v>
      </c>
      <c r="AW1167" s="13" t="s">
        <v>33</v>
      </c>
      <c r="AX1167" s="13" t="s">
        <v>80</v>
      </c>
      <c r="AY1167" s="148" t="s">
        <v>127</v>
      </c>
    </row>
    <row r="1168" spans="2:65" s="1" customFormat="1" ht="24.2" customHeight="1">
      <c r="B1168" s="32"/>
      <c r="C1168" s="123" t="s">
        <v>1137</v>
      </c>
      <c r="D1168" s="123" t="s">
        <v>130</v>
      </c>
      <c r="E1168" s="124" t="s">
        <v>1138</v>
      </c>
      <c r="F1168" s="125" t="s">
        <v>1139</v>
      </c>
      <c r="G1168" s="126" t="s">
        <v>170</v>
      </c>
      <c r="H1168" s="127">
        <v>78.349999999999994</v>
      </c>
      <c r="I1168" s="128"/>
      <c r="J1168" s="129">
        <f>ROUND(I1168*H1168,2)</f>
        <v>0</v>
      </c>
      <c r="K1168" s="125" t="s">
        <v>134</v>
      </c>
      <c r="L1168" s="32"/>
      <c r="M1168" s="130" t="s">
        <v>19</v>
      </c>
      <c r="N1168" s="131" t="s">
        <v>43</v>
      </c>
      <c r="P1168" s="132">
        <f>O1168*H1168</f>
        <v>0</v>
      </c>
      <c r="Q1168" s="132">
        <v>1.2E-4</v>
      </c>
      <c r="R1168" s="132">
        <f>Q1168*H1168</f>
        <v>9.4019999999999989E-3</v>
      </c>
      <c r="S1168" s="132">
        <v>0</v>
      </c>
      <c r="T1168" s="133">
        <f>S1168*H1168</f>
        <v>0</v>
      </c>
      <c r="AR1168" s="134" t="s">
        <v>336</v>
      </c>
      <c r="AT1168" s="134" t="s">
        <v>130</v>
      </c>
      <c r="AU1168" s="134" t="s">
        <v>82</v>
      </c>
      <c r="AY1168" s="17" t="s">
        <v>127</v>
      </c>
      <c r="BE1168" s="135">
        <f>IF(N1168="základní",J1168,0)</f>
        <v>0</v>
      </c>
      <c r="BF1168" s="135">
        <f>IF(N1168="snížená",J1168,0)</f>
        <v>0</v>
      </c>
      <c r="BG1168" s="135">
        <f>IF(N1168="zákl. přenesená",J1168,0)</f>
        <v>0</v>
      </c>
      <c r="BH1168" s="135">
        <f>IF(N1168="sníž. přenesená",J1168,0)</f>
        <v>0</v>
      </c>
      <c r="BI1168" s="135">
        <f>IF(N1168="nulová",J1168,0)</f>
        <v>0</v>
      </c>
      <c r="BJ1168" s="17" t="s">
        <v>80</v>
      </c>
      <c r="BK1168" s="135">
        <f>ROUND(I1168*H1168,2)</f>
        <v>0</v>
      </c>
      <c r="BL1168" s="17" t="s">
        <v>336</v>
      </c>
      <c r="BM1168" s="134" t="s">
        <v>1140</v>
      </c>
    </row>
    <row r="1169" spans="2:65" s="1" customFormat="1" ht="11.25">
      <c r="B1169" s="32"/>
      <c r="D1169" s="136" t="s">
        <v>137</v>
      </c>
      <c r="F1169" s="137" t="s">
        <v>1141</v>
      </c>
      <c r="I1169" s="138"/>
      <c r="L1169" s="32"/>
      <c r="M1169" s="139"/>
      <c r="T1169" s="53"/>
      <c r="AT1169" s="17" t="s">
        <v>137</v>
      </c>
      <c r="AU1169" s="17" t="s">
        <v>82</v>
      </c>
    </row>
    <row r="1170" spans="2:65" s="11" customFormat="1" ht="22.9" customHeight="1">
      <c r="B1170" s="111"/>
      <c r="D1170" s="112" t="s">
        <v>71</v>
      </c>
      <c r="E1170" s="121" t="s">
        <v>1142</v>
      </c>
      <c r="F1170" s="121" t="s">
        <v>1143</v>
      </c>
      <c r="I1170" s="114"/>
      <c r="J1170" s="122">
        <f>BK1170</f>
        <v>0</v>
      </c>
      <c r="L1170" s="111"/>
      <c r="M1170" s="116"/>
      <c r="P1170" s="117">
        <f>SUM(P1171:P1197)</f>
        <v>0</v>
      </c>
      <c r="R1170" s="117">
        <f>SUM(R1171:R1197)</f>
        <v>6.7721476200000001</v>
      </c>
      <c r="T1170" s="118">
        <f>SUM(T1171:T1197)</f>
        <v>1.56953078</v>
      </c>
      <c r="AR1170" s="112" t="s">
        <v>82</v>
      </c>
      <c r="AT1170" s="119" t="s">
        <v>71</v>
      </c>
      <c r="AU1170" s="119" t="s">
        <v>80</v>
      </c>
      <c r="AY1170" s="112" t="s">
        <v>127</v>
      </c>
      <c r="BK1170" s="120">
        <f>SUM(BK1171:BK1197)</f>
        <v>0</v>
      </c>
    </row>
    <row r="1171" spans="2:65" s="1" customFormat="1" ht="24.2" customHeight="1">
      <c r="B1171" s="32"/>
      <c r="C1171" s="123" t="s">
        <v>1144</v>
      </c>
      <c r="D1171" s="123" t="s">
        <v>130</v>
      </c>
      <c r="E1171" s="124" t="s">
        <v>1145</v>
      </c>
      <c r="F1171" s="125" t="s">
        <v>1146</v>
      </c>
      <c r="G1171" s="126" t="s">
        <v>170</v>
      </c>
      <c r="H1171" s="127">
        <v>2359.998</v>
      </c>
      <c r="I1171" s="128"/>
      <c r="J1171" s="129">
        <f>ROUND(I1171*H1171,2)</f>
        <v>0</v>
      </c>
      <c r="K1171" s="125" t="s">
        <v>134</v>
      </c>
      <c r="L1171" s="32"/>
      <c r="M1171" s="130" t="s">
        <v>19</v>
      </c>
      <c r="N1171" s="131" t="s">
        <v>43</v>
      </c>
      <c r="P1171" s="132">
        <f>O1171*H1171</f>
        <v>0</v>
      </c>
      <c r="Q1171" s="132">
        <v>0</v>
      </c>
      <c r="R1171" s="132">
        <f>Q1171*H1171</f>
        <v>0</v>
      </c>
      <c r="S1171" s="132">
        <v>1.4999999999999999E-4</v>
      </c>
      <c r="T1171" s="133">
        <f>S1171*H1171</f>
        <v>0.35399969999999997</v>
      </c>
      <c r="AR1171" s="134" t="s">
        <v>336</v>
      </c>
      <c r="AT1171" s="134" t="s">
        <v>130</v>
      </c>
      <c r="AU1171" s="134" t="s">
        <v>82</v>
      </c>
      <c r="AY1171" s="17" t="s">
        <v>127</v>
      </c>
      <c r="BE1171" s="135">
        <f>IF(N1171="základní",J1171,0)</f>
        <v>0</v>
      </c>
      <c r="BF1171" s="135">
        <f>IF(N1171="snížená",J1171,0)</f>
        <v>0</v>
      </c>
      <c r="BG1171" s="135">
        <f>IF(N1171="zákl. přenesená",J1171,0)</f>
        <v>0</v>
      </c>
      <c r="BH1171" s="135">
        <f>IF(N1171="sníž. přenesená",J1171,0)</f>
        <v>0</v>
      </c>
      <c r="BI1171" s="135">
        <f>IF(N1171="nulová",J1171,0)</f>
        <v>0</v>
      </c>
      <c r="BJ1171" s="17" t="s">
        <v>80</v>
      </c>
      <c r="BK1171" s="135">
        <f>ROUND(I1171*H1171,2)</f>
        <v>0</v>
      </c>
      <c r="BL1171" s="17" t="s">
        <v>336</v>
      </c>
      <c r="BM1171" s="134" t="s">
        <v>1147</v>
      </c>
    </row>
    <row r="1172" spans="2:65" s="1" customFormat="1" ht="11.25">
      <c r="B1172" s="32"/>
      <c r="D1172" s="136" t="s">
        <v>137</v>
      </c>
      <c r="F1172" s="137" t="s">
        <v>1148</v>
      </c>
      <c r="I1172" s="138"/>
      <c r="L1172" s="32"/>
      <c r="M1172" s="139"/>
      <c r="T1172" s="53"/>
      <c r="AT1172" s="17" t="s">
        <v>137</v>
      </c>
      <c r="AU1172" s="17" t="s">
        <v>82</v>
      </c>
    </row>
    <row r="1173" spans="2:65" s="13" customFormat="1" ht="11.25">
      <c r="B1173" s="147"/>
      <c r="D1173" s="141" t="s">
        <v>139</v>
      </c>
      <c r="E1173" s="148" t="s">
        <v>19</v>
      </c>
      <c r="F1173" s="149" t="s">
        <v>1149</v>
      </c>
      <c r="H1173" s="150">
        <v>2335.5030000000002</v>
      </c>
      <c r="I1173" s="151"/>
      <c r="L1173" s="147"/>
      <c r="M1173" s="152"/>
      <c r="T1173" s="153"/>
      <c r="AT1173" s="148" t="s">
        <v>139</v>
      </c>
      <c r="AU1173" s="148" t="s">
        <v>82</v>
      </c>
      <c r="AV1173" s="13" t="s">
        <v>82</v>
      </c>
      <c r="AW1173" s="13" t="s">
        <v>33</v>
      </c>
      <c r="AX1173" s="13" t="s">
        <v>72</v>
      </c>
      <c r="AY1173" s="148" t="s">
        <v>127</v>
      </c>
    </row>
    <row r="1174" spans="2:65" s="13" customFormat="1" ht="11.25">
      <c r="B1174" s="147"/>
      <c r="D1174" s="141" t="s">
        <v>139</v>
      </c>
      <c r="E1174" s="148" t="s">
        <v>19</v>
      </c>
      <c r="F1174" s="149" t="s">
        <v>1150</v>
      </c>
      <c r="H1174" s="150">
        <v>24.495000000000001</v>
      </c>
      <c r="I1174" s="151"/>
      <c r="L1174" s="147"/>
      <c r="M1174" s="152"/>
      <c r="T1174" s="153"/>
      <c r="AT1174" s="148" t="s">
        <v>139</v>
      </c>
      <c r="AU1174" s="148" t="s">
        <v>82</v>
      </c>
      <c r="AV1174" s="13" t="s">
        <v>82</v>
      </c>
      <c r="AW1174" s="13" t="s">
        <v>33</v>
      </c>
      <c r="AX1174" s="13" t="s">
        <v>72</v>
      </c>
      <c r="AY1174" s="148" t="s">
        <v>127</v>
      </c>
    </row>
    <row r="1175" spans="2:65" s="14" customFormat="1" ht="11.25">
      <c r="B1175" s="154"/>
      <c r="D1175" s="141" t="s">
        <v>139</v>
      </c>
      <c r="E1175" s="155" t="s">
        <v>19</v>
      </c>
      <c r="F1175" s="156" t="s">
        <v>145</v>
      </c>
      <c r="H1175" s="157">
        <v>2359.998</v>
      </c>
      <c r="I1175" s="158"/>
      <c r="L1175" s="154"/>
      <c r="M1175" s="159"/>
      <c r="T1175" s="160"/>
      <c r="AT1175" s="155" t="s">
        <v>139</v>
      </c>
      <c r="AU1175" s="155" t="s">
        <v>82</v>
      </c>
      <c r="AV1175" s="14" t="s">
        <v>135</v>
      </c>
      <c r="AW1175" s="14" t="s">
        <v>33</v>
      </c>
      <c r="AX1175" s="14" t="s">
        <v>80</v>
      </c>
      <c r="AY1175" s="155" t="s">
        <v>127</v>
      </c>
    </row>
    <row r="1176" spans="2:65" s="1" customFormat="1" ht="16.5" customHeight="1">
      <c r="B1176" s="32"/>
      <c r="C1176" s="123" t="s">
        <v>1151</v>
      </c>
      <c r="D1176" s="123" t="s">
        <v>130</v>
      </c>
      <c r="E1176" s="124" t="s">
        <v>1152</v>
      </c>
      <c r="F1176" s="125" t="s">
        <v>1153</v>
      </c>
      <c r="G1176" s="126" t="s">
        <v>170</v>
      </c>
      <c r="H1176" s="127">
        <v>3921.0680000000002</v>
      </c>
      <c r="I1176" s="128"/>
      <c r="J1176" s="129">
        <f>ROUND(I1176*H1176,2)</f>
        <v>0</v>
      </c>
      <c r="K1176" s="125" t="s">
        <v>134</v>
      </c>
      <c r="L1176" s="32"/>
      <c r="M1176" s="130" t="s">
        <v>19</v>
      </c>
      <c r="N1176" s="131" t="s">
        <v>43</v>
      </c>
      <c r="P1176" s="132">
        <f>O1176*H1176</f>
        <v>0</v>
      </c>
      <c r="Q1176" s="132">
        <v>1E-3</v>
      </c>
      <c r="R1176" s="132">
        <f>Q1176*H1176</f>
        <v>3.9210680000000004</v>
      </c>
      <c r="S1176" s="132">
        <v>3.1E-4</v>
      </c>
      <c r="T1176" s="133">
        <f>S1176*H1176</f>
        <v>1.2155310800000001</v>
      </c>
      <c r="AR1176" s="134" t="s">
        <v>336</v>
      </c>
      <c r="AT1176" s="134" t="s">
        <v>130</v>
      </c>
      <c r="AU1176" s="134" t="s">
        <v>82</v>
      </c>
      <c r="AY1176" s="17" t="s">
        <v>127</v>
      </c>
      <c r="BE1176" s="135">
        <f>IF(N1176="základní",J1176,0)</f>
        <v>0</v>
      </c>
      <c r="BF1176" s="135">
        <f>IF(N1176="snížená",J1176,0)</f>
        <v>0</v>
      </c>
      <c r="BG1176" s="135">
        <f>IF(N1176="zákl. přenesená",J1176,0)</f>
        <v>0</v>
      </c>
      <c r="BH1176" s="135">
        <f>IF(N1176="sníž. přenesená",J1176,0)</f>
        <v>0</v>
      </c>
      <c r="BI1176" s="135">
        <f>IF(N1176="nulová",J1176,0)</f>
        <v>0</v>
      </c>
      <c r="BJ1176" s="17" t="s">
        <v>80</v>
      </c>
      <c r="BK1176" s="135">
        <f>ROUND(I1176*H1176,2)</f>
        <v>0</v>
      </c>
      <c r="BL1176" s="17" t="s">
        <v>336</v>
      </c>
      <c r="BM1176" s="134" t="s">
        <v>1154</v>
      </c>
    </row>
    <row r="1177" spans="2:65" s="1" customFormat="1" ht="11.25">
      <c r="B1177" s="32"/>
      <c r="D1177" s="136" t="s">
        <v>137</v>
      </c>
      <c r="F1177" s="137" t="s">
        <v>1155</v>
      </c>
      <c r="I1177" s="138"/>
      <c r="L1177" s="32"/>
      <c r="M1177" s="139"/>
      <c r="T1177" s="53"/>
      <c r="AT1177" s="17" t="s">
        <v>137</v>
      </c>
      <c r="AU1177" s="17" t="s">
        <v>82</v>
      </c>
    </row>
    <row r="1178" spans="2:65" s="13" customFormat="1" ht="11.25">
      <c r="B1178" s="147"/>
      <c r="D1178" s="141" t="s">
        <v>139</v>
      </c>
      <c r="E1178" s="148" t="s">
        <v>19</v>
      </c>
      <c r="F1178" s="149" t="s">
        <v>1156</v>
      </c>
      <c r="H1178" s="150">
        <v>1561.07</v>
      </c>
      <c r="I1178" s="151"/>
      <c r="L1178" s="147"/>
      <c r="M1178" s="152"/>
      <c r="T1178" s="153"/>
      <c r="AT1178" s="148" t="s">
        <v>139</v>
      </c>
      <c r="AU1178" s="148" t="s">
        <v>82</v>
      </c>
      <c r="AV1178" s="13" t="s">
        <v>82</v>
      </c>
      <c r="AW1178" s="13" t="s">
        <v>33</v>
      </c>
      <c r="AX1178" s="13" t="s">
        <v>72</v>
      </c>
      <c r="AY1178" s="148" t="s">
        <v>127</v>
      </c>
    </row>
    <row r="1179" spans="2:65" s="13" customFormat="1" ht="11.25">
      <c r="B1179" s="147"/>
      <c r="D1179" s="141" t="s">
        <v>139</v>
      </c>
      <c r="E1179" s="148" t="s">
        <v>19</v>
      </c>
      <c r="F1179" s="149" t="s">
        <v>1149</v>
      </c>
      <c r="H1179" s="150">
        <v>2335.5030000000002</v>
      </c>
      <c r="I1179" s="151"/>
      <c r="L1179" s="147"/>
      <c r="M1179" s="152"/>
      <c r="T1179" s="153"/>
      <c r="AT1179" s="148" t="s">
        <v>139</v>
      </c>
      <c r="AU1179" s="148" t="s">
        <v>82</v>
      </c>
      <c r="AV1179" s="13" t="s">
        <v>82</v>
      </c>
      <c r="AW1179" s="13" t="s">
        <v>33</v>
      </c>
      <c r="AX1179" s="13" t="s">
        <v>72</v>
      </c>
      <c r="AY1179" s="148" t="s">
        <v>127</v>
      </c>
    </row>
    <row r="1180" spans="2:65" s="13" customFormat="1" ht="11.25">
      <c r="B1180" s="147"/>
      <c r="D1180" s="141" t="s">
        <v>139</v>
      </c>
      <c r="E1180" s="148" t="s">
        <v>19</v>
      </c>
      <c r="F1180" s="149" t="s">
        <v>1150</v>
      </c>
      <c r="H1180" s="150">
        <v>24.495000000000001</v>
      </c>
      <c r="I1180" s="151"/>
      <c r="L1180" s="147"/>
      <c r="M1180" s="152"/>
      <c r="T1180" s="153"/>
      <c r="AT1180" s="148" t="s">
        <v>139</v>
      </c>
      <c r="AU1180" s="148" t="s">
        <v>82</v>
      </c>
      <c r="AV1180" s="13" t="s">
        <v>82</v>
      </c>
      <c r="AW1180" s="13" t="s">
        <v>33</v>
      </c>
      <c r="AX1180" s="13" t="s">
        <v>72</v>
      </c>
      <c r="AY1180" s="148" t="s">
        <v>127</v>
      </c>
    </row>
    <row r="1181" spans="2:65" s="14" customFormat="1" ht="11.25">
      <c r="B1181" s="154"/>
      <c r="D1181" s="141" t="s">
        <v>139</v>
      </c>
      <c r="E1181" s="155" t="s">
        <v>19</v>
      </c>
      <c r="F1181" s="156" t="s">
        <v>145</v>
      </c>
      <c r="H1181" s="157">
        <v>3921.0680000000002</v>
      </c>
      <c r="I1181" s="158"/>
      <c r="L1181" s="154"/>
      <c r="M1181" s="159"/>
      <c r="T1181" s="160"/>
      <c r="AT1181" s="155" t="s">
        <v>139</v>
      </c>
      <c r="AU1181" s="155" t="s">
        <v>82</v>
      </c>
      <c r="AV1181" s="14" t="s">
        <v>135</v>
      </c>
      <c r="AW1181" s="14" t="s">
        <v>33</v>
      </c>
      <c r="AX1181" s="14" t="s">
        <v>80</v>
      </c>
      <c r="AY1181" s="155" t="s">
        <v>127</v>
      </c>
    </row>
    <row r="1182" spans="2:65" s="1" customFormat="1" ht="44.25" customHeight="1">
      <c r="B1182" s="32"/>
      <c r="C1182" s="123" t="s">
        <v>1157</v>
      </c>
      <c r="D1182" s="123" t="s">
        <v>130</v>
      </c>
      <c r="E1182" s="124" t="s">
        <v>1158</v>
      </c>
      <c r="F1182" s="125" t="s">
        <v>1159</v>
      </c>
      <c r="G1182" s="126" t="s">
        <v>170</v>
      </c>
      <c r="H1182" s="127">
        <v>2359.998</v>
      </c>
      <c r="I1182" s="128"/>
      <c r="J1182" s="129">
        <f>ROUND(I1182*H1182,2)</f>
        <v>0</v>
      </c>
      <c r="K1182" s="125" t="s">
        <v>134</v>
      </c>
      <c r="L1182" s="32"/>
      <c r="M1182" s="130" t="s">
        <v>19</v>
      </c>
      <c r="N1182" s="131" t="s">
        <v>43</v>
      </c>
      <c r="P1182" s="132">
        <f>O1182*H1182</f>
        <v>0</v>
      </c>
      <c r="Q1182" s="132">
        <v>2.1000000000000001E-4</v>
      </c>
      <c r="R1182" s="132">
        <f>Q1182*H1182</f>
        <v>0.49559958000000004</v>
      </c>
      <c r="S1182" s="132">
        <v>0</v>
      </c>
      <c r="T1182" s="133">
        <f>S1182*H1182</f>
        <v>0</v>
      </c>
      <c r="AR1182" s="134" t="s">
        <v>336</v>
      </c>
      <c r="AT1182" s="134" t="s">
        <v>130</v>
      </c>
      <c r="AU1182" s="134" t="s">
        <v>82</v>
      </c>
      <c r="AY1182" s="17" t="s">
        <v>127</v>
      </c>
      <c r="BE1182" s="135">
        <f>IF(N1182="základní",J1182,0)</f>
        <v>0</v>
      </c>
      <c r="BF1182" s="135">
        <f>IF(N1182="snížená",J1182,0)</f>
        <v>0</v>
      </c>
      <c r="BG1182" s="135">
        <f>IF(N1182="zákl. přenesená",J1182,0)</f>
        <v>0</v>
      </c>
      <c r="BH1182" s="135">
        <f>IF(N1182="sníž. přenesená",J1182,0)</f>
        <v>0</v>
      </c>
      <c r="BI1182" s="135">
        <f>IF(N1182="nulová",J1182,0)</f>
        <v>0</v>
      </c>
      <c r="BJ1182" s="17" t="s">
        <v>80</v>
      </c>
      <c r="BK1182" s="135">
        <f>ROUND(I1182*H1182,2)</f>
        <v>0</v>
      </c>
      <c r="BL1182" s="17" t="s">
        <v>336</v>
      </c>
      <c r="BM1182" s="134" t="s">
        <v>1160</v>
      </c>
    </row>
    <row r="1183" spans="2:65" s="1" customFormat="1" ht="11.25">
      <c r="B1183" s="32"/>
      <c r="D1183" s="136" t="s">
        <v>137</v>
      </c>
      <c r="F1183" s="137" t="s">
        <v>1161</v>
      </c>
      <c r="I1183" s="138"/>
      <c r="L1183" s="32"/>
      <c r="M1183" s="139"/>
      <c r="T1183" s="53"/>
      <c r="AT1183" s="17" t="s">
        <v>137</v>
      </c>
      <c r="AU1183" s="17" t="s">
        <v>82</v>
      </c>
    </row>
    <row r="1184" spans="2:65" s="13" customFormat="1" ht="11.25">
      <c r="B1184" s="147"/>
      <c r="D1184" s="141" t="s">
        <v>139</v>
      </c>
      <c r="E1184" s="148" t="s">
        <v>19</v>
      </c>
      <c r="F1184" s="149" t="s">
        <v>1149</v>
      </c>
      <c r="H1184" s="150">
        <v>2335.5030000000002</v>
      </c>
      <c r="I1184" s="151"/>
      <c r="L1184" s="147"/>
      <c r="M1184" s="152"/>
      <c r="T1184" s="153"/>
      <c r="AT1184" s="148" t="s">
        <v>139</v>
      </c>
      <c r="AU1184" s="148" t="s">
        <v>82</v>
      </c>
      <c r="AV1184" s="13" t="s">
        <v>82</v>
      </c>
      <c r="AW1184" s="13" t="s">
        <v>33</v>
      </c>
      <c r="AX1184" s="13" t="s">
        <v>72</v>
      </c>
      <c r="AY1184" s="148" t="s">
        <v>127</v>
      </c>
    </row>
    <row r="1185" spans="2:65" s="13" customFormat="1" ht="11.25">
      <c r="B1185" s="147"/>
      <c r="D1185" s="141" t="s">
        <v>139</v>
      </c>
      <c r="E1185" s="148" t="s">
        <v>19</v>
      </c>
      <c r="F1185" s="149" t="s">
        <v>1150</v>
      </c>
      <c r="H1185" s="150">
        <v>24.495000000000001</v>
      </c>
      <c r="I1185" s="151"/>
      <c r="L1185" s="147"/>
      <c r="M1185" s="152"/>
      <c r="T1185" s="153"/>
      <c r="AT1185" s="148" t="s">
        <v>139</v>
      </c>
      <c r="AU1185" s="148" t="s">
        <v>82</v>
      </c>
      <c r="AV1185" s="13" t="s">
        <v>82</v>
      </c>
      <c r="AW1185" s="13" t="s">
        <v>33</v>
      </c>
      <c r="AX1185" s="13" t="s">
        <v>72</v>
      </c>
      <c r="AY1185" s="148" t="s">
        <v>127</v>
      </c>
    </row>
    <row r="1186" spans="2:65" s="14" customFormat="1" ht="11.25">
      <c r="B1186" s="154"/>
      <c r="D1186" s="141" t="s">
        <v>139</v>
      </c>
      <c r="E1186" s="155" t="s">
        <v>19</v>
      </c>
      <c r="F1186" s="156" t="s">
        <v>145</v>
      </c>
      <c r="H1186" s="157">
        <v>2359.998</v>
      </c>
      <c r="I1186" s="158"/>
      <c r="L1186" s="154"/>
      <c r="M1186" s="159"/>
      <c r="T1186" s="160"/>
      <c r="AT1186" s="155" t="s">
        <v>139</v>
      </c>
      <c r="AU1186" s="155" t="s">
        <v>82</v>
      </c>
      <c r="AV1186" s="14" t="s">
        <v>135</v>
      </c>
      <c r="AW1186" s="14" t="s">
        <v>33</v>
      </c>
      <c r="AX1186" s="14" t="s">
        <v>80</v>
      </c>
      <c r="AY1186" s="155" t="s">
        <v>127</v>
      </c>
    </row>
    <row r="1187" spans="2:65" s="1" customFormat="1" ht="33" customHeight="1">
      <c r="B1187" s="32"/>
      <c r="C1187" s="123" t="s">
        <v>1162</v>
      </c>
      <c r="D1187" s="123" t="s">
        <v>130</v>
      </c>
      <c r="E1187" s="124" t="s">
        <v>1163</v>
      </c>
      <c r="F1187" s="125" t="s">
        <v>1164</v>
      </c>
      <c r="G1187" s="126" t="s">
        <v>170</v>
      </c>
      <c r="H1187" s="127">
        <v>1561.07</v>
      </c>
      <c r="I1187" s="128"/>
      <c r="J1187" s="129">
        <f>ROUND(I1187*H1187,2)</f>
        <v>0</v>
      </c>
      <c r="K1187" s="125" t="s">
        <v>134</v>
      </c>
      <c r="L1187" s="32"/>
      <c r="M1187" s="130" t="s">
        <v>19</v>
      </c>
      <c r="N1187" s="131" t="s">
        <v>43</v>
      </c>
      <c r="P1187" s="132">
        <f>O1187*H1187</f>
        <v>0</v>
      </c>
      <c r="Q1187" s="132">
        <v>7.3999999999999999E-4</v>
      </c>
      <c r="R1187" s="132">
        <f>Q1187*H1187</f>
        <v>1.1551917999999999</v>
      </c>
      <c r="S1187" s="132">
        <v>0</v>
      </c>
      <c r="T1187" s="133">
        <f>S1187*H1187</f>
        <v>0</v>
      </c>
      <c r="AR1187" s="134" t="s">
        <v>336</v>
      </c>
      <c r="AT1187" s="134" t="s">
        <v>130</v>
      </c>
      <c r="AU1187" s="134" t="s">
        <v>82</v>
      </c>
      <c r="AY1187" s="17" t="s">
        <v>127</v>
      </c>
      <c r="BE1187" s="135">
        <f>IF(N1187="základní",J1187,0)</f>
        <v>0</v>
      </c>
      <c r="BF1187" s="135">
        <f>IF(N1187="snížená",J1187,0)</f>
        <v>0</v>
      </c>
      <c r="BG1187" s="135">
        <f>IF(N1187="zákl. přenesená",J1187,0)</f>
        <v>0</v>
      </c>
      <c r="BH1187" s="135">
        <f>IF(N1187="sníž. přenesená",J1187,0)</f>
        <v>0</v>
      </c>
      <c r="BI1187" s="135">
        <f>IF(N1187="nulová",J1187,0)</f>
        <v>0</v>
      </c>
      <c r="BJ1187" s="17" t="s">
        <v>80</v>
      </c>
      <c r="BK1187" s="135">
        <f>ROUND(I1187*H1187,2)</f>
        <v>0</v>
      </c>
      <c r="BL1187" s="17" t="s">
        <v>336</v>
      </c>
      <c r="BM1187" s="134" t="s">
        <v>1165</v>
      </c>
    </row>
    <row r="1188" spans="2:65" s="1" customFormat="1" ht="11.25">
      <c r="B1188" s="32"/>
      <c r="D1188" s="136" t="s">
        <v>137</v>
      </c>
      <c r="F1188" s="137" t="s">
        <v>1166</v>
      </c>
      <c r="I1188" s="138"/>
      <c r="L1188" s="32"/>
      <c r="M1188" s="139"/>
      <c r="T1188" s="53"/>
      <c r="AT1188" s="17" t="s">
        <v>137</v>
      </c>
      <c r="AU1188" s="17" t="s">
        <v>82</v>
      </c>
    </row>
    <row r="1189" spans="2:65" s="13" customFormat="1" ht="11.25">
      <c r="B1189" s="147"/>
      <c r="D1189" s="141" t="s">
        <v>139</v>
      </c>
      <c r="E1189" s="148" t="s">
        <v>19</v>
      </c>
      <c r="F1189" s="149" t="s">
        <v>1156</v>
      </c>
      <c r="H1189" s="150">
        <v>1561.07</v>
      </c>
      <c r="I1189" s="151"/>
      <c r="L1189" s="147"/>
      <c r="M1189" s="152"/>
      <c r="T1189" s="153"/>
      <c r="AT1189" s="148" t="s">
        <v>139</v>
      </c>
      <c r="AU1189" s="148" t="s">
        <v>82</v>
      </c>
      <c r="AV1189" s="13" t="s">
        <v>82</v>
      </c>
      <c r="AW1189" s="13" t="s">
        <v>33</v>
      </c>
      <c r="AX1189" s="13" t="s">
        <v>80</v>
      </c>
      <c r="AY1189" s="148" t="s">
        <v>127</v>
      </c>
    </row>
    <row r="1190" spans="2:65" s="1" customFormat="1" ht="37.9" customHeight="1">
      <c r="B1190" s="32"/>
      <c r="C1190" s="123" t="s">
        <v>1167</v>
      </c>
      <c r="D1190" s="123" t="s">
        <v>130</v>
      </c>
      <c r="E1190" s="124" t="s">
        <v>1168</v>
      </c>
      <c r="F1190" s="125" t="s">
        <v>1169</v>
      </c>
      <c r="G1190" s="126" t="s">
        <v>170</v>
      </c>
      <c r="H1190" s="127">
        <v>1561.07</v>
      </c>
      <c r="I1190" s="128"/>
      <c r="J1190" s="129">
        <f>ROUND(I1190*H1190,2)</f>
        <v>0</v>
      </c>
      <c r="K1190" s="125" t="s">
        <v>134</v>
      </c>
      <c r="L1190" s="32"/>
      <c r="M1190" s="130" t="s">
        <v>19</v>
      </c>
      <c r="N1190" s="131" t="s">
        <v>43</v>
      </c>
      <c r="P1190" s="132">
        <f>O1190*H1190</f>
        <v>0</v>
      </c>
      <c r="Q1190" s="132">
        <v>2.7E-4</v>
      </c>
      <c r="R1190" s="132">
        <f>Q1190*H1190</f>
        <v>0.4214889</v>
      </c>
      <c r="S1190" s="132">
        <v>0</v>
      </c>
      <c r="T1190" s="133">
        <f>S1190*H1190</f>
        <v>0</v>
      </c>
      <c r="AR1190" s="134" t="s">
        <v>336</v>
      </c>
      <c r="AT1190" s="134" t="s">
        <v>130</v>
      </c>
      <c r="AU1190" s="134" t="s">
        <v>82</v>
      </c>
      <c r="AY1190" s="17" t="s">
        <v>127</v>
      </c>
      <c r="BE1190" s="135">
        <f>IF(N1190="základní",J1190,0)</f>
        <v>0</v>
      </c>
      <c r="BF1190" s="135">
        <f>IF(N1190="snížená",J1190,0)</f>
        <v>0</v>
      </c>
      <c r="BG1190" s="135">
        <f>IF(N1190="zákl. přenesená",J1190,0)</f>
        <v>0</v>
      </c>
      <c r="BH1190" s="135">
        <f>IF(N1190="sníž. přenesená",J1190,0)</f>
        <v>0</v>
      </c>
      <c r="BI1190" s="135">
        <f>IF(N1190="nulová",J1190,0)</f>
        <v>0</v>
      </c>
      <c r="BJ1190" s="17" t="s">
        <v>80</v>
      </c>
      <c r="BK1190" s="135">
        <f>ROUND(I1190*H1190,2)</f>
        <v>0</v>
      </c>
      <c r="BL1190" s="17" t="s">
        <v>336</v>
      </c>
      <c r="BM1190" s="134" t="s">
        <v>1170</v>
      </c>
    </row>
    <row r="1191" spans="2:65" s="1" customFormat="1" ht="11.25">
      <c r="B1191" s="32"/>
      <c r="D1191" s="136" t="s">
        <v>137</v>
      </c>
      <c r="F1191" s="137" t="s">
        <v>1171</v>
      </c>
      <c r="I1191" s="138"/>
      <c r="L1191" s="32"/>
      <c r="M1191" s="139"/>
      <c r="T1191" s="53"/>
      <c r="AT1191" s="17" t="s">
        <v>137</v>
      </c>
      <c r="AU1191" s="17" t="s">
        <v>82</v>
      </c>
    </row>
    <row r="1192" spans="2:65" s="13" customFormat="1" ht="11.25">
      <c r="B1192" s="147"/>
      <c r="D1192" s="141" t="s">
        <v>139</v>
      </c>
      <c r="E1192" s="148" t="s">
        <v>19</v>
      </c>
      <c r="F1192" s="149" t="s">
        <v>1156</v>
      </c>
      <c r="H1192" s="150">
        <v>1561.07</v>
      </c>
      <c r="I1192" s="151"/>
      <c r="L1192" s="147"/>
      <c r="M1192" s="152"/>
      <c r="T1192" s="153"/>
      <c r="AT1192" s="148" t="s">
        <v>139</v>
      </c>
      <c r="AU1192" s="148" t="s">
        <v>82</v>
      </c>
      <c r="AV1192" s="13" t="s">
        <v>82</v>
      </c>
      <c r="AW1192" s="13" t="s">
        <v>33</v>
      </c>
      <c r="AX1192" s="13" t="s">
        <v>80</v>
      </c>
      <c r="AY1192" s="148" t="s">
        <v>127</v>
      </c>
    </row>
    <row r="1193" spans="2:65" s="1" customFormat="1" ht="33" customHeight="1">
      <c r="B1193" s="32"/>
      <c r="C1193" s="123" t="s">
        <v>1172</v>
      </c>
      <c r="D1193" s="123" t="s">
        <v>130</v>
      </c>
      <c r="E1193" s="124" t="s">
        <v>1173</v>
      </c>
      <c r="F1193" s="125" t="s">
        <v>1174</v>
      </c>
      <c r="G1193" s="126" t="s">
        <v>170</v>
      </c>
      <c r="H1193" s="127">
        <v>2359.998</v>
      </c>
      <c r="I1193" s="128"/>
      <c r="J1193" s="129">
        <f>ROUND(I1193*H1193,2)</f>
        <v>0</v>
      </c>
      <c r="K1193" s="125" t="s">
        <v>134</v>
      </c>
      <c r="L1193" s="32"/>
      <c r="M1193" s="130" t="s">
        <v>19</v>
      </c>
      <c r="N1193" s="131" t="s">
        <v>43</v>
      </c>
      <c r="P1193" s="132">
        <f>O1193*H1193</f>
        <v>0</v>
      </c>
      <c r="Q1193" s="132">
        <v>3.3E-4</v>
      </c>
      <c r="R1193" s="132">
        <f>Q1193*H1193</f>
        <v>0.77879934000000006</v>
      </c>
      <c r="S1193" s="132">
        <v>0</v>
      </c>
      <c r="T1193" s="133">
        <f>S1193*H1193</f>
        <v>0</v>
      </c>
      <c r="AR1193" s="134" t="s">
        <v>336</v>
      </c>
      <c r="AT1193" s="134" t="s">
        <v>130</v>
      </c>
      <c r="AU1193" s="134" t="s">
        <v>82</v>
      </c>
      <c r="AY1193" s="17" t="s">
        <v>127</v>
      </c>
      <c r="BE1193" s="135">
        <f>IF(N1193="základní",J1193,0)</f>
        <v>0</v>
      </c>
      <c r="BF1193" s="135">
        <f>IF(N1193="snížená",J1193,0)</f>
        <v>0</v>
      </c>
      <c r="BG1193" s="135">
        <f>IF(N1193="zákl. přenesená",J1193,0)</f>
        <v>0</v>
      </c>
      <c r="BH1193" s="135">
        <f>IF(N1193="sníž. přenesená",J1193,0)</f>
        <v>0</v>
      </c>
      <c r="BI1193" s="135">
        <f>IF(N1193="nulová",J1193,0)</f>
        <v>0</v>
      </c>
      <c r="BJ1193" s="17" t="s">
        <v>80</v>
      </c>
      <c r="BK1193" s="135">
        <f>ROUND(I1193*H1193,2)</f>
        <v>0</v>
      </c>
      <c r="BL1193" s="17" t="s">
        <v>336</v>
      </c>
      <c r="BM1193" s="134" t="s">
        <v>1175</v>
      </c>
    </row>
    <row r="1194" spans="2:65" s="1" customFormat="1" ht="11.25">
      <c r="B1194" s="32"/>
      <c r="D1194" s="136" t="s">
        <v>137</v>
      </c>
      <c r="F1194" s="137" t="s">
        <v>1176</v>
      </c>
      <c r="I1194" s="138"/>
      <c r="L1194" s="32"/>
      <c r="M1194" s="139"/>
      <c r="T1194" s="53"/>
      <c r="AT1194" s="17" t="s">
        <v>137</v>
      </c>
      <c r="AU1194" s="17" t="s">
        <v>82</v>
      </c>
    </row>
    <row r="1195" spans="2:65" s="13" customFormat="1" ht="11.25">
      <c r="B1195" s="147"/>
      <c r="D1195" s="141" t="s">
        <v>139</v>
      </c>
      <c r="E1195" s="148" t="s">
        <v>19</v>
      </c>
      <c r="F1195" s="149" t="s">
        <v>1149</v>
      </c>
      <c r="H1195" s="150">
        <v>2335.5030000000002</v>
      </c>
      <c r="I1195" s="151"/>
      <c r="L1195" s="147"/>
      <c r="M1195" s="152"/>
      <c r="T1195" s="153"/>
      <c r="AT1195" s="148" t="s">
        <v>139</v>
      </c>
      <c r="AU1195" s="148" t="s">
        <v>82</v>
      </c>
      <c r="AV1195" s="13" t="s">
        <v>82</v>
      </c>
      <c r="AW1195" s="13" t="s">
        <v>33</v>
      </c>
      <c r="AX1195" s="13" t="s">
        <v>72</v>
      </c>
      <c r="AY1195" s="148" t="s">
        <v>127</v>
      </c>
    </row>
    <row r="1196" spans="2:65" s="13" customFormat="1" ht="11.25">
      <c r="B1196" s="147"/>
      <c r="D1196" s="141" t="s">
        <v>139</v>
      </c>
      <c r="E1196" s="148" t="s">
        <v>19</v>
      </c>
      <c r="F1196" s="149" t="s">
        <v>1150</v>
      </c>
      <c r="H1196" s="150">
        <v>24.495000000000001</v>
      </c>
      <c r="I1196" s="151"/>
      <c r="L1196" s="147"/>
      <c r="M1196" s="152"/>
      <c r="T1196" s="153"/>
      <c r="AT1196" s="148" t="s">
        <v>139</v>
      </c>
      <c r="AU1196" s="148" t="s">
        <v>82</v>
      </c>
      <c r="AV1196" s="13" t="s">
        <v>82</v>
      </c>
      <c r="AW1196" s="13" t="s">
        <v>33</v>
      </c>
      <c r="AX1196" s="13" t="s">
        <v>72</v>
      </c>
      <c r="AY1196" s="148" t="s">
        <v>127</v>
      </c>
    </row>
    <row r="1197" spans="2:65" s="14" customFormat="1" ht="11.25">
      <c r="B1197" s="154"/>
      <c r="D1197" s="141" t="s">
        <v>139</v>
      </c>
      <c r="E1197" s="155" t="s">
        <v>19</v>
      </c>
      <c r="F1197" s="156" t="s">
        <v>145</v>
      </c>
      <c r="H1197" s="157">
        <v>2359.998</v>
      </c>
      <c r="I1197" s="158"/>
      <c r="L1197" s="154"/>
      <c r="M1197" s="159"/>
      <c r="T1197" s="160"/>
      <c r="AT1197" s="155" t="s">
        <v>139</v>
      </c>
      <c r="AU1197" s="155" t="s">
        <v>82</v>
      </c>
      <c r="AV1197" s="14" t="s">
        <v>135</v>
      </c>
      <c r="AW1197" s="14" t="s">
        <v>33</v>
      </c>
      <c r="AX1197" s="14" t="s">
        <v>80</v>
      </c>
      <c r="AY1197" s="155" t="s">
        <v>127</v>
      </c>
    </row>
    <row r="1198" spans="2:65" s="11" customFormat="1" ht="25.9" customHeight="1">
      <c r="B1198" s="111"/>
      <c r="D1198" s="112" t="s">
        <v>71</v>
      </c>
      <c r="E1198" s="113" t="s">
        <v>1177</v>
      </c>
      <c r="F1198" s="113" t="s">
        <v>1178</v>
      </c>
      <c r="I1198" s="114"/>
      <c r="J1198" s="115">
        <f>BK1198</f>
        <v>0</v>
      </c>
      <c r="L1198" s="111"/>
      <c r="M1198" s="116"/>
      <c r="P1198" s="117">
        <f>SUM(P1199:P1206)</f>
        <v>0</v>
      </c>
      <c r="R1198" s="117">
        <f>SUM(R1199:R1206)</f>
        <v>0</v>
      </c>
      <c r="T1198" s="118">
        <f>SUM(T1199:T1206)</f>
        <v>0</v>
      </c>
      <c r="AR1198" s="112" t="s">
        <v>193</v>
      </c>
      <c r="AT1198" s="119" t="s">
        <v>71</v>
      </c>
      <c r="AU1198" s="119" t="s">
        <v>72</v>
      </c>
      <c r="AY1198" s="112" t="s">
        <v>127</v>
      </c>
      <c r="BK1198" s="120">
        <f>SUM(BK1199:BK1206)</f>
        <v>0</v>
      </c>
    </row>
    <row r="1199" spans="2:65" s="1" customFormat="1" ht="16.5" customHeight="1">
      <c r="B1199" s="32"/>
      <c r="C1199" s="123" t="s">
        <v>1179</v>
      </c>
      <c r="D1199" s="123" t="s">
        <v>130</v>
      </c>
      <c r="E1199" s="124" t="s">
        <v>1180</v>
      </c>
      <c r="F1199" s="125" t="s">
        <v>1181</v>
      </c>
      <c r="G1199" s="126" t="s">
        <v>628</v>
      </c>
      <c r="H1199" s="178"/>
      <c r="I1199" s="128">
        <v>0</v>
      </c>
      <c r="J1199" s="129">
        <f>ROUND(I1199*H1199,2)</f>
        <v>0</v>
      </c>
      <c r="K1199" s="125" t="s">
        <v>134</v>
      </c>
      <c r="L1199" s="32"/>
      <c r="M1199" s="130" t="s">
        <v>19</v>
      </c>
      <c r="N1199" s="131" t="s">
        <v>43</v>
      </c>
      <c r="P1199" s="132">
        <f>O1199*H1199</f>
        <v>0</v>
      </c>
      <c r="Q1199" s="132">
        <v>0</v>
      </c>
      <c r="R1199" s="132">
        <f>Q1199*H1199</f>
        <v>0</v>
      </c>
      <c r="S1199" s="132">
        <v>0</v>
      </c>
      <c r="T1199" s="133">
        <f>S1199*H1199</f>
        <v>0</v>
      </c>
      <c r="AR1199" s="134" t="s">
        <v>1182</v>
      </c>
      <c r="AT1199" s="134" t="s">
        <v>130</v>
      </c>
      <c r="AU1199" s="134" t="s">
        <v>80</v>
      </c>
      <c r="AY1199" s="17" t="s">
        <v>127</v>
      </c>
      <c r="BE1199" s="135">
        <f>IF(N1199="základní",J1199,0)</f>
        <v>0</v>
      </c>
      <c r="BF1199" s="135">
        <f>IF(N1199="snížená",J1199,0)</f>
        <v>0</v>
      </c>
      <c r="BG1199" s="135">
        <f>IF(N1199="zákl. přenesená",J1199,0)</f>
        <v>0</v>
      </c>
      <c r="BH1199" s="135">
        <f>IF(N1199="sníž. přenesená",J1199,0)</f>
        <v>0</v>
      </c>
      <c r="BI1199" s="135">
        <f>IF(N1199="nulová",J1199,0)</f>
        <v>0</v>
      </c>
      <c r="BJ1199" s="17" t="s">
        <v>80</v>
      </c>
      <c r="BK1199" s="135">
        <f>ROUND(I1199*H1199,2)</f>
        <v>0</v>
      </c>
      <c r="BL1199" s="17" t="s">
        <v>1182</v>
      </c>
      <c r="BM1199" s="134" t="s">
        <v>1183</v>
      </c>
    </row>
    <row r="1200" spans="2:65" s="1" customFormat="1" ht="11.25">
      <c r="B1200" s="32"/>
      <c r="D1200" s="136" t="s">
        <v>137</v>
      </c>
      <c r="F1200" s="137" t="s">
        <v>1184</v>
      </c>
      <c r="I1200" s="138"/>
      <c r="L1200" s="32"/>
      <c r="M1200" s="139"/>
      <c r="T1200" s="53"/>
      <c r="AT1200" s="17" t="s">
        <v>137</v>
      </c>
      <c r="AU1200" s="17" t="s">
        <v>80</v>
      </c>
    </row>
    <row r="1201" spans="2:65" s="1" customFormat="1" ht="16.5" customHeight="1">
      <c r="B1201" s="32"/>
      <c r="C1201" s="123" t="s">
        <v>1185</v>
      </c>
      <c r="D1201" s="123" t="s">
        <v>130</v>
      </c>
      <c r="E1201" s="124" t="s">
        <v>1186</v>
      </c>
      <c r="F1201" s="125" t="s">
        <v>1187</v>
      </c>
      <c r="G1201" s="126" t="s">
        <v>628</v>
      </c>
      <c r="H1201" s="178"/>
      <c r="I1201" s="128">
        <v>0</v>
      </c>
      <c r="J1201" s="129">
        <f>ROUND(I1201*H1201,2)</f>
        <v>0</v>
      </c>
      <c r="K1201" s="125" t="s">
        <v>134</v>
      </c>
      <c r="L1201" s="32"/>
      <c r="M1201" s="130" t="s">
        <v>19</v>
      </c>
      <c r="N1201" s="131" t="s">
        <v>43</v>
      </c>
      <c r="P1201" s="132">
        <f>O1201*H1201</f>
        <v>0</v>
      </c>
      <c r="Q1201" s="132">
        <v>0</v>
      </c>
      <c r="R1201" s="132">
        <f>Q1201*H1201</f>
        <v>0</v>
      </c>
      <c r="S1201" s="132">
        <v>0</v>
      </c>
      <c r="T1201" s="133">
        <f>S1201*H1201</f>
        <v>0</v>
      </c>
      <c r="AR1201" s="134" t="s">
        <v>1182</v>
      </c>
      <c r="AT1201" s="134" t="s">
        <v>130</v>
      </c>
      <c r="AU1201" s="134" t="s">
        <v>80</v>
      </c>
      <c r="AY1201" s="17" t="s">
        <v>127</v>
      </c>
      <c r="BE1201" s="135">
        <f>IF(N1201="základní",J1201,0)</f>
        <v>0</v>
      </c>
      <c r="BF1201" s="135">
        <f>IF(N1201="snížená",J1201,0)</f>
        <v>0</v>
      </c>
      <c r="BG1201" s="135">
        <f>IF(N1201="zákl. přenesená",J1201,0)</f>
        <v>0</v>
      </c>
      <c r="BH1201" s="135">
        <f>IF(N1201="sníž. přenesená",J1201,0)</f>
        <v>0</v>
      </c>
      <c r="BI1201" s="135">
        <f>IF(N1201="nulová",J1201,0)</f>
        <v>0</v>
      </c>
      <c r="BJ1201" s="17" t="s">
        <v>80</v>
      </c>
      <c r="BK1201" s="135">
        <f>ROUND(I1201*H1201,2)</f>
        <v>0</v>
      </c>
      <c r="BL1201" s="17" t="s">
        <v>1182</v>
      </c>
      <c r="BM1201" s="134" t="s">
        <v>1188</v>
      </c>
    </row>
    <row r="1202" spans="2:65" s="1" customFormat="1" ht="11.25">
      <c r="B1202" s="32"/>
      <c r="D1202" s="136" t="s">
        <v>137</v>
      </c>
      <c r="F1202" s="137" t="s">
        <v>1189</v>
      </c>
      <c r="I1202" s="138"/>
      <c r="L1202" s="32"/>
      <c r="M1202" s="139"/>
      <c r="T1202" s="53"/>
      <c r="AT1202" s="17" t="s">
        <v>137</v>
      </c>
      <c r="AU1202" s="17" t="s">
        <v>80</v>
      </c>
    </row>
    <row r="1203" spans="2:65" s="1" customFormat="1" ht="16.5" customHeight="1">
      <c r="B1203" s="32"/>
      <c r="C1203" s="123" t="s">
        <v>1190</v>
      </c>
      <c r="D1203" s="123" t="s">
        <v>130</v>
      </c>
      <c r="E1203" s="124" t="s">
        <v>1191</v>
      </c>
      <c r="F1203" s="125" t="s">
        <v>1192</v>
      </c>
      <c r="G1203" s="126" t="s">
        <v>1193</v>
      </c>
      <c r="H1203" s="127">
        <v>5.0000000000000001E-3</v>
      </c>
      <c r="I1203" s="128">
        <v>0</v>
      </c>
      <c r="J1203" s="129">
        <f>ROUND(I1203*H1203,2)</f>
        <v>0</v>
      </c>
      <c r="K1203" s="125" t="s">
        <v>134</v>
      </c>
      <c r="L1203" s="32"/>
      <c r="M1203" s="130" t="s">
        <v>19</v>
      </c>
      <c r="N1203" s="131" t="s">
        <v>43</v>
      </c>
      <c r="P1203" s="132">
        <f>O1203*H1203</f>
        <v>0</v>
      </c>
      <c r="Q1203" s="132">
        <v>0</v>
      </c>
      <c r="R1203" s="132">
        <f>Q1203*H1203</f>
        <v>0</v>
      </c>
      <c r="S1203" s="132">
        <v>0</v>
      </c>
      <c r="T1203" s="133">
        <f>S1203*H1203</f>
        <v>0</v>
      </c>
      <c r="AR1203" s="134" t="s">
        <v>1182</v>
      </c>
      <c r="AT1203" s="134" t="s">
        <v>130</v>
      </c>
      <c r="AU1203" s="134" t="s">
        <v>80</v>
      </c>
      <c r="AY1203" s="17" t="s">
        <v>127</v>
      </c>
      <c r="BE1203" s="135">
        <f>IF(N1203="základní",J1203,0)</f>
        <v>0</v>
      </c>
      <c r="BF1203" s="135">
        <f>IF(N1203="snížená",J1203,0)</f>
        <v>0</v>
      </c>
      <c r="BG1203" s="135">
        <f>IF(N1203="zákl. přenesená",J1203,0)</f>
        <v>0</v>
      </c>
      <c r="BH1203" s="135">
        <f>IF(N1203="sníž. přenesená",J1203,0)</f>
        <v>0</v>
      </c>
      <c r="BI1203" s="135">
        <f>IF(N1203="nulová",J1203,0)</f>
        <v>0</v>
      </c>
      <c r="BJ1203" s="17" t="s">
        <v>80</v>
      </c>
      <c r="BK1203" s="135">
        <f>ROUND(I1203*H1203,2)</f>
        <v>0</v>
      </c>
      <c r="BL1203" s="17" t="s">
        <v>1182</v>
      </c>
      <c r="BM1203" s="134" t="s">
        <v>1194</v>
      </c>
    </row>
    <row r="1204" spans="2:65" s="1" customFormat="1" ht="11.25">
      <c r="B1204" s="32"/>
      <c r="D1204" s="136" t="s">
        <v>137</v>
      </c>
      <c r="F1204" s="137" t="s">
        <v>1195</v>
      </c>
      <c r="I1204" s="138"/>
      <c r="L1204" s="32"/>
      <c r="M1204" s="139"/>
      <c r="T1204" s="53"/>
      <c r="AT1204" s="17" t="s">
        <v>137</v>
      </c>
      <c r="AU1204" s="17" t="s">
        <v>80</v>
      </c>
    </row>
    <row r="1205" spans="2:65" s="1" customFormat="1" ht="16.5" customHeight="1">
      <c r="B1205" s="32"/>
      <c r="C1205" s="123" t="s">
        <v>1196</v>
      </c>
      <c r="D1205" s="123" t="s">
        <v>130</v>
      </c>
      <c r="E1205" s="124" t="s">
        <v>1197</v>
      </c>
      <c r="F1205" s="125" t="s">
        <v>1198</v>
      </c>
      <c r="G1205" s="126" t="s">
        <v>1193</v>
      </c>
      <c r="H1205" s="127">
        <v>5.0000000000000001E-3</v>
      </c>
      <c r="I1205" s="128">
        <v>0</v>
      </c>
      <c r="J1205" s="129">
        <f>ROUND(I1205*H1205,2)</f>
        <v>0</v>
      </c>
      <c r="K1205" s="125" t="s">
        <v>134</v>
      </c>
      <c r="L1205" s="32"/>
      <c r="M1205" s="130" t="s">
        <v>19</v>
      </c>
      <c r="N1205" s="131" t="s">
        <v>43</v>
      </c>
      <c r="P1205" s="132">
        <f>O1205*H1205</f>
        <v>0</v>
      </c>
      <c r="Q1205" s="132">
        <v>0</v>
      </c>
      <c r="R1205" s="132">
        <f>Q1205*H1205</f>
        <v>0</v>
      </c>
      <c r="S1205" s="132">
        <v>0</v>
      </c>
      <c r="T1205" s="133">
        <f>S1205*H1205</f>
        <v>0</v>
      </c>
      <c r="AR1205" s="134" t="s">
        <v>1182</v>
      </c>
      <c r="AT1205" s="134" t="s">
        <v>130</v>
      </c>
      <c r="AU1205" s="134" t="s">
        <v>80</v>
      </c>
      <c r="AY1205" s="17" t="s">
        <v>127</v>
      </c>
      <c r="BE1205" s="135">
        <f>IF(N1205="základní",J1205,0)</f>
        <v>0</v>
      </c>
      <c r="BF1205" s="135">
        <f>IF(N1205="snížená",J1205,0)</f>
        <v>0</v>
      </c>
      <c r="BG1205" s="135">
        <f>IF(N1205="zákl. přenesená",J1205,0)</f>
        <v>0</v>
      </c>
      <c r="BH1205" s="135">
        <f>IF(N1205="sníž. přenesená",J1205,0)</f>
        <v>0</v>
      </c>
      <c r="BI1205" s="135">
        <f>IF(N1205="nulová",J1205,0)</f>
        <v>0</v>
      </c>
      <c r="BJ1205" s="17" t="s">
        <v>80</v>
      </c>
      <c r="BK1205" s="135">
        <f>ROUND(I1205*H1205,2)</f>
        <v>0</v>
      </c>
      <c r="BL1205" s="17" t="s">
        <v>1182</v>
      </c>
      <c r="BM1205" s="134" t="s">
        <v>1199</v>
      </c>
    </row>
    <row r="1206" spans="2:65" s="1" customFormat="1" ht="11.25">
      <c r="B1206" s="32"/>
      <c r="D1206" s="136" t="s">
        <v>137</v>
      </c>
      <c r="F1206" s="137" t="s">
        <v>1200</v>
      </c>
      <c r="I1206" s="138"/>
      <c r="L1206" s="32"/>
      <c r="M1206" s="179"/>
      <c r="N1206" s="180"/>
      <c r="O1206" s="180"/>
      <c r="P1206" s="180"/>
      <c r="Q1206" s="180"/>
      <c r="R1206" s="180"/>
      <c r="S1206" s="180"/>
      <c r="T1206" s="181"/>
      <c r="AT1206" s="17" t="s">
        <v>137</v>
      </c>
      <c r="AU1206" s="17" t="s">
        <v>80</v>
      </c>
    </row>
    <row r="1207" spans="2:65" s="1" customFormat="1" ht="6.95" customHeight="1">
      <c r="B1207" s="41"/>
      <c r="C1207" s="42"/>
      <c r="D1207" s="42"/>
      <c r="E1207" s="42"/>
      <c r="F1207" s="42"/>
      <c r="G1207" s="42"/>
      <c r="H1207" s="42"/>
      <c r="I1207" s="42"/>
      <c r="J1207" s="42"/>
      <c r="K1207" s="42"/>
      <c r="L1207" s="32"/>
    </row>
  </sheetData>
  <sheetProtection algorithmName="SHA-512" hashValue="NjOZUutbwuopnpkrQsHYLeKf/mwjxniyMnin0jWU3KRGITR4Cv/RuAR9C3aTvEM8B9OI4Ohl8X8LA82FioIUeA==" saltValue="oz6RmAWFweyWEO5a/dFwto07tRkXe5+ye+sHd0yuodJ0OWtylK4HM9U2WXT2PXwWyBKgTa+j56JkbYu+rSQfDg==" spinCount="100000" sheet="1" objects="1" scenarios="1" formatColumns="0" formatRows="0" autoFilter="0"/>
  <autoFilter ref="C100:K1206" xr:uid="{00000000-0009-0000-0000-000001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5" r:id="rId1" xr:uid="{00000000-0004-0000-0100-000000000000}"/>
    <hyperlink ref="F113" r:id="rId2" xr:uid="{00000000-0004-0000-0100-000001000000}"/>
    <hyperlink ref="F123" r:id="rId3" xr:uid="{00000000-0004-0000-0100-000002000000}"/>
    <hyperlink ref="F133" r:id="rId4" xr:uid="{00000000-0004-0000-0100-000003000000}"/>
    <hyperlink ref="F160" r:id="rId5" xr:uid="{00000000-0004-0000-0100-000004000000}"/>
    <hyperlink ref="F171" r:id="rId6" xr:uid="{00000000-0004-0000-0100-000005000000}"/>
    <hyperlink ref="F180" r:id="rId7" xr:uid="{00000000-0004-0000-0100-000006000000}"/>
    <hyperlink ref="F191" r:id="rId8" xr:uid="{00000000-0004-0000-0100-000007000000}"/>
    <hyperlink ref="F193" r:id="rId9" xr:uid="{00000000-0004-0000-0100-000008000000}"/>
    <hyperlink ref="F195" r:id="rId10" xr:uid="{00000000-0004-0000-0100-000009000000}"/>
    <hyperlink ref="F223" r:id="rId11" xr:uid="{00000000-0004-0000-0100-00000A000000}"/>
    <hyperlink ref="F270" r:id="rId12" xr:uid="{00000000-0004-0000-0100-00000B000000}"/>
    <hyperlink ref="F273" r:id="rId13" xr:uid="{00000000-0004-0000-0100-00000C000000}"/>
    <hyperlink ref="F293" r:id="rId14" xr:uid="{00000000-0004-0000-0100-00000D000000}"/>
    <hyperlink ref="F296" r:id="rId15" xr:uid="{00000000-0004-0000-0100-00000E000000}"/>
    <hyperlink ref="F301" r:id="rId16" xr:uid="{00000000-0004-0000-0100-00000F000000}"/>
    <hyperlink ref="F308" r:id="rId17" xr:uid="{00000000-0004-0000-0100-000010000000}"/>
    <hyperlink ref="F320" r:id="rId18" xr:uid="{00000000-0004-0000-0100-000011000000}"/>
    <hyperlink ref="F334" r:id="rId19" xr:uid="{00000000-0004-0000-0100-000012000000}"/>
    <hyperlink ref="F337" r:id="rId20" xr:uid="{00000000-0004-0000-0100-000013000000}"/>
    <hyperlink ref="F345" r:id="rId21" xr:uid="{00000000-0004-0000-0100-000014000000}"/>
    <hyperlink ref="F355" r:id="rId22" xr:uid="{00000000-0004-0000-0100-000015000000}"/>
    <hyperlink ref="F366" r:id="rId23" xr:uid="{00000000-0004-0000-0100-000016000000}"/>
    <hyperlink ref="F373" r:id="rId24" xr:uid="{00000000-0004-0000-0100-000017000000}"/>
    <hyperlink ref="F376" r:id="rId25" xr:uid="{00000000-0004-0000-0100-000018000000}"/>
    <hyperlink ref="F378" r:id="rId26" xr:uid="{00000000-0004-0000-0100-000019000000}"/>
    <hyperlink ref="F399" r:id="rId27" xr:uid="{00000000-0004-0000-0100-00001A000000}"/>
    <hyperlink ref="F405" r:id="rId28" xr:uid="{00000000-0004-0000-0100-00001B000000}"/>
    <hyperlink ref="F412" r:id="rId29" xr:uid="{00000000-0004-0000-0100-00001C000000}"/>
    <hyperlink ref="F422" r:id="rId30" xr:uid="{00000000-0004-0000-0100-00001D000000}"/>
    <hyperlink ref="F428" r:id="rId31" xr:uid="{00000000-0004-0000-0100-00001E000000}"/>
    <hyperlink ref="F434" r:id="rId32" xr:uid="{00000000-0004-0000-0100-00001F000000}"/>
    <hyperlink ref="F443" r:id="rId33" xr:uid="{00000000-0004-0000-0100-000020000000}"/>
    <hyperlink ref="F487" r:id="rId34" xr:uid="{00000000-0004-0000-0100-000021000000}"/>
    <hyperlink ref="F532" r:id="rId35" xr:uid="{00000000-0004-0000-0100-000022000000}"/>
    <hyperlink ref="F555" r:id="rId36" xr:uid="{00000000-0004-0000-0100-000023000000}"/>
    <hyperlink ref="F557" r:id="rId37" xr:uid="{00000000-0004-0000-0100-000024000000}"/>
    <hyperlink ref="F560" r:id="rId38" xr:uid="{00000000-0004-0000-0100-000025000000}"/>
    <hyperlink ref="F562" r:id="rId39" xr:uid="{00000000-0004-0000-0100-000026000000}"/>
    <hyperlink ref="F564" r:id="rId40" xr:uid="{00000000-0004-0000-0100-000027000000}"/>
    <hyperlink ref="F566" r:id="rId41" xr:uid="{00000000-0004-0000-0100-000028000000}"/>
    <hyperlink ref="F568" r:id="rId42" xr:uid="{00000000-0004-0000-0100-000029000000}"/>
    <hyperlink ref="F571" r:id="rId43" xr:uid="{00000000-0004-0000-0100-00002A000000}"/>
    <hyperlink ref="F575" r:id="rId44" xr:uid="{00000000-0004-0000-0100-00002B000000}"/>
    <hyperlink ref="F589" r:id="rId45" xr:uid="{00000000-0004-0000-0100-00002C000000}"/>
    <hyperlink ref="F619" r:id="rId46" xr:uid="{00000000-0004-0000-0100-00002D000000}"/>
    <hyperlink ref="F622" r:id="rId47" xr:uid="{00000000-0004-0000-0100-00002E000000}"/>
    <hyperlink ref="F635" r:id="rId48" xr:uid="{00000000-0004-0000-0100-00002F000000}"/>
    <hyperlink ref="F649" r:id="rId49" xr:uid="{00000000-0004-0000-0100-000030000000}"/>
    <hyperlink ref="F666" r:id="rId50" xr:uid="{00000000-0004-0000-0100-000031000000}"/>
    <hyperlink ref="F668" r:id="rId51" xr:uid="{00000000-0004-0000-0100-000032000000}"/>
    <hyperlink ref="F681" r:id="rId52" xr:uid="{00000000-0004-0000-0100-000033000000}"/>
    <hyperlink ref="F694" r:id="rId53" xr:uid="{00000000-0004-0000-0100-000034000000}"/>
    <hyperlink ref="F707" r:id="rId54" xr:uid="{00000000-0004-0000-0100-000035000000}"/>
    <hyperlink ref="F711" r:id="rId55" xr:uid="{00000000-0004-0000-0100-000036000000}"/>
    <hyperlink ref="F724" r:id="rId56" xr:uid="{00000000-0004-0000-0100-000037000000}"/>
    <hyperlink ref="F732" r:id="rId57" xr:uid="{00000000-0004-0000-0100-000038000000}"/>
    <hyperlink ref="F745" r:id="rId58" xr:uid="{00000000-0004-0000-0100-000039000000}"/>
    <hyperlink ref="F747" r:id="rId59" xr:uid="{00000000-0004-0000-0100-00003A000000}"/>
    <hyperlink ref="F760" r:id="rId60" xr:uid="{00000000-0004-0000-0100-00003B000000}"/>
    <hyperlink ref="F763" r:id="rId61" xr:uid="{00000000-0004-0000-0100-00003C000000}"/>
    <hyperlink ref="F777" r:id="rId62" xr:uid="{00000000-0004-0000-0100-00003D000000}"/>
    <hyperlink ref="F790" r:id="rId63" xr:uid="{00000000-0004-0000-0100-00003E000000}"/>
    <hyperlink ref="F803" r:id="rId64" xr:uid="{00000000-0004-0000-0100-00003F000000}"/>
    <hyperlink ref="F810" r:id="rId65" xr:uid="{00000000-0004-0000-0100-000040000000}"/>
    <hyperlink ref="F825" r:id="rId66" xr:uid="{00000000-0004-0000-0100-000041000000}"/>
    <hyperlink ref="F827" r:id="rId67" xr:uid="{00000000-0004-0000-0100-000042000000}"/>
    <hyperlink ref="F839" r:id="rId68" xr:uid="{00000000-0004-0000-0100-000043000000}"/>
    <hyperlink ref="F850" r:id="rId69" xr:uid="{00000000-0004-0000-0100-000044000000}"/>
    <hyperlink ref="F853" r:id="rId70" xr:uid="{00000000-0004-0000-0100-000045000000}"/>
    <hyperlink ref="F869" r:id="rId71" xr:uid="{00000000-0004-0000-0100-000046000000}"/>
    <hyperlink ref="F881" r:id="rId72" xr:uid="{00000000-0004-0000-0100-000047000000}"/>
    <hyperlink ref="F891" r:id="rId73" xr:uid="{00000000-0004-0000-0100-000048000000}"/>
    <hyperlink ref="F895" r:id="rId74" xr:uid="{00000000-0004-0000-0100-000049000000}"/>
    <hyperlink ref="F900" r:id="rId75" xr:uid="{00000000-0004-0000-0100-00004A000000}"/>
    <hyperlink ref="F905" r:id="rId76" xr:uid="{00000000-0004-0000-0100-00004B000000}"/>
    <hyperlink ref="F913" r:id="rId77" xr:uid="{00000000-0004-0000-0100-00004C000000}"/>
    <hyperlink ref="F921" r:id="rId78" xr:uid="{00000000-0004-0000-0100-00004D000000}"/>
    <hyperlink ref="F927" r:id="rId79" xr:uid="{00000000-0004-0000-0100-00004E000000}"/>
    <hyperlink ref="F930" r:id="rId80" xr:uid="{00000000-0004-0000-0100-00004F000000}"/>
    <hyperlink ref="F977" r:id="rId81" xr:uid="{00000000-0004-0000-0100-000050000000}"/>
    <hyperlink ref="F979" r:id="rId82" xr:uid="{00000000-0004-0000-0100-000051000000}"/>
    <hyperlink ref="F1030" r:id="rId83" xr:uid="{00000000-0004-0000-0100-000052000000}"/>
    <hyperlink ref="F1049" r:id="rId84" xr:uid="{00000000-0004-0000-0100-000053000000}"/>
    <hyperlink ref="F1052" r:id="rId85" xr:uid="{00000000-0004-0000-0100-000054000000}"/>
    <hyperlink ref="F1068" r:id="rId86" xr:uid="{00000000-0004-0000-0100-000055000000}"/>
    <hyperlink ref="F1071" r:id="rId87" xr:uid="{00000000-0004-0000-0100-000056000000}"/>
    <hyperlink ref="F1082" r:id="rId88" xr:uid="{00000000-0004-0000-0100-000057000000}"/>
    <hyperlink ref="F1095" r:id="rId89" xr:uid="{00000000-0004-0000-0100-000058000000}"/>
    <hyperlink ref="F1111" r:id="rId90" xr:uid="{00000000-0004-0000-0100-000059000000}"/>
    <hyperlink ref="F1115" r:id="rId91" xr:uid="{00000000-0004-0000-0100-00005A000000}"/>
    <hyperlink ref="F1134" r:id="rId92" xr:uid="{00000000-0004-0000-0100-00005B000000}"/>
    <hyperlink ref="F1153" r:id="rId93" xr:uid="{00000000-0004-0000-0100-00005C000000}"/>
    <hyperlink ref="F1156" r:id="rId94" xr:uid="{00000000-0004-0000-0100-00005D000000}"/>
    <hyperlink ref="F1166" r:id="rId95" xr:uid="{00000000-0004-0000-0100-00005E000000}"/>
    <hyperlink ref="F1169" r:id="rId96" xr:uid="{00000000-0004-0000-0100-00005F000000}"/>
    <hyperlink ref="F1172" r:id="rId97" xr:uid="{00000000-0004-0000-0100-000060000000}"/>
    <hyperlink ref="F1177" r:id="rId98" xr:uid="{00000000-0004-0000-0100-000061000000}"/>
    <hyperlink ref="F1183" r:id="rId99" xr:uid="{00000000-0004-0000-0100-000062000000}"/>
    <hyperlink ref="F1188" r:id="rId100" xr:uid="{00000000-0004-0000-0100-000063000000}"/>
    <hyperlink ref="F1191" r:id="rId101" xr:uid="{00000000-0004-0000-0100-000064000000}"/>
    <hyperlink ref="F1194" r:id="rId102" xr:uid="{00000000-0004-0000-0100-000065000000}"/>
    <hyperlink ref="F1200" r:id="rId103" xr:uid="{00000000-0004-0000-0100-000066000000}"/>
    <hyperlink ref="F1202" r:id="rId104" xr:uid="{00000000-0004-0000-0100-000067000000}"/>
    <hyperlink ref="F1204" r:id="rId105" xr:uid="{00000000-0004-0000-0100-000068000000}"/>
    <hyperlink ref="F1206" r:id="rId106" xr:uid="{00000000-0004-0000-0100-00006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SO 01 - Oprava1.PP.podlaž...</vt:lpstr>
      <vt:lpstr>'Rekapitulace stavby'!Názvy_tisku</vt:lpstr>
      <vt:lpstr>'SO 01 - Oprava1.PP.podlaž...'!Názvy_tisku</vt:lpstr>
      <vt:lpstr>'Rekapitulace stavby'!Oblast_tisku</vt:lpstr>
      <vt:lpstr>'SO 01 - Oprava1.PP.podlaž...'!Oblast_tisku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Miroslav Geryk</cp:lastModifiedBy>
  <dcterms:created xsi:type="dcterms:W3CDTF">2025-03-20T17:20:41Z</dcterms:created>
  <dcterms:modified xsi:type="dcterms:W3CDTF">2025-07-20T17:06:34Z</dcterms:modified>
</cp:coreProperties>
</file>